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501\d10068$\doc\01_保健医療企画課\04_病院事業グループ\□04【評価委】H31評価委員会\03＿事前説明用資料\0709 事前説明資料\"/>
    </mc:Choice>
  </mc:AlternateContent>
  <bookViews>
    <workbookView xWindow="0" yWindow="0" windowWidth="20490" windowHeight="7770"/>
  </bookViews>
  <sheets>
    <sheet name="修正★資料2-6~2-7 (色なし、黒字化)" sheetId="12" r:id="rId1"/>
    <sheet name="修正★資料2-6~2-7 " sheetId="11" state="hidden" r:id="rId2"/>
    <sheet name="局長会議時点資料2-6~2-7" sheetId="9" state="hidden" r:id="rId3"/>
    <sheet name="元データ" sheetId="10" state="hidden" r:id="rId4"/>
  </sheets>
  <definedNames>
    <definedName name="_xlnm._FilterDatabase" localSheetId="2" hidden="1">'局長会議時点資料2-6~2-7'!$B$5:$Y$151</definedName>
    <definedName name="_xlnm._FilterDatabase" localSheetId="3" hidden="1">元データ!$B$5:$Y$151</definedName>
    <definedName name="_xlnm._FilterDatabase" localSheetId="1" hidden="1">'修正★資料2-6~2-7 '!$B$5:$Y$151</definedName>
    <definedName name="_xlnm._FilterDatabase" localSheetId="0" hidden="1">'修正★資料2-6~2-7 (色なし、黒字化)'!$B$5:$Y$151</definedName>
    <definedName name="_xlnm.Print_Area" localSheetId="2">'局長会議時点資料2-6~2-7'!$A$1:$T$152</definedName>
    <definedName name="_xlnm.Print_Area" localSheetId="3">元データ!$A$1:$T$152</definedName>
    <definedName name="_xlnm.Print_Area" localSheetId="1">'修正★資料2-6~2-7 '!$A$1:$T$152</definedName>
    <definedName name="_xlnm.Print_Area" localSheetId="0">'修正★資料2-6~2-7 (色なし、黒字化)'!$A$1:$T$152</definedName>
    <definedName name="_xlnm.Print_Titles" localSheetId="2">'局長会議時点資料2-6~2-7'!$B:$E,'局長会議時点資料2-6~2-7'!$1:$5</definedName>
    <definedName name="_xlnm.Print_Titles" localSheetId="3">元データ!$B:$E,元データ!$1:$5</definedName>
    <definedName name="_xlnm.Print_Titles" localSheetId="1">'修正★資料2-6~2-7 '!$B:$E,'修正★資料2-6~2-7 '!$1:$5</definedName>
    <definedName name="_xlnm.Print_Titles" localSheetId="0">'修正★資料2-6~2-7 (色なし、黒字化)'!$B:$E,'修正★資料2-6~2-7 (色なし、黒字化)'!$1:$5</definedName>
  </definedNames>
  <calcPr calcId="162913"/>
</workbook>
</file>

<file path=xl/calcChain.xml><?xml version="1.0" encoding="utf-8"?>
<calcChain xmlns="http://schemas.openxmlformats.org/spreadsheetml/2006/main">
  <c r="Q151" i="12" l="1"/>
  <c r="O151" i="12"/>
  <c r="P151" i="12" s="1"/>
  <c r="L151" i="12" s="1"/>
  <c r="N151" i="12"/>
  <c r="K151" i="12"/>
  <c r="Q150" i="12"/>
  <c r="O150" i="12"/>
  <c r="N150" i="12"/>
  <c r="P150" i="12" s="1"/>
  <c r="L150" i="12" s="1"/>
  <c r="K150" i="12"/>
  <c r="Q149" i="12"/>
  <c r="O149" i="12"/>
  <c r="N149" i="12"/>
  <c r="K149" i="12"/>
  <c r="Q148" i="12"/>
  <c r="O148" i="12"/>
  <c r="P148" i="12" s="1"/>
  <c r="L148" i="12" s="1"/>
  <c r="N148" i="12"/>
  <c r="K148" i="12"/>
  <c r="Q147" i="12"/>
  <c r="O147" i="12"/>
  <c r="P147" i="12" s="1"/>
  <c r="L147" i="12" s="1"/>
  <c r="N147" i="12"/>
  <c r="K147" i="12"/>
  <c r="Q145" i="12"/>
  <c r="N145" i="12"/>
  <c r="K145" i="12"/>
  <c r="O145" i="12" s="1"/>
  <c r="Q144" i="12"/>
  <c r="O144" i="12"/>
  <c r="N144" i="12"/>
  <c r="K144" i="12"/>
  <c r="Q143" i="12"/>
  <c r="N143" i="12"/>
  <c r="K143" i="12"/>
  <c r="O143" i="12" s="1"/>
  <c r="P143" i="12" s="1"/>
  <c r="L143" i="12" s="1"/>
  <c r="Q142" i="12"/>
  <c r="N142" i="12"/>
  <c r="K142" i="12"/>
  <c r="O142" i="12" s="1"/>
  <c r="P142" i="12" s="1"/>
  <c r="L142" i="12" s="1"/>
  <c r="Q141" i="12"/>
  <c r="N141" i="12"/>
  <c r="K141" i="12"/>
  <c r="O141" i="12" s="1"/>
  <c r="Q140" i="12"/>
  <c r="N140" i="12"/>
  <c r="K140" i="12"/>
  <c r="O140" i="12" s="1"/>
  <c r="P140" i="12" s="1"/>
  <c r="L140" i="12" s="1"/>
  <c r="Q138" i="12"/>
  <c r="N138" i="12"/>
  <c r="K138" i="12"/>
  <c r="O138" i="12" s="1"/>
  <c r="P138" i="12" s="1"/>
  <c r="L138" i="12" s="1"/>
  <c r="Q137" i="12"/>
  <c r="N137" i="12"/>
  <c r="K137" i="12"/>
  <c r="O137" i="12" s="1"/>
  <c r="Q136" i="12"/>
  <c r="N136" i="12"/>
  <c r="P136" i="12" s="1"/>
  <c r="L136" i="12" s="1"/>
  <c r="K136" i="12"/>
  <c r="O136" i="12" s="1"/>
  <c r="Q135" i="12"/>
  <c r="N135" i="12"/>
  <c r="K135" i="12"/>
  <c r="O135" i="12" s="1"/>
  <c r="Q134" i="12"/>
  <c r="N134" i="12"/>
  <c r="K134" i="12"/>
  <c r="O134" i="12" s="1"/>
  <c r="Q133" i="12"/>
  <c r="N133" i="12"/>
  <c r="K133" i="12"/>
  <c r="O133" i="12" s="1"/>
  <c r="P133" i="12" s="1"/>
  <c r="L133" i="12" s="1"/>
  <c r="Q131" i="12"/>
  <c r="O131" i="12"/>
  <c r="N131" i="12"/>
  <c r="K131" i="12"/>
  <c r="Q130" i="12"/>
  <c r="P130" i="12"/>
  <c r="L130" i="12" s="1"/>
  <c r="O130" i="12"/>
  <c r="N130" i="12"/>
  <c r="K130" i="12"/>
  <c r="Q129" i="12"/>
  <c r="O129" i="12"/>
  <c r="N129" i="12"/>
  <c r="P129" i="12" s="1"/>
  <c r="L129" i="12" s="1"/>
  <c r="K129" i="12"/>
  <c r="Q128" i="12"/>
  <c r="O128" i="12"/>
  <c r="P128" i="12" s="1"/>
  <c r="L128" i="12" s="1"/>
  <c r="N128" i="12"/>
  <c r="K128" i="12"/>
  <c r="Q127" i="12"/>
  <c r="O127" i="12"/>
  <c r="N127" i="12"/>
  <c r="K127" i="12"/>
  <c r="Q125" i="12"/>
  <c r="O125" i="12"/>
  <c r="N125" i="12"/>
  <c r="P125" i="12" s="1"/>
  <c r="L125" i="12" s="1"/>
  <c r="K125" i="12"/>
  <c r="Q124" i="12"/>
  <c r="O124" i="12"/>
  <c r="N124" i="12"/>
  <c r="P124" i="12" s="1"/>
  <c r="L124" i="12" s="1"/>
  <c r="K124" i="12"/>
  <c r="Q123" i="12"/>
  <c r="O123" i="12"/>
  <c r="P123" i="12" s="1"/>
  <c r="L123" i="12" s="1"/>
  <c r="N123" i="12"/>
  <c r="K123" i="12"/>
  <c r="Q122" i="12"/>
  <c r="O122" i="12"/>
  <c r="N122" i="12"/>
  <c r="K122" i="12"/>
  <c r="Q121" i="12"/>
  <c r="P121" i="12"/>
  <c r="L121" i="12" s="1"/>
  <c r="O121" i="12"/>
  <c r="N121" i="12"/>
  <c r="K121" i="12"/>
  <c r="Q119" i="12"/>
  <c r="O119" i="12"/>
  <c r="N119" i="12"/>
  <c r="P119" i="12" s="1"/>
  <c r="L119" i="12" s="1"/>
  <c r="K119" i="12"/>
  <c r="Q118" i="12"/>
  <c r="O118" i="12"/>
  <c r="N118" i="12"/>
  <c r="P118" i="12" s="1"/>
  <c r="L118" i="12" s="1"/>
  <c r="K118" i="12"/>
  <c r="Q117" i="12"/>
  <c r="O117" i="12"/>
  <c r="P117" i="12" s="1"/>
  <c r="L117" i="12" s="1"/>
  <c r="N117" i="12"/>
  <c r="K117" i="12"/>
  <c r="Q116" i="12"/>
  <c r="O116" i="12"/>
  <c r="N116" i="12"/>
  <c r="K116" i="12"/>
  <c r="Q115" i="12"/>
  <c r="P115" i="12"/>
  <c r="L115" i="12" s="1"/>
  <c r="O115" i="12"/>
  <c r="N115" i="12"/>
  <c r="K115" i="12"/>
  <c r="Q114" i="12"/>
  <c r="O114" i="12"/>
  <c r="N114" i="12"/>
  <c r="P114" i="12" s="1"/>
  <c r="L114" i="12" s="1"/>
  <c r="K114" i="12"/>
  <c r="Q112" i="12"/>
  <c r="O112" i="12"/>
  <c r="P112" i="12" s="1"/>
  <c r="L112" i="12" s="1"/>
  <c r="N112" i="12"/>
  <c r="K112" i="12"/>
  <c r="Q111" i="12"/>
  <c r="O111" i="12"/>
  <c r="N111" i="12"/>
  <c r="K111" i="12"/>
  <c r="Q110" i="12"/>
  <c r="O110" i="12"/>
  <c r="N110" i="12"/>
  <c r="P110" i="12" s="1"/>
  <c r="L110" i="12" s="1"/>
  <c r="K110" i="12"/>
  <c r="Q109" i="12"/>
  <c r="O109" i="12"/>
  <c r="N109" i="12"/>
  <c r="P109" i="12" s="1"/>
  <c r="L109" i="12" s="1"/>
  <c r="K109" i="12"/>
  <c r="Q108" i="12"/>
  <c r="O108" i="12"/>
  <c r="P108" i="12" s="1"/>
  <c r="L108" i="12" s="1"/>
  <c r="N108" i="12"/>
  <c r="K108" i="12"/>
  <c r="Q107" i="12"/>
  <c r="O107" i="12"/>
  <c r="N107" i="12"/>
  <c r="K107" i="12"/>
  <c r="Q105" i="12"/>
  <c r="O105" i="12"/>
  <c r="N105" i="12"/>
  <c r="P105" i="12" s="1"/>
  <c r="L105" i="12" s="1"/>
  <c r="K105" i="12"/>
  <c r="Q104" i="12"/>
  <c r="O104" i="12"/>
  <c r="P104" i="12" s="1"/>
  <c r="L104" i="12" s="1"/>
  <c r="N104" i="12"/>
  <c r="K104" i="12"/>
  <c r="Q103" i="12"/>
  <c r="O103" i="12"/>
  <c r="N103" i="12"/>
  <c r="P103" i="12" s="1"/>
  <c r="L103" i="12" s="1"/>
  <c r="K103" i="12"/>
  <c r="Q102" i="12"/>
  <c r="O102" i="12"/>
  <c r="P102" i="12" s="1"/>
  <c r="L102" i="12" s="1"/>
  <c r="N102" i="12"/>
  <c r="K102" i="12"/>
  <c r="Q100" i="12"/>
  <c r="O100" i="12"/>
  <c r="P100" i="12" s="1"/>
  <c r="L100" i="12" s="1"/>
  <c r="N100" i="12"/>
  <c r="K100" i="12"/>
  <c r="Q99" i="12"/>
  <c r="O99" i="12"/>
  <c r="N99" i="12"/>
  <c r="K99" i="12"/>
  <c r="Q98" i="12"/>
  <c r="P98" i="12"/>
  <c r="L98" i="12" s="1"/>
  <c r="O98" i="12"/>
  <c r="N98" i="12"/>
  <c r="K98" i="12"/>
  <c r="Q97" i="12"/>
  <c r="O97" i="12"/>
  <c r="N97" i="12"/>
  <c r="P97" i="12" s="1"/>
  <c r="L97" i="12" s="1"/>
  <c r="K97" i="12"/>
  <c r="Q96" i="12"/>
  <c r="O96" i="12"/>
  <c r="P96" i="12" s="1"/>
  <c r="L96" i="12" s="1"/>
  <c r="N96" i="12"/>
  <c r="K96" i="12"/>
  <c r="Q94" i="12"/>
  <c r="O94" i="12"/>
  <c r="P94" i="12" s="1"/>
  <c r="L94" i="12" s="1"/>
  <c r="N94" i="12"/>
  <c r="K94" i="12"/>
  <c r="Q93" i="12"/>
  <c r="O93" i="12"/>
  <c r="N93" i="12"/>
  <c r="P93" i="12" s="1"/>
  <c r="L93" i="12" s="1"/>
  <c r="K93" i="12"/>
  <c r="Q91" i="12"/>
  <c r="O91" i="12"/>
  <c r="P91" i="12" s="1"/>
  <c r="L91" i="12" s="1"/>
  <c r="N91" i="12"/>
  <c r="K91" i="12"/>
  <c r="Q90" i="12"/>
  <c r="O90" i="12"/>
  <c r="N90" i="12"/>
  <c r="K90" i="12"/>
  <c r="Q88" i="12"/>
  <c r="P88" i="12"/>
  <c r="L88" i="12" s="1"/>
  <c r="O88" i="12"/>
  <c r="N88" i="12"/>
  <c r="K88" i="12"/>
  <c r="Q87" i="12"/>
  <c r="O87" i="12"/>
  <c r="N87" i="12"/>
  <c r="P87" i="12" s="1"/>
  <c r="L87" i="12" s="1"/>
  <c r="K87" i="12"/>
  <c r="Q85" i="12"/>
  <c r="O85" i="12"/>
  <c r="P85" i="12" s="1"/>
  <c r="L85" i="12" s="1"/>
  <c r="N85" i="12"/>
  <c r="K85" i="12"/>
  <c r="Q84" i="12"/>
  <c r="O84" i="12"/>
  <c r="N84" i="12"/>
  <c r="P84" i="12" s="1"/>
  <c r="L84" i="12" s="1"/>
  <c r="K84" i="12"/>
  <c r="Q81" i="12"/>
  <c r="O81" i="12"/>
  <c r="N81" i="12"/>
  <c r="P81" i="12" s="1"/>
  <c r="L81" i="12" s="1"/>
  <c r="K81" i="12"/>
  <c r="Q79" i="12"/>
  <c r="O79" i="12"/>
  <c r="P79" i="12" s="1"/>
  <c r="L79" i="12" s="1"/>
  <c r="N79" i="12"/>
  <c r="K79" i="12"/>
  <c r="Q77" i="12"/>
  <c r="O77" i="12"/>
  <c r="N77" i="12"/>
  <c r="P77" i="12" s="1"/>
  <c r="L77" i="12" s="1"/>
  <c r="K77" i="12"/>
  <c r="Q76" i="12"/>
  <c r="O76" i="12"/>
  <c r="P76" i="12" s="1"/>
  <c r="L76" i="12" s="1"/>
  <c r="N76" i="12"/>
  <c r="K76" i="12"/>
  <c r="Q75" i="12"/>
  <c r="O75" i="12"/>
  <c r="N75" i="12"/>
  <c r="K75" i="12"/>
  <c r="Q73" i="12"/>
  <c r="P73" i="12"/>
  <c r="L73" i="12" s="1"/>
  <c r="O73" i="12"/>
  <c r="N73" i="12"/>
  <c r="K73" i="12"/>
  <c r="Q72" i="12"/>
  <c r="O72" i="12"/>
  <c r="N72" i="12"/>
  <c r="P72" i="12" s="1"/>
  <c r="L72" i="12" s="1"/>
  <c r="K72" i="12"/>
  <c r="Q71" i="12"/>
  <c r="O71" i="12"/>
  <c r="P71" i="12" s="1"/>
  <c r="L71" i="12" s="1"/>
  <c r="N71" i="12"/>
  <c r="K71" i="12"/>
  <c r="Q70" i="12"/>
  <c r="O70" i="12"/>
  <c r="N70" i="12"/>
  <c r="P70" i="12" s="1"/>
  <c r="L70" i="12" s="1"/>
  <c r="K70" i="12"/>
  <c r="Q69" i="12"/>
  <c r="O69" i="12"/>
  <c r="P69" i="12" s="1"/>
  <c r="L69" i="12" s="1"/>
  <c r="N69" i="12"/>
  <c r="K69" i="12"/>
  <c r="Q66" i="12"/>
  <c r="O66" i="12"/>
  <c r="P66" i="12" s="1"/>
  <c r="L66" i="12" s="1"/>
  <c r="N66" i="12"/>
  <c r="K66" i="12"/>
  <c r="Q65" i="12"/>
  <c r="O65" i="12"/>
  <c r="N65" i="12"/>
  <c r="K65" i="12"/>
  <c r="Q64" i="12"/>
  <c r="P64" i="12"/>
  <c r="L64" i="12" s="1"/>
  <c r="O64" i="12"/>
  <c r="N64" i="12"/>
  <c r="K64" i="12"/>
  <c r="Q63" i="12"/>
  <c r="O63" i="12"/>
  <c r="N63" i="12"/>
  <c r="P63" i="12" s="1"/>
  <c r="L63" i="12" s="1"/>
  <c r="K63" i="12"/>
  <c r="Q62" i="12"/>
  <c r="O62" i="12"/>
  <c r="P62" i="12" s="1"/>
  <c r="L62" i="12" s="1"/>
  <c r="N62" i="12"/>
  <c r="K62" i="12"/>
  <c r="Q60" i="12"/>
  <c r="O60" i="12"/>
  <c r="N60" i="12"/>
  <c r="P60" i="12" s="1"/>
  <c r="L60" i="12" s="1"/>
  <c r="K60" i="12"/>
  <c r="Q59" i="12"/>
  <c r="O59" i="12"/>
  <c r="P59" i="12" s="1"/>
  <c r="L59" i="12" s="1"/>
  <c r="N59" i="12"/>
  <c r="K59" i="12"/>
  <c r="Q58" i="12"/>
  <c r="O58" i="12"/>
  <c r="N58" i="12"/>
  <c r="P58" i="12" s="1"/>
  <c r="L58" i="12" s="1"/>
  <c r="K58" i="12"/>
  <c r="Q57" i="12"/>
  <c r="O57" i="12"/>
  <c r="P57" i="12" s="1"/>
  <c r="L57" i="12" s="1"/>
  <c r="N57" i="12"/>
  <c r="K57" i="12"/>
  <c r="Q56" i="12"/>
  <c r="O56" i="12"/>
  <c r="N56" i="12"/>
  <c r="K56" i="12"/>
  <c r="Q54" i="12"/>
  <c r="P54" i="12"/>
  <c r="L54" i="12" s="1"/>
  <c r="O54" i="12"/>
  <c r="N54" i="12"/>
  <c r="K54" i="12"/>
  <c r="Q52" i="12"/>
  <c r="O52" i="12"/>
  <c r="N52" i="12"/>
  <c r="P52" i="12" s="1"/>
  <c r="L52" i="12" s="1"/>
  <c r="K52" i="12"/>
  <c r="Q51" i="12"/>
  <c r="O51" i="12"/>
  <c r="P51" i="12" s="1"/>
  <c r="L51" i="12" s="1"/>
  <c r="N51" i="12"/>
  <c r="K51" i="12"/>
  <c r="Q50" i="12"/>
  <c r="O50" i="12"/>
  <c r="N50" i="12"/>
  <c r="P50" i="12" s="1"/>
  <c r="L50" i="12" s="1"/>
  <c r="K50" i="12"/>
  <c r="Q49" i="12"/>
  <c r="O49" i="12"/>
  <c r="P49" i="12" s="1"/>
  <c r="L49" i="12" s="1"/>
  <c r="N49" i="12"/>
  <c r="K49" i="12"/>
  <c r="Q48" i="12"/>
  <c r="O48" i="12"/>
  <c r="N48" i="12"/>
  <c r="P48" i="12" s="1"/>
  <c r="L48" i="12" s="1"/>
  <c r="K48" i="12"/>
  <c r="Q46" i="12"/>
  <c r="O46" i="12"/>
  <c r="P46" i="12" s="1"/>
  <c r="L46" i="12" s="1"/>
  <c r="N46" i="12"/>
  <c r="K46" i="12"/>
  <c r="Q45" i="12"/>
  <c r="O45" i="12"/>
  <c r="N45" i="12"/>
  <c r="K45" i="12"/>
  <c r="Q44" i="12"/>
  <c r="P44" i="12"/>
  <c r="L44" i="12" s="1"/>
  <c r="O44" i="12"/>
  <c r="N44" i="12"/>
  <c r="K44" i="12"/>
  <c r="Q43" i="12"/>
  <c r="O43" i="12"/>
  <c r="N43" i="12"/>
  <c r="P43" i="12" s="1"/>
  <c r="L43" i="12" s="1"/>
  <c r="K43" i="12"/>
  <c r="Q42" i="12"/>
  <c r="O42" i="12"/>
  <c r="P42" i="12" s="1"/>
  <c r="L42" i="12" s="1"/>
  <c r="N42" i="12"/>
  <c r="K42" i="12"/>
  <c r="Q41" i="12"/>
  <c r="O41" i="12"/>
  <c r="N41" i="12"/>
  <c r="P41" i="12" s="1"/>
  <c r="L41" i="12" s="1"/>
  <c r="K41" i="12"/>
  <c r="Q38" i="12"/>
  <c r="O38" i="12"/>
  <c r="N38" i="12"/>
  <c r="P38" i="12" s="1"/>
  <c r="L38" i="12" s="1"/>
  <c r="K38" i="12"/>
  <c r="Q37" i="12"/>
  <c r="O37" i="12"/>
  <c r="P37" i="12" s="1"/>
  <c r="L37" i="12" s="1"/>
  <c r="N37" i="12"/>
  <c r="K37" i="12"/>
  <c r="Q36" i="12"/>
  <c r="O36" i="12"/>
  <c r="N36" i="12"/>
  <c r="K36" i="12"/>
  <c r="Q35" i="12"/>
  <c r="P35" i="12"/>
  <c r="L35" i="12" s="1"/>
  <c r="O35" i="12"/>
  <c r="N35" i="12"/>
  <c r="K35" i="12"/>
  <c r="Q34" i="12"/>
  <c r="O34" i="12"/>
  <c r="N34" i="12"/>
  <c r="K34" i="12"/>
  <c r="Q32" i="12"/>
  <c r="O32" i="12"/>
  <c r="P32" i="12" s="1"/>
  <c r="L32" i="12" s="1"/>
  <c r="N32" i="12"/>
  <c r="K32" i="12"/>
  <c r="Q30" i="12"/>
  <c r="O30" i="12"/>
  <c r="P30" i="12" s="1"/>
  <c r="L30" i="12" s="1"/>
  <c r="N30" i="12"/>
  <c r="K30" i="12"/>
  <c r="Q29" i="12"/>
  <c r="O29" i="12"/>
  <c r="N29" i="12"/>
  <c r="K29" i="12"/>
  <c r="Q28" i="12"/>
  <c r="P28" i="12"/>
  <c r="L28" i="12" s="1"/>
  <c r="O28" i="12"/>
  <c r="N28" i="12"/>
  <c r="K28" i="12"/>
  <c r="Q27" i="12"/>
  <c r="O27" i="12"/>
  <c r="N27" i="12"/>
  <c r="P27" i="12" s="1"/>
  <c r="L27" i="12" s="1"/>
  <c r="K27" i="12"/>
  <c r="Q26" i="12"/>
  <c r="O26" i="12"/>
  <c r="P26" i="12" s="1"/>
  <c r="L26" i="12" s="1"/>
  <c r="N26" i="12"/>
  <c r="K26" i="12"/>
  <c r="Q25" i="12"/>
  <c r="O25" i="12"/>
  <c r="N25" i="12"/>
  <c r="P25" i="12" s="1"/>
  <c r="L25" i="12" s="1"/>
  <c r="K25" i="12"/>
  <c r="Q23" i="12"/>
  <c r="N23" i="12"/>
  <c r="K23" i="12"/>
  <c r="O23" i="12" s="1"/>
  <c r="P23" i="12" s="1"/>
  <c r="L23" i="12" s="1"/>
  <c r="Q22" i="12"/>
  <c r="O22" i="12"/>
  <c r="P22" i="12" s="1"/>
  <c r="L22" i="12" s="1"/>
  <c r="N22" i="12"/>
  <c r="K22" i="12"/>
  <c r="Q21" i="12"/>
  <c r="O21" i="12"/>
  <c r="N21" i="12"/>
  <c r="K21" i="12"/>
  <c r="Q19" i="12"/>
  <c r="O19" i="12"/>
  <c r="N19" i="12"/>
  <c r="K19" i="12"/>
  <c r="Q18" i="12"/>
  <c r="O18" i="12"/>
  <c r="P18" i="12" s="1"/>
  <c r="L18" i="12" s="1"/>
  <c r="N18" i="12"/>
  <c r="K18" i="12"/>
  <c r="Q17" i="12"/>
  <c r="O17" i="12"/>
  <c r="N17" i="12"/>
  <c r="K17" i="12"/>
  <c r="Q16" i="12"/>
  <c r="O16" i="12"/>
  <c r="P16" i="12" s="1"/>
  <c r="L16" i="12" s="1"/>
  <c r="N16" i="12"/>
  <c r="K16" i="12"/>
  <c r="Q15" i="12"/>
  <c r="O15" i="12"/>
  <c r="N15" i="12"/>
  <c r="K15" i="12"/>
  <c r="Q13" i="12"/>
  <c r="O13" i="12"/>
  <c r="P13" i="12" s="1"/>
  <c r="L13" i="12" s="1"/>
  <c r="N13" i="12"/>
  <c r="K13" i="12"/>
  <c r="Q12" i="12"/>
  <c r="P12" i="12"/>
  <c r="L12" i="12" s="1"/>
  <c r="O12" i="12"/>
  <c r="N12" i="12"/>
  <c r="K12" i="12"/>
  <c r="Q11" i="12"/>
  <c r="O11" i="12"/>
  <c r="N11" i="12"/>
  <c r="K11" i="12"/>
  <c r="Q10" i="12"/>
  <c r="O10" i="12"/>
  <c r="P10" i="12" s="1"/>
  <c r="L10" i="12" s="1"/>
  <c r="N10" i="12"/>
  <c r="K10" i="12"/>
  <c r="Q9" i="12"/>
  <c r="O9" i="12"/>
  <c r="N9" i="12"/>
  <c r="K9" i="12"/>
  <c r="Q8" i="12"/>
  <c r="O8" i="12"/>
  <c r="P8" i="12" s="1"/>
  <c r="L8" i="12" s="1"/>
  <c r="N8" i="12"/>
  <c r="K8" i="12"/>
  <c r="Q7" i="12"/>
  <c r="O7" i="12"/>
  <c r="N7" i="12"/>
  <c r="K7" i="12"/>
  <c r="R39" i="12" l="1"/>
  <c r="T101" i="12"/>
  <c r="P111" i="12"/>
  <c r="L111" i="12" s="1"/>
  <c r="P127" i="12"/>
  <c r="L127" i="12" s="1"/>
  <c r="R120" i="12" s="1"/>
  <c r="P134" i="12"/>
  <c r="L134" i="12" s="1"/>
  <c r="P141" i="12"/>
  <c r="L141" i="12" s="1"/>
  <c r="P144" i="12"/>
  <c r="L144" i="12" s="1"/>
  <c r="P149" i="12"/>
  <c r="L149" i="12" s="1"/>
  <c r="R139" i="12" s="1"/>
  <c r="P7" i="12"/>
  <c r="L7" i="12" s="1"/>
  <c r="P19" i="12"/>
  <c r="L19" i="12" s="1"/>
  <c r="P29" i="12"/>
  <c r="L29" i="12" s="1"/>
  <c r="S24" i="12" s="1"/>
  <c r="P34" i="12"/>
  <c r="L34" i="12" s="1"/>
  <c r="T31" i="12" s="1"/>
  <c r="P36" i="12"/>
  <c r="L36" i="12" s="1"/>
  <c r="P45" i="12"/>
  <c r="L45" i="12" s="1"/>
  <c r="P56" i="12"/>
  <c r="L56" i="12" s="1"/>
  <c r="S39" i="12" s="1"/>
  <c r="P65" i="12"/>
  <c r="L65" i="12" s="1"/>
  <c r="P75" i="12"/>
  <c r="L75" i="12" s="1"/>
  <c r="T67" i="12" s="1"/>
  <c r="P90" i="12"/>
  <c r="L90" i="12" s="1"/>
  <c r="R82" i="12" s="1"/>
  <c r="P99" i="12"/>
  <c r="L99" i="12" s="1"/>
  <c r="S95" i="12" s="1"/>
  <c r="P107" i="12"/>
  <c r="L107" i="12" s="1"/>
  <c r="R106" i="12" s="1"/>
  <c r="P116" i="12"/>
  <c r="L116" i="12" s="1"/>
  <c r="P122" i="12"/>
  <c r="L122" i="12" s="1"/>
  <c r="P131" i="12"/>
  <c r="L131" i="12" s="1"/>
  <c r="P145" i="12"/>
  <c r="L145" i="12" s="1"/>
  <c r="P9" i="12"/>
  <c r="L9" i="12" s="1"/>
  <c r="P21" i="12"/>
  <c r="L21" i="12" s="1"/>
  <c r="S67" i="12"/>
  <c r="R67" i="12"/>
  <c r="S101" i="12"/>
  <c r="R101" i="12"/>
  <c r="S31" i="12"/>
  <c r="R31" i="12"/>
  <c r="S120" i="12"/>
  <c r="P15" i="12"/>
  <c r="L15" i="12" s="1"/>
  <c r="P11" i="12"/>
  <c r="L11" i="12" s="1"/>
  <c r="T6" i="12" s="1"/>
  <c r="P17" i="12"/>
  <c r="L17" i="12" s="1"/>
  <c r="S82" i="12"/>
  <c r="T82" i="12"/>
  <c r="P137" i="12"/>
  <c r="L137" i="12" s="1"/>
  <c r="S106" i="12"/>
  <c r="V106" i="12" s="1"/>
  <c r="T106" i="12"/>
  <c r="P135" i="12"/>
  <c r="L135" i="12" s="1"/>
  <c r="S132" i="12" s="1"/>
  <c r="S139" i="12"/>
  <c r="Q151" i="11"/>
  <c r="O151" i="11"/>
  <c r="P151" i="11" s="1"/>
  <c r="L151" i="11" s="1"/>
  <c r="N151" i="11"/>
  <c r="K151" i="11"/>
  <c r="Q150" i="11"/>
  <c r="O150" i="11"/>
  <c r="P150" i="11" s="1"/>
  <c r="L150" i="11" s="1"/>
  <c r="N150" i="11"/>
  <c r="K150" i="11"/>
  <c r="Q149" i="11"/>
  <c r="P149" i="11"/>
  <c r="L149" i="11" s="1"/>
  <c r="O149" i="11"/>
  <c r="N149" i="11"/>
  <c r="K149" i="11"/>
  <c r="Q148" i="11"/>
  <c r="O148" i="11"/>
  <c r="P148" i="11" s="1"/>
  <c r="L148" i="11" s="1"/>
  <c r="N148" i="11"/>
  <c r="K148" i="11"/>
  <c r="Q147" i="11"/>
  <c r="P147" i="11"/>
  <c r="L147" i="11" s="1"/>
  <c r="O147" i="11"/>
  <c r="N147" i="11"/>
  <c r="K147" i="11"/>
  <c r="Q145" i="11"/>
  <c r="N145" i="11"/>
  <c r="K145" i="11"/>
  <c r="O145" i="11" s="1"/>
  <c r="P145" i="11" s="1"/>
  <c r="L145" i="11" s="1"/>
  <c r="Q144" i="11"/>
  <c r="N144" i="11"/>
  <c r="K144" i="11"/>
  <c r="O144" i="11" s="1"/>
  <c r="Q143" i="11"/>
  <c r="N143" i="11"/>
  <c r="K143" i="11"/>
  <c r="O143" i="11" s="1"/>
  <c r="Q142" i="11"/>
  <c r="N142" i="11"/>
  <c r="K142" i="11"/>
  <c r="O142" i="11" s="1"/>
  <c r="P142" i="11" s="1"/>
  <c r="L142" i="11" s="1"/>
  <c r="Q141" i="11"/>
  <c r="N141" i="11"/>
  <c r="K141" i="11"/>
  <c r="O141" i="11" s="1"/>
  <c r="P141" i="11" s="1"/>
  <c r="L141" i="11" s="1"/>
  <c r="Q140" i="11"/>
  <c r="N140" i="11"/>
  <c r="K140" i="11"/>
  <c r="O140" i="11" s="1"/>
  <c r="Q138" i="11"/>
  <c r="N138" i="11"/>
  <c r="K138" i="11"/>
  <c r="O138" i="11" s="1"/>
  <c r="Q137" i="11"/>
  <c r="N137" i="11"/>
  <c r="K137" i="11"/>
  <c r="O137" i="11" s="1"/>
  <c r="P137" i="11" s="1"/>
  <c r="L137" i="11" s="1"/>
  <c r="Q136" i="11"/>
  <c r="N136" i="11"/>
  <c r="K136" i="11"/>
  <c r="O136" i="11" s="1"/>
  <c r="P136" i="11" s="1"/>
  <c r="L136" i="11" s="1"/>
  <c r="Q135" i="11"/>
  <c r="N135" i="11"/>
  <c r="K135" i="11"/>
  <c r="O135" i="11" s="1"/>
  <c r="Q134" i="11"/>
  <c r="N134" i="11"/>
  <c r="K134" i="11"/>
  <c r="O134" i="11" s="1"/>
  <c r="Q133" i="11"/>
  <c r="N133" i="11"/>
  <c r="K133" i="11"/>
  <c r="O133" i="11" s="1"/>
  <c r="P133" i="11" s="1"/>
  <c r="L133" i="11" s="1"/>
  <c r="Q131" i="11"/>
  <c r="O131" i="11"/>
  <c r="N131" i="11"/>
  <c r="P131" i="11" s="1"/>
  <c r="L131" i="11" s="1"/>
  <c r="K131" i="11"/>
  <c r="Q130" i="11"/>
  <c r="O130" i="11"/>
  <c r="N130" i="11"/>
  <c r="P130" i="11" s="1"/>
  <c r="L130" i="11" s="1"/>
  <c r="K130" i="11"/>
  <c r="Q129" i="11"/>
  <c r="O129" i="11"/>
  <c r="N129" i="11"/>
  <c r="P129" i="11" s="1"/>
  <c r="L129" i="11" s="1"/>
  <c r="K129" i="11"/>
  <c r="Q128" i="11"/>
  <c r="O128" i="11"/>
  <c r="N128" i="11"/>
  <c r="P128" i="11" s="1"/>
  <c r="L128" i="11" s="1"/>
  <c r="K128" i="11"/>
  <c r="Q127" i="11"/>
  <c r="O127" i="11"/>
  <c r="N127" i="11"/>
  <c r="P127" i="11" s="1"/>
  <c r="L127" i="11" s="1"/>
  <c r="K127" i="11"/>
  <c r="Q125" i="11"/>
  <c r="O125" i="11"/>
  <c r="N125" i="11"/>
  <c r="P125" i="11" s="1"/>
  <c r="L125" i="11" s="1"/>
  <c r="K125" i="11"/>
  <c r="Q124" i="11"/>
  <c r="O124" i="11"/>
  <c r="N124" i="11"/>
  <c r="K124" i="11"/>
  <c r="Q123" i="11"/>
  <c r="O123" i="11"/>
  <c r="N123" i="11"/>
  <c r="P123" i="11" s="1"/>
  <c r="L123" i="11" s="1"/>
  <c r="K123" i="11"/>
  <c r="Q122" i="11"/>
  <c r="O122" i="11"/>
  <c r="N122" i="11"/>
  <c r="P122" i="11" s="1"/>
  <c r="L122" i="11" s="1"/>
  <c r="K122" i="11"/>
  <c r="Q121" i="11"/>
  <c r="O121" i="11"/>
  <c r="N121" i="11"/>
  <c r="K121" i="11"/>
  <c r="Q119" i="11"/>
  <c r="O119" i="11"/>
  <c r="N119" i="11"/>
  <c r="K119" i="11"/>
  <c r="Q118" i="11"/>
  <c r="O118" i="11"/>
  <c r="N118" i="11"/>
  <c r="K118" i="11"/>
  <c r="Q117" i="11"/>
  <c r="O117" i="11"/>
  <c r="N117" i="11"/>
  <c r="K117" i="11"/>
  <c r="Q116" i="11"/>
  <c r="O116" i="11"/>
  <c r="N116" i="11"/>
  <c r="K116" i="11"/>
  <c r="Q115" i="11"/>
  <c r="O115" i="11"/>
  <c r="N115" i="11"/>
  <c r="K115" i="11"/>
  <c r="Q114" i="11"/>
  <c r="O114" i="11"/>
  <c r="N114" i="11"/>
  <c r="K114" i="11"/>
  <c r="Q112" i="11"/>
  <c r="O112" i="11"/>
  <c r="N112" i="11"/>
  <c r="K112" i="11"/>
  <c r="Q111" i="11"/>
  <c r="O111" i="11"/>
  <c r="N111" i="11"/>
  <c r="K111" i="11"/>
  <c r="Q110" i="11"/>
  <c r="O110" i="11"/>
  <c r="N110" i="11"/>
  <c r="K110" i="11"/>
  <c r="Q109" i="11"/>
  <c r="O109" i="11"/>
  <c r="N109" i="11"/>
  <c r="K109" i="11"/>
  <c r="Q108" i="11"/>
  <c r="O108" i="11"/>
  <c r="N108" i="11"/>
  <c r="K108" i="11"/>
  <c r="Q107" i="11"/>
  <c r="O107" i="11"/>
  <c r="N107" i="11"/>
  <c r="K107" i="11"/>
  <c r="Q105" i="11"/>
  <c r="O105" i="11"/>
  <c r="P105" i="11" s="1"/>
  <c r="L105" i="11" s="1"/>
  <c r="N105" i="11"/>
  <c r="K105" i="11"/>
  <c r="Q104" i="11"/>
  <c r="O104" i="11"/>
  <c r="N104" i="11"/>
  <c r="P104" i="11" s="1"/>
  <c r="L104" i="11" s="1"/>
  <c r="K104" i="11"/>
  <c r="Q103" i="11"/>
  <c r="O103" i="11"/>
  <c r="P103" i="11" s="1"/>
  <c r="L103" i="11" s="1"/>
  <c r="N103" i="11"/>
  <c r="K103" i="11"/>
  <c r="Q102" i="11"/>
  <c r="O102" i="11"/>
  <c r="P102" i="11" s="1"/>
  <c r="L102" i="11" s="1"/>
  <c r="N102" i="11"/>
  <c r="K102" i="11"/>
  <c r="Q100" i="11"/>
  <c r="O100" i="11"/>
  <c r="P100" i="11" s="1"/>
  <c r="L100" i="11" s="1"/>
  <c r="N100" i="11"/>
  <c r="K100" i="11"/>
  <c r="Q99" i="11"/>
  <c r="P99" i="11"/>
  <c r="L99" i="11" s="1"/>
  <c r="O99" i="11"/>
  <c r="N99" i="11"/>
  <c r="K99" i="11"/>
  <c r="Q98" i="11"/>
  <c r="O98" i="11"/>
  <c r="N98" i="11"/>
  <c r="K98" i="11"/>
  <c r="Q97" i="11"/>
  <c r="O97" i="11"/>
  <c r="P97" i="11" s="1"/>
  <c r="L97" i="11" s="1"/>
  <c r="N97" i="11"/>
  <c r="K97" i="11"/>
  <c r="Q96" i="11"/>
  <c r="O96" i="11"/>
  <c r="N96" i="11"/>
  <c r="K96" i="11"/>
  <c r="Q94" i="11"/>
  <c r="O94" i="11"/>
  <c r="N94" i="11"/>
  <c r="K94" i="11"/>
  <c r="Q93" i="11"/>
  <c r="O93" i="11"/>
  <c r="P93" i="11" s="1"/>
  <c r="L93" i="11" s="1"/>
  <c r="N93" i="11"/>
  <c r="K93" i="11"/>
  <c r="Q91" i="11"/>
  <c r="O91" i="11"/>
  <c r="N91" i="11"/>
  <c r="K91" i="11"/>
  <c r="Q90" i="11"/>
  <c r="O90" i="11"/>
  <c r="P90" i="11" s="1"/>
  <c r="L90" i="11" s="1"/>
  <c r="N90" i="11"/>
  <c r="K90" i="11"/>
  <c r="Q88" i="11"/>
  <c r="O88" i="11"/>
  <c r="P88" i="11" s="1"/>
  <c r="L88" i="11" s="1"/>
  <c r="N88" i="11"/>
  <c r="K88" i="11"/>
  <c r="Q87" i="11"/>
  <c r="P87" i="11"/>
  <c r="L87" i="11" s="1"/>
  <c r="O87" i="11"/>
  <c r="N87" i="11"/>
  <c r="K87" i="11"/>
  <c r="Q85" i="11"/>
  <c r="O85" i="11"/>
  <c r="N85" i="11"/>
  <c r="K85" i="11"/>
  <c r="Q84" i="11"/>
  <c r="O84" i="11"/>
  <c r="P84" i="11" s="1"/>
  <c r="L84" i="11" s="1"/>
  <c r="N84" i="11"/>
  <c r="K84" i="11"/>
  <c r="Q81" i="11"/>
  <c r="O81" i="11"/>
  <c r="P81" i="11" s="1"/>
  <c r="L81" i="11" s="1"/>
  <c r="N81" i="11"/>
  <c r="K81" i="11"/>
  <c r="Q79" i="11"/>
  <c r="O79" i="11"/>
  <c r="N79" i="11"/>
  <c r="K79" i="11"/>
  <c r="Q77" i="11"/>
  <c r="O77" i="11"/>
  <c r="P77" i="11" s="1"/>
  <c r="L77" i="11" s="1"/>
  <c r="N77" i="11"/>
  <c r="K77" i="11"/>
  <c r="Q76" i="11"/>
  <c r="O76" i="11"/>
  <c r="P76" i="11" s="1"/>
  <c r="L76" i="11" s="1"/>
  <c r="N76" i="11"/>
  <c r="K76" i="11"/>
  <c r="Q75" i="11"/>
  <c r="P75" i="11"/>
  <c r="L75" i="11" s="1"/>
  <c r="O75" i="11"/>
  <c r="N75" i="11"/>
  <c r="K75" i="11"/>
  <c r="Q73" i="11"/>
  <c r="O73" i="11"/>
  <c r="N73" i="11"/>
  <c r="K73" i="11"/>
  <c r="Q72" i="11"/>
  <c r="O72" i="11"/>
  <c r="P72" i="11" s="1"/>
  <c r="L72" i="11" s="1"/>
  <c r="N72" i="11"/>
  <c r="K72" i="11"/>
  <c r="Q71" i="11"/>
  <c r="O71" i="11"/>
  <c r="N71" i="11"/>
  <c r="K71" i="11"/>
  <c r="Q70" i="11"/>
  <c r="O70" i="11"/>
  <c r="P70" i="11" s="1"/>
  <c r="L70" i="11" s="1"/>
  <c r="N70" i="11"/>
  <c r="K70" i="11"/>
  <c r="Q69" i="11"/>
  <c r="O69" i="11"/>
  <c r="N69" i="11"/>
  <c r="K69" i="11"/>
  <c r="Q66" i="11"/>
  <c r="O66" i="11"/>
  <c r="N66" i="11"/>
  <c r="K66" i="11"/>
  <c r="Q65" i="11"/>
  <c r="O65" i="11"/>
  <c r="P65" i="11" s="1"/>
  <c r="L65" i="11" s="1"/>
  <c r="N65" i="11"/>
  <c r="K65" i="11"/>
  <c r="Q64" i="11"/>
  <c r="O64" i="11"/>
  <c r="P64" i="11" s="1"/>
  <c r="L64" i="11" s="1"/>
  <c r="N64" i="11"/>
  <c r="K64" i="11"/>
  <c r="Q63" i="11"/>
  <c r="P63" i="11"/>
  <c r="L63" i="11" s="1"/>
  <c r="O63" i="11"/>
  <c r="N63" i="11"/>
  <c r="K63" i="11"/>
  <c r="Q62" i="11"/>
  <c r="O62" i="11"/>
  <c r="N62" i="11"/>
  <c r="K62" i="11"/>
  <c r="Q60" i="11"/>
  <c r="O60" i="11"/>
  <c r="P60" i="11" s="1"/>
  <c r="L60" i="11" s="1"/>
  <c r="N60" i="11"/>
  <c r="K60" i="11"/>
  <c r="Q59" i="11"/>
  <c r="O59" i="11"/>
  <c r="N59" i="11"/>
  <c r="K59" i="11"/>
  <c r="Q58" i="11"/>
  <c r="O58" i="11"/>
  <c r="P58" i="11" s="1"/>
  <c r="L58" i="11" s="1"/>
  <c r="N58" i="11"/>
  <c r="K58" i="11"/>
  <c r="Q57" i="11"/>
  <c r="O57" i="11"/>
  <c r="N57" i="11"/>
  <c r="K57" i="11"/>
  <c r="Q56" i="11"/>
  <c r="O56" i="11"/>
  <c r="P56" i="11" s="1"/>
  <c r="L56" i="11" s="1"/>
  <c r="N56" i="11"/>
  <c r="K56" i="11"/>
  <c r="Q54" i="11"/>
  <c r="O54" i="11"/>
  <c r="P54" i="11" s="1"/>
  <c r="L54" i="11" s="1"/>
  <c r="N54" i="11"/>
  <c r="K54" i="11"/>
  <c r="Q52" i="11"/>
  <c r="P52" i="11"/>
  <c r="L52" i="11" s="1"/>
  <c r="O52" i="11"/>
  <c r="N52" i="11"/>
  <c r="K52" i="11"/>
  <c r="Q51" i="11"/>
  <c r="O51" i="11"/>
  <c r="N51" i="11"/>
  <c r="K51" i="11"/>
  <c r="Q50" i="11"/>
  <c r="O50" i="11"/>
  <c r="P50" i="11" s="1"/>
  <c r="L50" i="11" s="1"/>
  <c r="N50" i="11"/>
  <c r="K50" i="11"/>
  <c r="Q49" i="11"/>
  <c r="O49" i="11"/>
  <c r="N49" i="11"/>
  <c r="K49" i="11"/>
  <c r="Q48" i="11"/>
  <c r="O48" i="11"/>
  <c r="P48" i="11" s="1"/>
  <c r="L48" i="11" s="1"/>
  <c r="N48" i="11"/>
  <c r="K48" i="11"/>
  <c r="Q46" i="11"/>
  <c r="O46" i="11"/>
  <c r="N46" i="11"/>
  <c r="K46" i="11"/>
  <c r="Q45" i="11"/>
  <c r="O45" i="11"/>
  <c r="P45" i="11" s="1"/>
  <c r="L45" i="11" s="1"/>
  <c r="N45" i="11"/>
  <c r="K45" i="11"/>
  <c r="Q44" i="11"/>
  <c r="O44" i="11"/>
  <c r="P44" i="11" s="1"/>
  <c r="L44" i="11" s="1"/>
  <c r="N44" i="11"/>
  <c r="K44" i="11"/>
  <c r="Q43" i="11"/>
  <c r="P43" i="11"/>
  <c r="L43" i="11" s="1"/>
  <c r="O43" i="11"/>
  <c r="N43" i="11"/>
  <c r="K43" i="11"/>
  <c r="Q42" i="11"/>
  <c r="O42" i="11"/>
  <c r="N42" i="11"/>
  <c r="K42" i="11"/>
  <c r="Q41" i="11"/>
  <c r="O41" i="11"/>
  <c r="P41" i="11" s="1"/>
  <c r="L41" i="11" s="1"/>
  <c r="N41" i="11"/>
  <c r="K41" i="11"/>
  <c r="Q38" i="11"/>
  <c r="O38" i="11"/>
  <c r="P38" i="11" s="1"/>
  <c r="L38" i="11" s="1"/>
  <c r="N38" i="11"/>
  <c r="K38" i="11"/>
  <c r="Q37" i="11"/>
  <c r="O37" i="11"/>
  <c r="N37" i="11"/>
  <c r="K37" i="11"/>
  <c r="Q36" i="11"/>
  <c r="O36" i="11"/>
  <c r="P36" i="11" s="1"/>
  <c r="L36" i="11" s="1"/>
  <c r="N36" i="11"/>
  <c r="K36" i="11"/>
  <c r="Q35" i="11"/>
  <c r="O35" i="11"/>
  <c r="P35" i="11" s="1"/>
  <c r="L35" i="11" s="1"/>
  <c r="N35" i="11"/>
  <c r="K35" i="11"/>
  <c r="Q34" i="11"/>
  <c r="P34" i="11"/>
  <c r="L34" i="11" s="1"/>
  <c r="O34" i="11"/>
  <c r="N34" i="11"/>
  <c r="K34" i="11"/>
  <c r="Q32" i="11"/>
  <c r="O32" i="11"/>
  <c r="N32" i="11"/>
  <c r="K32" i="11"/>
  <c r="Q30" i="11"/>
  <c r="O30" i="11"/>
  <c r="N30" i="11"/>
  <c r="K30" i="11"/>
  <c r="Q29" i="11"/>
  <c r="O29" i="11"/>
  <c r="P29" i="11" s="1"/>
  <c r="L29" i="11" s="1"/>
  <c r="N29" i="11"/>
  <c r="K29" i="11"/>
  <c r="Q28" i="11"/>
  <c r="O28" i="11"/>
  <c r="N28" i="11"/>
  <c r="K28" i="11"/>
  <c r="Q27" i="11"/>
  <c r="O27" i="11"/>
  <c r="P27" i="11" s="1"/>
  <c r="L27" i="11" s="1"/>
  <c r="N27" i="11"/>
  <c r="K27" i="11"/>
  <c r="Q26" i="11"/>
  <c r="O26" i="11"/>
  <c r="N26" i="11"/>
  <c r="K26" i="11"/>
  <c r="Q25" i="11"/>
  <c r="O25" i="11"/>
  <c r="P25" i="11" s="1"/>
  <c r="L25" i="11" s="1"/>
  <c r="N25" i="11"/>
  <c r="K25" i="11"/>
  <c r="Q23" i="11"/>
  <c r="N23" i="11"/>
  <c r="K23" i="11"/>
  <c r="O23" i="11" s="1"/>
  <c r="Q22" i="11"/>
  <c r="O22" i="11"/>
  <c r="N22" i="11"/>
  <c r="K22" i="11"/>
  <c r="Q21" i="11"/>
  <c r="O21" i="11"/>
  <c r="P21" i="11" s="1"/>
  <c r="L21" i="11" s="1"/>
  <c r="N21" i="11"/>
  <c r="K21" i="11"/>
  <c r="Q19" i="11"/>
  <c r="P19" i="11"/>
  <c r="L19" i="11" s="1"/>
  <c r="O19" i="11"/>
  <c r="N19" i="11"/>
  <c r="K19" i="11"/>
  <c r="Q18" i="11"/>
  <c r="O18" i="11"/>
  <c r="N18" i="11"/>
  <c r="K18" i="11"/>
  <c r="Q17" i="11"/>
  <c r="O17" i="11"/>
  <c r="P17" i="11" s="1"/>
  <c r="L17" i="11" s="1"/>
  <c r="N17" i="11"/>
  <c r="K17" i="11"/>
  <c r="Q16" i="11"/>
  <c r="O16" i="11"/>
  <c r="N16" i="11"/>
  <c r="K16" i="11"/>
  <c r="Q15" i="11"/>
  <c r="O15" i="11"/>
  <c r="P15" i="11" s="1"/>
  <c r="L15" i="11" s="1"/>
  <c r="N15" i="11"/>
  <c r="K15" i="11"/>
  <c r="Q13" i="11"/>
  <c r="O13" i="11"/>
  <c r="P13" i="11" s="1"/>
  <c r="L13" i="11" s="1"/>
  <c r="N13" i="11"/>
  <c r="K13" i="11"/>
  <c r="Q12" i="11"/>
  <c r="O12" i="11"/>
  <c r="P12" i="11" s="1"/>
  <c r="L12" i="11" s="1"/>
  <c r="N12" i="11"/>
  <c r="K12" i="11"/>
  <c r="Q11" i="11"/>
  <c r="P11" i="11"/>
  <c r="L11" i="11" s="1"/>
  <c r="O11" i="11"/>
  <c r="N11" i="11"/>
  <c r="K11" i="11"/>
  <c r="Q10" i="11"/>
  <c r="O10" i="11"/>
  <c r="N10" i="11"/>
  <c r="K10" i="11"/>
  <c r="Q9" i="11"/>
  <c r="O9" i="11"/>
  <c r="P9" i="11" s="1"/>
  <c r="L9" i="11" s="1"/>
  <c r="N9" i="11"/>
  <c r="K9" i="11"/>
  <c r="Q8" i="11"/>
  <c r="O8" i="11"/>
  <c r="N8" i="11"/>
  <c r="K8" i="11"/>
  <c r="Q7" i="11"/>
  <c r="O7" i="11"/>
  <c r="P7" i="11" s="1"/>
  <c r="L7" i="11" s="1"/>
  <c r="N7" i="11"/>
  <c r="K7" i="11"/>
  <c r="P26" i="11" l="1"/>
  <c r="L26" i="11" s="1"/>
  <c r="T24" i="11" s="1"/>
  <c r="P37" i="11"/>
  <c r="L37" i="11" s="1"/>
  <c r="P46" i="11"/>
  <c r="L46" i="11" s="1"/>
  <c r="P57" i="11"/>
  <c r="L57" i="11" s="1"/>
  <c r="P66" i="11"/>
  <c r="L66" i="11" s="1"/>
  <c r="P69" i="11"/>
  <c r="L69" i="11" s="1"/>
  <c r="P79" i="11"/>
  <c r="L79" i="11" s="1"/>
  <c r="P91" i="11"/>
  <c r="L91" i="11" s="1"/>
  <c r="T139" i="12"/>
  <c r="V139" i="12" s="1"/>
  <c r="T39" i="12"/>
  <c r="V39" i="12" s="1"/>
  <c r="U39" i="12" s="1"/>
  <c r="W39" i="12" s="1"/>
  <c r="V82" i="12"/>
  <c r="R95" i="12"/>
  <c r="T120" i="12"/>
  <c r="V120" i="12" s="1"/>
  <c r="U120" i="12" s="1"/>
  <c r="T95" i="12"/>
  <c r="P8" i="11"/>
  <c r="L8" i="11" s="1"/>
  <c r="P16" i="11"/>
  <c r="L16" i="11" s="1"/>
  <c r="P49" i="11"/>
  <c r="L49" i="11" s="1"/>
  <c r="P59" i="11"/>
  <c r="L59" i="11" s="1"/>
  <c r="P71" i="11"/>
  <c r="L71" i="11" s="1"/>
  <c r="P94" i="11"/>
  <c r="L94" i="11" s="1"/>
  <c r="P96" i="11"/>
  <c r="L96" i="11" s="1"/>
  <c r="S95" i="11" s="1"/>
  <c r="P107" i="11"/>
  <c r="L107" i="11" s="1"/>
  <c r="P108" i="11"/>
  <c r="L108" i="11" s="1"/>
  <c r="P109" i="11"/>
  <c r="L109" i="11" s="1"/>
  <c r="P110" i="11"/>
  <c r="L110" i="11" s="1"/>
  <c r="T106" i="11" s="1"/>
  <c r="P111" i="11"/>
  <c r="L111" i="11" s="1"/>
  <c r="P112" i="11"/>
  <c r="L112" i="11" s="1"/>
  <c r="P114" i="11"/>
  <c r="L114" i="11" s="1"/>
  <c r="P115" i="11"/>
  <c r="L115" i="11" s="1"/>
  <c r="P116" i="11"/>
  <c r="L116" i="11" s="1"/>
  <c r="P118" i="11"/>
  <c r="L118" i="11" s="1"/>
  <c r="P135" i="11"/>
  <c r="L135" i="11" s="1"/>
  <c r="P140" i="11"/>
  <c r="L140" i="11" s="1"/>
  <c r="T139" i="11" s="1"/>
  <c r="P144" i="11"/>
  <c r="L144" i="11" s="1"/>
  <c r="T24" i="12"/>
  <c r="R6" i="12"/>
  <c r="R24" i="12"/>
  <c r="V24" i="12" s="1"/>
  <c r="U24" i="12" s="1"/>
  <c r="P22" i="11"/>
  <c r="L22" i="11" s="1"/>
  <c r="P28" i="11"/>
  <c r="L28" i="11" s="1"/>
  <c r="P10" i="11"/>
  <c r="L10" i="11" s="1"/>
  <c r="T6" i="11" s="1"/>
  <c r="P18" i="11"/>
  <c r="L18" i="11" s="1"/>
  <c r="S14" i="11" s="1"/>
  <c r="P23" i="11"/>
  <c r="L23" i="11" s="1"/>
  <c r="P30" i="11"/>
  <c r="L30" i="11" s="1"/>
  <c r="P32" i="11"/>
  <c r="L32" i="11" s="1"/>
  <c r="P42" i="11"/>
  <c r="L42" i="11" s="1"/>
  <c r="S39" i="11" s="1"/>
  <c r="P51" i="11"/>
  <c r="L51" i="11" s="1"/>
  <c r="P62" i="11"/>
  <c r="L62" i="11" s="1"/>
  <c r="P73" i="11"/>
  <c r="L73" i="11" s="1"/>
  <c r="P85" i="11"/>
  <c r="L85" i="11" s="1"/>
  <c r="R82" i="11" s="1"/>
  <c r="P98" i="11"/>
  <c r="L98" i="11" s="1"/>
  <c r="P134" i="11"/>
  <c r="L134" i="11" s="1"/>
  <c r="P138" i="11"/>
  <c r="L138" i="11" s="1"/>
  <c r="P143" i="11"/>
  <c r="L143" i="11" s="1"/>
  <c r="P121" i="11"/>
  <c r="L121" i="11" s="1"/>
  <c r="S6" i="12"/>
  <c r="V6" i="12" s="1"/>
  <c r="U6" i="12" s="1"/>
  <c r="U106" i="12"/>
  <c r="W106" i="12" s="1"/>
  <c r="V31" i="12"/>
  <c r="U31" i="12" s="1"/>
  <c r="V95" i="12"/>
  <c r="U95" i="12" s="1"/>
  <c r="S20" i="12"/>
  <c r="T20" i="12"/>
  <c r="R20" i="12"/>
  <c r="T132" i="12"/>
  <c r="T14" i="12"/>
  <c r="S14" i="12"/>
  <c r="R14" i="12"/>
  <c r="R132" i="12"/>
  <c r="U82" i="12"/>
  <c r="W82" i="12" s="1"/>
  <c r="V101" i="12"/>
  <c r="U101" i="12" s="1"/>
  <c r="V67" i="12"/>
  <c r="U67" i="12" s="1"/>
  <c r="P119" i="11"/>
  <c r="L119" i="11" s="1"/>
  <c r="P117" i="11"/>
  <c r="L117" i="11" s="1"/>
  <c r="P124" i="11"/>
  <c r="L124" i="11" s="1"/>
  <c r="S82" i="11"/>
  <c r="R106" i="11"/>
  <c r="T101" i="11"/>
  <c r="S101" i="11"/>
  <c r="R101" i="11"/>
  <c r="T31" i="11"/>
  <c r="S31" i="11"/>
  <c r="R31" i="11"/>
  <c r="R24" i="11"/>
  <c r="T67" i="11"/>
  <c r="S67" i="11"/>
  <c r="R67" i="11"/>
  <c r="S20" i="11"/>
  <c r="R20" i="11"/>
  <c r="T20" i="11"/>
  <c r="S6" i="11"/>
  <c r="R6" i="11"/>
  <c r="T95" i="11"/>
  <c r="S132" i="11"/>
  <c r="R132" i="11"/>
  <c r="T132" i="11"/>
  <c r="Q151" i="10"/>
  <c r="O151" i="10"/>
  <c r="N151" i="10"/>
  <c r="K151" i="10"/>
  <c r="Q150" i="10"/>
  <c r="O150" i="10"/>
  <c r="N150" i="10"/>
  <c r="K150" i="10"/>
  <c r="Q149" i="10"/>
  <c r="O149" i="10"/>
  <c r="N149" i="10"/>
  <c r="K149" i="10"/>
  <c r="Q148" i="10"/>
  <c r="O148" i="10"/>
  <c r="N148" i="10"/>
  <c r="K148" i="10"/>
  <c r="Q147" i="10"/>
  <c r="O147" i="10"/>
  <c r="N147" i="10"/>
  <c r="K147" i="10"/>
  <c r="Q145" i="10"/>
  <c r="O145" i="10"/>
  <c r="N145" i="10"/>
  <c r="K145" i="10"/>
  <c r="Q144" i="10"/>
  <c r="O144" i="10"/>
  <c r="N144" i="10"/>
  <c r="K144" i="10"/>
  <c r="Q143" i="10"/>
  <c r="O143" i="10"/>
  <c r="N143" i="10"/>
  <c r="K143" i="10"/>
  <c r="Q142" i="10"/>
  <c r="O142" i="10"/>
  <c r="N142" i="10"/>
  <c r="K142" i="10"/>
  <c r="Q141" i="10"/>
  <c r="O141" i="10"/>
  <c r="N141" i="10"/>
  <c r="K141" i="10"/>
  <c r="Q140" i="10"/>
  <c r="O140" i="10"/>
  <c r="N140" i="10"/>
  <c r="K140" i="10"/>
  <c r="Q138" i="10"/>
  <c r="N138" i="10"/>
  <c r="K138" i="10"/>
  <c r="O138" i="10" s="1"/>
  <c r="P138" i="10" s="1"/>
  <c r="L138" i="10" s="1"/>
  <c r="Q137" i="10"/>
  <c r="N137" i="10"/>
  <c r="K137" i="10"/>
  <c r="O137" i="10" s="1"/>
  <c r="P137" i="10" s="1"/>
  <c r="L137" i="10" s="1"/>
  <c r="Q136" i="10"/>
  <c r="N136" i="10"/>
  <c r="K136" i="10"/>
  <c r="O136" i="10" s="1"/>
  <c r="Q135" i="10"/>
  <c r="N135" i="10"/>
  <c r="K135" i="10"/>
  <c r="O135" i="10" s="1"/>
  <c r="Q134" i="10"/>
  <c r="N134" i="10"/>
  <c r="K134" i="10"/>
  <c r="O134" i="10" s="1"/>
  <c r="P134" i="10" s="1"/>
  <c r="L134" i="10" s="1"/>
  <c r="Q133" i="10"/>
  <c r="N133" i="10"/>
  <c r="K133" i="10"/>
  <c r="O133" i="10" s="1"/>
  <c r="P133" i="10" s="1"/>
  <c r="L133" i="10" s="1"/>
  <c r="Q131" i="10"/>
  <c r="O131" i="10"/>
  <c r="N131" i="10"/>
  <c r="P131" i="10" s="1"/>
  <c r="L131" i="10" s="1"/>
  <c r="K131" i="10"/>
  <c r="Q130" i="10"/>
  <c r="O130" i="10"/>
  <c r="N130" i="10"/>
  <c r="P130" i="10" s="1"/>
  <c r="L130" i="10" s="1"/>
  <c r="K130" i="10"/>
  <c r="Q129" i="10"/>
  <c r="O129" i="10"/>
  <c r="P129" i="10" s="1"/>
  <c r="L129" i="10" s="1"/>
  <c r="N129" i="10"/>
  <c r="K129" i="10"/>
  <c r="Q128" i="10"/>
  <c r="O128" i="10"/>
  <c r="N128" i="10"/>
  <c r="P128" i="10" s="1"/>
  <c r="L128" i="10" s="1"/>
  <c r="K128" i="10"/>
  <c r="Q127" i="10"/>
  <c r="O127" i="10"/>
  <c r="P127" i="10" s="1"/>
  <c r="L127" i="10" s="1"/>
  <c r="N127" i="10"/>
  <c r="K127" i="10"/>
  <c r="Q125" i="10"/>
  <c r="O125" i="10"/>
  <c r="N125" i="10"/>
  <c r="K125" i="10"/>
  <c r="Q124" i="10"/>
  <c r="P124" i="10"/>
  <c r="L124" i="10" s="1"/>
  <c r="O124" i="10"/>
  <c r="N124" i="10"/>
  <c r="K124" i="10"/>
  <c r="Q123" i="10"/>
  <c r="O123" i="10"/>
  <c r="N123" i="10"/>
  <c r="K123" i="10"/>
  <c r="Q122" i="10"/>
  <c r="O122" i="10"/>
  <c r="N122" i="10"/>
  <c r="P122" i="10" s="1"/>
  <c r="L122" i="10" s="1"/>
  <c r="K122" i="10"/>
  <c r="Q121" i="10"/>
  <c r="O121" i="10"/>
  <c r="N121" i="10"/>
  <c r="P121" i="10" s="1"/>
  <c r="L121" i="10" s="1"/>
  <c r="K121" i="10"/>
  <c r="Q119" i="10"/>
  <c r="O119" i="10"/>
  <c r="N119" i="10"/>
  <c r="P119" i="10" s="1"/>
  <c r="L119" i="10" s="1"/>
  <c r="K119" i="10"/>
  <c r="Q118" i="10"/>
  <c r="O118" i="10"/>
  <c r="P118" i="10" s="1"/>
  <c r="L118" i="10" s="1"/>
  <c r="N118" i="10"/>
  <c r="K118" i="10"/>
  <c r="Q117" i="10"/>
  <c r="O117" i="10"/>
  <c r="N117" i="10"/>
  <c r="P117" i="10" s="1"/>
  <c r="L117" i="10" s="1"/>
  <c r="K117" i="10"/>
  <c r="Q116" i="10"/>
  <c r="O116" i="10"/>
  <c r="P116" i="10" s="1"/>
  <c r="L116" i="10" s="1"/>
  <c r="N116" i="10"/>
  <c r="K116" i="10"/>
  <c r="Q115" i="10"/>
  <c r="O115" i="10"/>
  <c r="N115" i="10"/>
  <c r="K115" i="10"/>
  <c r="Q114" i="10"/>
  <c r="P114" i="10"/>
  <c r="L114" i="10" s="1"/>
  <c r="O114" i="10"/>
  <c r="N114" i="10"/>
  <c r="K114" i="10"/>
  <c r="Q112" i="10"/>
  <c r="O112" i="10"/>
  <c r="N112" i="10"/>
  <c r="K112" i="10"/>
  <c r="Q111" i="10"/>
  <c r="O111" i="10"/>
  <c r="N111" i="10"/>
  <c r="P111" i="10" s="1"/>
  <c r="L111" i="10" s="1"/>
  <c r="K111" i="10"/>
  <c r="Q110" i="10"/>
  <c r="O110" i="10"/>
  <c r="N110" i="10"/>
  <c r="P110" i="10" s="1"/>
  <c r="L110" i="10" s="1"/>
  <c r="K110" i="10"/>
  <c r="Q109" i="10"/>
  <c r="O109" i="10"/>
  <c r="P109" i="10" s="1"/>
  <c r="L109" i="10" s="1"/>
  <c r="N109" i="10"/>
  <c r="K109" i="10"/>
  <c r="Q108" i="10"/>
  <c r="O108" i="10"/>
  <c r="N108" i="10"/>
  <c r="P108" i="10" s="1"/>
  <c r="L108" i="10" s="1"/>
  <c r="K108" i="10"/>
  <c r="Q107" i="10"/>
  <c r="O107" i="10"/>
  <c r="P107" i="10" s="1"/>
  <c r="L107" i="10" s="1"/>
  <c r="N107" i="10"/>
  <c r="K107" i="10"/>
  <c r="Q105" i="10"/>
  <c r="P105" i="10"/>
  <c r="L105" i="10" s="1"/>
  <c r="O105" i="10"/>
  <c r="N105" i="10"/>
  <c r="K105" i="10"/>
  <c r="Q104" i="10"/>
  <c r="O104" i="10"/>
  <c r="N104" i="10"/>
  <c r="K104" i="10"/>
  <c r="Q103" i="10"/>
  <c r="O103" i="10"/>
  <c r="N103" i="10"/>
  <c r="P103" i="10" s="1"/>
  <c r="L103" i="10" s="1"/>
  <c r="K103" i="10"/>
  <c r="Q102" i="10"/>
  <c r="O102" i="10"/>
  <c r="N102" i="10"/>
  <c r="P102" i="10" s="1"/>
  <c r="L102" i="10" s="1"/>
  <c r="K102" i="10"/>
  <c r="Q100" i="10"/>
  <c r="O100" i="10"/>
  <c r="N100" i="10"/>
  <c r="P100" i="10" s="1"/>
  <c r="L100" i="10" s="1"/>
  <c r="K100" i="10"/>
  <c r="Q99" i="10"/>
  <c r="O99" i="10"/>
  <c r="P99" i="10" s="1"/>
  <c r="L99" i="10" s="1"/>
  <c r="N99" i="10"/>
  <c r="K99" i="10"/>
  <c r="Q98" i="10"/>
  <c r="O98" i="10"/>
  <c r="N98" i="10"/>
  <c r="P98" i="10" s="1"/>
  <c r="L98" i="10" s="1"/>
  <c r="K98" i="10"/>
  <c r="Q97" i="10"/>
  <c r="O97" i="10"/>
  <c r="P97" i="10" s="1"/>
  <c r="L97" i="10" s="1"/>
  <c r="N97" i="10"/>
  <c r="K97" i="10"/>
  <c r="Q96" i="10"/>
  <c r="O96" i="10"/>
  <c r="N96" i="10"/>
  <c r="K96" i="10"/>
  <c r="Q94" i="10"/>
  <c r="O94" i="10"/>
  <c r="N94" i="10"/>
  <c r="K94" i="10"/>
  <c r="Q93" i="10"/>
  <c r="P93" i="10"/>
  <c r="L93" i="10" s="1"/>
  <c r="O93" i="10"/>
  <c r="N93" i="10"/>
  <c r="K93" i="10"/>
  <c r="Q91" i="10"/>
  <c r="O91" i="10"/>
  <c r="N91" i="10"/>
  <c r="K91" i="10"/>
  <c r="Q90" i="10"/>
  <c r="O90" i="10"/>
  <c r="N90" i="10"/>
  <c r="P90" i="10" s="1"/>
  <c r="L90" i="10" s="1"/>
  <c r="K90" i="10"/>
  <c r="Q88" i="10"/>
  <c r="O88" i="10"/>
  <c r="N88" i="10"/>
  <c r="P88" i="10" s="1"/>
  <c r="L88" i="10" s="1"/>
  <c r="K88" i="10"/>
  <c r="Q87" i="10"/>
  <c r="O87" i="10"/>
  <c r="P87" i="10" s="1"/>
  <c r="L87" i="10" s="1"/>
  <c r="N87" i="10"/>
  <c r="K87" i="10"/>
  <c r="Q85" i="10"/>
  <c r="O85" i="10"/>
  <c r="N85" i="10"/>
  <c r="P85" i="10" s="1"/>
  <c r="L85" i="10" s="1"/>
  <c r="K85" i="10"/>
  <c r="Q84" i="10"/>
  <c r="O84" i="10"/>
  <c r="P84" i="10" s="1"/>
  <c r="L84" i="10" s="1"/>
  <c r="N84" i="10"/>
  <c r="K84" i="10"/>
  <c r="Q81" i="10"/>
  <c r="P81" i="10"/>
  <c r="L81" i="10" s="1"/>
  <c r="O81" i="10"/>
  <c r="N81" i="10"/>
  <c r="K81" i="10"/>
  <c r="Q79" i="10"/>
  <c r="O79" i="10"/>
  <c r="N79" i="10"/>
  <c r="K79" i="10"/>
  <c r="Q77" i="10"/>
  <c r="O77" i="10"/>
  <c r="N77" i="10"/>
  <c r="P77" i="10" s="1"/>
  <c r="L77" i="10" s="1"/>
  <c r="K77" i="10"/>
  <c r="Q76" i="10"/>
  <c r="O76" i="10"/>
  <c r="N76" i="10"/>
  <c r="P76" i="10" s="1"/>
  <c r="L76" i="10" s="1"/>
  <c r="K76" i="10"/>
  <c r="Q75" i="10"/>
  <c r="O75" i="10"/>
  <c r="P75" i="10" s="1"/>
  <c r="L75" i="10" s="1"/>
  <c r="N75" i="10"/>
  <c r="K75" i="10"/>
  <c r="Q73" i="10"/>
  <c r="O73" i="10"/>
  <c r="N73" i="10"/>
  <c r="P73" i="10" s="1"/>
  <c r="L73" i="10" s="1"/>
  <c r="K73" i="10"/>
  <c r="Q72" i="10"/>
  <c r="O72" i="10"/>
  <c r="P72" i="10" s="1"/>
  <c r="L72" i="10" s="1"/>
  <c r="N72" i="10"/>
  <c r="K72" i="10"/>
  <c r="Q71" i="10"/>
  <c r="O71" i="10"/>
  <c r="N71" i="10"/>
  <c r="K71" i="10"/>
  <c r="Q70" i="10"/>
  <c r="P70" i="10"/>
  <c r="L70" i="10" s="1"/>
  <c r="O70" i="10"/>
  <c r="N70" i="10"/>
  <c r="K70" i="10"/>
  <c r="Q69" i="10"/>
  <c r="O69" i="10"/>
  <c r="N69" i="10"/>
  <c r="K69" i="10"/>
  <c r="Q66" i="10"/>
  <c r="O66" i="10"/>
  <c r="N66" i="10"/>
  <c r="K66" i="10"/>
  <c r="Q65" i="10"/>
  <c r="O65" i="10"/>
  <c r="N65" i="10"/>
  <c r="P65" i="10" s="1"/>
  <c r="L65" i="10" s="1"/>
  <c r="K65" i="10"/>
  <c r="Q64" i="10"/>
  <c r="O64" i="10"/>
  <c r="N64" i="10"/>
  <c r="P64" i="10" s="1"/>
  <c r="L64" i="10" s="1"/>
  <c r="K64" i="10"/>
  <c r="Q63" i="10"/>
  <c r="O63" i="10"/>
  <c r="P63" i="10" s="1"/>
  <c r="L63" i="10" s="1"/>
  <c r="N63" i="10"/>
  <c r="K63" i="10"/>
  <c r="Q62" i="10"/>
  <c r="O62" i="10"/>
  <c r="N62" i="10"/>
  <c r="P62" i="10" s="1"/>
  <c r="L62" i="10" s="1"/>
  <c r="K62" i="10"/>
  <c r="Q60" i="10"/>
  <c r="O60" i="10"/>
  <c r="P60" i="10" s="1"/>
  <c r="L60" i="10" s="1"/>
  <c r="N60" i="10"/>
  <c r="K60" i="10"/>
  <c r="Q59" i="10"/>
  <c r="O59" i="10"/>
  <c r="N59" i="10"/>
  <c r="K59" i="10"/>
  <c r="Q58" i="10"/>
  <c r="P58" i="10"/>
  <c r="L58" i="10" s="1"/>
  <c r="O58" i="10"/>
  <c r="N58" i="10"/>
  <c r="K58" i="10"/>
  <c r="Q57" i="10"/>
  <c r="O57" i="10"/>
  <c r="P57" i="10" s="1"/>
  <c r="L57" i="10" s="1"/>
  <c r="N57" i="10"/>
  <c r="K57" i="10"/>
  <c r="Q56" i="10"/>
  <c r="O56" i="10"/>
  <c r="N56" i="10"/>
  <c r="P56" i="10" s="1"/>
  <c r="L56" i="10" s="1"/>
  <c r="K56" i="10"/>
  <c r="Q54" i="10"/>
  <c r="O54" i="10"/>
  <c r="N54" i="10"/>
  <c r="K54" i="10"/>
  <c r="Q52" i="10"/>
  <c r="O52" i="10"/>
  <c r="P52" i="10" s="1"/>
  <c r="L52" i="10" s="1"/>
  <c r="N52" i="10"/>
  <c r="K52" i="10"/>
  <c r="Q51" i="10"/>
  <c r="O51" i="10"/>
  <c r="N51" i="10"/>
  <c r="K51" i="10"/>
  <c r="Q50" i="10"/>
  <c r="O50" i="10"/>
  <c r="P50" i="10" s="1"/>
  <c r="L50" i="10" s="1"/>
  <c r="N50" i="10"/>
  <c r="K50" i="10"/>
  <c r="Q49" i="10"/>
  <c r="O49" i="10"/>
  <c r="P49" i="10" s="1"/>
  <c r="L49" i="10" s="1"/>
  <c r="N49" i="10"/>
  <c r="K49" i="10"/>
  <c r="Q48" i="10"/>
  <c r="P48" i="10"/>
  <c r="L48" i="10" s="1"/>
  <c r="O48" i="10"/>
  <c r="N48" i="10"/>
  <c r="K48" i="10"/>
  <c r="Q46" i="10"/>
  <c r="O46" i="10"/>
  <c r="P46" i="10" s="1"/>
  <c r="L46" i="10" s="1"/>
  <c r="N46" i="10"/>
  <c r="K46" i="10"/>
  <c r="Q45" i="10"/>
  <c r="O45" i="10"/>
  <c r="N45" i="10"/>
  <c r="P45" i="10" s="1"/>
  <c r="L45" i="10" s="1"/>
  <c r="K45" i="10"/>
  <c r="Q44" i="10"/>
  <c r="O44" i="10"/>
  <c r="N44" i="10"/>
  <c r="K44" i="10"/>
  <c r="Q43" i="10"/>
  <c r="O43" i="10"/>
  <c r="P43" i="10" s="1"/>
  <c r="L43" i="10" s="1"/>
  <c r="N43" i="10"/>
  <c r="K43" i="10"/>
  <c r="Q42" i="10"/>
  <c r="O42" i="10"/>
  <c r="N42" i="10"/>
  <c r="K42" i="10"/>
  <c r="Q41" i="10"/>
  <c r="O41" i="10"/>
  <c r="P41" i="10" s="1"/>
  <c r="L41" i="10" s="1"/>
  <c r="N41" i="10"/>
  <c r="K41" i="10"/>
  <c r="Q38" i="10"/>
  <c r="P38" i="10"/>
  <c r="L38" i="10" s="1"/>
  <c r="O38" i="10"/>
  <c r="N38" i="10"/>
  <c r="K38" i="10"/>
  <c r="Q37" i="10"/>
  <c r="O37" i="10"/>
  <c r="N37" i="10"/>
  <c r="K37" i="10"/>
  <c r="Q36" i="10"/>
  <c r="O36" i="10"/>
  <c r="N36" i="10"/>
  <c r="P36" i="10" s="1"/>
  <c r="L36" i="10" s="1"/>
  <c r="K36" i="10"/>
  <c r="Q35" i="10"/>
  <c r="O35" i="10"/>
  <c r="N35" i="10"/>
  <c r="K35" i="10"/>
  <c r="Q34" i="10"/>
  <c r="O34" i="10"/>
  <c r="P34" i="10" s="1"/>
  <c r="L34" i="10" s="1"/>
  <c r="N34" i="10"/>
  <c r="K34" i="10"/>
  <c r="Q32" i="10"/>
  <c r="O32" i="10"/>
  <c r="N32" i="10"/>
  <c r="K32" i="10"/>
  <c r="Q30" i="10"/>
  <c r="O30" i="10"/>
  <c r="N30" i="10"/>
  <c r="K30" i="10"/>
  <c r="Q29" i="10"/>
  <c r="O29" i="10"/>
  <c r="P29" i="10" s="1"/>
  <c r="L29" i="10" s="1"/>
  <c r="N29" i="10"/>
  <c r="K29" i="10"/>
  <c r="Q28" i="10"/>
  <c r="O28" i="10"/>
  <c r="P28" i="10" s="1"/>
  <c r="L28" i="10" s="1"/>
  <c r="N28" i="10"/>
  <c r="K28" i="10"/>
  <c r="Q27" i="10"/>
  <c r="P27" i="10"/>
  <c r="L27" i="10" s="1"/>
  <c r="O27" i="10"/>
  <c r="N27" i="10"/>
  <c r="K27" i="10"/>
  <c r="Q26" i="10"/>
  <c r="O26" i="10"/>
  <c r="N26" i="10"/>
  <c r="K26" i="10"/>
  <c r="Q25" i="10"/>
  <c r="O25" i="10"/>
  <c r="N25" i="10"/>
  <c r="P25" i="10" s="1"/>
  <c r="L25" i="10" s="1"/>
  <c r="K25" i="10"/>
  <c r="Q23" i="10"/>
  <c r="N23" i="10"/>
  <c r="K23" i="10"/>
  <c r="O23" i="10" s="1"/>
  <c r="P23" i="10" s="1"/>
  <c r="L23" i="10" s="1"/>
  <c r="Q22" i="10"/>
  <c r="O22" i="10"/>
  <c r="N22" i="10"/>
  <c r="K22" i="10"/>
  <c r="Q21" i="10"/>
  <c r="O21" i="10"/>
  <c r="N21" i="10"/>
  <c r="P21" i="10" s="1"/>
  <c r="L21" i="10" s="1"/>
  <c r="K21" i="10"/>
  <c r="Q19" i="10"/>
  <c r="O19" i="10"/>
  <c r="P19" i="10" s="1"/>
  <c r="L19" i="10" s="1"/>
  <c r="N19" i="10"/>
  <c r="K19" i="10"/>
  <c r="Q18" i="10"/>
  <c r="O18" i="10"/>
  <c r="N18" i="10"/>
  <c r="P18" i="10" s="1"/>
  <c r="L18" i="10" s="1"/>
  <c r="K18" i="10"/>
  <c r="Q17" i="10"/>
  <c r="O17" i="10"/>
  <c r="P17" i="10" s="1"/>
  <c r="L17" i="10" s="1"/>
  <c r="N17" i="10"/>
  <c r="K17" i="10"/>
  <c r="Q16" i="10"/>
  <c r="O16" i="10"/>
  <c r="N16" i="10"/>
  <c r="K16" i="10"/>
  <c r="Q15" i="10"/>
  <c r="P15" i="10"/>
  <c r="L15" i="10" s="1"/>
  <c r="O15" i="10"/>
  <c r="N15" i="10"/>
  <c r="K15" i="10"/>
  <c r="Q13" i="10"/>
  <c r="O13" i="10"/>
  <c r="N13" i="10"/>
  <c r="P13" i="10" s="1"/>
  <c r="L13" i="10" s="1"/>
  <c r="K13" i="10"/>
  <c r="Q12" i="10"/>
  <c r="O12" i="10"/>
  <c r="N12" i="10"/>
  <c r="P12" i="10" s="1"/>
  <c r="L12" i="10" s="1"/>
  <c r="K12" i="10"/>
  <c r="Q11" i="10"/>
  <c r="O11" i="10"/>
  <c r="P11" i="10" s="1"/>
  <c r="L11" i="10" s="1"/>
  <c r="N11" i="10"/>
  <c r="K11" i="10"/>
  <c r="Q10" i="10"/>
  <c r="O10" i="10"/>
  <c r="N10" i="10"/>
  <c r="P10" i="10" s="1"/>
  <c r="L10" i="10" s="1"/>
  <c r="K10" i="10"/>
  <c r="Q9" i="10"/>
  <c r="O9" i="10"/>
  <c r="P9" i="10" s="1"/>
  <c r="L9" i="10" s="1"/>
  <c r="N9" i="10"/>
  <c r="K9" i="10"/>
  <c r="Q8" i="10"/>
  <c r="O8" i="10"/>
  <c r="N8" i="10"/>
  <c r="K8" i="10"/>
  <c r="Q7" i="10"/>
  <c r="P7" i="10"/>
  <c r="L7" i="10" s="1"/>
  <c r="O7" i="10"/>
  <c r="N7" i="10"/>
  <c r="K7" i="10"/>
  <c r="P140" i="10" l="1"/>
  <c r="L140" i="10" s="1"/>
  <c r="P141" i="10"/>
  <c r="L141" i="10" s="1"/>
  <c r="T139" i="10" s="1"/>
  <c r="P142" i="10"/>
  <c r="L142" i="10" s="1"/>
  <c r="P143" i="10"/>
  <c r="L143" i="10" s="1"/>
  <c r="P144" i="10"/>
  <c r="L144" i="10" s="1"/>
  <c r="P145" i="10"/>
  <c r="L145" i="10" s="1"/>
  <c r="P147" i="10"/>
  <c r="L147" i="10" s="1"/>
  <c r="P148" i="10"/>
  <c r="L148" i="10" s="1"/>
  <c r="P149" i="10"/>
  <c r="L149" i="10" s="1"/>
  <c r="P150" i="10"/>
  <c r="L150" i="10" s="1"/>
  <c r="P151" i="10"/>
  <c r="L151" i="10" s="1"/>
  <c r="R14" i="11"/>
  <c r="T39" i="11"/>
  <c r="S24" i="11"/>
  <c r="R139" i="11"/>
  <c r="S106" i="11"/>
  <c r="P42" i="10"/>
  <c r="L42" i="10" s="1"/>
  <c r="P22" i="10"/>
  <c r="L22" i="10" s="1"/>
  <c r="T20" i="10" s="1"/>
  <c r="P35" i="10"/>
  <c r="L35" i="10" s="1"/>
  <c r="P37" i="10"/>
  <c r="L37" i="10" s="1"/>
  <c r="P54" i="10"/>
  <c r="L54" i="10" s="1"/>
  <c r="P66" i="10"/>
  <c r="L66" i="10" s="1"/>
  <c r="P69" i="10"/>
  <c r="L69" i="10" s="1"/>
  <c r="P79" i="10"/>
  <c r="L79" i="10" s="1"/>
  <c r="P91" i="10"/>
  <c r="L91" i="10" s="1"/>
  <c r="S82" i="10" s="1"/>
  <c r="P104" i="10"/>
  <c r="L104" i="10" s="1"/>
  <c r="T101" i="10" s="1"/>
  <c r="P112" i="10"/>
  <c r="L112" i="10" s="1"/>
  <c r="P123" i="10"/>
  <c r="L123" i="10" s="1"/>
  <c r="P136" i="10"/>
  <c r="L136" i="10" s="1"/>
  <c r="R95" i="11"/>
  <c r="V95" i="11" s="1"/>
  <c r="T14" i="11"/>
  <c r="R39" i="11"/>
  <c r="S139" i="11"/>
  <c r="V139" i="11" s="1"/>
  <c r="U139" i="11" s="1"/>
  <c r="T82" i="11"/>
  <c r="V82" i="11" s="1"/>
  <c r="U82" i="11" s="1"/>
  <c r="W82" i="11" s="1"/>
  <c r="W101" i="12"/>
  <c r="U139" i="12"/>
  <c r="W139" i="12" s="1"/>
  <c r="W24" i="12"/>
  <c r="P51" i="10"/>
  <c r="L51" i="10" s="1"/>
  <c r="P8" i="10"/>
  <c r="L8" i="10" s="1"/>
  <c r="T6" i="10" s="1"/>
  <c r="P16" i="10"/>
  <c r="L16" i="10" s="1"/>
  <c r="T14" i="10" s="1"/>
  <c r="P59" i="10"/>
  <c r="L59" i="10" s="1"/>
  <c r="P71" i="10"/>
  <c r="L71" i="10" s="1"/>
  <c r="T67" i="10" s="1"/>
  <c r="P94" i="10"/>
  <c r="L94" i="10" s="1"/>
  <c r="P96" i="10"/>
  <c r="L96" i="10" s="1"/>
  <c r="P115" i="10"/>
  <c r="L115" i="10" s="1"/>
  <c r="R106" i="10" s="1"/>
  <c r="P125" i="10"/>
  <c r="L125" i="10" s="1"/>
  <c r="R120" i="10" s="1"/>
  <c r="P135" i="10"/>
  <c r="L135" i="10" s="1"/>
  <c r="T120" i="11"/>
  <c r="R120" i="11"/>
  <c r="S120" i="11"/>
  <c r="V120" i="11" s="1"/>
  <c r="U120" i="11" s="1"/>
  <c r="W67" i="12"/>
  <c r="V132" i="12"/>
  <c r="U132" i="12" s="1"/>
  <c r="W132" i="12" s="1"/>
  <c r="W120" i="12"/>
  <c r="V14" i="12"/>
  <c r="U14" i="12" s="1"/>
  <c r="W14" i="12" s="1"/>
  <c r="V20" i="12"/>
  <c r="W20" i="12" s="1"/>
  <c r="W95" i="12"/>
  <c r="W6" i="12"/>
  <c r="W31" i="12"/>
  <c r="V39" i="11"/>
  <c r="V31" i="11"/>
  <c r="V20" i="11"/>
  <c r="U20" i="11" s="1"/>
  <c r="V132" i="11"/>
  <c r="U132" i="11" s="1"/>
  <c r="V6" i="11"/>
  <c r="U6" i="11" s="1"/>
  <c r="V67" i="11"/>
  <c r="U67" i="11" s="1"/>
  <c r="V24" i="11"/>
  <c r="V101" i="11"/>
  <c r="V106" i="11"/>
  <c r="U106" i="11" s="1"/>
  <c r="V14" i="11"/>
  <c r="U39" i="11"/>
  <c r="T95" i="10"/>
  <c r="S95" i="10"/>
  <c r="R95" i="10"/>
  <c r="P26" i="10"/>
  <c r="L26" i="10" s="1"/>
  <c r="P32" i="10"/>
  <c r="L32" i="10" s="1"/>
  <c r="S6" i="10"/>
  <c r="R6" i="10"/>
  <c r="R82" i="10"/>
  <c r="T82" i="10"/>
  <c r="S106" i="10"/>
  <c r="S120" i="10"/>
  <c r="S132" i="10"/>
  <c r="R132" i="10"/>
  <c r="T132" i="10"/>
  <c r="S14" i="10"/>
  <c r="R14" i="10"/>
  <c r="P30" i="10"/>
  <c r="L30" i="10" s="1"/>
  <c r="P44" i="10"/>
  <c r="L44" i="10" s="1"/>
  <c r="S67" i="10"/>
  <c r="O148" i="9"/>
  <c r="O149" i="9"/>
  <c r="O150" i="9"/>
  <c r="O151" i="9"/>
  <c r="O147" i="9"/>
  <c r="O131" i="9"/>
  <c r="O130" i="9"/>
  <c r="O129" i="9"/>
  <c r="O128" i="9"/>
  <c r="O127" i="9"/>
  <c r="O125" i="9"/>
  <c r="O124" i="9"/>
  <c r="O123" i="9"/>
  <c r="O122" i="9"/>
  <c r="O121" i="9"/>
  <c r="O119" i="9"/>
  <c r="O118" i="9"/>
  <c r="O117" i="9"/>
  <c r="O116" i="9"/>
  <c r="O115" i="9"/>
  <c r="O114" i="9"/>
  <c r="O112" i="9"/>
  <c r="O111" i="9"/>
  <c r="O110" i="9"/>
  <c r="O109" i="9"/>
  <c r="O108" i="9"/>
  <c r="O107" i="9"/>
  <c r="O105" i="9"/>
  <c r="O104" i="9"/>
  <c r="O103" i="9"/>
  <c r="O102" i="9"/>
  <c r="O97" i="9"/>
  <c r="O98" i="9"/>
  <c r="O99" i="9"/>
  <c r="O100" i="9"/>
  <c r="O96" i="9"/>
  <c r="O94" i="9"/>
  <c r="O93" i="9"/>
  <c r="O91" i="9"/>
  <c r="O90" i="9"/>
  <c r="O88" i="9"/>
  <c r="O87" i="9"/>
  <c r="O85" i="9"/>
  <c r="O84" i="9"/>
  <c r="O81" i="9"/>
  <c r="O79" i="9"/>
  <c r="O77" i="9"/>
  <c r="O76" i="9"/>
  <c r="O75" i="9"/>
  <c r="O73" i="9"/>
  <c r="O72" i="9"/>
  <c r="O71" i="9"/>
  <c r="O70" i="9"/>
  <c r="O69" i="9"/>
  <c r="O66" i="9"/>
  <c r="O65" i="9"/>
  <c r="O64" i="9"/>
  <c r="O63" i="9"/>
  <c r="O62" i="9"/>
  <c r="O57" i="9"/>
  <c r="O58" i="9"/>
  <c r="O59" i="9"/>
  <c r="O60" i="9"/>
  <c r="O56" i="9"/>
  <c r="O54" i="9"/>
  <c r="O49" i="9"/>
  <c r="O50" i="9"/>
  <c r="O51" i="9"/>
  <c r="O52" i="9"/>
  <c r="O48" i="9"/>
  <c r="O43" i="9"/>
  <c r="O44" i="9"/>
  <c r="O45" i="9"/>
  <c r="O46" i="9"/>
  <c r="O42" i="9"/>
  <c r="O41" i="9"/>
  <c r="O35" i="9"/>
  <c r="O36" i="9"/>
  <c r="O37" i="9"/>
  <c r="O38" i="9"/>
  <c r="O34" i="9"/>
  <c r="O32" i="9"/>
  <c r="O26" i="9"/>
  <c r="O27" i="9"/>
  <c r="O28" i="9"/>
  <c r="O29" i="9"/>
  <c r="O30" i="9"/>
  <c r="O25" i="9"/>
  <c r="O22" i="9"/>
  <c r="O21" i="9"/>
  <c r="O16" i="9"/>
  <c r="O17" i="9"/>
  <c r="O18" i="9"/>
  <c r="O19" i="9"/>
  <c r="O15" i="9"/>
  <c r="O8" i="9"/>
  <c r="O9" i="9"/>
  <c r="O10" i="9"/>
  <c r="O11" i="9"/>
  <c r="O12" i="9"/>
  <c r="O13" i="9"/>
  <c r="O7" i="9"/>
  <c r="N7" i="9"/>
  <c r="Q7" i="9"/>
  <c r="U95" i="11" l="1"/>
  <c r="W95" i="11" s="1"/>
  <c r="R139" i="10"/>
  <c r="S101" i="10"/>
  <c r="V101" i="10" s="1"/>
  <c r="U101" i="10" s="1"/>
  <c r="W101" i="10" s="1"/>
  <c r="W39" i="11"/>
  <c r="R67" i="10"/>
  <c r="S20" i="10"/>
  <c r="S139" i="10"/>
  <c r="V139" i="10" s="1"/>
  <c r="U139" i="10" s="1"/>
  <c r="T106" i="10"/>
  <c r="R101" i="10"/>
  <c r="S24" i="10"/>
  <c r="R20" i="10"/>
  <c r="V20" i="10" s="1"/>
  <c r="U20" i="10" s="1"/>
  <c r="T120" i="10"/>
  <c r="T39" i="10"/>
  <c r="R24" i="10"/>
  <c r="U20" i="12"/>
  <c r="W106" i="11"/>
  <c r="W132" i="11"/>
  <c r="W101" i="11"/>
  <c r="W139" i="11"/>
  <c r="U31" i="11"/>
  <c r="W31" i="11" s="1"/>
  <c r="W67" i="11"/>
  <c r="U24" i="11"/>
  <c r="W24" i="11" s="1"/>
  <c r="U14" i="11"/>
  <c r="W14" i="11" s="1"/>
  <c r="U101" i="11"/>
  <c r="W6" i="11"/>
  <c r="W20" i="11"/>
  <c r="W120" i="11"/>
  <c r="V6" i="10"/>
  <c r="U6" i="10" s="1"/>
  <c r="U106" i="10"/>
  <c r="V82" i="10"/>
  <c r="W14" i="10"/>
  <c r="V14" i="10"/>
  <c r="U14" i="10" s="1"/>
  <c r="V120" i="10"/>
  <c r="U120" i="10" s="1"/>
  <c r="V106" i="10"/>
  <c r="R39" i="10"/>
  <c r="T31" i="10"/>
  <c r="S31" i="10"/>
  <c r="R31" i="10"/>
  <c r="V95" i="10"/>
  <c r="U95" i="10" s="1"/>
  <c r="W95" i="10" s="1"/>
  <c r="V67" i="10"/>
  <c r="U67" i="10" s="1"/>
  <c r="V132" i="10"/>
  <c r="U132" i="10"/>
  <c r="W132" i="10" s="1"/>
  <c r="U82" i="10"/>
  <c r="S39" i="10"/>
  <c r="T24" i="10"/>
  <c r="Q151" i="9"/>
  <c r="N151" i="9"/>
  <c r="K151" i="9"/>
  <c r="Q150" i="9"/>
  <c r="N150" i="9"/>
  <c r="K150" i="9"/>
  <c r="Q149" i="9"/>
  <c r="N149" i="9"/>
  <c r="K149" i="9"/>
  <c r="Q148" i="9"/>
  <c r="N148" i="9"/>
  <c r="K148" i="9"/>
  <c r="Q147" i="9"/>
  <c r="N147" i="9"/>
  <c r="K147" i="9"/>
  <c r="Q145" i="9"/>
  <c r="N145" i="9"/>
  <c r="K145" i="9"/>
  <c r="Q144" i="9"/>
  <c r="N144" i="9"/>
  <c r="K144" i="9"/>
  <c r="O144" i="9" s="1"/>
  <c r="Q143" i="9"/>
  <c r="N143" i="9"/>
  <c r="K143" i="9"/>
  <c r="O143" i="9" s="1"/>
  <c r="Q142" i="9"/>
  <c r="N142" i="9"/>
  <c r="K142" i="9"/>
  <c r="Q141" i="9"/>
  <c r="N141" i="9"/>
  <c r="K141" i="9"/>
  <c r="Q140" i="9"/>
  <c r="N140" i="9"/>
  <c r="K140" i="9"/>
  <c r="Q138" i="9"/>
  <c r="N138" i="9"/>
  <c r="K138" i="9"/>
  <c r="O138" i="9" s="1"/>
  <c r="Q137" i="9"/>
  <c r="N137" i="9"/>
  <c r="K137" i="9"/>
  <c r="O137" i="9" s="1"/>
  <c r="Q136" i="9"/>
  <c r="N136" i="9"/>
  <c r="K136" i="9"/>
  <c r="Q135" i="9"/>
  <c r="N135" i="9"/>
  <c r="K135" i="9"/>
  <c r="Q134" i="9"/>
  <c r="N134" i="9"/>
  <c r="K134" i="9"/>
  <c r="O134" i="9" s="1"/>
  <c r="Q133" i="9"/>
  <c r="N133" i="9"/>
  <c r="K133" i="9"/>
  <c r="O133" i="9" s="1"/>
  <c r="Q131" i="9"/>
  <c r="N131" i="9"/>
  <c r="P131" i="9" s="1"/>
  <c r="L131" i="9" s="1"/>
  <c r="K131" i="9"/>
  <c r="Q130" i="9"/>
  <c r="N130" i="9"/>
  <c r="P130" i="9" s="1"/>
  <c r="L130" i="9" s="1"/>
  <c r="K130" i="9"/>
  <c r="Q129" i="9"/>
  <c r="N129" i="9"/>
  <c r="P129" i="9" s="1"/>
  <c r="L129" i="9" s="1"/>
  <c r="K129" i="9"/>
  <c r="Q128" i="9"/>
  <c r="N128" i="9"/>
  <c r="P128" i="9" s="1"/>
  <c r="L128" i="9" s="1"/>
  <c r="K128" i="9"/>
  <c r="Q127" i="9"/>
  <c r="N127" i="9"/>
  <c r="P127" i="9" s="1"/>
  <c r="L127" i="9" s="1"/>
  <c r="K127" i="9"/>
  <c r="Q125" i="9"/>
  <c r="N125" i="9"/>
  <c r="P125" i="9" s="1"/>
  <c r="L125" i="9" s="1"/>
  <c r="K125" i="9"/>
  <c r="Q124" i="9"/>
  <c r="N124" i="9"/>
  <c r="K124" i="9"/>
  <c r="Q123" i="9"/>
  <c r="N123" i="9"/>
  <c r="P123" i="9" s="1"/>
  <c r="L123" i="9" s="1"/>
  <c r="K123" i="9"/>
  <c r="Q122" i="9"/>
  <c r="N122" i="9"/>
  <c r="K122" i="9"/>
  <c r="Q121" i="9"/>
  <c r="N121" i="9"/>
  <c r="K121" i="9"/>
  <c r="Q119" i="9"/>
  <c r="N119" i="9"/>
  <c r="K119" i="9"/>
  <c r="Q118" i="9"/>
  <c r="N118" i="9"/>
  <c r="K118" i="9"/>
  <c r="Q117" i="9"/>
  <c r="N117" i="9"/>
  <c r="K117" i="9"/>
  <c r="Q116" i="9"/>
  <c r="N116" i="9"/>
  <c r="K116" i="9"/>
  <c r="Q115" i="9"/>
  <c r="N115" i="9"/>
  <c r="P115" i="9" s="1"/>
  <c r="L115" i="9" s="1"/>
  <c r="K115" i="9"/>
  <c r="Q114" i="9"/>
  <c r="N114" i="9"/>
  <c r="P114" i="9" s="1"/>
  <c r="L114" i="9" s="1"/>
  <c r="K114" i="9"/>
  <c r="Q112" i="9"/>
  <c r="N112" i="9"/>
  <c r="P112" i="9" s="1"/>
  <c r="L112" i="9" s="1"/>
  <c r="K112" i="9"/>
  <c r="Q111" i="9"/>
  <c r="N111" i="9"/>
  <c r="P111" i="9" s="1"/>
  <c r="L111" i="9" s="1"/>
  <c r="K111" i="9"/>
  <c r="Q110" i="9"/>
  <c r="N110" i="9"/>
  <c r="K110" i="9"/>
  <c r="Q109" i="9"/>
  <c r="N109" i="9"/>
  <c r="P109" i="9" s="1"/>
  <c r="L109" i="9" s="1"/>
  <c r="K109" i="9"/>
  <c r="Q108" i="9"/>
  <c r="N108" i="9"/>
  <c r="P108" i="9" s="1"/>
  <c r="L108" i="9" s="1"/>
  <c r="K108" i="9"/>
  <c r="Q107" i="9"/>
  <c r="N107" i="9"/>
  <c r="P107" i="9" s="1"/>
  <c r="L107" i="9" s="1"/>
  <c r="K107" i="9"/>
  <c r="Q105" i="9"/>
  <c r="N105" i="9"/>
  <c r="K105" i="9"/>
  <c r="Q104" i="9"/>
  <c r="N104" i="9"/>
  <c r="P104" i="9" s="1"/>
  <c r="L104" i="9" s="1"/>
  <c r="K104" i="9"/>
  <c r="Q103" i="9"/>
  <c r="N103" i="9"/>
  <c r="K103" i="9"/>
  <c r="Q102" i="9"/>
  <c r="N102" i="9"/>
  <c r="P102" i="9" s="1"/>
  <c r="L102" i="9" s="1"/>
  <c r="K102" i="9"/>
  <c r="Q100" i="9"/>
  <c r="N100" i="9"/>
  <c r="K100" i="9"/>
  <c r="Q99" i="9"/>
  <c r="N99" i="9"/>
  <c r="P99" i="9" s="1"/>
  <c r="L99" i="9" s="1"/>
  <c r="K99" i="9"/>
  <c r="Q98" i="9"/>
  <c r="N98" i="9"/>
  <c r="K98" i="9"/>
  <c r="Q97" i="9"/>
  <c r="N97" i="9"/>
  <c r="P97" i="9" s="1"/>
  <c r="L97" i="9" s="1"/>
  <c r="K97" i="9"/>
  <c r="Q96" i="9"/>
  <c r="N96" i="9"/>
  <c r="K96" i="9"/>
  <c r="Q94" i="9"/>
  <c r="N94" i="9"/>
  <c r="P94" i="9" s="1"/>
  <c r="L94" i="9" s="1"/>
  <c r="K94" i="9"/>
  <c r="Q93" i="9"/>
  <c r="N93" i="9"/>
  <c r="K93" i="9"/>
  <c r="Q91" i="9"/>
  <c r="N91" i="9"/>
  <c r="P91" i="9" s="1"/>
  <c r="L91" i="9" s="1"/>
  <c r="K91" i="9"/>
  <c r="Q90" i="9"/>
  <c r="N90" i="9"/>
  <c r="K90" i="9"/>
  <c r="Q88" i="9"/>
  <c r="N88" i="9"/>
  <c r="P88" i="9" s="1"/>
  <c r="L88" i="9" s="1"/>
  <c r="K88" i="9"/>
  <c r="Q87" i="9"/>
  <c r="N87" i="9"/>
  <c r="K87" i="9"/>
  <c r="Q85" i="9"/>
  <c r="N85" i="9"/>
  <c r="P85" i="9" s="1"/>
  <c r="L85" i="9" s="1"/>
  <c r="K85" i="9"/>
  <c r="Q84" i="9"/>
  <c r="N84" i="9"/>
  <c r="K84" i="9"/>
  <c r="Q81" i="9"/>
  <c r="N81" i="9"/>
  <c r="P81" i="9" s="1"/>
  <c r="L81" i="9" s="1"/>
  <c r="K81" i="9"/>
  <c r="Q79" i="9"/>
  <c r="N79" i="9"/>
  <c r="K79" i="9"/>
  <c r="Q77" i="9"/>
  <c r="P77" i="9"/>
  <c r="L77" i="9" s="1"/>
  <c r="N77" i="9"/>
  <c r="K77" i="9"/>
  <c r="Q76" i="9"/>
  <c r="N76" i="9"/>
  <c r="K76" i="9"/>
  <c r="Q75" i="9"/>
  <c r="N75" i="9"/>
  <c r="P75" i="9" s="1"/>
  <c r="L75" i="9" s="1"/>
  <c r="K75" i="9"/>
  <c r="Q73" i="9"/>
  <c r="N73" i="9"/>
  <c r="K73" i="9"/>
  <c r="Q72" i="9"/>
  <c r="N72" i="9"/>
  <c r="P72" i="9" s="1"/>
  <c r="L72" i="9" s="1"/>
  <c r="K72" i="9"/>
  <c r="Q71" i="9"/>
  <c r="N71" i="9"/>
  <c r="K71" i="9"/>
  <c r="Q70" i="9"/>
  <c r="N70" i="9"/>
  <c r="P70" i="9" s="1"/>
  <c r="L70" i="9" s="1"/>
  <c r="K70" i="9"/>
  <c r="Q69" i="9"/>
  <c r="N69" i="9"/>
  <c r="P69" i="9" s="1"/>
  <c r="L69" i="9" s="1"/>
  <c r="K69" i="9"/>
  <c r="Q66" i="9"/>
  <c r="N66" i="9"/>
  <c r="P66" i="9" s="1"/>
  <c r="L66" i="9" s="1"/>
  <c r="K66" i="9"/>
  <c r="Q65" i="9"/>
  <c r="N65" i="9"/>
  <c r="P65" i="9" s="1"/>
  <c r="L65" i="9" s="1"/>
  <c r="K65" i="9"/>
  <c r="Q64" i="9"/>
  <c r="N64" i="9"/>
  <c r="P64" i="9" s="1"/>
  <c r="L64" i="9" s="1"/>
  <c r="K64" i="9"/>
  <c r="Q63" i="9"/>
  <c r="N63" i="9"/>
  <c r="P63" i="9" s="1"/>
  <c r="L63" i="9" s="1"/>
  <c r="K63" i="9"/>
  <c r="Q62" i="9"/>
  <c r="N62" i="9"/>
  <c r="P62" i="9" s="1"/>
  <c r="L62" i="9" s="1"/>
  <c r="K62" i="9"/>
  <c r="Q60" i="9"/>
  <c r="N60" i="9"/>
  <c r="P60" i="9" s="1"/>
  <c r="L60" i="9" s="1"/>
  <c r="K60" i="9"/>
  <c r="Q59" i="9"/>
  <c r="N59" i="9"/>
  <c r="P59" i="9" s="1"/>
  <c r="L59" i="9" s="1"/>
  <c r="K59" i="9"/>
  <c r="Q58" i="9"/>
  <c r="N58" i="9"/>
  <c r="P58" i="9" s="1"/>
  <c r="L58" i="9" s="1"/>
  <c r="K58" i="9"/>
  <c r="Q57" i="9"/>
  <c r="N57" i="9"/>
  <c r="P57" i="9" s="1"/>
  <c r="L57" i="9" s="1"/>
  <c r="K57" i="9"/>
  <c r="Q56" i="9"/>
  <c r="N56" i="9"/>
  <c r="P56" i="9" s="1"/>
  <c r="L56" i="9" s="1"/>
  <c r="K56" i="9"/>
  <c r="Q54" i="9"/>
  <c r="N54" i="9"/>
  <c r="P54" i="9" s="1"/>
  <c r="L54" i="9" s="1"/>
  <c r="K54" i="9"/>
  <c r="Q52" i="9"/>
  <c r="N52" i="9"/>
  <c r="P52" i="9" s="1"/>
  <c r="L52" i="9" s="1"/>
  <c r="K52" i="9"/>
  <c r="Q51" i="9"/>
  <c r="N51" i="9"/>
  <c r="P51" i="9" s="1"/>
  <c r="L51" i="9" s="1"/>
  <c r="K51" i="9"/>
  <c r="Q50" i="9"/>
  <c r="N50" i="9"/>
  <c r="P50" i="9" s="1"/>
  <c r="L50" i="9" s="1"/>
  <c r="K50" i="9"/>
  <c r="Q49" i="9"/>
  <c r="N49" i="9"/>
  <c r="P49" i="9" s="1"/>
  <c r="L49" i="9" s="1"/>
  <c r="K49" i="9"/>
  <c r="Q48" i="9"/>
  <c r="N48" i="9"/>
  <c r="P48" i="9" s="1"/>
  <c r="L48" i="9" s="1"/>
  <c r="K48" i="9"/>
  <c r="Q46" i="9"/>
  <c r="N46" i="9"/>
  <c r="P46" i="9" s="1"/>
  <c r="L46" i="9" s="1"/>
  <c r="K46" i="9"/>
  <c r="Q45" i="9"/>
  <c r="N45" i="9"/>
  <c r="P45" i="9" s="1"/>
  <c r="L45" i="9" s="1"/>
  <c r="K45" i="9"/>
  <c r="Q44" i="9"/>
  <c r="N44" i="9"/>
  <c r="P44" i="9" s="1"/>
  <c r="L44" i="9" s="1"/>
  <c r="K44" i="9"/>
  <c r="Q43" i="9"/>
  <c r="N43" i="9"/>
  <c r="P43" i="9" s="1"/>
  <c r="L43" i="9" s="1"/>
  <c r="K43" i="9"/>
  <c r="Q42" i="9"/>
  <c r="N42" i="9"/>
  <c r="P42" i="9" s="1"/>
  <c r="L42" i="9" s="1"/>
  <c r="K42" i="9"/>
  <c r="Q41" i="9"/>
  <c r="N41" i="9"/>
  <c r="P41" i="9" s="1"/>
  <c r="L41" i="9" s="1"/>
  <c r="K41" i="9"/>
  <c r="Q38" i="9"/>
  <c r="N38" i="9"/>
  <c r="P38" i="9" s="1"/>
  <c r="L38" i="9" s="1"/>
  <c r="K38" i="9"/>
  <c r="Q37" i="9"/>
  <c r="N37" i="9"/>
  <c r="P37" i="9" s="1"/>
  <c r="L37" i="9" s="1"/>
  <c r="K37" i="9"/>
  <c r="Q36" i="9"/>
  <c r="N36" i="9"/>
  <c r="P36" i="9" s="1"/>
  <c r="L36" i="9" s="1"/>
  <c r="K36" i="9"/>
  <c r="Q35" i="9"/>
  <c r="N35" i="9"/>
  <c r="P35" i="9" s="1"/>
  <c r="L35" i="9" s="1"/>
  <c r="K35" i="9"/>
  <c r="Q34" i="9"/>
  <c r="N34" i="9"/>
  <c r="P34" i="9" s="1"/>
  <c r="L34" i="9" s="1"/>
  <c r="K34" i="9"/>
  <c r="Q32" i="9"/>
  <c r="N32" i="9"/>
  <c r="P32" i="9" s="1"/>
  <c r="L32" i="9" s="1"/>
  <c r="K32" i="9"/>
  <c r="Q30" i="9"/>
  <c r="N30" i="9"/>
  <c r="P30" i="9" s="1"/>
  <c r="L30" i="9" s="1"/>
  <c r="K30" i="9"/>
  <c r="Q29" i="9"/>
  <c r="N29" i="9"/>
  <c r="P29" i="9" s="1"/>
  <c r="L29" i="9" s="1"/>
  <c r="K29" i="9"/>
  <c r="Q28" i="9"/>
  <c r="N28" i="9"/>
  <c r="P28" i="9" s="1"/>
  <c r="L28" i="9" s="1"/>
  <c r="K28" i="9"/>
  <c r="Q27" i="9"/>
  <c r="N27" i="9"/>
  <c r="P27" i="9" s="1"/>
  <c r="L27" i="9" s="1"/>
  <c r="K27" i="9"/>
  <c r="Q26" i="9"/>
  <c r="N26" i="9"/>
  <c r="P26" i="9" s="1"/>
  <c r="L26" i="9" s="1"/>
  <c r="K26" i="9"/>
  <c r="Q25" i="9"/>
  <c r="N25" i="9"/>
  <c r="P25" i="9" s="1"/>
  <c r="L25" i="9" s="1"/>
  <c r="K25" i="9"/>
  <c r="Q23" i="9"/>
  <c r="N23" i="9"/>
  <c r="K23" i="9"/>
  <c r="O23" i="9" s="1"/>
  <c r="P23" i="9" s="1"/>
  <c r="L23" i="9" s="1"/>
  <c r="Q22" i="9"/>
  <c r="N22" i="9"/>
  <c r="P22" i="9" s="1"/>
  <c r="L22" i="9" s="1"/>
  <c r="K22" i="9"/>
  <c r="Q21" i="9"/>
  <c r="N21" i="9"/>
  <c r="P21" i="9" s="1"/>
  <c r="L21" i="9" s="1"/>
  <c r="K21" i="9"/>
  <c r="Q19" i="9"/>
  <c r="N19" i="9"/>
  <c r="P19" i="9" s="1"/>
  <c r="L19" i="9" s="1"/>
  <c r="K19" i="9"/>
  <c r="Q18" i="9"/>
  <c r="N18" i="9"/>
  <c r="P18" i="9" s="1"/>
  <c r="L18" i="9" s="1"/>
  <c r="K18" i="9"/>
  <c r="Q17" i="9"/>
  <c r="N17" i="9"/>
  <c r="P17" i="9" s="1"/>
  <c r="L17" i="9" s="1"/>
  <c r="K17" i="9"/>
  <c r="Q16" i="9"/>
  <c r="N16" i="9"/>
  <c r="P16" i="9" s="1"/>
  <c r="L16" i="9" s="1"/>
  <c r="K16" i="9"/>
  <c r="Q15" i="9"/>
  <c r="N15" i="9"/>
  <c r="P15" i="9" s="1"/>
  <c r="L15" i="9" s="1"/>
  <c r="K15" i="9"/>
  <c r="Q13" i="9"/>
  <c r="N13" i="9"/>
  <c r="K13" i="9"/>
  <c r="Q12" i="9"/>
  <c r="N12" i="9"/>
  <c r="K12" i="9"/>
  <c r="Q11" i="9"/>
  <c r="N11" i="9"/>
  <c r="K11" i="9"/>
  <c r="Q10" i="9"/>
  <c r="N10" i="9"/>
  <c r="P10" i="9" s="1"/>
  <c r="L10" i="9" s="1"/>
  <c r="K10" i="9"/>
  <c r="Q9" i="9"/>
  <c r="N9" i="9"/>
  <c r="P9" i="9" s="1"/>
  <c r="L9" i="9" s="1"/>
  <c r="K9" i="9"/>
  <c r="Q8" i="9"/>
  <c r="N8" i="9"/>
  <c r="P8" i="9" s="1"/>
  <c r="L8" i="9" s="1"/>
  <c r="K8" i="9"/>
  <c r="P7" i="9"/>
  <c r="L7" i="9" s="1"/>
  <c r="K7" i="9"/>
  <c r="W106" i="10" l="1"/>
  <c r="W82" i="10"/>
  <c r="W6" i="10"/>
  <c r="V24" i="10"/>
  <c r="W67" i="10"/>
  <c r="V31" i="10"/>
  <c r="W31" i="10" s="1"/>
  <c r="W120" i="10"/>
  <c r="W139" i="10"/>
  <c r="V39" i="10"/>
  <c r="U39" i="10" s="1"/>
  <c r="U31" i="10"/>
  <c r="W20" i="10"/>
  <c r="T39" i="9"/>
  <c r="T14" i="9"/>
  <c r="P133" i="9"/>
  <c r="L133" i="9" s="1"/>
  <c r="T31" i="9"/>
  <c r="O142" i="9"/>
  <c r="P142" i="9" s="1"/>
  <c r="L142" i="9" s="1"/>
  <c r="O136" i="9"/>
  <c r="P136" i="9" s="1"/>
  <c r="L136" i="9" s="1"/>
  <c r="O141" i="9"/>
  <c r="P141" i="9" s="1"/>
  <c r="L141" i="9" s="1"/>
  <c r="O145" i="9"/>
  <c r="P145" i="9" s="1"/>
  <c r="L145" i="9" s="1"/>
  <c r="O135" i="9"/>
  <c r="P135" i="9" s="1"/>
  <c r="L135" i="9" s="1"/>
  <c r="O140" i="9"/>
  <c r="P140" i="9" s="1"/>
  <c r="L140" i="9" s="1"/>
  <c r="T20" i="9"/>
  <c r="P116" i="9"/>
  <c r="L116" i="9" s="1"/>
  <c r="P110" i="9"/>
  <c r="L110" i="9" s="1"/>
  <c r="P148" i="9"/>
  <c r="L148" i="9" s="1"/>
  <c r="P149" i="9"/>
  <c r="L149" i="9" s="1"/>
  <c r="P150" i="9"/>
  <c r="L150" i="9" s="1"/>
  <c r="P151" i="9"/>
  <c r="L151" i="9" s="1"/>
  <c r="P117" i="9"/>
  <c r="L117" i="9" s="1"/>
  <c r="P118" i="9"/>
  <c r="L118" i="9" s="1"/>
  <c r="P119" i="9"/>
  <c r="L119" i="9" s="1"/>
  <c r="P121" i="9"/>
  <c r="L121" i="9" s="1"/>
  <c r="P122" i="9"/>
  <c r="L122" i="9" s="1"/>
  <c r="P124" i="9"/>
  <c r="L124" i="9" s="1"/>
  <c r="P134" i="9"/>
  <c r="L134" i="9" s="1"/>
  <c r="P138" i="9"/>
  <c r="L138" i="9" s="1"/>
  <c r="P144" i="9"/>
  <c r="L144" i="9" s="1"/>
  <c r="P147" i="9"/>
  <c r="L147" i="9" s="1"/>
  <c r="P71" i="9"/>
  <c r="L71" i="9" s="1"/>
  <c r="P73" i="9"/>
  <c r="L73" i="9" s="1"/>
  <c r="P76" i="9"/>
  <c r="L76" i="9" s="1"/>
  <c r="P79" i="9"/>
  <c r="L79" i="9" s="1"/>
  <c r="P84" i="9"/>
  <c r="L84" i="9" s="1"/>
  <c r="P87" i="9"/>
  <c r="L87" i="9" s="1"/>
  <c r="P90" i="9"/>
  <c r="L90" i="9" s="1"/>
  <c r="P93" i="9"/>
  <c r="L93" i="9" s="1"/>
  <c r="P96" i="9"/>
  <c r="L96" i="9" s="1"/>
  <c r="P98" i="9"/>
  <c r="L98" i="9" s="1"/>
  <c r="P100" i="9"/>
  <c r="L100" i="9" s="1"/>
  <c r="P103" i="9"/>
  <c r="L103" i="9" s="1"/>
  <c r="P105" i="9"/>
  <c r="L105" i="9" s="1"/>
  <c r="P137" i="9"/>
  <c r="L137" i="9" s="1"/>
  <c r="P143" i="9"/>
  <c r="L143" i="9" s="1"/>
  <c r="P11" i="9"/>
  <c r="L11" i="9" s="1"/>
  <c r="P12" i="9"/>
  <c r="L12" i="9" s="1"/>
  <c r="P13" i="9"/>
  <c r="L13" i="9" s="1"/>
  <c r="T24" i="9"/>
  <c r="S24" i="9"/>
  <c r="R24" i="9"/>
  <c r="R14" i="9"/>
  <c r="R20" i="9"/>
  <c r="R31" i="9"/>
  <c r="R39" i="9"/>
  <c r="S14" i="9"/>
  <c r="S20" i="9"/>
  <c r="S31" i="9"/>
  <c r="S39" i="9"/>
  <c r="W39" i="10" l="1"/>
  <c r="U24" i="10"/>
  <c r="W24" i="10" s="1"/>
  <c r="T6" i="9"/>
  <c r="T106" i="9"/>
  <c r="T120" i="9"/>
  <c r="R67" i="9"/>
  <c r="R106" i="9"/>
  <c r="S101" i="9"/>
  <c r="S82" i="9"/>
  <c r="S132" i="9"/>
  <c r="S95" i="9"/>
  <c r="T67" i="9"/>
  <c r="T132" i="9"/>
  <c r="T139" i="9"/>
  <c r="S6" i="9"/>
  <c r="R132" i="9"/>
  <c r="R139" i="9"/>
  <c r="S139" i="9"/>
  <c r="T101" i="9"/>
  <c r="R101" i="9"/>
  <c r="R95" i="9"/>
  <c r="R6" i="9"/>
  <c r="R82" i="9"/>
  <c r="R120" i="9"/>
  <c r="T95" i="9"/>
  <c r="T82" i="9"/>
  <c r="S106" i="9"/>
  <c r="S67" i="9"/>
  <c r="S120" i="9"/>
  <c r="V39" i="9"/>
  <c r="U39" i="9" s="1"/>
  <c r="V31" i="9"/>
  <c r="U31" i="9" s="1"/>
  <c r="V24" i="9"/>
  <c r="U24" i="9" s="1"/>
  <c r="V20" i="9"/>
  <c r="U20" i="9" s="1"/>
  <c r="V14" i="9"/>
  <c r="U14" i="9" s="1"/>
  <c r="V106" i="9" l="1"/>
  <c r="U106" i="9" s="1"/>
  <c r="W106" i="9" s="1"/>
  <c r="W14" i="9"/>
  <c r="W20" i="9"/>
  <c r="W39" i="9"/>
  <c r="W24" i="9"/>
  <c r="W31" i="9"/>
  <c r="V132" i="9"/>
  <c r="U132" i="9" s="1"/>
  <c r="V67" i="9"/>
  <c r="U67" i="9" s="1"/>
  <c r="V120" i="9"/>
  <c r="U120" i="9" s="1"/>
  <c r="V101" i="9"/>
  <c r="U101" i="9" s="1"/>
  <c r="V95" i="9"/>
  <c r="U95" i="9" s="1"/>
  <c r="V82" i="9"/>
  <c r="U82" i="9" s="1"/>
  <c r="V139" i="9"/>
  <c r="U139" i="9" s="1"/>
  <c r="V6" i="9"/>
  <c r="U6" i="9" s="1"/>
  <c r="W101" i="9" l="1"/>
  <c r="W67" i="9"/>
  <c r="W120" i="9"/>
  <c r="W82" i="9"/>
  <c r="W132" i="9"/>
  <c r="W139" i="9"/>
  <c r="W95" i="9"/>
  <c r="W6" i="9"/>
</calcChain>
</file>

<file path=xl/comments1.xml><?xml version="1.0" encoding="utf-8"?>
<comments xmlns="http://schemas.openxmlformats.org/spreadsheetml/2006/main">
  <authors>
    <author>YUKI　NITTA</author>
    <author>YUKI NITTA</author>
  </authors>
  <commentList>
    <comment ref="H8" authorId="0" shapeId="0">
      <text>
        <r>
          <rPr>
            <sz val="9"/>
            <color indexed="81"/>
            <rFont val="ＭＳ Ｐゴシック"/>
            <family val="3"/>
            <charset val="128"/>
          </rPr>
          <t>赤字は修正</t>
        </r>
      </text>
    </comment>
    <comment ref="O23" authorId="1" shapeId="0">
      <text>
        <r>
          <rPr>
            <sz val="9"/>
            <color indexed="81"/>
            <rFont val="ＭＳ Ｐゴシック"/>
            <family val="3"/>
            <charset val="128"/>
          </rPr>
          <t>式変更しています。</t>
        </r>
      </text>
    </comment>
    <comment ref="H48" authorId="0" shapeId="0">
      <text>
        <r>
          <rPr>
            <sz val="9"/>
            <color indexed="81"/>
            <rFont val="ＭＳ Ｐゴシック"/>
            <family val="3"/>
            <charset val="128"/>
          </rPr>
          <t>修正</t>
        </r>
      </text>
    </comment>
    <comment ref="O133" authorId="1" shapeId="0">
      <text>
        <r>
          <rPr>
            <sz val="9"/>
            <color indexed="81"/>
            <rFont val="ＭＳ Ｐゴシック"/>
            <family val="3"/>
            <charset val="128"/>
          </rPr>
          <t>式変更しています。</t>
        </r>
      </text>
    </comment>
    <comment ref="O140" authorId="1" shapeId="0">
      <text>
        <r>
          <rPr>
            <sz val="9"/>
            <color indexed="81"/>
            <rFont val="ＭＳ Ｐゴシック"/>
            <family val="3"/>
            <charset val="128"/>
          </rPr>
          <t>式変更しています。</t>
        </r>
      </text>
    </comment>
  </commentList>
</comments>
</file>

<file path=xl/sharedStrings.xml><?xml version="1.0" encoding="utf-8"?>
<sst xmlns="http://schemas.openxmlformats.org/spreadsheetml/2006/main" count="2016" uniqueCount="149">
  <si>
    <t>救急車搬入患者数</t>
    <phoneticPr fontId="2"/>
  </si>
  <si>
    <t>ＴＣＵ新入院患者数</t>
    <phoneticPr fontId="2"/>
  </si>
  <si>
    <t>ＳＣＵ新入院患者数</t>
    <phoneticPr fontId="2"/>
  </si>
  <si>
    <t>食物チャレンジテスト実施件数</t>
    <phoneticPr fontId="2"/>
  </si>
  <si>
    <t>訪問看護実施件数</t>
    <phoneticPr fontId="2"/>
  </si>
  <si>
    <t>放射線治療件数</t>
    <phoneticPr fontId="2"/>
  </si>
  <si>
    <t>高度医療機器（ＣＴ、ＭＲＩ、アンギオ、ＲＩ、リニアック）の稼働状況（延べ患者数）</t>
  </si>
  <si>
    <t>CT</t>
    <phoneticPr fontId="2"/>
  </si>
  <si>
    <t>MRI</t>
    <phoneticPr fontId="2"/>
  </si>
  <si>
    <t>ＲＩ</t>
    <phoneticPr fontId="2"/>
  </si>
  <si>
    <t>リニアック</t>
    <phoneticPr fontId="2"/>
  </si>
  <si>
    <t>紹介率</t>
    <rPh sb="0" eb="2">
      <t>ショウカイ</t>
    </rPh>
    <rPh sb="2" eb="3">
      <t>リツ</t>
    </rPh>
    <phoneticPr fontId="2"/>
  </si>
  <si>
    <t>クリニカルパス適用率等</t>
  </si>
  <si>
    <t>種類数</t>
    <rPh sb="0" eb="3">
      <t>シュルイスウ</t>
    </rPh>
    <phoneticPr fontId="2"/>
  </si>
  <si>
    <t>　</t>
    <phoneticPr fontId="2"/>
  </si>
  <si>
    <t>逆紹介率</t>
    <rPh sb="0" eb="1">
      <t>ギャク</t>
    </rPh>
    <rPh sb="1" eb="3">
      <t>ショウカイ</t>
    </rPh>
    <rPh sb="3" eb="4">
      <t>リツ</t>
    </rPh>
    <phoneticPr fontId="2"/>
  </si>
  <si>
    <t>手術件数</t>
    <rPh sb="0" eb="2">
      <t>シュジュツ</t>
    </rPh>
    <rPh sb="2" eb="4">
      <t>ケンスウ</t>
    </rPh>
    <phoneticPr fontId="2"/>
  </si>
  <si>
    <t>病床利用率</t>
  </si>
  <si>
    <t>新入院患者数</t>
    <rPh sb="0" eb="3">
      <t>シンニュウイン</t>
    </rPh>
    <rPh sb="3" eb="6">
      <t>カンジャスウ</t>
    </rPh>
    <phoneticPr fontId="2"/>
  </si>
  <si>
    <t>後発医薬品採用率</t>
    <rPh sb="0" eb="2">
      <t>コウハツ</t>
    </rPh>
    <rPh sb="2" eb="5">
      <t>イヤクヒン</t>
    </rPh>
    <rPh sb="5" eb="7">
      <t>サイヨウ</t>
    </rPh>
    <rPh sb="7" eb="8">
      <t>リツ</t>
    </rPh>
    <phoneticPr fontId="2"/>
  </si>
  <si>
    <t>病院名</t>
    <rPh sb="0" eb="2">
      <t>ビョウイン</t>
    </rPh>
    <rPh sb="2" eb="3">
      <t>メイ</t>
    </rPh>
    <phoneticPr fontId="2"/>
  </si>
  <si>
    <t>急</t>
    <rPh sb="0" eb="1">
      <t>キュウ</t>
    </rPh>
    <phoneticPr fontId="2"/>
  </si>
  <si>
    <t>精</t>
    <rPh sb="0" eb="1">
      <t>セイ</t>
    </rPh>
    <phoneticPr fontId="2"/>
  </si>
  <si>
    <t>母</t>
    <rPh sb="0" eb="1">
      <t>ハハ</t>
    </rPh>
    <phoneticPr fontId="2"/>
  </si>
  <si>
    <t>単位</t>
    <rPh sb="0" eb="2">
      <t>タンイ</t>
    </rPh>
    <phoneticPr fontId="2"/>
  </si>
  <si>
    <t>人</t>
    <rPh sb="0" eb="1">
      <t>ニン</t>
    </rPh>
    <phoneticPr fontId="2"/>
  </si>
  <si>
    <t>件</t>
    <rPh sb="0" eb="1">
      <t>ケン</t>
    </rPh>
    <phoneticPr fontId="2"/>
  </si>
  <si>
    <t>機関</t>
    <rPh sb="0" eb="2">
      <t>キカン</t>
    </rPh>
    <phoneticPr fontId="2"/>
  </si>
  <si>
    <t>種</t>
    <rPh sb="0" eb="1">
      <t>シュ</t>
    </rPh>
    <phoneticPr fontId="2"/>
  </si>
  <si>
    <t>ＰＥＴ－ＣＴ</t>
    <phoneticPr fontId="2"/>
  </si>
  <si>
    <t>ＣＣＵ新入院患者数</t>
    <phoneticPr fontId="2"/>
  </si>
  <si>
    <t>全体</t>
    <rPh sb="0" eb="2">
      <t>ゼンタイ</t>
    </rPh>
    <phoneticPr fontId="2"/>
  </si>
  <si>
    <t>小項目
番号</t>
    <rPh sb="0" eb="3">
      <t>ショウコウモク</t>
    </rPh>
    <rPh sb="4" eb="6">
      <t>バンゴウ</t>
    </rPh>
    <phoneticPr fontId="2"/>
  </si>
  <si>
    <t>―</t>
  </si>
  <si>
    <t>人</t>
    <rPh sb="0" eb="1">
      <t>ヒト</t>
    </rPh>
    <phoneticPr fontId="2"/>
  </si>
  <si>
    <t>目標に対する
増減率</t>
    <rPh sb="0" eb="2">
      <t>モクヒョウ</t>
    </rPh>
    <rPh sb="3" eb="4">
      <t>タイ</t>
    </rPh>
    <rPh sb="7" eb="9">
      <t>ゾウゲン</t>
    </rPh>
    <rPh sb="9" eb="10">
      <t>リツ</t>
    </rPh>
    <phoneticPr fontId="2"/>
  </si>
  <si>
    <t>目標に対する
増減数</t>
    <rPh sb="0" eb="2">
      <t>モクヒョウ</t>
    </rPh>
    <rPh sb="3" eb="4">
      <t>タイ</t>
    </rPh>
    <rPh sb="7" eb="9">
      <t>ゾウゲン</t>
    </rPh>
    <rPh sb="9" eb="10">
      <t>スウ</t>
    </rPh>
    <phoneticPr fontId="2"/>
  </si>
  <si>
    <t>年度計画目標値等進捗状況点検表</t>
    <rPh sb="0" eb="2">
      <t>ネンド</t>
    </rPh>
    <rPh sb="2" eb="4">
      <t>ケイカク</t>
    </rPh>
    <rPh sb="4" eb="8">
      <t>モクヒョウチナド</t>
    </rPh>
    <rPh sb="8" eb="10">
      <t>シンチョク</t>
    </rPh>
    <rPh sb="10" eb="12">
      <t>ジョウキョウ</t>
    </rPh>
    <rPh sb="12" eb="14">
      <t>テンケン</t>
    </rPh>
    <rPh sb="14" eb="15">
      <t>ヒョウ</t>
    </rPh>
    <phoneticPr fontId="2"/>
  </si>
  <si>
    <t>平成２７年度
実績</t>
    <rPh sb="0" eb="2">
      <t>ヘイセイ</t>
    </rPh>
    <rPh sb="4" eb="6">
      <t>ネンド</t>
    </rPh>
    <rPh sb="7" eb="9">
      <t>ジッセキ</t>
    </rPh>
    <phoneticPr fontId="2"/>
  </si>
  <si>
    <t>母体緊急搬送受入件数</t>
    <phoneticPr fontId="2"/>
  </si>
  <si>
    <t>目標対比
評価</t>
    <rPh sb="0" eb="2">
      <t>モクヒョウ</t>
    </rPh>
    <rPh sb="2" eb="4">
      <t>タイヒ</t>
    </rPh>
    <rPh sb="5" eb="7">
      <t>ヒョウカ</t>
    </rPh>
    <phoneticPr fontId="11"/>
  </si>
  <si>
    <t>Ⅲ</t>
    <phoneticPr fontId="11"/>
  </si>
  <si>
    <t>Ⅳ</t>
    <phoneticPr fontId="11"/>
  </si>
  <si>
    <t>Ⅱ</t>
    <phoneticPr fontId="11"/>
  </si>
  <si>
    <t>平成２８年度
実績</t>
    <rPh sb="0" eb="2">
      <t>ヘイセイ</t>
    </rPh>
    <rPh sb="4" eb="6">
      <t>ネンド</t>
    </rPh>
    <rPh sb="7" eb="9">
      <t>ジッセキ</t>
    </rPh>
    <phoneticPr fontId="2"/>
  </si>
  <si>
    <t>○相当程度上回るものはⅣ評価（501件以上…5%、101件～500件以下…10%、100件以下…20%）
○90%以上～110%未満はⅢ評価
○90%未満はⅡ評価</t>
    <rPh sb="18" eb="19">
      <t>ケン</t>
    </rPh>
    <rPh sb="19" eb="21">
      <t>イジョウ</t>
    </rPh>
    <rPh sb="28" eb="29">
      <t>ケン</t>
    </rPh>
    <rPh sb="33" eb="34">
      <t>ケン</t>
    </rPh>
    <rPh sb="44" eb="45">
      <t>ケン</t>
    </rPh>
    <phoneticPr fontId="11"/>
  </si>
  <si>
    <t>医師主導型臨床研究件数</t>
    <rPh sb="0" eb="2">
      <t>イシ</t>
    </rPh>
    <rPh sb="2" eb="4">
      <t>シュドウ</t>
    </rPh>
    <rPh sb="4" eb="5">
      <t>カタ</t>
    </rPh>
    <rPh sb="5" eb="7">
      <t>リンショウ</t>
    </rPh>
    <rPh sb="7" eb="9">
      <t>ケンキュウ</t>
    </rPh>
    <rPh sb="9" eb="11">
      <t>ケンスウ</t>
    </rPh>
    <phoneticPr fontId="2"/>
  </si>
  <si>
    <t>術前から登録されたがん周術期リハビリテーション実施率</t>
    <rPh sb="0" eb="2">
      <t>ジュツゼン</t>
    </rPh>
    <rPh sb="4" eb="6">
      <t>トウロク</t>
    </rPh>
    <rPh sb="11" eb="14">
      <t>シュウジュツキ</t>
    </rPh>
    <rPh sb="23" eb="25">
      <t>ジッシ</t>
    </rPh>
    <rPh sb="25" eb="26">
      <t>リツ</t>
    </rPh>
    <phoneticPr fontId="2"/>
  </si>
  <si>
    <t>％</t>
    <phoneticPr fontId="2"/>
  </si>
  <si>
    <t>ICTを用いた地域医療連携登録医数</t>
    <rPh sb="4" eb="5">
      <t>モチ</t>
    </rPh>
    <rPh sb="7" eb="9">
      <t>チイキ</t>
    </rPh>
    <rPh sb="9" eb="11">
      <t>イリョウ</t>
    </rPh>
    <rPh sb="11" eb="13">
      <t>レンケイ</t>
    </rPh>
    <rPh sb="13" eb="15">
      <t>トウロク</t>
    </rPh>
    <rPh sb="15" eb="16">
      <t>イ</t>
    </rPh>
    <rPh sb="16" eb="17">
      <t>スウ</t>
    </rPh>
    <phoneticPr fontId="2"/>
  </si>
  <si>
    <t>在宅酸素療法新規患者数</t>
    <phoneticPr fontId="2"/>
  </si>
  <si>
    <t>重症アトピー性皮膚炎患者に対する処置件数</t>
    <rPh sb="0" eb="2">
      <t>ジュウショウ</t>
    </rPh>
    <rPh sb="6" eb="7">
      <t>セイ</t>
    </rPh>
    <rPh sb="7" eb="9">
      <t>ヒフ</t>
    </rPh>
    <rPh sb="9" eb="10">
      <t>エン</t>
    </rPh>
    <rPh sb="10" eb="12">
      <t>カンジャ</t>
    </rPh>
    <rPh sb="13" eb="14">
      <t>タイ</t>
    </rPh>
    <rPh sb="16" eb="18">
      <t>ショチ</t>
    </rPh>
    <rPh sb="18" eb="20">
      <t>ケンスウ</t>
    </rPh>
    <phoneticPr fontId="2"/>
  </si>
  <si>
    <t>肺がん新入院患者数</t>
    <rPh sb="0" eb="1">
      <t>ハイ</t>
    </rPh>
    <rPh sb="3" eb="6">
      <t>シンニュウイン</t>
    </rPh>
    <rPh sb="6" eb="9">
      <t>カンジャスウ</t>
    </rPh>
    <phoneticPr fontId="2"/>
  </si>
  <si>
    <t>肺がん手術件数</t>
    <rPh sb="0" eb="1">
      <t>ハイ</t>
    </rPh>
    <rPh sb="3" eb="5">
      <t>シュジュツ</t>
    </rPh>
    <rPh sb="5" eb="7">
      <t>ケンスウ</t>
    </rPh>
    <phoneticPr fontId="2"/>
  </si>
  <si>
    <t>発達障がい診断初診件数</t>
    <rPh sb="0" eb="2">
      <t>ハッタツ</t>
    </rPh>
    <rPh sb="2" eb="3">
      <t>ショウ</t>
    </rPh>
    <rPh sb="7" eb="9">
      <t>ショシン</t>
    </rPh>
    <phoneticPr fontId="2"/>
  </si>
  <si>
    <t>発達障がい診断初診待機患児数</t>
    <rPh sb="0" eb="2">
      <t>ハッタツ</t>
    </rPh>
    <rPh sb="2" eb="3">
      <t>ショウ</t>
    </rPh>
    <rPh sb="5" eb="7">
      <t>シンダン</t>
    </rPh>
    <rPh sb="7" eb="9">
      <t>ショシン</t>
    </rPh>
    <phoneticPr fontId="2"/>
  </si>
  <si>
    <t>手術件数</t>
    <phoneticPr fontId="2"/>
  </si>
  <si>
    <t>ＥＳＤ（内視鏡的粘膜下層剥離術）実施件数</t>
    <rPh sb="16" eb="18">
      <t>ジッシ</t>
    </rPh>
    <rPh sb="18" eb="20">
      <t>ケンスウ</t>
    </rPh>
    <phoneticPr fontId="2"/>
  </si>
  <si>
    <t>ＥＭＲ（内視鏡的粘膜切除術）実施件数</t>
    <rPh sb="14" eb="16">
      <t>ジッシ</t>
    </rPh>
    <rPh sb="16" eb="18">
      <t>ケンスウ</t>
    </rPh>
    <phoneticPr fontId="2"/>
  </si>
  <si>
    <t>1日当たり初診患者数</t>
    <rPh sb="1" eb="2">
      <t>ニチ</t>
    </rPh>
    <rPh sb="2" eb="3">
      <t>ア</t>
    </rPh>
    <rPh sb="5" eb="7">
      <t>ショシン</t>
    </rPh>
    <rPh sb="7" eb="10">
      <t>カンジャスウ</t>
    </rPh>
    <phoneticPr fontId="2"/>
  </si>
  <si>
    <t>人／日</t>
    <rPh sb="0" eb="1">
      <t>ヒト</t>
    </rPh>
    <rPh sb="2" eb="3">
      <t>ヒ</t>
    </rPh>
    <phoneticPr fontId="2"/>
  </si>
  <si>
    <t>研究成果等の外部発表数及び競争的資金獲得件数</t>
    <rPh sb="0" eb="2">
      <t>ケンキュウ</t>
    </rPh>
    <rPh sb="2" eb="4">
      <t>セイカ</t>
    </rPh>
    <rPh sb="4" eb="5">
      <t>ナド</t>
    </rPh>
    <rPh sb="6" eb="8">
      <t>ガイブ</t>
    </rPh>
    <rPh sb="8" eb="10">
      <t>ハッピョウ</t>
    </rPh>
    <rPh sb="10" eb="11">
      <t>スウ</t>
    </rPh>
    <rPh sb="11" eb="12">
      <t>オヨ</t>
    </rPh>
    <rPh sb="13" eb="16">
      <t>キョウソウテキ</t>
    </rPh>
    <rPh sb="16" eb="18">
      <t>シキン</t>
    </rPh>
    <rPh sb="18" eb="20">
      <t>カクトク</t>
    </rPh>
    <rPh sb="20" eb="22">
      <t>ケンスウ</t>
    </rPh>
    <phoneticPr fontId="2"/>
  </si>
  <si>
    <t>国際学術誌発表論文</t>
    <rPh sb="0" eb="2">
      <t>コクサイ</t>
    </rPh>
    <rPh sb="2" eb="5">
      <t>ガクジュツシ</t>
    </rPh>
    <rPh sb="5" eb="7">
      <t>ハッピョウ</t>
    </rPh>
    <rPh sb="7" eb="9">
      <t>ロンブン</t>
    </rPh>
    <phoneticPr fontId="2"/>
  </si>
  <si>
    <t>学会発表</t>
    <rPh sb="0" eb="2">
      <t>ガッカイ</t>
    </rPh>
    <rPh sb="2" eb="4">
      <t>ハッピョウ</t>
    </rPh>
    <phoneticPr fontId="2"/>
  </si>
  <si>
    <t>外部資金獲得件数</t>
    <rPh sb="0" eb="2">
      <t>ガイブ</t>
    </rPh>
    <rPh sb="2" eb="4">
      <t>シキン</t>
    </rPh>
    <rPh sb="4" eb="6">
      <t>カクトク</t>
    </rPh>
    <rPh sb="6" eb="8">
      <t>ケンスウ</t>
    </rPh>
    <phoneticPr fontId="2"/>
  </si>
  <si>
    <t>小児がん長期フォロー延べ患者数</t>
    <rPh sb="0" eb="2">
      <t>ショウニ</t>
    </rPh>
    <rPh sb="4" eb="6">
      <t>チョウキ</t>
    </rPh>
    <rPh sb="10" eb="11">
      <t>ノ</t>
    </rPh>
    <rPh sb="12" eb="15">
      <t>カンジャスウ</t>
    </rPh>
    <phoneticPr fontId="2"/>
  </si>
  <si>
    <t>1,000g未満の超低出生体重児取扱件数</t>
    <rPh sb="6" eb="8">
      <t>ミマン</t>
    </rPh>
    <rPh sb="9" eb="10">
      <t>チョウ</t>
    </rPh>
    <rPh sb="10" eb="11">
      <t>テイ</t>
    </rPh>
    <rPh sb="11" eb="13">
      <t>シュッセイ</t>
    </rPh>
    <rPh sb="13" eb="15">
      <t>タイジュウ</t>
    </rPh>
    <rPh sb="15" eb="16">
      <t>ジ</t>
    </rPh>
    <rPh sb="16" eb="18">
      <t>トリアツカイ</t>
    </rPh>
    <rPh sb="18" eb="20">
      <t>ケンスウ</t>
    </rPh>
    <phoneticPr fontId="2"/>
  </si>
  <si>
    <t>アンギオ</t>
    <phoneticPr fontId="2"/>
  </si>
  <si>
    <t>紹介率、逆紹介率</t>
    <rPh sb="0" eb="2">
      <t>ショウカイ</t>
    </rPh>
    <rPh sb="2" eb="3">
      <t>リツ</t>
    </rPh>
    <rPh sb="4" eb="5">
      <t>ギャク</t>
    </rPh>
    <rPh sb="5" eb="7">
      <t>ショウカイ</t>
    </rPh>
    <rPh sb="7" eb="8">
      <t>リツ</t>
    </rPh>
    <phoneticPr fontId="2"/>
  </si>
  <si>
    <t>連携登録医数</t>
    <rPh sb="0" eb="2">
      <t>レンケイ</t>
    </rPh>
    <rPh sb="2" eb="4">
      <t>トウロク</t>
    </rPh>
    <rPh sb="4" eb="5">
      <t>イ</t>
    </rPh>
    <rPh sb="5" eb="6">
      <t>スウ</t>
    </rPh>
    <phoneticPr fontId="2"/>
  </si>
  <si>
    <t>適用率</t>
    <phoneticPr fontId="2"/>
  </si>
  <si>
    <t>服薬指導件数（精神Cのみ実施件数）</t>
    <rPh sb="0" eb="2">
      <t>フクヤク</t>
    </rPh>
    <rPh sb="2" eb="4">
      <t>シドウ</t>
    </rPh>
    <rPh sb="4" eb="6">
      <t>ケンスウ</t>
    </rPh>
    <rPh sb="7" eb="9">
      <t>セイシン</t>
    </rPh>
    <phoneticPr fontId="2"/>
  </si>
  <si>
    <t>経常収支比率</t>
    <phoneticPr fontId="2"/>
  </si>
  <si>
    <t>医業収支比率</t>
    <phoneticPr fontId="2"/>
  </si>
  <si>
    <t>給与費比率</t>
    <rPh sb="0" eb="2">
      <t>キュウヨ</t>
    </rPh>
    <rPh sb="2" eb="3">
      <t>ヒ</t>
    </rPh>
    <rPh sb="3" eb="5">
      <t>ヒリツ</t>
    </rPh>
    <phoneticPr fontId="2"/>
  </si>
  <si>
    <t>材料費比率</t>
    <rPh sb="0" eb="3">
      <t>ザイリョウヒ</t>
    </rPh>
    <rPh sb="3" eb="5">
      <t>ヒリツ</t>
    </rPh>
    <phoneticPr fontId="2"/>
  </si>
  <si>
    <t>全体</t>
    <rPh sb="0" eb="2">
      <t>ゼンタイ</t>
    </rPh>
    <phoneticPr fontId="11"/>
  </si>
  <si>
    <t>合計</t>
    <rPh sb="0" eb="2">
      <t>ゴウケイ</t>
    </rPh>
    <phoneticPr fontId="11"/>
  </si>
  <si>
    <t>③110%～</t>
    <phoneticPr fontId="11"/>
  </si>
  <si>
    <t>④120％～</t>
    <phoneticPr fontId="11"/>
  </si>
  <si>
    <t>⑤それ以外</t>
    <rPh sb="3" eb="5">
      <t>イガイ</t>
    </rPh>
    <phoneticPr fontId="11"/>
  </si>
  <si>
    <t>条件①</t>
    <rPh sb="0" eb="2">
      <t>ジョウケン</t>
    </rPh>
    <phoneticPr fontId="11"/>
  </si>
  <si>
    <t>条件②</t>
    <rPh sb="0" eb="2">
      <t>ジョウケン</t>
    </rPh>
    <phoneticPr fontId="11"/>
  </si>
  <si>
    <t>①</t>
    <phoneticPr fontId="11"/>
  </si>
  <si>
    <t>③</t>
    <phoneticPr fontId="11"/>
  </si>
  <si>
    <t>②</t>
    <phoneticPr fontId="11"/>
  </si>
  <si>
    <t>④</t>
    <phoneticPr fontId="11"/>
  </si>
  <si>
    <t>⑤</t>
    <phoneticPr fontId="11"/>
  </si>
  <si>
    <t>評価の判定</t>
    <rPh sb="0" eb="2">
      <t>ヒョウカ</t>
    </rPh>
    <rPh sb="3" eb="5">
      <t>ハンテイ</t>
    </rPh>
    <phoneticPr fontId="11"/>
  </si>
  <si>
    <t>条件①：目標値の値</t>
    <rPh sb="0" eb="2">
      <t>ジョウケン</t>
    </rPh>
    <rPh sb="4" eb="7">
      <t>モクヒョウチ</t>
    </rPh>
    <rPh sb="8" eb="9">
      <t>アタイ</t>
    </rPh>
    <phoneticPr fontId="11"/>
  </si>
  <si>
    <t>実績÷目標値</t>
    <rPh sb="0" eb="2">
      <t>ジッセキ</t>
    </rPh>
    <rPh sb="3" eb="6">
      <t>モクヒョウチ</t>
    </rPh>
    <phoneticPr fontId="11"/>
  </si>
  <si>
    <t>①～90％</t>
    <phoneticPr fontId="11"/>
  </si>
  <si>
    <t>②105％～</t>
    <phoneticPr fontId="11"/>
  </si>
  <si>
    <t>①501～</t>
    <phoneticPr fontId="11"/>
  </si>
  <si>
    <t>②101～500</t>
    <phoneticPr fontId="11"/>
  </si>
  <si>
    <t>③～100</t>
    <phoneticPr fontId="11"/>
  </si>
  <si>
    <t>Ⅱの数</t>
    <rPh sb="2" eb="3">
      <t>カズ</t>
    </rPh>
    <phoneticPr fontId="11"/>
  </si>
  <si>
    <t>Ⅲの数</t>
    <rPh sb="2" eb="3">
      <t>カズ</t>
    </rPh>
    <phoneticPr fontId="11"/>
  </si>
  <si>
    <t>Ⅳの数</t>
    <rPh sb="2" eb="3">
      <t>カズ</t>
    </rPh>
    <phoneticPr fontId="11"/>
  </si>
  <si>
    <t>目標数</t>
    <rPh sb="0" eb="2">
      <t>モクヒョウ</t>
    </rPh>
    <rPh sb="2" eb="3">
      <t>カズ</t>
    </rPh>
    <phoneticPr fontId="11"/>
  </si>
  <si>
    <t>平成２９年度
実績</t>
    <rPh sb="0" eb="2">
      <t>ヘイセイ</t>
    </rPh>
    <rPh sb="4" eb="6">
      <t>ネンド</t>
    </rPh>
    <rPh sb="7" eb="9">
      <t>ジッセキ</t>
    </rPh>
    <phoneticPr fontId="2"/>
  </si>
  <si>
    <t>-</t>
  </si>
  <si>
    <t>大阪急性期・総合医療センター</t>
    <phoneticPr fontId="11"/>
  </si>
  <si>
    <t>大阪はびきの医療センター</t>
    <phoneticPr fontId="2"/>
  </si>
  <si>
    <t>大阪精神医療センター</t>
    <phoneticPr fontId="2"/>
  </si>
  <si>
    <t>大阪国際がんセンター</t>
    <phoneticPr fontId="2"/>
  </si>
  <si>
    <t>大阪母子医療センター</t>
    <phoneticPr fontId="2"/>
  </si>
  <si>
    <t>大阪急性期・総合医療センター</t>
  </si>
  <si>
    <t>大阪はびきの医療センター</t>
    <phoneticPr fontId="2"/>
  </si>
  <si>
    <t>大阪精神医療センター</t>
    <phoneticPr fontId="2"/>
  </si>
  <si>
    <t>大阪国際がんセンター</t>
    <phoneticPr fontId="2"/>
  </si>
  <si>
    <t>大阪母子医療センター</t>
    <phoneticPr fontId="2"/>
  </si>
  <si>
    <t>大阪はびきの医療センター</t>
  </si>
  <si>
    <t>大阪精神医療センター</t>
    <phoneticPr fontId="2"/>
  </si>
  <si>
    <t>大阪国際がんセンター</t>
  </si>
  <si>
    <t>大阪母子医療センター</t>
  </si>
  <si>
    <t>大阪国際がんセンター連携登録医数</t>
    <phoneticPr fontId="2"/>
  </si>
  <si>
    <t>　</t>
    <phoneticPr fontId="2"/>
  </si>
  <si>
    <t>　</t>
    <phoneticPr fontId="2"/>
  </si>
  <si>
    <t>大阪精神医療センター</t>
    <phoneticPr fontId="2"/>
  </si>
  <si>
    <t>大阪はびきの医療センター（一般病床のみ）</t>
    <rPh sb="13" eb="15">
      <t>イッパン</t>
    </rPh>
    <rPh sb="15" eb="17">
      <t>ビョウショウ</t>
    </rPh>
    <phoneticPr fontId="2"/>
  </si>
  <si>
    <t>大阪精神医療センター</t>
  </si>
  <si>
    <t>大阪国際がんセンター（人間ドック除く）</t>
    <rPh sb="11" eb="13">
      <t>ニンゲン</t>
    </rPh>
    <rPh sb="16" eb="17">
      <t>ノゾ</t>
    </rPh>
    <phoneticPr fontId="2"/>
  </si>
  <si>
    <t>大阪精神医療センター</t>
    <phoneticPr fontId="2"/>
  </si>
  <si>
    <t>大阪精神医療センター</t>
    <phoneticPr fontId="2"/>
  </si>
  <si>
    <t>は</t>
    <phoneticPr fontId="2"/>
  </si>
  <si>
    <t>は</t>
    <phoneticPr fontId="2"/>
  </si>
  <si>
    <t>は</t>
    <phoneticPr fontId="2"/>
  </si>
  <si>
    <t>は</t>
    <phoneticPr fontId="2"/>
  </si>
  <si>
    <t>は</t>
    <phoneticPr fontId="2"/>
  </si>
  <si>
    <t>は</t>
    <phoneticPr fontId="2"/>
  </si>
  <si>
    <t>は</t>
    <phoneticPr fontId="2"/>
  </si>
  <si>
    <t>は</t>
    <phoneticPr fontId="11"/>
  </si>
  <si>
    <t>は</t>
    <phoneticPr fontId="11"/>
  </si>
  <si>
    <t>は</t>
    <phoneticPr fontId="2"/>
  </si>
  <si>
    <t>国</t>
    <phoneticPr fontId="2"/>
  </si>
  <si>
    <t>国</t>
    <phoneticPr fontId="2"/>
  </si>
  <si>
    <t>国</t>
    <phoneticPr fontId="2"/>
  </si>
  <si>
    <t>国</t>
    <phoneticPr fontId="2"/>
  </si>
  <si>
    <t>急は精国母</t>
    <rPh sb="0" eb="1">
      <t>キュウ</t>
    </rPh>
    <rPh sb="2" eb="3">
      <t>セイ</t>
    </rPh>
    <rPh sb="4" eb="5">
      <t>ハハ</t>
    </rPh>
    <phoneticPr fontId="2"/>
  </si>
  <si>
    <t>国</t>
    <phoneticPr fontId="2"/>
  </si>
  <si>
    <t>国</t>
    <phoneticPr fontId="2"/>
  </si>
  <si>
    <t>国</t>
    <phoneticPr fontId="11"/>
  </si>
  <si>
    <t>急は国母</t>
    <rPh sb="0" eb="1">
      <t>キュウ</t>
    </rPh>
    <rPh sb="3" eb="4">
      <t>ハハ</t>
    </rPh>
    <phoneticPr fontId="2"/>
  </si>
  <si>
    <t>Ⅳの割合</t>
    <rPh sb="2" eb="4">
      <t>ワリアイ</t>
    </rPh>
    <phoneticPr fontId="11"/>
  </si>
  <si>
    <t>評価
結果</t>
    <rPh sb="0" eb="2">
      <t>ヒョウカ</t>
    </rPh>
    <rPh sb="3" eb="5">
      <t>ケッカ</t>
    </rPh>
    <phoneticPr fontId="11"/>
  </si>
  <si>
    <t>平成３０年度
目標</t>
    <rPh sb="0" eb="2">
      <t>ヘイセイ</t>
    </rPh>
    <rPh sb="4" eb="6">
      <t>ネンド</t>
    </rPh>
    <rPh sb="7" eb="9">
      <t>モクヒョウ</t>
    </rPh>
    <phoneticPr fontId="2"/>
  </si>
  <si>
    <t>平成３０年度
実績</t>
    <rPh sb="0" eb="2">
      <t>ヘイセイ</t>
    </rPh>
    <rPh sb="4" eb="6">
      <t>ネンド</t>
    </rPh>
    <rPh sb="7" eb="9">
      <t>ジッセキ</t>
    </rPh>
    <phoneticPr fontId="2"/>
  </si>
  <si>
    <r>
      <t>年度計画</t>
    </r>
    <r>
      <rPr>
        <b/>
        <sz val="16"/>
        <color theme="1"/>
        <rFont val="ＭＳ Ｐゴシック"/>
        <family val="3"/>
        <charset val="128"/>
        <scheme val="minor"/>
      </rPr>
      <t>目標値等進捗状況点検表</t>
    </r>
    <rPh sb="0" eb="2">
      <t>ネンド</t>
    </rPh>
    <rPh sb="2" eb="4">
      <t>ケイカク</t>
    </rPh>
    <rPh sb="4" eb="8">
      <t>モクヒョウチナド</t>
    </rPh>
    <rPh sb="8" eb="10">
      <t>シンチョク</t>
    </rPh>
    <rPh sb="10" eb="12">
      <t>ジョウキョウ</t>
    </rPh>
    <rPh sb="12" eb="14">
      <t>テンケン</t>
    </rPh>
    <rPh sb="14" eb="15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</si>
</sst>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¥&quot;#,##0;[Red]&quot;¥&quot;\-#,##0"/>
    <numFmt numFmtId="176" formatCode="0.0_ "/>
    <numFmt numFmtId="177" formatCode="#,##0_ "/>
    <numFmt numFmtId="178" formatCode="#,##0_);[Red]\(#,##0\)"/>
    <numFmt numFmtId="179" formatCode="0.0_);[Red]\(0.0\)"/>
    <numFmt numFmtId="180" formatCode="0.0%"/>
    <numFmt numFmtId="181" formatCode="#,##0.0_ "/>
    <numFmt numFmtId="182" formatCode="#,##0.0_);[Red]\(#,##0.0\)"/>
    <numFmt numFmtId="183" formatCode="#,##0;&quot;▲ &quot;#,##0"/>
    <numFmt numFmtId="184" formatCode="#,##0.0;&quot;▲ &quot;#,##0.0"/>
    <numFmt numFmtId="185" formatCode="#,##0.00;&quot;▲ &quot;#,##0.00"/>
    <numFmt numFmtId="186" formatCode="0_);[Red]\(0\)"/>
    <numFmt numFmtId="187" formatCode="0.0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CC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6" fillId="7" borderId="58" applyNumberFormat="0" applyProtection="0">
      <alignment horizontal="left" vertical="center" inden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6" fontId="15" fillId="0" borderId="0" applyFont="0" applyFill="0" applyBorder="0" applyAlignment="0" applyProtection="0"/>
    <xf numFmtId="6" fontId="15" fillId="0" borderId="0" applyFont="0" applyFill="0" applyBorder="0" applyAlignment="0" applyProtection="0"/>
    <xf numFmtId="0" fontId="15" fillId="0" borderId="0">
      <alignment vertical="center"/>
    </xf>
    <xf numFmtId="0" fontId="15" fillId="0" borderId="0"/>
    <xf numFmtId="0" fontId="9" fillId="0" borderId="0"/>
    <xf numFmtId="0" fontId="1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6" fontId="15" fillId="0" borderId="0" applyFont="0" applyFill="0" applyBorder="0" applyAlignment="0" applyProtection="0"/>
    <xf numFmtId="6" fontId="15" fillId="0" borderId="0" applyFont="0" applyFill="0" applyBorder="0" applyAlignment="0" applyProtection="0"/>
  </cellStyleXfs>
  <cellXfs count="315">
    <xf numFmtId="0" fontId="0" fillId="0" borderId="0" xfId="0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Fill="1">
      <alignment vertical="center"/>
    </xf>
    <xf numFmtId="0" fontId="7" fillId="0" borderId="0" xfId="0" applyFont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Fill="1">
      <alignment vertical="center"/>
    </xf>
    <xf numFmtId="0" fontId="6" fillId="0" borderId="21" xfId="0" applyFont="1" applyFill="1" applyBorder="1">
      <alignment vertical="center"/>
    </xf>
    <xf numFmtId="176" fontId="6" fillId="0" borderId="21" xfId="0" applyNumberFormat="1" applyFont="1" applyFill="1" applyBorder="1">
      <alignment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179" fontId="6" fillId="0" borderId="21" xfId="0" applyNumberFormat="1" applyFont="1" applyFill="1" applyBorder="1" applyAlignment="1">
      <alignment horizontal="right" vertical="center"/>
    </xf>
    <xf numFmtId="176" fontId="6" fillId="0" borderId="21" xfId="0" applyNumberFormat="1" applyFont="1" applyFill="1" applyBorder="1" applyAlignment="1">
      <alignment horizontal="right" vertical="center"/>
    </xf>
    <xf numFmtId="178" fontId="6" fillId="0" borderId="21" xfId="0" applyNumberFormat="1" applyFont="1" applyFill="1" applyBorder="1">
      <alignment vertical="center"/>
    </xf>
    <xf numFmtId="178" fontId="6" fillId="0" borderId="21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177" fontId="6" fillId="0" borderId="21" xfId="0" applyNumberFormat="1" applyFont="1" applyFill="1" applyBorder="1" applyAlignment="1">
      <alignment horizontal="right" vertical="center"/>
    </xf>
    <xf numFmtId="0" fontId="6" fillId="0" borderId="4" xfId="0" applyFont="1" applyFill="1" applyBorder="1">
      <alignment vertical="center"/>
    </xf>
    <xf numFmtId="182" fontId="6" fillId="0" borderId="21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10" fillId="2" borderId="2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2" xfId="0" applyFont="1" applyFill="1" applyBorder="1">
      <alignment vertical="center"/>
    </xf>
    <xf numFmtId="0" fontId="6" fillId="0" borderId="11" xfId="0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6" fillId="0" borderId="26" xfId="0" applyFont="1" applyFill="1" applyBorder="1">
      <alignment vertical="center"/>
    </xf>
    <xf numFmtId="0" fontId="5" fillId="3" borderId="11" xfId="0" applyFont="1" applyFill="1" applyBorder="1" applyAlignment="1">
      <alignment horizontal="center" vertical="center" wrapText="1"/>
    </xf>
    <xf numFmtId="176" fontId="6" fillId="3" borderId="11" xfId="0" applyNumberFormat="1" applyFont="1" applyFill="1" applyBorder="1" applyAlignment="1">
      <alignment horizontal="center" vertical="center"/>
    </xf>
    <xf numFmtId="0" fontId="6" fillId="3" borderId="0" xfId="0" applyFont="1" applyFill="1">
      <alignment vertical="center"/>
    </xf>
    <xf numFmtId="0" fontId="6" fillId="3" borderId="0" xfId="0" applyFont="1" applyFill="1" applyAlignment="1">
      <alignment horizontal="center" vertical="center"/>
    </xf>
    <xf numFmtId="182" fontId="6" fillId="0" borderId="3" xfId="0" applyNumberFormat="1" applyFont="1" applyFill="1" applyBorder="1" applyAlignment="1">
      <alignment horizontal="right" vertical="center"/>
    </xf>
    <xf numFmtId="178" fontId="8" fillId="0" borderId="21" xfId="0" applyNumberFormat="1" applyFont="1" applyFill="1" applyBorder="1" applyAlignment="1">
      <alignment horizontal="right" vertical="center"/>
    </xf>
    <xf numFmtId="180" fontId="6" fillId="3" borderId="5" xfId="0" applyNumberFormat="1" applyFont="1" applyFill="1" applyBorder="1">
      <alignment vertical="center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6" fillId="2" borderId="21" xfId="0" applyFont="1" applyFill="1" applyBorder="1">
      <alignment vertical="center"/>
    </xf>
    <xf numFmtId="178" fontId="6" fillId="2" borderId="21" xfId="0" applyNumberFormat="1" applyFont="1" applyFill="1" applyBorder="1">
      <alignment vertical="center"/>
    </xf>
    <xf numFmtId="0" fontId="0" fillId="0" borderId="0" xfId="0" applyFill="1" applyBorder="1">
      <alignment vertical="center"/>
    </xf>
    <xf numFmtId="0" fontId="6" fillId="0" borderId="0" xfId="0" applyFont="1" applyFill="1" applyBorder="1">
      <alignment vertical="center"/>
    </xf>
    <xf numFmtId="0" fontId="5" fillId="3" borderId="3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83" fontId="6" fillId="3" borderId="1" xfId="0" applyNumberFormat="1" applyFont="1" applyFill="1" applyBorder="1">
      <alignment vertical="center"/>
    </xf>
    <xf numFmtId="184" fontId="6" fillId="3" borderId="1" xfId="0" applyNumberFormat="1" applyFont="1" applyFill="1" applyBorder="1">
      <alignment vertical="center"/>
    </xf>
    <xf numFmtId="0" fontId="6" fillId="0" borderId="8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" xfId="0" applyFont="1" applyFill="1" applyBorder="1">
      <alignment vertical="center"/>
    </xf>
    <xf numFmtId="0" fontId="6" fillId="0" borderId="3" xfId="0" applyFont="1" applyFill="1" applyBorder="1" applyAlignment="1">
      <alignment vertical="center"/>
    </xf>
    <xf numFmtId="177" fontId="6" fillId="0" borderId="21" xfId="0" applyNumberFormat="1" applyFont="1" applyFill="1" applyBorder="1">
      <alignment vertical="center"/>
    </xf>
    <xf numFmtId="177" fontId="6" fillId="0" borderId="3" xfId="0" applyNumberFormat="1" applyFont="1" applyFill="1" applyBorder="1">
      <alignment vertical="center"/>
    </xf>
    <xf numFmtId="0" fontId="6" fillId="0" borderId="3" xfId="0" applyFont="1" applyBorder="1" applyAlignment="1">
      <alignment vertical="center"/>
    </xf>
    <xf numFmtId="178" fontId="6" fillId="0" borderId="3" xfId="0" applyNumberFormat="1" applyFont="1" applyFill="1" applyBorder="1">
      <alignment vertical="center"/>
    </xf>
    <xf numFmtId="0" fontId="6" fillId="0" borderId="14" xfId="0" applyFont="1" applyBorder="1" applyAlignment="1">
      <alignment horizontal="center" vertical="center"/>
    </xf>
    <xf numFmtId="178" fontId="6" fillId="0" borderId="3" xfId="0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right" vertical="center"/>
    </xf>
    <xf numFmtId="179" fontId="6" fillId="0" borderId="3" xfId="0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right" vertical="center"/>
    </xf>
    <xf numFmtId="177" fontId="6" fillId="0" borderId="3" xfId="0" applyNumberFormat="1" applyFont="1" applyFill="1" applyBorder="1" applyAlignment="1">
      <alignment horizontal="right" vertical="center"/>
    </xf>
    <xf numFmtId="181" fontId="6" fillId="0" borderId="21" xfId="0" applyNumberFormat="1" applyFont="1" applyFill="1" applyBorder="1" applyAlignment="1">
      <alignment horizontal="right" vertical="center"/>
    </xf>
    <xf numFmtId="181" fontId="6" fillId="0" borderId="3" xfId="0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horizontal="right" vertical="center"/>
    </xf>
    <xf numFmtId="0" fontId="6" fillId="0" borderId="24" xfId="0" applyFont="1" applyFill="1" applyBorder="1">
      <alignment vertical="center"/>
    </xf>
    <xf numFmtId="0" fontId="6" fillId="0" borderId="27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180" fontId="6" fillId="3" borderId="35" xfId="0" applyNumberFormat="1" applyFont="1" applyFill="1" applyBorder="1">
      <alignment vertical="center"/>
    </xf>
    <xf numFmtId="176" fontId="6" fillId="3" borderId="35" xfId="0" applyNumberFormat="1" applyFont="1" applyFill="1" applyBorder="1" applyAlignment="1">
      <alignment horizontal="center" vertical="center"/>
    </xf>
    <xf numFmtId="180" fontId="6" fillId="3" borderId="37" xfId="0" applyNumberFormat="1" applyFont="1" applyFill="1" applyBorder="1">
      <alignment vertical="center"/>
    </xf>
    <xf numFmtId="182" fontId="6" fillId="0" borderId="3" xfId="0" applyNumberFormat="1" applyFont="1" applyFill="1" applyBorder="1">
      <alignment vertical="center"/>
    </xf>
    <xf numFmtId="186" fontId="6" fillId="0" borderId="3" xfId="0" applyNumberFormat="1" applyFont="1" applyFill="1" applyBorder="1" applyAlignment="1">
      <alignment horizontal="right" vertical="center"/>
    </xf>
    <xf numFmtId="178" fontId="6" fillId="0" borderId="19" xfId="0" applyNumberFormat="1" applyFont="1" applyFill="1" applyBorder="1" applyAlignment="1">
      <alignment horizontal="center" vertical="center"/>
    </xf>
    <xf numFmtId="180" fontId="6" fillId="3" borderId="35" xfId="0" applyNumberFormat="1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 wrapText="1"/>
    </xf>
    <xf numFmtId="183" fontId="6" fillId="3" borderId="39" xfId="0" applyNumberFormat="1" applyFont="1" applyFill="1" applyBorder="1" applyAlignment="1">
      <alignment horizontal="center" vertical="center"/>
    </xf>
    <xf numFmtId="185" fontId="6" fillId="3" borderId="39" xfId="0" applyNumberFormat="1" applyFont="1" applyFill="1" applyBorder="1" applyAlignment="1">
      <alignment horizontal="center" vertical="center"/>
    </xf>
    <xf numFmtId="184" fontId="6" fillId="3" borderId="39" xfId="0" applyNumberFormat="1" applyFont="1" applyFill="1" applyBorder="1" applyAlignment="1">
      <alignment horizontal="center" vertical="center"/>
    </xf>
    <xf numFmtId="176" fontId="6" fillId="3" borderId="39" xfId="0" applyNumberFormat="1" applyFont="1" applyFill="1" applyBorder="1" applyAlignment="1">
      <alignment horizontal="center" vertical="center"/>
    </xf>
    <xf numFmtId="183" fontId="6" fillId="3" borderId="38" xfId="0" applyNumberFormat="1" applyFont="1" applyFill="1" applyBorder="1" applyAlignment="1">
      <alignment horizontal="center" vertical="center"/>
    </xf>
    <xf numFmtId="177" fontId="8" fillId="0" borderId="21" xfId="0" applyNumberFormat="1" applyFont="1" applyFill="1" applyBorder="1" applyAlignment="1">
      <alignment horizontal="right" vertical="center"/>
    </xf>
    <xf numFmtId="178" fontId="6" fillId="4" borderId="21" xfId="0" applyNumberFormat="1" applyFont="1" applyFill="1" applyBorder="1" applyAlignment="1">
      <alignment horizontal="right" vertical="center"/>
    </xf>
    <xf numFmtId="177" fontId="0" fillId="0" borderId="4" xfId="0" applyNumberFormat="1" applyFont="1" applyFill="1" applyBorder="1">
      <alignment vertical="center"/>
    </xf>
    <xf numFmtId="186" fontId="6" fillId="0" borderId="21" xfId="0" applyNumberFormat="1" applyFont="1" applyFill="1" applyBorder="1" applyAlignment="1">
      <alignment horizontal="right" vertical="center"/>
    </xf>
    <xf numFmtId="9" fontId="0" fillId="0" borderId="13" xfId="0" applyNumberForma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3" xfId="0" applyBorder="1" applyAlignment="1">
      <alignment vertical="center"/>
    </xf>
    <xf numFmtId="9" fontId="0" fillId="0" borderId="13" xfId="0" applyNumberFormat="1" applyBorder="1" applyAlignment="1">
      <alignment vertical="center"/>
    </xf>
    <xf numFmtId="0" fontId="5" fillId="5" borderId="13" xfId="0" applyFont="1" applyFill="1" applyBorder="1" applyAlignment="1">
      <alignment horizontal="center" vertical="center" wrapText="1"/>
    </xf>
    <xf numFmtId="183" fontId="6" fillId="5" borderId="13" xfId="0" applyNumberFormat="1" applyFont="1" applyFill="1" applyBorder="1" applyAlignment="1">
      <alignment horizontal="center" vertical="center"/>
    </xf>
    <xf numFmtId="0" fontId="6" fillId="5" borderId="13" xfId="0" applyNumberFormat="1" applyFont="1" applyFill="1" applyBorder="1" applyAlignment="1">
      <alignment horizontal="center" vertical="center"/>
    </xf>
    <xf numFmtId="178" fontId="6" fillId="2" borderId="3" xfId="0" applyNumberFormat="1" applyFont="1" applyFill="1" applyBorder="1">
      <alignment vertical="center"/>
    </xf>
    <xf numFmtId="178" fontId="6" fillId="2" borderId="3" xfId="0" applyNumberFormat="1" applyFont="1" applyFill="1" applyBorder="1" applyAlignment="1">
      <alignment horizontal="right" vertical="center"/>
    </xf>
    <xf numFmtId="176" fontId="6" fillId="2" borderId="3" xfId="0" applyNumberFormat="1" applyFont="1" applyFill="1" applyBorder="1" applyAlignment="1">
      <alignment vertical="center"/>
    </xf>
    <xf numFmtId="178" fontId="6" fillId="2" borderId="3" xfId="0" applyNumberFormat="1" applyFont="1" applyFill="1" applyBorder="1" applyAlignment="1">
      <alignment vertical="center"/>
    </xf>
    <xf numFmtId="177" fontId="6" fillId="2" borderId="3" xfId="0" applyNumberFormat="1" applyFont="1" applyFill="1" applyBorder="1" applyAlignment="1">
      <alignment vertical="center"/>
    </xf>
    <xf numFmtId="183" fontId="6" fillId="5" borderId="43" xfId="0" applyNumberFormat="1" applyFont="1" applyFill="1" applyBorder="1" applyAlignment="1">
      <alignment horizontal="center" vertical="center"/>
    </xf>
    <xf numFmtId="0" fontId="6" fillId="5" borderId="43" xfId="0" applyNumberFormat="1" applyFont="1" applyFill="1" applyBorder="1" applyAlignment="1">
      <alignment horizontal="center" vertical="center"/>
    </xf>
    <xf numFmtId="180" fontId="6" fillId="3" borderId="11" xfId="2" applyNumberFormat="1" applyFont="1" applyFill="1" applyBorder="1" applyAlignment="1">
      <alignment horizontal="center" vertical="center"/>
    </xf>
    <xf numFmtId="183" fontId="6" fillId="3" borderId="11" xfId="0" applyNumberFormat="1" applyFont="1" applyFill="1" applyBorder="1" applyAlignment="1">
      <alignment horizontal="center" vertical="center"/>
    </xf>
    <xf numFmtId="184" fontId="6" fillId="3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49" xfId="0" applyFont="1" applyFill="1" applyBorder="1" applyAlignment="1">
      <alignment horizontal="center" vertical="center" wrapText="1"/>
    </xf>
    <xf numFmtId="0" fontId="5" fillId="6" borderId="5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178" fontId="6" fillId="0" borderId="17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>
      <alignment vertical="center"/>
    </xf>
    <xf numFmtId="0" fontId="6" fillId="0" borderId="25" xfId="0" applyFont="1" applyFill="1" applyBorder="1" applyAlignment="1">
      <alignment vertical="center"/>
    </xf>
    <xf numFmtId="176" fontId="6" fillId="0" borderId="30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right" vertical="center"/>
    </xf>
    <xf numFmtId="176" fontId="6" fillId="2" borderId="30" xfId="0" applyNumberFormat="1" applyFont="1" applyFill="1" applyBorder="1">
      <alignment vertical="center"/>
    </xf>
    <xf numFmtId="180" fontId="6" fillId="3" borderId="28" xfId="2" applyNumberFormat="1" applyFont="1" applyFill="1" applyBorder="1" applyAlignment="1">
      <alignment horizontal="center" vertical="center"/>
    </xf>
    <xf numFmtId="184" fontId="6" fillId="3" borderId="29" xfId="0" applyNumberFormat="1" applyFont="1" applyFill="1" applyBorder="1">
      <alignment vertical="center"/>
    </xf>
    <xf numFmtId="182" fontId="6" fillId="2" borderId="3" xfId="3" applyNumberFormat="1" applyFont="1" applyFill="1" applyBorder="1" applyAlignment="1">
      <alignment horizontal="right" vertical="center"/>
    </xf>
    <xf numFmtId="179" fontId="6" fillId="2" borderId="3" xfId="3" applyNumberFormat="1" applyFont="1" applyFill="1" applyBorder="1" applyAlignment="1">
      <alignment horizontal="right" vertical="center"/>
    </xf>
    <xf numFmtId="176" fontId="6" fillId="2" borderId="3" xfId="3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176" fontId="6" fillId="2" borderId="3" xfId="0" applyNumberFormat="1" applyFont="1" applyFill="1" applyBorder="1" applyAlignment="1">
      <alignment horizontal="center" vertical="center"/>
    </xf>
    <xf numFmtId="176" fontId="6" fillId="2" borderId="3" xfId="3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178" fontId="6" fillId="2" borderId="3" xfId="3" applyNumberFormat="1" applyFont="1" applyFill="1" applyBorder="1" applyAlignment="1">
      <alignment vertical="center"/>
    </xf>
    <xf numFmtId="178" fontId="6" fillId="2" borderId="3" xfId="3" applyNumberFormat="1" applyFont="1" applyFill="1" applyBorder="1" applyAlignment="1">
      <alignment horizontal="right" vertical="center"/>
    </xf>
    <xf numFmtId="186" fontId="6" fillId="2" borderId="3" xfId="3" applyNumberFormat="1" applyFont="1" applyFill="1" applyBorder="1" applyAlignment="1">
      <alignment vertical="center"/>
    </xf>
    <xf numFmtId="179" fontId="6" fillId="2" borderId="3" xfId="0" applyNumberFormat="1" applyFont="1" applyFill="1" applyBorder="1" applyAlignment="1">
      <alignment horizontal="right" vertical="center"/>
    </xf>
    <xf numFmtId="182" fontId="6" fillId="2" borderId="3" xfId="0" applyNumberFormat="1" applyFont="1" applyFill="1" applyBorder="1" applyAlignment="1">
      <alignment horizontal="right" vertical="center"/>
    </xf>
    <xf numFmtId="177" fontId="6" fillId="2" borderId="3" xfId="0" applyNumberFormat="1" applyFont="1" applyFill="1" applyBorder="1" applyAlignment="1">
      <alignment horizontal="right" vertical="center"/>
    </xf>
    <xf numFmtId="176" fontId="6" fillId="2" borderId="3" xfId="0" applyNumberFormat="1" applyFont="1" applyFill="1" applyBorder="1" applyAlignment="1">
      <alignment horizontal="right" vertical="center"/>
    </xf>
    <xf numFmtId="178" fontId="8" fillId="0" borderId="3" xfId="0" applyNumberFormat="1" applyFont="1" applyFill="1" applyBorder="1" applyAlignment="1">
      <alignment horizontal="right" vertical="center"/>
    </xf>
    <xf numFmtId="186" fontId="6" fillId="2" borderId="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8" fillId="2" borderId="21" xfId="0" applyFont="1" applyFill="1" applyBorder="1">
      <alignment vertical="center"/>
    </xf>
    <xf numFmtId="176" fontId="8" fillId="2" borderId="3" xfId="0" applyNumberFormat="1" applyFont="1" applyFill="1" applyBorder="1" applyAlignment="1">
      <alignment horizontal="right" vertical="center"/>
    </xf>
    <xf numFmtId="176" fontId="8" fillId="2" borderId="21" xfId="0" applyNumberFormat="1" applyFont="1" applyFill="1" applyBorder="1">
      <alignment vertical="center"/>
    </xf>
    <xf numFmtId="0" fontId="5" fillId="6" borderId="0" xfId="0" applyFont="1" applyFill="1" applyBorder="1" applyAlignment="1">
      <alignment horizontal="center" vertical="center" wrapText="1"/>
    </xf>
    <xf numFmtId="0" fontId="6" fillId="6" borderId="0" xfId="2" applyNumberFormat="1" applyFont="1" applyFill="1" applyBorder="1" applyAlignment="1">
      <alignment horizontal="center" vertical="center"/>
    </xf>
    <xf numFmtId="0" fontId="6" fillId="6" borderId="0" xfId="0" applyNumberFormat="1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178" fontId="6" fillId="0" borderId="3" xfId="3" applyNumberFormat="1" applyFont="1" applyFill="1" applyBorder="1" applyAlignment="1">
      <alignment horizontal="right" vertical="center"/>
    </xf>
    <xf numFmtId="182" fontId="6" fillId="0" borderId="3" xfId="3" applyNumberFormat="1" applyFont="1" applyFill="1" applyBorder="1" applyAlignment="1">
      <alignment horizontal="right" vertical="center"/>
    </xf>
    <xf numFmtId="179" fontId="6" fillId="0" borderId="3" xfId="3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horizontal="center" vertical="center"/>
    </xf>
    <xf numFmtId="176" fontId="6" fillId="0" borderId="3" xfId="3" applyNumberFormat="1" applyFont="1" applyFill="1" applyBorder="1" applyAlignment="1">
      <alignment vertical="center"/>
    </xf>
    <xf numFmtId="186" fontId="6" fillId="0" borderId="3" xfId="3" applyNumberFormat="1" applyFont="1" applyFill="1" applyBorder="1" applyAlignment="1">
      <alignment vertical="center"/>
    </xf>
    <xf numFmtId="178" fontId="6" fillId="0" borderId="3" xfId="3" applyNumberFormat="1" applyFont="1" applyFill="1" applyBorder="1" applyAlignment="1">
      <alignment vertical="center"/>
    </xf>
    <xf numFmtId="178" fontId="6" fillId="0" borderId="3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176" fontId="6" fillId="0" borderId="3" xfId="3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vertical="center"/>
    </xf>
    <xf numFmtId="176" fontId="6" fillId="0" borderId="30" xfId="0" applyNumberFormat="1" applyFont="1" applyFill="1" applyBorder="1">
      <alignment vertical="center"/>
    </xf>
    <xf numFmtId="38" fontId="8" fillId="5" borderId="21" xfId="0" applyNumberFormat="1" applyFont="1" applyFill="1" applyBorder="1">
      <alignment vertical="center"/>
    </xf>
    <xf numFmtId="38" fontId="8" fillId="5" borderId="3" xfId="0" applyNumberFormat="1" applyFont="1" applyFill="1" applyBorder="1">
      <alignment vertical="center"/>
    </xf>
    <xf numFmtId="182" fontId="8" fillId="5" borderId="3" xfId="0" applyNumberFormat="1" applyFont="1" applyFill="1" applyBorder="1" applyAlignment="1">
      <alignment horizontal="right" vertical="center"/>
    </xf>
    <xf numFmtId="177" fontId="6" fillId="0" borderId="21" xfId="0" applyNumberFormat="1" applyFont="1" applyFill="1" applyBorder="1" applyAlignment="1">
      <alignment horizontal="center" vertical="center"/>
    </xf>
    <xf numFmtId="178" fontId="8" fillId="5" borderId="3" xfId="0" applyNumberFormat="1" applyFont="1" applyFill="1" applyBorder="1" applyAlignment="1">
      <alignment horizontal="right" vertical="center"/>
    </xf>
    <xf numFmtId="187" fontId="6" fillId="0" borderId="21" xfId="0" applyNumberFormat="1" applyFont="1" applyFill="1" applyBorder="1">
      <alignment vertical="center"/>
    </xf>
    <xf numFmtId="181" fontId="8" fillId="2" borderId="21" xfId="0" applyNumberFormat="1" applyFont="1" applyFill="1" applyBorder="1">
      <alignment vertical="center"/>
    </xf>
    <xf numFmtId="182" fontId="8" fillId="2" borderId="21" xfId="0" applyNumberFormat="1" applyFont="1" applyFill="1" applyBorder="1">
      <alignment vertical="center"/>
    </xf>
    <xf numFmtId="182" fontId="6" fillId="2" borderId="21" xfId="0" applyNumberFormat="1" applyFont="1" applyFill="1" applyBorder="1">
      <alignment vertical="center"/>
    </xf>
    <xf numFmtId="0" fontId="5" fillId="8" borderId="31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80" fontId="6" fillId="0" borderId="35" xfId="0" applyNumberFormat="1" applyFont="1" applyFill="1" applyBorder="1">
      <alignment vertical="center"/>
    </xf>
    <xf numFmtId="180" fontId="6" fillId="0" borderId="11" xfId="2" applyNumberFormat="1" applyFont="1" applyFill="1" applyBorder="1" applyAlignment="1">
      <alignment horizontal="center" vertical="center"/>
    </xf>
    <xf numFmtId="183" fontId="6" fillId="0" borderId="39" xfId="0" applyNumberFormat="1" applyFont="1" applyFill="1" applyBorder="1" applyAlignment="1">
      <alignment horizontal="center" vertical="center"/>
    </xf>
    <xf numFmtId="183" fontId="6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83" fontId="6" fillId="0" borderId="1" xfId="0" applyNumberFormat="1" applyFont="1" applyFill="1" applyBorder="1">
      <alignment vertical="center"/>
    </xf>
    <xf numFmtId="183" fontId="6" fillId="0" borderId="11" xfId="0" applyNumberFormat="1" applyFont="1" applyFill="1" applyBorder="1" applyAlignment="1">
      <alignment horizontal="center" vertical="center"/>
    </xf>
    <xf numFmtId="185" fontId="6" fillId="0" borderId="39" xfId="0" applyNumberFormat="1" applyFont="1" applyFill="1" applyBorder="1" applyAlignment="1">
      <alignment horizontal="center" vertical="center"/>
    </xf>
    <xf numFmtId="184" fontId="6" fillId="0" borderId="1" xfId="0" applyNumberFormat="1" applyFont="1" applyFill="1" applyBorder="1">
      <alignment vertical="center"/>
    </xf>
    <xf numFmtId="184" fontId="6" fillId="0" borderId="39" xfId="0" applyNumberFormat="1" applyFont="1" applyFill="1" applyBorder="1" applyAlignment="1">
      <alignment horizontal="center" vertical="center"/>
    </xf>
    <xf numFmtId="184" fontId="6" fillId="0" borderId="11" xfId="0" applyNumberFormat="1" applyFont="1" applyFill="1" applyBorder="1" applyAlignment="1">
      <alignment horizontal="center" vertical="center"/>
    </xf>
    <xf numFmtId="180" fontId="6" fillId="0" borderId="35" xfId="0" applyNumberFormat="1" applyFont="1" applyFill="1" applyBorder="1" applyAlignment="1">
      <alignment horizontal="center" vertical="center"/>
    </xf>
    <xf numFmtId="176" fontId="6" fillId="0" borderId="35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39" xfId="0" applyNumberFormat="1" applyFont="1" applyFill="1" applyBorder="1" applyAlignment="1">
      <alignment horizontal="center" vertical="center"/>
    </xf>
    <xf numFmtId="180" fontId="6" fillId="0" borderId="5" xfId="0" applyNumberFormat="1" applyFont="1" applyFill="1" applyBorder="1">
      <alignment vertical="center"/>
    </xf>
    <xf numFmtId="182" fontId="6" fillId="0" borderId="21" xfId="0" applyNumberFormat="1" applyFont="1" applyFill="1" applyBorder="1">
      <alignment vertical="center"/>
    </xf>
    <xf numFmtId="180" fontId="6" fillId="0" borderId="37" xfId="0" applyNumberFormat="1" applyFont="1" applyFill="1" applyBorder="1">
      <alignment vertical="center"/>
    </xf>
    <xf numFmtId="180" fontId="6" fillId="0" borderId="28" xfId="2" applyNumberFormat="1" applyFont="1" applyFill="1" applyBorder="1" applyAlignment="1">
      <alignment horizontal="center" vertical="center"/>
    </xf>
    <xf numFmtId="183" fontId="6" fillId="0" borderId="38" xfId="0" applyNumberFormat="1" applyFont="1" applyFill="1" applyBorder="1" applyAlignment="1">
      <alignment horizontal="center" vertical="center"/>
    </xf>
    <xf numFmtId="183" fontId="6" fillId="0" borderId="43" xfId="0" applyNumberFormat="1" applyFont="1" applyFill="1" applyBorder="1" applyAlignment="1">
      <alignment horizontal="center" vertical="center"/>
    </xf>
    <xf numFmtId="0" fontId="6" fillId="0" borderId="43" xfId="0" applyNumberFormat="1" applyFont="1" applyFill="1" applyBorder="1" applyAlignment="1">
      <alignment horizontal="center" vertical="center"/>
    </xf>
    <xf numFmtId="184" fontId="6" fillId="0" borderId="29" xfId="0" applyNumberFormat="1" applyFont="1" applyFill="1" applyBorder="1">
      <alignment vertical="center"/>
    </xf>
    <xf numFmtId="0" fontId="5" fillId="0" borderId="34" xfId="0" applyFont="1" applyFill="1" applyBorder="1" applyAlignment="1">
      <alignment horizontal="center" vertical="center" wrapText="1"/>
    </xf>
    <xf numFmtId="38" fontId="6" fillId="0" borderId="21" xfId="0" applyNumberFormat="1" applyFont="1" applyFill="1" applyBorder="1">
      <alignment vertical="center"/>
    </xf>
    <xf numFmtId="177" fontId="6" fillId="0" borderId="4" xfId="0" applyNumberFormat="1" applyFont="1" applyFill="1" applyBorder="1">
      <alignment vertical="center"/>
    </xf>
    <xf numFmtId="181" fontId="6" fillId="0" borderId="21" xfId="0" applyNumberFormat="1" applyFont="1" applyFill="1" applyBorder="1">
      <alignment vertical="center"/>
    </xf>
    <xf numFmtId="0" fontId="6" fillId="9" borderId="3" xfId="0" applyFont="1" applyFill="1" applyBorder="1" applyAlignment="1">
      <alignment vertical="center"/>
    </xf>
    <xf numFmtId="0" fontId="6" fillId="9" borderId="4" xfId="0" applyFont="1" applyFill="1" applyBorder="1" applyAlignment="1">
      <alignment vertical="center"/>
    </xf>
    <xf numFmtId="0" fontId="6" fillId="9" borderId="2" xfId="0" applyFont="1" applyFill="1" applyBorder="1" applyAlignment="1">
      <alignment vertical="center"/>
    </xf>
    <xf numFmtId="0" fontId="6" fillId="9" borderId="14" xfId="0" applyFont="1" applyFill="1" applyBorder="1" applyAlignment="1">
      <alignment horizontal="center" vertical="center"/>
    </xf>
    <xf numFmtId="178" fontId="6" fillId="9" borderId="21" xfId="0" applyNumberFormat="1" applyFont="1" applyFill="1" applyBorder="1" applyAlignment="1">
      <alignment horizontal="right" vertical="center"/>
    </xf>
    <xf numFmtId="178" fontId="6" fillId="9" borderId="3" xfId="0" applyNumberFormat="1" applyFont="1" applyFill="1" applyBorder="1" applyAlignment="1">
      <alignment horizontal="right" vertical="center"/>
    </xf>
    <xf numFmtId="186" fontId="6" fillId="9" borderId="3" xfId="0" applyNumberFormat="1" applyFont="1" applyFill="1" applyBorder="1" applyAlignment="1">
      <alignment horizontal="right" vertical="center"/>
    </xf>
    <xf numFmtId="180" fontId="6" fillId="9" borderId="35" xfId="0" applyNumberFormat="1" applyFont="1" applyFill="1" applyBorder="1">
      <alignment vertical="center"/>
    </xf>
    <xf numFmtId="180" fontId="6" fillId="9" borderId="11" xfId="2" applyNumberFormat="1" applyFont="1" applyFill="1" applyBorder="1" applyAlignment="1">
      <alignment horizontal="center" vertical="center"/>
    </xf>
    <xf numFmtId="184" fontId="6" fillId="9" borderId="39" xfId="0" applyNumberFormat="1" applyFont="1" applyFill="1" applyBorder="1" applyAlignment="1">
      <alignment horizontal="center" vertical="center"/>
    </xf>
    <xf numFmtId="183" fontId="6" fillId="9" borderId="13" xfId="0" applyNumberFormat="1" applyFont="1" applyFill="1" applyBorder="1" applyAlignment="1">
      <alignment horizontal="center" vertical="center"/>
    </xf>
    <xf numFmtId="0" fontId="6" fillId="9" borderId="13" xfId="0" applyNumberFormat="1" applyFont="1" applyFill="1" applyBorder="1" applyAlignment="1">
      <alignment horizontal="center" vertical="center"/>
    </xf>
    <xf numFmtId="183" fontId="6" fillId="9" borderId="1" xfId="0" applyNumberFormat="1" applyFont="1" applyFill="1" applyBorder="1">
      <alignment vertical="center"/>
    </xf>
    <xf numFmtId="179" fontId="6" fillId="9" borderId="21" xfId="0" applyNumberFormat="1" applyFont="1" applyFill="1" applyBorder="1" applyAlignment="1">
      <alignment horizontal="right" vertical="center"/>
    </xf>
    <xf numFmtId="179" fontId="6" fillId="9" borderId="3" xfId="0" applyNumberFormat="1" applyFont="1" applyFill="1" applyBorder="1" applyAlignment="1">
      <alignment horizontal="right" vertical="center"/>
    </xf>
    <xf numFmtId="183" fontId="6" fillId="9" borderId="39" xfId="0" applyNumberFormat="1" applyFont="1" applyFill="1" applyBorder="1" applyAlignment="1">
      <alignment horizontal="center" vertical="center"/>
    </xf>
    <xf numFmtId="184" fontId="6" fillId="9" borderId="1" xfId="0" applyNumberFormat="1" applyFont="1" applyFill="1" applyBorder="1">
      <alignment vertical="center"/>
    </xf>
    <xf numFmtId="3" fontId="6" fillId="9" borderId="2" xfId="0" applyNumberFormat="1" applyFont="1" applyFill="1" applyBorder="1" applyAlignment="1">
      <alignment vertical="center"/>
    </xf>
    <xf numFmtId="182" fontId="6" fillId="9" borderId="21" xfId="0" applyNumberFormat="1" applyFont="1" applyFill="1" applyBorder="1" applyAlignment="1">
      <alignment horizontal="right" vertical="center"/>
    </xf>
    <xf numFmtId="182" fontId="6" fillId="9" borderId="3" xfId="0" applyNumberFormat="1" applyFont="1" applyFill="1" applyBorder="1" applyAlignment="1">
      <alignment horizontal="right" vertical="center"/>
    </xf>
    <xf numFmtId="182" fontId="6" fillId="9" borderId="3" xfId="3" applyNumberFormat="1" applyFont="1" applyFill="1" applyBorder="1" applyAlignment="1">
      <alignment horizontal="right" vertical="center"/>
    </xf>
    <xf numFmtId="178" fontId="6" fillId="9" borderId="21" xfId="0" applyNumberFormat="1" applyFont="1" applyFill="1" applyBorder="1">
      <alignment vertical="center"/>
    </xf>
    <xf numFmtId="182" fontId="6" fillId="9" borderId="3" xfId="0" applyNumberFormat="1" applyFont="1" applyFill="1" applyBorder="1">
      <alignment vertical="center"/>
    </xf>
    <xf numFmtId="0" fontId="6" fillId="9" borderId="5" xfId="0" applyFont="1" applyFill="1" applyBorder="1" applyAlignment="1">
      <alignment vertical="center"/>
    </xf>
    <xf numFmtId="0" fontId="6" fillId="9" borderId="11" xfId="0" applyFont="1" applyFill="1" applyBorder="1" applyAlignment="1">
      <alignment vertical="center"/>
    </xf>
    <xf numFmtId="38" fontId="6" fillId="9" borderId="3" xfId="0" applyNumberFormat="1" applyFont="1" applyFill="1" applyBorder="1">
      <alignment vertical="center"/>
    </xf>
    <xf numFmtId="178" fontId="6" fillId="9" borderId="3" xfId="0" applyNumberFormat="1" applyFont="1" applyFill="1" applyBorder="1">
      <alignment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8" fontId="8" fillId="2" borderId="3" xfId="0" applyNumberFormat="1" applyFont="1" applyFill="1" applyBorder="1" applyAlignment="1">
      <alignment horizontal="right" vertical="center"/>
    </xf>
    <xf numFmtId="176" fontId="8" fillId="2" borderId="3" xfId="3" applyNumberFormat="1" applyFont="1" applyFill="1" applyBorder="1" applyAlignment="1">
      <alignment horizontal="right" vertical="center"/>
    </xf>
    <xf numFmtId="187" fontId="8" fillId="2" borderId="21" xfId="0" applyNumberFormat="1" applyFont="1" applyFill="1" applyBorder="1">
      <alignment vertical="center"/>
    </xf>
    <xf numFmtId="0" fontId="0" fillId="0" borderId="13" xfId="0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2" borderId="46" xfId="0" applyNumberFormat="1" applyFont="1" applyFill="1" applyBorder="1" applyAlignment="1">
      <alignment horizontal="center" vertical="center"/>
    </xf>
    <xf numFmtId="0" fontId="6" fillId="2" borderId="47" xfId="0" applyNumberFormat="1" applyFont="1" applyFill="1" applyBorder="1" applyAlignment="1">
      <alignment horizontal="center" vertical="center"/>
    </xf>
    <xf numFmtId="0" fontId="6" fillId="2" borderId="57" xfId="0" applyNumberFormat="1" applyFont="1" applyFill="1" applyBorder="1" applyAlignment="1">
      <alignment horizontal="center" vertical="center"/>
    </xf>
    <xf numFmtId="0" fontId="6" fillId="6" borderId="44" xfId="0" applyNumberFormat="1" applyFont="1" applyFill="1" applyBorder="1" applyAlignment="1">
      <alignment horizontal="center" vertical="center"/>
    </xf>
    <xf numFmtId="0" fontId="6" fillId="6" borderId="45" xfId="0" applyNumberFormat="1" applyFont="1" applyFill="1" applyBorder="1" applyAlignment="1">
      <alignment horizontal="center" vertical="center"/>
    </xf>
    <xf numFmtId="0" fontId="6" fillId="6" borderId="8" xfId="0" applyNumberFormat="1" applyFont="1" applyFill="1" applyBorder="1" applyAlignment="1">
      <alignment horizontal="center" vertical="center"/>
    </xf>
    <xf numFmtId="0" fontId="6" fillId="6" borderId="51" xfId="0" applyNumberFormat="1" applyFont="1" applyFill="1" applyBorder="1" applyAlignment="1">
      <alignment horizontal="center" vertical="center"/>
    </xf>
    <xf numFmtId="0" fontId="6" fillId="6" borderId="52" xfId="0" applyNumberFormat="1" applyFont="1" applyFill="1" applyBorder="1" applyAlignment="1">
      <alignment horizontal="center" vertical="center"/>
    </xf>
    <xf numFmtId="0" fontId="6" fillId="6" borderId="53" xfId="0" applyNumberFormat="1" applyFont="1" applyFill="1" applyBorder="1" applyAlignment="1">
      <alignment horizontal="center" vertical="center"/>
    </xf>
    <xf numFmtId="0" fontId="6" fillId="6" borderId="46" xfId="0" applyNumberFormat="1" applyFont="1" applyFill="1" applyBorder="1" applyAlignment="1">
      <alignment horizontal="center" vertical="center"/>
    </xf>
    <xf numFmtId="0" fontId="6" fillId="6" borderId="47" xfId="0" applyNumberFormat="1" applyFont="1" applyFill="1" applyBorder="1" applyAlignment="1">
      <alignment horizontal="center" vertical="center"/>
    </xf>
    <xf numFmtId="0" fontId="6" fillId="6" borderId="34" xfId="0" applyNumberFormat="1" applyFont="1" applyFill="1" applyBorder="1" applyAlignment="1">
      <alignment horizontal="center" vertical="center"/>
    </xf>
    <xf numFmtId="9" fontId="6" fillId="8" borderId="41" xfId="2" applyFont="1" applyFill="1" applyBorder="1" applyAlignment="1">
      <alignment horizontal="center" vertical="center"/>
    </xf>
    <xf numFmtId="9" fontId="6" fillId="8" borderId="48" xfId="2" applyFont="1" applyFill="1" applyBorder="1" applyAlignment="1">
      <alignment horizontal="center" vertical="center"/>
    </xf>
    <xf numFmtId="9" fontId="6" fillId="8" borderId="32" xfId="2" applyFont="1" applyFill="1" applyBorder="1" applyAlignment="1">
      <alignment horizontal="center" vertical="center"/>
    </xf>
    <xf numFmtId="0" fontId="6" fillId="2" borderId="34" xfId="0" applyNumberFormat="1" applyFont="1" applyFill="1" applyBorder="1" applyAlignment="1">
      <alignment horizontal="center" vertical="center"/>
    </xf>
    <xf numFmtId="0" fontId="6" fillId="6" borderId="55" xfId="0" applyNumberFormat="1" applyFont="1" applyFill="1" applyBorder="1" applyAlignment="1">
      <alignment horizontal="center" vertical="center"/>
    </xf>
    <xf numFmtId="0" fontId="6" fillId="6" borderId="54" xfId="0" applyNumberFormat="1" applyFont="1" applyFill="1" applyBorder="1" applyAlignment="1">
      <alignment horizontal="center" vertical="center"/>
    </xf>
    <xf numFmtId="0" fontId="6" fillId="6" borderId="57" xfId="0" applyNumberFormat="1" applyFont="1" applyFill="1" applyBorder="1" applyAlignment="1">
      <alignment horizontal="center" vertical="center"/>
    </xf>
    <xf numFmtId="9" fontId="6" fillId="8" borderId="56" xfId="2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6" fillId="6" borderId="44" xfId="2" applyNumberFormat="1" applyFont="1" applyFill="1" applyBorder="1" applyAlignment="1">
      <alignment horizontal="center" vertical="center"/>
    </xf>
    <xf numFmtId="0" fontId="6" fillId="6" borderId="45" xfId="2" applyNumberFormat="1" applyFont="1" applyFill="1" applyBorder="1" applyAlignment="1">
      <alignment horizontal="center" vertical="center"/>
    </xf>
    <xf numFmtId="0" fontId="6" fillId="6" borderId="8" xfId="2" applyNumberFormat="1" applyFont="1" applyFill="1" applyBorder="1" applyAlignment="1">
      <alignment horizontal="center" vertical="center"/>
    </xf>
    <xf numFmtId="0" fontId="6" fillId="6" borderId="51" xfId="2" applyNumberFormat="1" applyFont="1" applyFill="1" applyBorder="1" applyAlignment="1">
      <alignment horizontal="center" vertical="center"/>
    </xf>
    <xf numFmtId="0" fontId="6" fillId="6" borderId="52" xfId="2" applyNumberFormat="1" applyFont="1" applyFill="1" applyBorder="1" applyAlignment="1">
      <alignment horizontal="center" vertical="center"/>
    </xf>
    <xf numFmtId="0" fontId="6" fillId="6" borderId="53" xfId="2" applyNumberFormat="1" applyFont="1" applyFill="1" applyBorder="1" applyAlignment="1">
      <alignment horizontal="center" vertical="center"/>
    </xf>
    <xf numFmtId="0" fontId="6" fillId="6" borderId="46" xfId="2" applyNumberFormat="1" applyFont="1" applyFill="1" applyBorder="1" applyAlignment="1">
      <alignment horizontal="center" vertical="center"/>
    </xf>
    <xf numFmtId="0" fontId="6" fillId="6" borderId="47" xfId="2" applyNumberFormat="1" applyFont="1" applyFill="1" applyBorder="1" applyAlignment="1">
      <alignment horizontal="center" vertical="center"/>
    </xf>
    <xf numFmtId="0" fontId="6" fillId="6" borderId="34" xfId="2" applyNumberFormat="1" applyFont="1" applyFill="1" applyBorder="1" applyAlignment="1">
      <alignment horizontal="center" vertical="center"/>
    </xf>
    <xf numFmtId="0" fontId="6" fillId="2" borderId="46" xfId="2" applyNumberFormat="1" applyFont="1" applyFill="1" applyBorder="1" applyAlignment="1">
      <alignment horizontal="center" vertical="center"/>
    </xf>
    <xf numFmtId="0" fontId="6" fillId="2" borderId="47" xfId="2" applyNumberFormat="1" applyFont="1" applyFill="1" applyBorder="1" applyAlignment="1">
      <alignment horizontal="center" vertical="center"/>
    </xf>
    <xf numFmtId="0" fontId="6" fillId="2" borderId="34" xfId="2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9" fontId="6" fillId="8" borderId="41" xfId="2" applyNumberFormat="1" applyFont="1" applyFill="1" applyBorder="1" applyAlignment="1">
      <alignment horizontal="center" vertical="center"/>
    </xf>
    <xf numFmtId="9" fontId="6" fillId="8" borderId="48" xfId="2" applyNumberFormat="1" applyFont="1" applyFill="1" applyBorder="1" applyAlignment="1">
      <alignment horizontal="center" vertical="center"/>
    </xf>
    <xf numFmtId="9" fontId="6" fillId="8" borderId="32" xfId="2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</cellXfs>
  <cellStyles count="32">
    <cellStyle name="SAPBEXHLevel1" xfId="5"/>
    <cellStyle name="パーセント" xfId="2" builtinId="5"/>
    <cellStyle name="パーセント 2" xfId="7"/>
    <cellStyle name="パーセント 2 2" xfId="8"/>
    <cellStyle name="パーセント 3" xfId="9"/>
    <cellStyle name="パーセント 4" xfId="10"/>
    <cellStyle name="パーセント 5" xfId="6"/>
    <cellStyle name="桁区切り 2" xfId="1"/>
    <cellStyle name="桁区切り 2 2" xfId="13"/>
    <cellStyle name="桁区切り 2 3" xfId="14"/>
    <cellStyle name="桁区切り 2 4" xfId="12"/>
    <cellStyle name="桁区切り 3" xfId="15"/>
    <cellStyle name="桁区切り 3 2" xfId="16"/>
    <cellStyle name="桁区切り 4" xfId="17"/>
    <cellStyle name="桁区切り 5" xfId="18"/>
    <cellStyle name="桁区切り 6" xfId="11"/>
    <cellStyle name="通貨 2" xfId="20"/>
    <cellStyle name="通貨 2 2" xfId="31"/>
    <cellStyle name="通貨 3" xfId="19"/>
    <cellStyle name="通貨 3 2" xfId="30"/>
    <cellStyle name="標準" xfId="0" builtinId="0"/>
    <cellStyle name="標準 10" xfId="21"/>
    <cellStyle name="標準 2" xfId="3"/>
    <cellStyle name="標準 2 2" xfId="23"/>
    <cellStyle name="標準 2 3" xfId="24"/>
    <cellStyle name="標準 2 4" xfId="22"/>
    <cellStyle name="標準 3" xfId="25"/>
    <cellStyle name="標準 3 2" xfId="26"/>
    <cellStyle name="標準 4" xfId="27"/>
    <cellStyle name="標準 5" xfId="28"/>
    <cellStyle name="標準 6" xfId="29"/>
    <cellStyle name="標準 7" xfId="4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DE9D9"/>
      <color rgb="FFFF99FF"/>
      <color rgb="FFFFCCFF"/>
      <color rgb="FF3366FF"/>
      <color rgb="FFFF99CC"/>
      <color rgb="FFFFFF99"/>
      <color rgb="FFDAEEF3"/>
      <color rgb="FF66FF66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857249</xdr:colOff>
      <xdr:row>0</xdr:row>
      <xdr:rowOff>206374</xdr:rowOff>
    </xdr:from>
    <xdr:to>
      <xdr:col>19</xdr:col>
      <xdr:colOff>308624</xdr:colOff>
      <xdr:row>2</xdr:row>
      <xdr:rowOff>138874</xdr:rowOff>
    </xdr:to>
    <xdr:sp macro="" textlink="">
      <xdr:nvSpPr>
        <xdr:cNvPr id="2" name="正方形/長方形 1"/>
        <xdr:cNvSpPr>
          <a:spLocks noChangeArrowheads="1"/>
        </xdr:cNvSpPr>
      </xdr:nvSpPr>
      <xdr:spPr bwMode="auto">
        <a:xfrm>
          <a:off x="13842999" y="206374"/>
          <a:ext cx="1404000" cy="5040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1600" b="1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rPr>
            <a:t>参考資料</a:t>
          </a:r>
          <a:r>
            <a:rPr lang="ja-JP" altLang="en-US" sz="1600" b="1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rPr>
            <a:t>３</a:t>
          </a:r>
          <a:endParaRPr lang="en-US" altLang="ja-JP" sz="1600" b="1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AD152"/>
  <sheetViews>
    <sheetView tabSelected="1" view="pageBreakPreview" zoomScale="60" zoomScaleNormal="100" zoomScalePageLayoutView="70" workbookViewId="0">
      <selection activeCell="Y3" sqref="Y3"/>
    </sheetView>
  </sheetViews>
  <sheetFormatPr defaultColWidth="9" defaultRowHeight="13.5" x14ac:dyDescent="0.15"/>
  <cols>
    <col min="1" max="1" width="5" style="2" customWidth="1"/>
    <col min="2" max="2" width="9" style="2"/>
    <col min="3" max="3" width="5.375" style="6" customWidth="1"/>
    <col min="4" max="4" width="58.625" style="6" customWidth="1"/>
    <col min="5" max="5" width="7" style="2" customWidth="1"/>
    <col min="6" max="6" width="9.125" style="13" hidden="1" customWidth="1"/>
    <col min="7" max="7" width="15.75" style="13" customWidth="1"/>
    <col min="8" max="10" width="15.625" style="13" customWidth="1"/>
    <col min="11" max="11" width="13.625" style="13" customWidth="1"/>
    <col min="12" max="12" width="9.25" style="144" customWidth="1"/>
    <col min="13" max="13" width="6" style="144" hidden="1" customWidth="1"/>
    <col min="14" max="14" width="9.75" style="144" hidden="1" customWidth="1"/>
    <col min="15" max="15" width="9" style="144" hidden="1" customWidth="1"/>
    <col min="16" max="16" width="3.75" style="144" hidden="1" customWidth="1"/>
    <col min="17" max="17" width="13.625" style="13" customWidth="1"/>
    <col min="18" max="24" width="6.125" style="41" customWidth="1"/>
    <col min="25" max="25" width="9" style="2"/>
    <col min="26" max="26" width="8" style="2" customWidth="1"/>
    <col min="27" max="27" width="10.625" style="2" customWidth="1"/>
    <col min="28" max="28" width="11.25" style="2" customWidth="1"/>
    <col min="29" max="29" width="12.25" style="2" customWidth="1"/>
    <col min="30" max="30" width="11.125" style="2" customWidth="1"/>
    <col min="31" max="16384" width="9" style="2"/>
  </cols>
  <sheetData>
    <row r="1" spans="1:30" ht="21" customHeight="1" x14ac:dyDescent="0.15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154"/>
    </row>
    <row r="2" spans="1:30" ht="23.25" customHeight="1" x14ac:dyDescent="0.15">
      <c r="A2" s="303" t="s">
        <v>148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257"/>
    </row>
    <row r="3" spans="1:30" ht="50.25" customHeight="1" thickBot="1" x14ac:dyDescent="0.2">
      <c r="A3" s="50"/>
      <c r="B3" s="304" t="s">
        <v>45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121"/>
      <c r="S3" s="121"/>
      <c r="T3" s="121"/>
      <c r="U3" s="121"/>
      <c r="V3" s="121"/>
      <c r="W3" s="121"/>
      <c r="X3" s="121"/>
      <c r="Y3" s="7"/>
    </row>
    <row r="4" spans="1:30" ht="37.5" customHeight="1" x14ac:dyDescent="0.15">
      <c r="A4" s="8" t="s">
        <v>32</v>
      </c>
      <c r="B4" s="305"/>
      <c r="C4" s="306"/>
      <c r="D4" s="306"/>
      <c r="E4" s="3" t="s">
        <v>24</v>
      </c>
      <c r="F4" s="9" t="s">
        <v>38</v>
      </c>
      <c r="G4" s="191" t="s">
        <v>44</v>
      </c>
      <c r="H4" s="16" t="s">
        <v>100</v>
      </c>
      <c r="I4" s="16" t="s">
        <v>146</v>
      </c>
      <c r="J4" s="16" t="s">
        <v>147</v>
      </c>
      <c r="K4" s="189" t="s">
        <v>35</v>
      </c>
      <c r="L4" s="307" t="s">
        <v>40</v>
      </c>
      <c r="M4" s="308"/>
      <c r="N4" s="307" t="s">
        <v>88</v>
      </c>
      <c r="O4" s="309"/>
      <c r="P4" s="308"/>
      <c r="Q4" s="190" t="s">
        <v>36</v>
      </c>
      <c r="R4" s="122" t="s">
        <v>96</v>
      </c>
      <c r="S4" s="126" t="s">
        <v>97</v>
      </c>
      <c r="T4" s="124" t="s">
        <v>98</v>
      </c>
      <c r="U4" s="185" t="s">
        <v>144</v>
      </c>
      <c r="V4" s="124" t="s">
        <v>99</v>
      </c>
      <c r="W4" s="163" t="s">
        <v>145</v>
      </c>
      <c r="X4" s="159"/>
      <c r="Y4" s="1" t="s">
        <v>20</v>
      </c>
    </row>
    <row r="5" spans="1:30" ht="18" customHeight="1" x14ac:dyDescent="0.15">
      <c r="B5" s="4"/>
      <c r="C5" s="31"/>
      <c r="D5" s="31"/>
      <c r="E5" s="5"/>
      <c r="F5" s="10"/>
      <c r="G5" s="220"/>
      <c r="H5" s="17"/>
      <c r="I5" s="17"/>
      <c r="J5" s="17"/>
      <c r="K5" s="192"/>
      <c r="L5" s="193"/>
      <c r="M5" s="194" t="s">
        <v>76</v>
      </c>
      <c r="N5" s="195" t="s">
        <v>81</v>
      </c>
      <c r="O5" s="195" t="s">
        <v>82</v>
      </c>
      <c r="P5" s="195"/>
      <c r="Q5" s="196"/>
      <c r="R5" s="123"/>
      <c r="S5" s="127"/>
      <c r="T5" s="125"/>
      <c r="U5" s="186"/>
      <c r="V5" s="125"/>
      <c r="W5" s="162"/>
      <c r="X5" s="159"/>
      <c r="Y5" s="1"/>
    </row>
    <row r="6" spans="1:30" x14ac:dyDescent="0.15">
      <c r="A6" s="51">
        <v>1</v>
      </c>
      <c r="B6" s="56" t="s">
        <v>102</v>
      </c>
      <c r="C6" s="31"/>
      <c r="D6" s="31"/>
      <c r="E6" s="57"/>
      <c r="F6" s="58"/>
      <c r="G6" s="58"/>
      <c r="H6" s="59"/>
      <c r="I6" s="59"/>
      <c r="J6" s="59"/>
      <c r="K6" s="192"/>
      <c r="L6" s="193"/>
      <c r="M6" s="194"/>
      <c r="N6" s="195"/>
      <c r="O6" s="195"/>
      <c r="P6" s="195"/>
      <c r="Q6" s="196"/>
      <c r="R6" s="283">
        <f>COUNTIF(L7:L13,"Ⅱ")</f>
        <v>2</v>
      </c>
      <c r="S6" s="286">
        <f>COUNTIF(L7:L13,"Ⅲ")</f>
        <v>2</v>
      </c>
      <c r="T6" s="289">
        <f>COUNTIF(L7:L13,"Ⅳ")</f>
        <v>3</v>
      </c>
      <c r="U6" s="299">
        <f>T6/V6</f>
        <v>0.42857142857142855</v>
      </c>
      <c r="V6" s="289">
        <f>SUM(R6:T13)</f>
        <v>7</v>
      </c>
      <c r="W6" s="292" t="str">
        <f>IF(R6/V6&gt;=2/3,"Ⅱ",IF(AND(50%&lt;=U6,R6=0),"Ⅳ",IF(AND(2/3&lt;=U6,R6/V6&lt;=10%),"Ⅳ","Ⅲ")))</f>
        <v>Ⅲ</v>
      </c>
      <c r="X6" s="160"/>
      <c r="Y6" s="1"/>
    </row>
    <row r="7" spans="1:30" x14ac:dyDescent="0.15">
      <c r="A7" s="51"/>
      <c r="B7" s="63"/>
      <c r="C7" s="26" t="s">
        <v>0</v>
      </c>
      <c r="D7" s="27"/>
      <c r="E7" s="61" t="s">
        <v>25</v>
      </c>
      <c r="F7" s="20">
        <v>8112</v>
      </c>
      <c r="G7" s="67">
        <v>7772</v>
      </c>
      <c r="H7" s="20">
        <v>8005</v>
      </c>
      <c r="I7" s="67">
        <v>7700</v>
      </c>
      <c r="J7" s="20">
        <v>8877</v>
      </c>
      <c r="K7" s="197">
        <f t="shared" ref="K7:K13" si="0">J7/I7</f>
        <v>1.1528571428571428</v>
      </c>
      <c r="L7" s="198" t="str">
        <f>P7</f>
        <v>Ⅳ</v>
      </c>
      <c r="M7" s="199"/>
      <c r="N7" s="200" t="str">
        <f>IF(I7&gt;=501,"①",IF(I7&lt;=100,"③","②"))</f>
        <v>①</v>
      </c>
      <c r="O7" s="200" t="str">
        <f>IF(J7/I7&lt;90%,"①",IF(AND(105%&lt;=J7/I7,J7/I7&lt;110%),"②",IF(AND(110%&lt;=J7/I7,J7/I7&lt;120%),"③",IF(J7/I7&gt;=120%,"④","⑤"))))</f>
        <v>③</v>
      </c>
      <c r="P7" s="201" t="str">
        <f>INDEX($AB$9:$AD$13,MATCH(O7,$AA$9:$AA$13,0),MATCH(N7,$AB$8:$AD$8,0))</f>
        <v>Ⅳ</v>
      </c>
      <c r="Q7" s="202">
        <f>J7-I7</f>
        <v>1177</v>
      </c>
      <c r="R7" s="284"/>
      <c r="S7" s="287"/>
      <c r="T7" s="290"/>
      <c r="U7" s="300"/>
      <c r="V7" s="290"/>
      <c r="W7" s="293"/>
      <c r="X7" s="160"/>
      <c r="Y7" s="7" t="s">
        <v>21</v>
      </c>
      <c r="Z7" s="101"/>
      <c r="AA7" s="102"/>
      <c r="AB7" s="282" t="s">
        <v>81</v>
      </c>
      <c r="AC7" s="282"/>
      <c r="AD7" s="282"/>
    </row>
    <row r="8" spans="1:30" x14ac:dyDescent="0.15">
      <c r="A8" s="51"/>
      <c r="B8" s="63"/>
      <c r="C8" s="26" t="s">
        <v>1</v>
      </c>
      <c r="D8" s="27"/>
      <c r="E8" s="61" t="s">
        <v>25</v>
      </c>
      <c r="F8" s="20">
        <v>1332</v>
      </c>
      <c r="G8" s="221">
        <v>1242</v>
      </c>
      <c r="H8" s="221">
        <v>1298</v>
      </c>
      <c r="I8" s="67">
        <v>1255</v>
      </c>
      <c r="J8" s="20">
        <v>1399</v>
      </c>
      <c r="K8" s="197">
        <f t="shared" si="0"/>
        <v>1.1147410358565737</v>
      </c>
      <c r="L8" s="198" t="str">
        <f t="shared" ref="L8:L38" si="1">P8</f>
        <v>Ⅳ</v>
      </c>
      <c r="M8" s="199"/>
      <c r="N8" s="200" t="str">
        <f t="shared" ref="N8:N13" si="2">IF(I8&gt;=501,"①",IF(I8&lt;=100,"③","②"))</f>
        <v>①</v>
      </c>
      <c r="O8" s="200" t="str">
        <f t="shared" ref="O8:O22" si="3">IF(J8/I8&lt;90%,"①",IF(AND(105%&lt;=J8/I8,J8/I8&lt;110%),"②",IF(AND(110%&lt;=J8/I8,J8/I8&lt;120%),"③",IF(J8/I8&gt;=120%,"④","⑤"))))</f>
        <v>③</v>
      </c>
      <c r="P8" s="201" t="str">
        <f t="shared" ref="P8:P23" si="4">INDEX($AB$9:$AD$13,MATCH(O8,$AA$9:$AA$13,0),MATCH(N8,$AB$8:$AD$8,0))</f>
        <v>Ⅳ</v>
      </c>
      <c r="Q8" s="202">
        <f t="shared" ref="Q8:Q13" si="5">J8-I8</f>
        <v>144</v>
      </c>
      <c r="R8" s="284"/>
      <c r="S8" s="287"/>
      <c r="T8" s="290"/>
      <c r="U8" s="300"/>
      <c r="V8" s="290"/>
      <c r="W8" s="293"/>
      <c r="X8" s="160"/>
      <c r="Y8" s="7" t="s">
        <v>21</v>
      </c>
      <c r="Z8" s="103"/>
      <c r="AA8" s="104"/>
      <c r="AB8" s="256" t="s">
        <v>83</v>
      </c>
      <c r="AC8" s="256" t="s">
        <v>85</v>
      </c>
      <c r="AD8" s="256" t="s">
        <v>84</v>
      </c>
    </row>
    <row r="9" spans="1:30" x14ac:dyDescent="0.15">
      <c r="A9" s="51"/>
      <c r="B9" s="63"/>
      <c r="C9" s="26" t="s">
        <v>2</v>
      </c>
      <c r="D9" s="27"/>
      <c r="E9" s="61" t="s">
        <v>25</v>
      </c>
      <c r="F9" s="20">
        <v>560</v>
      </c>
      <c r="G9" s="221">
        <v>445</v>
      </c>
      <c r="H9" s="221">
        <v>406</v>
      </c>
      <c r="I9" s="67">
        <v>450</v>
      </c>
      <c r="J9" s="20">
        <v>467</v>
      </c>
      <c r="K9" s="197">
        <f t="shared" si="0"/>
        <v>1.0377777777777777</v>
      </c>
      <c r="L9" s="198" t="str">
        <f t="shared" si="1"/>
        <v>Ⅲ</v>
      </c>
      <c r="M9" s="199"/>
      <c r="N9" s="200" t="str">
        <f t="shared" si="2"/>
        <v>②</v>
      </c>
      <c r="O9" s="200" t="str">
        <f t="shared" si="3"/>
        <v>⑤</v>
      </c>
      <c r="P9" s="201" t="str">
        <f t="shared" si="4"/>
        <v>Ⅲ</v>
      </c>
      <c r="Q9" s="202">
        <f t="shared" si="5"/>
        <v>17</v>
      </c>
      <c r="R9" s="284"/>
      <c r="S9" s="287"/>
      <c r="T9" s="290"/>
      <c r="U9" s="300"/>
      <c r="V9" s="290"/>
      <c r="W9" s="293"/>
      <c r="X9" s="160"/>
      <c r="Y9" s="7" t="s">
        <v>21</v>
      </c>
      <c r="Z9" s="282" t="s">
        <v>82</v>
      </c>
      <c r="AA9" s="256" t="s">
        <v>83</v>
      </c>
      <c r="AB9" s="256" t="s">
        <v>43</v>
      </c>
      <c r="AC9" s="256" t="s">
        <v>43</v>
      </c>
      <c r="AD9" s="256" t="s">
        <v>43</v>
      </c>
    </row>
    <row r="10" spans="1:30" x14ac:dyDescent="0.15">
      <c r="A10" s="51"/>
      <c r="B10" s="224"/>
      <c r="C10" s="247" t="s">
        <v>30</v>
      </c>
      <c r="D10" s="248"/>
      <c r="E10" s="227" t="s">
        <v>25</v>
      </c>
      <c r="F10" s="245">
        <v>524</v>
      </c>
      <c r="G10" s="249">
        <v>453</v>
      </c>
      <c r="H10" s="249">
        <v>386</v>
      </c>
      <c r="I10" s="250">
        <v>460</v>
      </c>
      <c r="J10" s="250">
        <v>401</v>
      </c>
      <c r="K10" s="231">
        <f t="shared" si="0"/>
        <v>0.87173913043478257</v>
      </c>
      <c r="L10" s="232" t="str">
        <f t="shared" si="1"/>
        <v>Ⅱ</v>
      </c>
      <c r="M10" s="239"/>
      <c r="N10" s="234" t="str">
        <f t="shared" si="2"/>
        <v>②</v>
      </c>
      <c r="O10" s="234" t="str">
        <f t="shared" si="3"/>
        <v>①</v>
      </c>
      <c r="P10" s="235" t="str">
        <f t="shared" si="4"/>
        <v>Ⅱ</v>
      </c>
      <c r="Q10" s="236">
        <f t="shared" si="5"/>
        <v>-59</v>
      </c>
      <c r="R10" s="284"/>
      <c r="S10" s="287"/>
      <c r="T10" s="290"/>
      <c r="U10" s="300"/>
      <c r="V10" s="290"/>
      <c r="W10" s="293"/>
      <c r="X10" s="160"/>
      <c r="Y10" s="7" t="s">
        <v>21</v>
      </c>
      <c r="Z10" s="282"/>
      <c r="AA10" s="256" t="s">
        <v>85</v>
      </c>
      <c r="AB10" s="256" t="s">
        <v>42</v>
      </c>
      <c r="AC10" s="256" t="s">
        <v>41</v>
      </c>
      <c r="AD10" s="256" t="s">
        <v>41</v>
      </c>
    </row>
    <row r="11" spans="1:30" x14ac:dyDescent="0.15">
      <c r="A11" s="51"/>
      <c r="B11" s="63"/>
      <c r="C11" s="28" t="s">
        <v>46</v>
      </c>
      <c r="D11" s="29"/>
      <c r="E11" s="61" t="s">
        <v>26</v>
      </c>
      <c r="F11" s="20">
        <v>122</v>
      </c>
      <c r="G11" s="67">
        <v>111</v>
      </c>
      <c r="H11" s="67">
        <v>140</v>
      </c>
      <c r="I11" s="67">
        <v>110</v>
      </c>
      <c r="J11" s="67">
        <v>157</v>
      </c>
      <c r="K11" s="197">
        <f t="shared" si="0"/>
        <v>1.4272727272727272</v>
      </c>
      <c r="L11" s="198" t="str">
        <f t="shared" si="1"/>
        <v>Ⅳ</v>
      </c>
      <c r="M11" s="199"/>
      <c r="N11" s="200" t="str">
        <f t="shared" si="2"/>
        <v>②</v>
      </c>
      <c r="O11" s="200" t="str">
        <f t="shared" si="3"/>
        <v>④</v>
      </c>
      <c r="P11" s="201" t="str">
        <f t="shared" si="4"/>
        <v>Ⅳ</v>
      </c>
      <c r="Q11" s="202">
        <f t="shared" si="5"/>
        <v>47</v>
      </c>
      <c r="R11" s="284"/>
      <c r="S11" s="287"/>
      <c r="T11" s="290"/>
      <c r="U11" s="300"/>
      <c r="V11" s="290"/>
      <c r="W11" s="293"/>
      <c r="X11" s="160"/>
      <c r="Y11" s="7" t="s">
        <v>21</v>
      </c>
      <c r="Z11" s="282"/>
      <c r="AA11" s="100" t="s">
        <v>84</v>
      </c>
      <c r="AB11" s="256" t="s">
        <v>42</v>
      </c>
      <c r="AC11" s="256" t="s">
        <v>42</v>
      </c>
      <c r="AD11" s="256" t="s">
        <v>41</v>
      </c>
    </row>
    <row r="12" spans="1:30" x14ac:dyDescent="0.15">
      <c r="A12" s="51"/>
      <c r="B12" s="224"/>
      <c r="C12" s="225" t="s">
        <v>47</v>
      </c>
      <c r="D12" s="226"/>
      <c r="E12" s="227" t="s">
        <v>48</v>
      </c>
      <c r="F12" s="245">
        <v>24</v>
      </c>
      <c r="G12" s="246">
        <v>25.5</v>
      </c>
      <c r="H12" s="243">
        <v>23</v>
      </c>
      <c r="I12" s="246">
        <v>25</v>
      </c>
      <c r="J12" s="243">
        <v>22.0155968806239</v>
      </c>
      <c r="K12" s="231">
        <f t="shared" si="0"/>
        <v>0.880623875224956</v>
      </c>
      <c r="L12" s="232" t="str">
        <f t="shared" si="1"/>
        <v>Ⅱ</v>
      </c>
      <c r="M12" s="239"/>
      <c r="N12" s="234" t="str">
        <f t="shared" si="2"/>
        <v>③</v>
      </c>
      <c r="O12" s="234" t="str">
        <f t="shared" si="3"/>
        <v>①</v>
      </c>
      <c r="P12" s="235" t="str">
        <f t="shared" si="4"/>
        <v>Ⅱ</v>
      </c>
      <c r="Q12" s="236">
        <f t="shared" si="5"/>
        <v>-2.9844031193761005</v>
      </c>
      <c r="R12" s="284"/>
      <c r="S12" s="287"/>
      <c r="T12" s="290"/>
      <c r="U12" s="300"/>
      <c r="V12" s="290"/>
      <c r="W12" s="293"/>
      <c r="X12" s="160"/>
      <c r="Y12" s="7" t="s">
        <v>21</v>
      </c>
      <c r="Z12" s="282"/>
      <c r="AA12" s="256" t="s">
        <v>86</v>
      </c>
      <c r="AB12" s="256" t="s">
        <v>42</v>
      </c>
      <c r="AC12" s="256" t="s">
        <v>42</v>
      </c>
      <c r="AD12" s="256" t="s">
        <v>42</v>
      </c>
    </row>
    <row r="13" spans="1:30" x14ac:dyDescent="0.15">
      <c r="A13" s="51"/>
      <c r="B13" s="63"/>
      <c r="C13" s="28" t="s">
        <v>49</v>
      </c>
      <c r="D13" s="29"/>
      <c r="E13" s="61" t="s">
        <v>34</v>
      </c>
      <c r="F13" s="20">
        <v>171</v>
      </c>
      <c r="G13" s="67">
        <v>198</v>
      </c>
      <c r="H13" s="67">
        <v>226</v>
      </c>
      <c r="I13" s="67">
        <v>250</v>
      </c>
      <c r="J13" s="67">
        <v>256</v>
      </c>
      <c r="K13" s="197">
        <f t="shared" si="0"/>
        <v>1.024</v>
      </c>
      <c r="L13" s="198" t="str">
        <f t="shared" si="1"/>
        <v>Ⅲ</v>
      </c>
      <c r="M13" s="199"/>
      <c r="N13" s="200" t="str">
        <f t="shared" si="2"/>
        <v>②</v>
      </c>
      <c r="O13" s="200" t="str">
        <f t="shared" si="3"/>
        <v>⑤</v>
      </c>
      <c r="P13" s="201" t="str">
        <f t="shared" si="4"/>
        <v>Ⅲ</v>
      </c>
      <c r="Q13" s="202">
        <f t="shared" si="5"/>
        <v>6</v>
      </c>
      <c r="R13" s="285"/>
      <c r="S13" s="288"/>
      <c r="T13" s="291"/>
      <c r="U13" s="301"/>
      <c r="V13" s="291"/>
      <c r="W13" s="294"/>
      <c r="X13" s="160"/>
      <c r="Y13" s="7" t="s">
        <v>21</v>
      </c>
      <c r="Z13" s="282"/>
      <c r="AA13" s="256" t="s">
        <v>87</v>
      </c>
      <c r="AB13" s="256" t="s">
        <v>41</v>
      </c>
      <c r="AC13" s="256" t="s">
        <v>41</v>
      </c>
      <c r="AD13" s="256" t="s">
        <v>41</v>
      </c>
    </row>
    <row r="14" spans="1:30" x14ac:dyDescent="0.15">
      <c r="A14" s="51">
        <v>2</v>
      </c>
      <c r="B14" s="66" t="s">
        <v>103</v>
      </c>
      <c r="C14" s="11"/>
      <c r="D14" s="12"/>
      <c r="E14" s="61"/>
      <c r="F14" s="64"/>
      <c r="G14" s="65"/>
      <c r="H14" s="20"/>
      <c r="I14" s="65"/>
      <c r="J14" s="20"/>
      <c r="K14" s="197"/>
      <c r="L14" s="203"/>
      <c r="M14" s="199"/>
      <c r="N14" s="200"/>
      <c r="O14" s="200"/>
      <c r="P14" s="201"/>
      <c r="Q14" s="202"/>
      <c r="R14" s="283">
        <f>COUNTIF(L15:L19,"Ⅱ")</f>
        <v>0</v>
      </c>
      <c r="S14" s="286">
        <f>COUNTIF(L15:L19,"Ⅲ")</f>
        <v>2</v>
      </c>
      <c r="T14" s="289">
        <f>COUNTIF(L15:L19,"Ⅳ")</f>
        <v>3</v>
      </c>
      <c r="U14" s="270">
        <f>T14/V14</f>
        <v>0.6</v>
      </c>
      <c r="V14" s="289">
        <f>SUM(R14:T19)</f>
        <v>5</v>
      </c>
      <c r="W14" s="292" t="str">
        <f>IF(R14/V14&gt;=2/3,"Ⅱ",IF(AND(50%&lt;=U14,R14=0),"Ⅳ",IF(AND(2/3&lt;=U14,R14/V14&lt;=10%),"Ⅳ","Ⅲ")))</f>
        <v>Ⅳ</v>
      </c>
      <c r="X14" s="160"/>
      <c r="Y14" s="2" t="s">
        <v>125</v>
      </c>
    </row>
    <row r="15" spans="1:30" x14ac:dyDescent="0.15">
      <c r="A15" s="51"/>
      <c r="B15" s="63"/>
      <c r="C15" s="28" t="s">
        <v>50</v>
      </c>
      <c r="D15" s="29"/>
      <c r="E15" s="61" t="s">
        <v>25</v>
      </c>
      <c r="F15" s="20">
        <v>125</v>
      </c>
      <c r="G15" s="67">
        <v>140</v>
      </c>
      <c r="H15" s="67">
        <v>126</v>
      </c>
      <c r="I15" s="67">
        <v>130</v>
      </c>
      <c r="J15" s="67">
        <v>155</v>
      </c>
      <c r="K15" s="197">
        <f>J15/I15</f>
        <v>1.1923076923076923</v>
      </c>
      <c r="L15" s="198" t="str">
        <f t="shared" si="1"/>
        <v>Ⅳ</v>
      </c>
      <c r="M15" s="204"/>
      <c r="N15" s="200" t="str">
        <f t="shared" ref="N15:N77" si="6">IF(I15&gt;=501,"①",IF(I15&lt;=100,"③","②"))</f>
        <v>②</v>
      </c>
      <c r="O15" s="200" t="str">
        <f t="shared" si="3"/>
        <v>③</v>
      </c>
      <c r="P15" s="201" t="str">
        <f t="shared" si="4"/>
        <v>Ⅳ</v>
      </c>
      <c r="Q15" s="202">
        <f>J15-I15</f>
        <v>25</v>
      </c>
      <c r="R15" s="284"/>
      <c r="S15" s="287"/>
      <c r="T15" s="290"/>
      <c r="U15" s="271"/>
      <c r="V15" s="290"/>
      <c r="W15" s="293"/>
      <c r="X15" s="160"/>
      <c r="Y15" s="2" t="s">
        <v>125</v>
      </c>
      <c r="Z15" s="295"/>
      <c r="AA15" s="296"/>
      <c r="AB15" s="282" t="s">
        <v>89</v>
      </c>
      <c r="AC15" s="282"/>
      <c r="AD15" s="282"/>
    </row>
    <row r="16" spans="1:30" x14ac:dyDescent="0.15">
      <c r="A16" s="51"/>
      <c r="B16" s="63"/>
      <c r="C16" s="28" t="s">
        <v>51</v>
      </c>
      <c r="D16" s="29"/>
      <c r="E16" s="61" t="s">
        <v>26</v>
      </c>
      <c r="F16" s="20">
        <v>7231</v>
      </c>
      <c r="G16" s="67">
        <v>9524</v>
      </c>
      <c r="H16" s="67">
        <v>11174</v>
      </c>
      <c r="I16" s="67">
        <v>9000</v>
      </c>
      <c r="J16" s="67">
        <v>10528</v>
      </c>
      <c r="K16" s="197">
        <f>J16/I16</f>
        <v>1.1697777777777778</v>
      </c>
      <c r="L16" s="198" t="str">
        <f t="shared" si="1"/>
        <v>Ⅳ</v>
      </c>
      <c r="M16" s="199"/>
      <c r="N16" s="200" t="str">
        <f t="shared" si="6"/>
        <v>①</v>
      </c>
      <c r="O16" s="200" t="str">
        <f t="shared" si="3"/>
        <v>③</v>
      </c>
      <c r="P16" s="201" t="str">
        <f t="shared" si="4"/>
        <v>Ⅳ</v>
      </c>
      <c r="Q16" s="202">
        <f>J16-I16</f>
        <v>1528</v>
      </c>
      <c r="R16" s="284"/>
      <c r="S16" s="287"/>
      <c r="T16" s="290"/>
      <c r="U16" s="271"/>
      <c r="V16" s="290"/>
      <c r="W16" s="293"/>
      <c r="X16" s="160"/>
      <c r="Y16" s="2" t="s">
        <v>125</v>
      </c>
      <c r="Z16" s="297"/>
      <c r="AA16" s="298"/>
      <c r="AB16" s="256" t="s">
        <v>93</v>
      </c>
      <c r="AC16" s="256" t="s">
        <v>94</v>
      </c>
      <c r="AD16" s="256" t="s">
        <v>95</v>
      </c>
    </row>
    <row r="17" spans="1:30" x14ac:dyDescent="0.15">
      <c r="A17" s="51"/>
      <c r="B17" s="63"/>
      <c r="C17" s="28" t="s">
        <v>3</v>
      </c>
      <c r="D17" s="29"/>
      <c r="E17" s="61" t="s">
        <v>26</v>
      </c>
      <c r="F17" s="21">
        <v>1359</v>
      </c>
      <c r="G17" s="69">
        <v>1319</v>
      </c>
      <c r="H17" s="69">
        <v>1271</v>
      </c>
      <c r="I17" s="69">
        <v>1400</v>
      </c>
      <c r="J17" s="69">
        <v>1275</v>
      </c>
      <c r="K17" s="197">
        <f>J17/I17</f>
        <v>0.9107142857142857</v>
      </c>
      <c r="L17" s="198" t="str">
        <f t="shared" si="1"/>
        <v>Ⅲ</v>
      </c>
      <c r="M17" s="199"/>
      <c r="N17" s="200" t="str">
        <f t="shared" si="6"/>
        <v>①</v>
      </c>
      <c r="O17" s="200" t="str">
        <f t="shared" si="3"/>
        <v>⑤</v>
      </c>
      <c r="P17" s="201" t="str">
        <f t="shared" si="4"/>
        <v>Ⅲ</v>
      </c>
      <c r="Q17" s="202">
        <f>J17-I17</f>
        <v>-125</v>
      </c>
      <c r="R17" s="284"/>
      <c r="S17" s="287"/>
      <c r="T17" s="290"/>
      <c r="U17" s="271"/>
      <c r="V17" s="290"/>
      <c r="W17" s="293"/>
      <c r="X17" s="160"/>
      <c r="Y17" s="2" t="s">
        <v>125</v>
      </c>
      <c r="Z17" s="281" t="s">
        <v>90</v>
      </c>
      <c r="AA17" s="105" t="s">
        <v>91</v>
      </c>
      <c r="AB17" s="256" t="s">
        <v>43</v>
      </c>
      <c r="AC17" s="256" t="s">
        <v>43</v>
      </c>
      <c r="AD17" s="256" t="s">
        <v>43</v>
      </c>
    </row>
    <row r="18" spans="1:30" x14ac:dyDescent="0.15">
      <c r="A18" s="51"/>
      <c r="B18" s="63"/>
      <c r="C18" s="28" t="s">
        <v>52</v>
      </c>
      <c r="D18" s="29"/>
      <c r="E18" s="61" t="s">
        <v>34</v>
      </c>
      <c r="F18" s="21">
        <v>1363</v>
      </c>
      <c r="G18" s="69">
        <v>1271</v>
      </c>
      <c r="H18" s="69">
        <v>1552</v>
      </c>
      <c r="I18" s="69">
        <v>1485</v>
      </c>
      <c r="J18" s="69">
        <v>1682</v>
      </c>
      <c r="K18" s="197">
        <f>J18/I18</f>
        <v>1.1326599326599327</v>
      </c>
      <c r="L18" s="198" t="str">
        <f t="shared" si="1"/>
        <v>Ⅳ</v>
      </c>
      <c r="M18" s="199"/>
      <c r="N18" s="200" t="str">
        <f t="shared" si="6"/>
        <v>①</v>
      </c>
      <c r="O18" s="200" t="str">
        <f t="shared" si="3"/>
        <v>③</v>
      </c>
      <c r="P18" s="201" t="str">
        <f t="shared" si="4"/>
        <v>Ⅳ</v>
      </c>
      <c r="Q18" s="202">
        <f>J18-I18</f>
        <v>197</v>
      </c>
      <c r="R18" s="284"/>
      <c r="S18" s="287"/>
      <c r="T18" s="290"/>
      <c r="U18" s="271"/>
      <c r="V18" s="290"/>
      <c r="W18" s="293"/>
      <c r="X18" s="160"/>
      <c r="Y18" s="2" t="s">
        <v>125</v>
      </c>
      <c r="Z18" s="281"/>
      <c r="AA18" s="105" t="s">
        <v>92</v>
      </c>
      <c r="AB18" s="256" t="s">
        <v>42</v>
      </c>
      <c r="AC18" s="256" t="s">
        <v>41</v>
      </c>
      <c r="AD18" s="256" t="s">
        <v>41</v>
      </c>
    </row>
    <row r="19" spans="1:30" x14ac:dyDescent="0.15">
      <c r="A19" s="51"/>
      <c r="B19" s="63"/>
      <c r="C19" s="28" t="s">
        <v>53</v>
      </c>
      <c r="D19" s="29"/>
      <c r="E19" s="61" t="s">
        <v>26</v>
      </c>
      <c r="F19" s="44">
        <v>149</v>
      </c>
      <c r="G19" s="69">
        <v>158</v>
      </c>
      <c r="H19" s="69">
        <v>155</v>
      </c>
      <c r="I19" s="69">
        <v>154</v>
      </c>
      <c r="J19" s="69">
        <v>160</v>
      </c>
      <c r="K19" s="197">
        <f>J19/I19</f>
        <v>1.0389610389610389</v>
      </c>
      <c r="L19" s="198" t="str">
        <f t="shared" si="1"/>
        <v>Ⅲ</v>
      </c>
      <c r="M19" s="199"/>
      <c r="N19" s="200" t="str">
        <f t="shared" si="6"/>
        <v>②</v>
      </c>
      <c r="O19" s="200" t="str">
        <f t="shared" si="3"/>
        <v>⑤</v>
      </c>
      <c r="P19" s="201" t="str">
        <f t="shared" si="4"/>
        <v>Ⅲ</v>
      </c>
      <c r="Q19" s="202">
        <f>J19-I19</f>
        <v>6</v>
      </c>
      <c r="R19" s="285"/>
      <c r="S19" s="288"/>
      <c r="T19" s="291"/>
      <c r="U19" s="272"/>
      <c r="V19" s="291"/>
      <c r="W19" s="294"/>
      <c r="X19" s="160"/>
      <c r="Y19" s="2" t="s">
        <v>125</v>
      </c>
      <c r="Z19" s="281"/>
      <c r="AA19" s="106" t="s">
        <v>78</v>
      </c>
      <c r="AB19" s="256" t="s">
        <v>42</v>
      </c>
      <c r="AC19" s="256" t="s">
        <v>42</v>
      </c>
      <c r="AD19" s="256" t="s">
        <v>41</v>
      </c>
    </row>
    <row r="20" spans="1:30" x14ac:dyDescent="0.15">
      <c r="A20" s="51">
        <v>3</v>
      </c>
      <c r="B20" s="66" t="s">
        <v>104</v>
      </c>
      <c r="C20" s="11"/>
      <c r="D20" s="12"/>
      <c r="E20" s="68"/>
      <c r="F20" s="64"/>
      <c r="G20" s="65"/>
      <c r="H20" s="20"/>
      <c r="I20" s="65"/>
      <c r="J20" s="20"/>
      <c r="K20" s="197"/>
      <c r="L20" s="203"/>
      <c r="M20" s="199"/>
      <c r="N20" s="200"/>
      <c r="O20" s="200"/>
      <c r="P20" s="201"/>
      <c r="Q20" s="202"/>
      <c r="R20" s="261">
        <f>COUNTIF($L20:$L23,"Ⅱ")</f>
        <v>2</v>
      </c>
      <c r="S20" s="264">
        <f>COUNTIF($L20:$L23,"Ⅲ")</f>
        <v>1</v>
      </c>
      <c r="T20" s="267">
        <f>COUNTIF($L20:$L23,"Ⅳ")</f>
        <v>0</v>
      </c>
      <c r="U20" s="270">
        <f>T20/V20</f>
        <v>0</v>
      </c>
      <c r="V20" s="267">
        <f>SUM(R20:T23)</f>
        <v>3</v>
      </c>
      <c r="W20" s="258" t="str">
        <f>IF(R20/V20&gt;=2/3,"Ⅱ",IF(AND(50%&lt;=U20,R20=0),"Ⅳ",IF(AND(2/3&lt;=U20,R20/V20&lt;=10%),"Ⅳ","Ⅲ")))</f>
        <v>Ⅱ</v>
      </c>
      <c r="X20" s="161"/>
      <c r="Y20" s="2" t="s">
        <v>22</v>
      </c>
      <c r="Z20" s="281"/>
      <c r="AA20" s="105" t="s">
        <v>79</v>
      </c>
      <c r="AB20" s="256" t="s">
        <v>42</v>
      </c>
      <c r="AC20" s="256" t="s">
        <v>42</v>
      </c>
      <c r="AD20" s="256" t="s">
        <v>42</v>
      </c>
    </row>
    <row r="21" spans="1:30" x14ac:dyDescent="0.15">
      <c r="A21" s="51"/>
      <c r="B21" s="63"/>
      <c r="C21" s="28" t="s">
        <v>4</v>
      </c>
      <c r="D21" s="29"/>
      <c r="E21" s="61" t="s">
        <v>26</v>
      </c>
      <c r="F21" s="21">
        <v>5328</v>
      </c>
      <c r="G21" s="69">
        <v>5152</v>
      </c>
      <c r="H21" s="69">
        <v>5083</v>
      </c>
      <c r="I21" s="69">
        <v>5400</v>
      </c>
      <c r="J21" s="69">
        <v>5208</v>
      </c>
      <c r="K21" s="197">
        <f>J21/I21</f>
        <v>0.96444444444444444</v>
      </c>
      <c r="L21" s="198" t="str">
        <f t="shared" si="1"/>
        <v>Ⅲ</v>
      </c>
      <c r="M21" s="199"/>
      <c r="N21" s="200" t="str">
        <f t="shared" si="6"/>
        <v>①</v>
      </c>
      <c r="O21" s="200" t="str">
        <f t="shared" si="3"/>
        <v>⑤</v>
      </c>
      <c r="P21" s="201" t="str">
        <f t="shared" si="4"/>
        <v>Ⅲ</v>
      </c>
      <c r="Q21" s="202">
        <f>J21-I21</f>
        <v>-192</v>
      </c>
      <c r="R21" s="262"/>
      <c r="S21" s="265"/>
      <c r="T21" s="268"/>
      <c r="U21" s="271"/>
      <c r="V21" s="268"/>
      <c r="W21" s="259"/>
      <c r="X21" s="161"/>
      <c r="Y21" s="2" t="s">
        <v>22</v>
      </c>
      <c r="Z21" s="281"/>
      <c r="AA21" s="105" t="s">
        <v>80</v>
      </c>
      <c r="AB21" s="256" t="s">
        <v>41</v>
      </c>
      <c r="AC21" s="256" t="s">
        <v>41</v>
      </c>
      <c r="AD21" s="256" t="s">
        <v>41</v>
      </c>
    </row>
    <row r="22" spans="1:30" x14ac:dyDescent="0.15">
      <c r="A22" s="51"/>
      <c r="B22" s="224"/>
      <c r="C22" s="225" t="s">
        <v>54</v>
      </c>
      <c r="D22" s="226"/>
      <c r="E22" s="227" t="s">
        <v>26</v>
      </c>
      <c r="F22" s="228">
        <v>283</v>
      </c>
      <c r="G22" s="229">
        <v>252</v>
      </c>
      <c r="H22" s="229">
        <v>229</v>
      </c>
      <c r="I22" s="229">
        <v>350</v>
      </c>
      <c r="J22" s="229">
        <v>223</v>
      </c>
      <c r="K22" s="231">
        <f>J22/I22</f>
        <v>0.63714285714285712</v>
      </c>
      <c r="L22" s="232" t="str">
        <f t="shared" si="1"/>
        <v>Ⅱ</v>
      </c>
      <c r="M22" s="239"/>
      <c r="N22" s="234" t="str">
        <f t="shared" si="6"/>
        <v>②</v>
      </c>
      <c r="O22" s="234" t="str">
        <f t="shared" si="3"/>
        <v>①</v>
      </c>
      <c r="P22" s="235" t="str">
        <f t="shared" si="4"/>
        <v>Ⅱ</v>
      </c>
      <c r="Q22" s="236">
        <f>J22-I22</f>
        <v>-127</v>
      </c>
      <c r="R22" s="262"/>
      <c r="S22" s="265"/>
      <c r="T22" s="268"/>
      <c r="U22" s="271"/>
      <c r="V22" s="268"/>
      <c r="W22" s="259"/>
      <c r="X22" s="161"/>
      <c r="Y22" s="2" t="s">
        <v>22</v>
      </c>
    </row>
    <row r="23" spans="1:30" x14ac:dyDescent="0.15">
      <c r="A23" s="51"/>
      <c r="B23" s="224"/>
      <c r="C23" s="225" t="s">
        <v>55</v>
      </c>
      <c r="D23" s="226"/>
      <c r="E23" s="227" t="s">
        <v>25</v>
      </c>
      <c r="F23" s="228">
        <v>166</v>
      </c>
      <c r="G23" s="229">
        <v>147</v>
      </c>
      <c r="H23" s="230">
        <v>131</v>
      </c>
      <c r="I23" s="229">
        <v>100</v>
      </c>
      <c r="J23" s="230">
        <v>119</v>
      </c>
      <c r="K23" s="231">
        <f>1-((J23-I23)/I23)</f>
        <v>0.81</v>
      </c>
      <c r="L23" s="232" t="str">
        <f t="shared" si="1"/>
        <v>Ⅱ</v>
      </c>
      <c r="M23" s="239"/>
      <c r="N23" s="234" t="str">
        <f t="shared" si="6"/>
        <v>③</v>
      </c>
      <c r="O23" s="234" t="str">
        <f>IF(K23&lt;0.9,"①",IF(AND(1.05&lt;=K23,K23&lt;1.1),"②",IF(AND(1.1&lt;=K23,K23&lt;1.2),"③",IF(K23&gt;=1.2,"④","⑤"))))</f>
        <v>①</v>
      </c>
      <c r="P23" s="235" t="str">
        <f t="shared" si="4"/>
        <v>Ⅱ</v>
      </c>
      <c r="Q23" s="236">
        <f>J23-I23</f>
        <v>19</v>
      </c>
      <c r="R23" s="263"/>
      <c r="S23" s="266"/>
      <c r="T23" s="269"/>
      <c r="U23" s="272"/>
      <c r="V23" s="269"/>
      <c r="W23" s="273"/>
      <c r="X23" s="161"/>
      <c r="Y23" s="2" t="s">
        <v>22</v>
      </c>
    </row>
    <row r="24" spans="1:30" x14ac:dyDescent="0.15">
      <c r="A24" s="51">
        <v>4</v>
      </c>
      <c r="B24" s="60" t="s">
        <v>105</v>
      </c>
      <c r="C24" s="11"/>
      <c r="D24" s="12"/>
      <c r="E24" s="68"/>
      <c r="F24" s="15"/>
      <c r="G24" s="70"/>
      <c r="H24" s="20"/>
      <c r="I24" s="70"/>
      <c r="J24" s="20"/>
      <c r="K24" s="197"/>
      <c r="L24" s="203"/>
      <c r="M24" s="199"/>
      <c r="N24" s="200"/>
      <c r="O24" s="200"/>
      <c r="P24" s="201"/>
      <c r="Q24" s="202"/>
      <c r="R24" s="261">
        <f>COUNTIF($L24:$L30,"Ⅱ")</f>
        <v>1</v>
      </c>
      <c r="S24" s="264">
        <f>COUNTIF($L24:$L30,"Ⅲ")</f>
        <v>4</v>
      </c>
      <c r="T24" s="267">
        <f>COUNTIF($L24:$L30,"Ⅳ")</f>
        <v>1</v>
      </c>
      <c r="U24" s="270">
        <f>T24/V24</f>
        <v>0.16666666666666666</v>
      </c>
      <c r="V24" s="267">
        <f>SUM(R24:T30)</f>
        <v>6</v>
      </c>
      <c r="W24" s="258" t="str">
        <f>IF(R24/V24&gt;=2/3,"Ⅱ",IF(AND(50%&lt;=U24,R24=0),"Ⅳ",IF(AND(2/3&lt;=U24,R24/V24&lt;=10%),"Ⅳ","Ⅲ")))</f>
        <v>Ⅲ</v>
      </c>
      <c r="X24" s="161"/>
      <c r="Y24" s="2" t="s">
        <v>135</v>
      </c>
    </row>
    <row r="25" spans="1:30" ht="15.75" customHeight="1" x14ac:dyDescent="0.15">
      <c r="A25" s="51"/>
      <c r="B25" s="63"/>
      <c r="C25" s="28" t="s">
        <v>56</v>
      </c>
      <c r="D25" s="29"/>
      <c r="E25" s="61" t="s">
        <v>26</v>
      </c>
      <c r="F25" s="21">
        <v>3389</v>
      </c>
      <c r="G25" s="69">
        <v>3390</v>
      </c>
      <c r="H25" s="164">
        <v>3929</v>
      </c>
      <c r="I25" s="69">
        <v>4200</v>
      </c>
      <c r="J25" s="164">
        <v>4014</v>
      </c>
      <c r="K25" s="197">
        <f t="shared" ref="K25:K30" si="7">J25/I25</f>
        <v>0.95571428571428574</v>
      </c>
      <c r="L25" s="198" t="str">
        <f t="shared" si="1"/>
        <v>Ⅲ</v>
      </c>
      <c r="M25" s="199"/>
      <c r="N25" s="200" t="str">
        <f t="shared" si="6"/>
        <v>①</v>
      </c>
      <c r="O25" s="200" t="str">
        <f t="shared" ref="O25:O38" si="8">IF(J25/I25&lt;90%,"①",IF(AND(105%&lt;=J25/I25,J25/I25&lt;110%),"②",IF(AND(110%&lt;=J25/I25,J25/I25&lt;120%),"③",IF(J25/I25&gt;=120%,"④","⑤"))))</f>
        <v>⑤</v>
      </c>
      <c r="P25" s="201" t="str">
        <f t="shared" ref="P25:P77" si="9">INDEX($AB$9:$AD$13,MATCH(O25,$AA$9:$AA$13,0),MATCH(N25,$AB$8:$AD$8,0))</f>
        <v>Ⅲ</v>
      </c>
      <c r="Q25" s="202">
        <f t="shared" ref="Q25:Q30" si="10">J25-I25</f>
        <v>-186</v>
      </c>
      <c r="R25" s="262"/>
      <c r="S25" s="265"/>
      <c r="T25" s="268"/>
      <c r="U25" s="271"/>
      <c r="V25" s="268"/>
      <c r="W25" s="259"/>
      <c r="X25" s="161"/>
      <c r="Y25" s="2" t="s">
        <v>135</v>
      </c>
    </row>
    <row r="26" spans="1:30" x14ac:dyDescent="0.15">
      <c r="A26" s="51"/>
      <c r="B26" s="63"/>
      <c r="C26" s="28" t="s">
        <v>57</v>
      </c>
      <c r="D26" s="29"/>
      <c r="E26" s="61" t="s">
        <v>26</v>
      </c>
      <c r="F26" s="21">
        <v>730</v>
      </c>
      <c r="G26" s="69">
        <v>748</v>
      </c>
      <c r="H26" s="164">
        <v>779</v>
      </c>
      <c r="I26" s="69">
        <v>760</v>
      </c>
      <c r="J26" s="164">
        <v>795</v>
      </c>
      <c r="K26" s="197">
        <f t="shared" si="7"/>
        <v>1.0460526315789473</v>
      </c>
      <c r="L26" s="198" t="str">
        <f t="shared" si="1"/>
        <v>Ⅲ</v>
      </c>
      <c r="M26" s="199"/>
      <c r="N26" s="200" t="str">
        <f t="shared" si="6"/>
        <v>①</v>
      </c>
      <c r="O26" s="200" t="str">
        <f t="shared" si="8"/>
        <v>⑤</v>
      </c>
      <c r="P26" s="201" t="str">
        <f t="shared" si="9"/>
        <v>Ⅲ</v>
      </c>
      <c r="Q26" s="202">
        <f t="shared" si="10"/>
        <v>35</v>
      </c>
      <c r="R26" s="262"/>
      <c r="S26" s="265"/>
      <c r="T26" s="268"/>
      <c r="U26" s="271"/>
      <c r="V26" s="268"/>
      <c r="W26" s="259"/>
      <c r="X26" s="161"/>
      <c r="Y26" s="2" t="s">
        <v>135</v>
      </c>
    </row>
    <row r="27" spans="1:30" x14ac:dyDescent="0.15">
      <c r="A27" s="51"/>
      <c r="B27" s="63"/>
      <c r="C27" s="28" t="s">
        <v>58</v>
      </c>
      <c r="D27" s="29"/>
      <c r="E27" s="61" t="s">
        <v>26</v>
      </c>
      <c r="F27" s="21">
        <v>890</v>
      </c>
      <c r="G27" s="69">
        <v>1079</v>
      </c>
      <c r="H27" s="164">
        <v>1324</v>
      </c>
      <c r="I27" s="69">
        <v>1300</v>
      </c>
      <c r="J27" s="164">
        <v>1492</v>
      </c>
      <c r="K27" s="197">
        <f t="shared" si="7"/>
        <v>1.1476923076923078</v>
      </c>
      <c r="L27" s="198" t="str">
        <f t="shared" si="1"/>
        <v>Ⅳ</v>
      </c>
      <c r="M27" s="199"/>
      <c r="N27" s="200" t="str">
        <f t="shared" si="6"/>
        <v>①</v>
      </c>
      <c r="O27" s="200" t="str">
        <f t="shared" si="8"/>
        <v>③</v>
      </c>
      <c r="P27" s="201" t="str">
        <f t="shared" si="9"/>
        <v>Ⅳ</v>
      </c>
      <c r="Q27" s="202">
        <f t="shared" si="10"/>
        <v>192</v>
      </c>
      <c r="R27" s="262"/>
      <c r="S27" s="265"/>
      <c r="T27" s="268"/>
      <c r="U27" s="271"/>
      <c r="V27" s="268"/>
      <c r="W27" s="259"/>
      <c r="X27" s="161"/>
      <c r="Y27" s="2" t="s">
        <v>135</v>
      </c>
    </row>
    <row r="28" spans="1:30" x14ac:dyDescent="0.15">
      <c r="A28" s="51"/>
      <c r="B28" s="63"/>
      <c r="C28" s="28" t="s">
        <v>5</v>
      </c>
      <c r="D28" s="29"/>
      <c r="E28" s="61" t="s">
        <v>26</v>
      </c>
      <c r="F28" s="21">
        <v>30010</v>
      </c>
      <c r="G28" s="69">
        <v>31109</v>
      </c>
      <c r="H28" s="164">
        <v>35016</v>
      </c>
      <c r="I28" s="69">
        <v>35000</v>
      </c>
      <c r="J28" s="164">
        <v>35587</v>
      </c>
      <c r="K28" s="197">
        <f t="shared" si="7"/>
        <v>1.0167714285714287</v>
      </c>
      <c r="L28" s="198" t="str">
        <f t="shared" si="1"/>
        <v>Ⅲ</v>
      </c>
      <c r="M28" s="199"/>
      <c r="N28" s="200" t="str">
        <f t="shared" si="6"/>
        <v>①</v>
      </c>
      <c r="O28" s="200" t="str">
        <f t="shared" si="8"/>
        <v>⑤</v>
      </c>
      <c r="P28" s="201" t="str">
        <f t="shared" si="9"/>
        <v>Ⅲ</v>
      </c>
      <c r="Q28" s="202">
        <f t="shared" si="10"/>
        <v>587</v>
      </c>
      <c r="R28" s="262"/>
      <c r="S28" s="265"/>
      <c r="T28" s="268"/>
      <c r="U28" s="271"/>
      <c r="V28" s="268"/>
      <c r="W28" s="259"/>
      <c r="X28" s="161"/>
      <c r="Y28" s="2" t="s">
        <v>135</v>
      </c>
    </row>
    <row r="29" spans="1:30" x14ac:dyDescent="0.15">
      <c r="A29" s="51"/>
      <c r="B29" s="63"/>
      <c r="C29" s="28" t="s">
        <v>18</v>
      </c>
      <c r="D29" s="29"/>
      <c r="E29" s="61" t="s">
        <v>34</v>
      </c>
      <c r="F29" s="21">
        <v>11485</v>
      </c>
      <c r="G29" s="69">
        <v>11711</v>
      </c>
      <c r="H29" s="164">
        <v>13226</v>
      </c>
      <c r="I29" s="69">
        <v>14994</v>
      </c>
      <c r="J29" s="164">
        <v>13925</v>
      </c>
      <c r="K29" s="197">
        <f t="shared" si="7"/>
        <v>0.92870481525943716</v>
      </c>
      <c r="L29" s="198" t="str">
        <f t="shared" si="1"/>
        <v>Ⅲ</v>
      </c>
      <c r="M29" s="199"/>
      <c r="N29" s="200" t="str">
        <f t="shared" si="6"/>
        <v>①</v>
      </c>
      <c r="O29" s="200" t="str">
        <f t="shared" si="8"/>
        <v>⑤</v>
      </c>
      <c r="P29" s="201" t="str">
        <f t="shared" si="9"/>
        <v>Ⅲ</v>
      </c>
      <c r="Q29" s="202">
        <f t="shared" si="10"/>
        <v>-1069</v>
      </c>
      <c r="R29" s="262"/>
      <c r="S29" s="265"/>
      <c r="T29" s="268"/>
      <c r="U29" s="271"/>
      <c r="V29" s="268"/>
      <c r="W29" s="259"/>
      <c r="X29" s="161"/>
      <c r="Y29" s="2" t="s">
        <v>135</v>
      </c>
    </row>
    <row r="30" spans="1:30" x14ac:dyDescent="0.15">
      <c r="A30" s="51"/>
      <c r="B30" s="224"/>
      <c r="C30" s="225" t="s">
        <v>59</v>
      </c>
      <c r="D30" s="226"/>
      <c r="E30" s="227" t="s">
        <v>60</v>
      </c>
      <c r="F30" s="242">
        <v>30.7</v>
      </c>
      <c r="G30" s="243">
        <v>28.1</v>
      </c>
      <c r="H30" s="244">
        <v>36.299999999999997</v>
      </c>
      <c r="I30" s="243">
        <v>40</v>
      </c>
      <c r="J30" s="244">
        <v>35.799999999999997</v>
      </c>
      <c r="K30" s="231">
        <f t="shared" si="7"/>
        <v>0.89499999999999991</v>
      </c>
      <c r="L30" s="232" t="str">
        <f t="shared" si="1"/>
        <v>Ⅱ</v>
      </c>
      <c r="M30" s="239"/>
      <c r="N30" s="234" t="str">
        <f t="shared" si="6"/>
        <v>③</v>
      </c>
      <c r="O30" s="234" t="str">
        <f t="shared" si="8"/>
        <v>①</v>
      </c>
      <c r="P30" s="235" t="str">
        <f t="shared" si="9"/>
        <v>Ⅱ</v>
      </c>
      <c r="Q30" s="240">
        <f t="shared" si="10"/>
        <v>-4.2000000000000028</v>
      </c>
      <c r="R30" s="263"/>
      <c r="S30" s="266"/>
      <c r="T30" s="269"/>
      <c r="U30" s="272"/>
      <c r="V30" s="269"/>
      <c r="W30" s="273"/>
      <c r="X30" s="161"/>
      <c r="Y30" s="2" t="s">
        <v>135</v>
      </c>
    </row>
    <row r="31" spans="1:30" x14ac:dyDescent="0.15">
      <c r="A31" s="51">
        <v>5</v>
      </c>
      <c r="B31" s="60" t="s">
        <v>106</v>
      </c>
      <c r="C31" s="11"/>
      <c r="D31" s="12"/>
      <c r="E31" s="68"/>
      <c r="F31" s="14"/>
      <c r="G31" s="62"/>
      <c r="H31" s="20"/>
      <c r="I31" s="62"/>
      <c r="J31" s="20"/>
      <c r="K31" s="197"/>
      <c r="L31" s="203"/>
      <c r="M31" s="199"/>
      <c r="N31" s="200"/>
      <c r="O31" s="200"/>
      <c r="P31" s="201"/>
      <c r="Q31" s="202"/>
      <c r="R31" s="261">
        <f>COUNTIF($L31:$L38,"Ⅱ")</f>
        <v>0</v>
      </c>
      <c r="S31" s="264">
        <f>COUNTIF($L31:$L38,"Ⅲ")</f>
        <v>5</v>
      </c>
      <c r="T31" s="267">
        <f>COUNTIF($L31:$L38,"Ⅳ")</f>
        <v>1</v>
      </c>
      <c r="U31" s="270">
        <f>T31/V31</f>
        <v>0.16666666666666666</v>
      </c>
      <c r="V31" s="267">
        <f>SUM(R31:T38)</f>
        <v>6</v>
      </c>
      <c r="W31" s="258" t="str">
        <f>IF(R31/V31&gt;=2/3,"Ⅱ",IF(AND(50%&lt;=U31,R31=0),"Ⅳ",IF(AND(2/3&lt;=U31,R31/V31&lt;=10%),"Ⅳ","Ⅲ")))</f>
        <v>Ⅲ</v>
      </c>
      <c r="X31" s="161"/>
      <c r="Y31" s="2" t="s">
        <v>23</v>
      </c>
    </row>
    <row r="32" spans="1:30" x14ac:dyDescent="0.15">
      <c r="A32" s="51"/>
      <c r="B32" s="63"/>
      <c r="C32" s="28" t="s">
        <v>39</v>
      </c>
      <c r="D32" s="29"/>
      <c r="E32" s="61" t="s">
        <v>26</v>
      </c>
      <c r="F32" s="21">
        <v>219</v>
      </c>
      <c r="G32" s="69">
        <v>256</v>
      </c>
      <c r="H32" s="69">
        <v>232</v>
      </c>
      <c r="I32" s="69">
        <v>200</v>
      </c>
      <c r="J32" s="69">
        <v>201</v>
      </c>
      <c r="K32" s="197">
        <f>J32/I32</f>
        <v>1.0049999999999999</v>
      </c>
      <c r="L32" s="198" t="str">
        <f t="shared" si="1"/>
        <v>Ⅲ</v>
      </c>
      <c r="M32" s="199"/>
      <c r="N32" s="200" t="str">
        <f t="shared" si="6"/>
        <v>②</v>
      </c>
      <c r="O32" s="200" t="str">
        <f t="shared" si="8"/>
        <v>⑤</v>
      </c>
      <c r="P32" s="201" t="str">
        <f t="shared" si="9"/>
        <v>Ⅲ</v>
      </c>
      <c r="Q32" s="202">
        <f>J32-I32</f>
        <v>1</v>
      </c>
      <c r="R32" s="262"/>
      <c r="S32" s="265"/>
      <c r="T32" s="268"/>
      <c r="U32" s="271"/>
      <c r="V32" s="268"/>
      <c r="W32" s="259"/>
      <c r="X32" s="161"/>
      <c r="Y32" s="2" t="s">
        <v>23</v>
      </c>
    </row>
    <row r="33" spans="1:25" x14ac:dyDescent="0.15">
      <c r="A33" s="51"/>
      <c r="B33" s="63"/>
      <c r="C33" s="28" t="s">
        <v>61</v>
      </c>
      <c r="D33" s="29"/>
      <c r="E33" s="61"/>
      <c r="F33" s="88"/>
      <c r="G33" s="129"/>
      <c r="H33" s="20"/>
      <c r="I33" s="20"/>
      <c r="J33" s="20"/>
      <c r="K33" s="197"/>
      <c r="L33" s="203"/>
      <c r="M33" s="206"/>
      <c r="N33" s="200"/>
      <c r="O33" s="200"/>
      <c r="P33" s="201"/>
      <c r="Q33" s="205"/>
      <c r="R33" s="262"/>
      <c r="S33" s="265"/>
      <c r="T33" s="268"/>
      <c r="U33" s="271"/>
      <c r="V33" s="268"/>
      <c r="W33" s="259"/>
      <c r="X33" s="161"/>
      <c r="Y33" s="2" t="s">
        <v>23</v>
      </c>
    </row>
    <row r="34" spans="1:25" x14ac:dyDescent="0.15">
      <c r="A34" s="51"/>
      <c r="B34" s="63"/>
      <c r="C34" s="28"/>
      <c r="D34" s="29" t="s">
        <v>62</v>
      </c>
      <c r="E34" s="61" t="s">
        <v>26</v>
      </c>
      <c r="F34" s="21">
        <v>32</v>
      </c>
      <c r="G34" s="69">
        <v>36</v>
      </c>
      <c r="H34" s="69">
        <v>45</v>
      </c>
      <c r="I34" s="69">
        <v>30</v>
      </c>
      <c r="J34" s="69">
        <v>30</v>
      </c>
      <c r="K34" s="197">
        <f>J34/I34</f>
        <v>1</v>
      </c>
      <c r="L34" s="198" t="str">
        <f t="shared" si="1"/>
        <v>Ⅲ</v>
      </c>
      <c r="M34" s="199"/>
      <c r="N34" s="200" t="str">
        <f t="shared" si="6"/>
        <v>③</v>
      </c>
      <c r="O34" s="200" t="str">
        <f t="shared" si="8"/>
        <v>⑤</v>
      </c>
      <c r="P34" s="201" t="str">
        <f t="shared" si="9"/>
        <v>Ⅲ</v>
      </c>
      <c r="Q34" s="202">
        <f>J34-I34</f>
        <v>0</v>
      </c>
      <c r="R34" s="262"/>
      <c r="S34" s="265"/>
      <c r="T34" s="268"/>
      <c r="U34" s="271"/>
      <c r="V34" s="268"/>
      <c r="W34" s="259"/>
      <c r="X34" s="161"/>
      <c r="Y34" s="2" t="s">
        <v>23</v>
      </c>
    </row>
    <row r="35" spans="1:25" x14ac:dyDescent="0.15">
      <c r="A35" s="51"/>
      <c r="B35" s="63"/>
      <c r="C35" s="28"/>
      <c r="D35" s="29" t="s">
        <v>63</v>
      </c>
      <c r="E35" s="61" t="s">
        <v>26</v>
      </c>
      <c r="F35" s="21">
        <v>48</v>
      </c>
      <c r="G35" s="69">
        <v>40</v>
      </c>
      <c r="H35" s="69">
        <v>59</v>
      </c>
      <c r="I35" s="69">
        <v>40</v>
      </c>
      <c r="J35" s="69">
        <v>46</v>
      </c>
      <c r="K35" s="197">
        <f>J35/I35</f>
        <v>1.1499999999999999</v>
      </c>
      <c r="L35" s="198" t="str">
        <f t="shared" si="1"/>
        <v>Ⅲ</v>
      </c>
      <c r="M35" s="199"/>
      <c r="N35" s="200" t="str">
        <f t="shared" si="6"/>
        <v>③</v>
      </c>
      <c r="O35" s="200" t="str">
        <f t="shared" si="8"/>
        <v>③</v>
      </c>
      <c r="P35" s="201" t="str">
        <f t="shared" si="9"/>
        <v>Ⅲ</v>
      </c>
      <c r="Q35" s="202">
        <f>J35-I35</f>
        <v>6</v>
      </c>
      <c r="R35" s="262"/>
      <c r="S35" s="265"/>
      <c r="T35" s="268"/>
      <c r="U35" s="271"/>
      <c r="V35" s="268"/>
      <c r="W35" s="259"/>
      <c r="X35" s="161"/>
      <c r="Y35" s="2" t="s">
        <v>23</v>
      </c>
    </row>
    <row r="36" spans="1:25" x14ac:dyDescent="0.15">
      <c r="A36" s="51"/>
      <c r="B36" s="63"/>
      <c r="C36" s="28"/>
      <c r="D36" s="29" t="s">
        <v>64</v>
      </c>
      <c r="E36" s="61" t="s">
        <v>26</v>
      </c>
      <c r="F36" s="97"/>
      <c r="G36" s="69">
        <v>30</v>
      </c>
      <c r="H36" s="69">
        <v>26</v>
      </c>
      <c r="I36" s="69">
        <v>25</v>
      </c>
      <c r="J36" s="69">
        <v>25</v>
      </c>
      <c r="K36" s="197">
        <f>J36/I36</f>
        <v>1</v>
      </c>
      <c r="L36" s="198" t="str">
        <f t="shared" si="1"/>
        <v>Ⅲ</v>
      </c>
      <c r="M36" s="199"/>
      <c r="N36" s="200" t="str">
        <f t="shared" si="6"/>
        <v>③</v>
      </c>
      <c r="O36" s="200" t="str">
        <f t="shared" si="8"/>
        <v>⑤</v>
      </c>
      <c r="P36" s="201" t="str">
        <f t="shared" si="9"/>
        <v>Ⅲ</v>
      </c>
      <c r="Q36" s="202">
        <f>J36-I36</f>
        <v>0</v>
      </c>
      <c r="R36" s="262"/>
      <c r="S36" s="265"/>
      <c r="T36" s="268"/>
      <c r="U36" s="271"/>
      <c r="V36" s="268"/>
      <c r="W36" s="259"/>
      <c r="X36" s="161"/>
      <c r="Y36" s="2" t="s">
        <v>23</v>
      </c>
    </row>
    <row r="37" spans="1:25" x14ac:dyDescent="0.15">
      <c r="A37" s="51"/>
      <c r="B37" s="63"/>
      <c r="C37" s="28" t="s">
        <v>65</v>
      </c>
      <c r="D37" s="29"/>
      <c r="E37" s="61" t="s">
        <v>26</v>
      </c>
      <c r="F37" s="131">
        <v>280</v>
      </c>
      <c r="G37" s="222">
        <v>322</v>
      </c>
      <c r="H37" s="69">
        <v>353</v>
      </c>
      <c r="I37" s="69">
        <v>350</v>
      </c>
      <c r="J37" s="69">
        <v>388</v>
      </c>
      <c r="K37" s="197">
        <f>J37/I37</f>
        <v>1.1085714285714285</v>
      </c>
      <c r="L37" s="198" t="str">
        <f t="shared" si="1"/>
        <v>Ⅳ</v>
      </c>
      <c r="M37" s="199"/>
      <c r="N37" s="200" t="str">
        <f t="shared" si="6"/>
        <v>②</v>
      </c>
      <c r="O37" s="200" t="str">
        <f t="shared" si="8"/>
        <v>③</v>
      </c>
      <c r="P37" s="201" t="str">
        <f t="shared" si="9"/>
        <v>Ⅳ</v>
      </c>
      <c r="Q37" s="202">
        <f>J37-I37</f>
        <v>38</v>
      </c>
      <c r="R37" s="262"/>
      <c r="S37" s="265"/>
      <c r="T37" s="268"/>
      <c r="U37" s="271"/>
      <c r="V37" s="268"/>
      <c r="W37" s="259"/>
      <c r="X37" s="161"/>
      <c r="Y37" s="2" t="s">
        <v>23</v>
      </c>
    </row>
    <row r="38" spans="1:25" x14ac:dyDescent="0.15">
      <c r="A38" s="51"/>
      <c r="B38" s="63"/>
      <c r="C38" s="28" t="s">
        <v>66</v>
      </c>
      <c r="D38" s="29"/>
      <c r="E38" s="61" t="s">
        <v>26</v>
      </c>
      <c r="F38" s="21">
        <v>41</v>
      </c>
      <c r="G38" s="69">
        <v>34</v>
      </c>
      <c r="H38" s="69">
        <v>35</v>
      </c>
      <c r="I38" s="69">
        <v>35</v>
      </c>
      <c r="J38" s="69">
        <v>40</v>
      </c>
      <c r="K38" s="197">
        <f>J38/I38</f>
        <v>1.1428571428571428</v>
      </c>
      <c r="L38" s="198" t="str">
        <f t="shared" si="1"/>
        <v>Ⅲ</v>
      </c>
      <c r="M38" s="199"/>
      <c r="N38" s="200" t="str">
        <f t="shared" si="6"/>
        <v>③</v>
      </c>
      <c r="O38" s="200" t="str">
        <f t="shared" si="8"/>
        <v>③</v>
      </c>
      <c r="P38" s="201" t="str">
        <f t="shared" si="9"/>
        <v>Ⅲ</v>
      </c>
      <c r="Q38" s="202">
        <f>J38-I38</f>
        <v>5</v>
      </c>
      <c r="R38" s="263"/>
      <c r="S38" s="266"/>
      <c r="T38" s="269"/>
      <c r="U38" s="272"/>
      <c r="V38" s="269"/>
      <c r="W38" s="273"/>
      <c r="X38" s="161"/>
      <c r="Y38" s="2" t="s">
        <v>23</v>
      </c>
    </row>
    <row r="39" spans="1:25" x14ac:dyDescent="0.15">
      <c r="A39" s="51">
        <v>10</v>
      </c>
      <c r="B39" s="278" t="s">
        <v>6</v>
      </c>
      <c r="C39" s="279"/>
      <c r="D39" s="280"/>
      <c r="E39" s="71"/>
      <c r="F39" s="21"/>
      <c r="G39" s="69"/>
      <c r="H39" s="14"/>
      <c r="I39" s="69"/>
      <c r="J39" s="14"/>
      <c r="K39" s="197"/>
      <c r="L39" s="203"/>
      <c r="M39" s="199"/>
      <c r="N39" s="200"/>
      <c r="O39" s="200"/>
      <c r="P39" s="201"/>
      <c r="Q39" s="202"/>
      <c r="R39" s="261">
        <f>COUNTIF($L39:$L66,"Ⅱ")</f>
        <v>4</v>
      </c>
      <c r="S39" s="264">
        <f>COUNTIF($L39:$L66,"Ⅲ")</f>
        <v>11</v>
      </c>
      <c r="T39" s="267">
        <f>COUNTIF($L39:$L66,"Ⅳ")</f>
        <v>7</v>
      </c>
      <c r="U39" s="270">
        <f>T39/V39</f>
        <v>0.31818181818181818</v>
      </c>
      <c r="V39" s="267">
        <f>SUM(R39:T66)</f>
        <v>22</v>
      </c>
      <c r="W39" s="258" t="str">
        <f>IF(R39/V39&gt;=2/3,"Ⅱ",IF(AND(50%&lt;=U39,R39=0),"Ⅳ",IF(AND(2/3&lt;=U39,R39/V39&lt;=10%),"Ⅳ","Ⅲ")))</f>
        <v>Ⅲ</v>
      </c>
      <c r="X39" s="161"/>
      <c r="Y39" s="7" t="s">
        <v>139</v>
      </c>
    </row>
    <row r="40" spans="1:25" x14ac:dyDescent="0.15">
      <c r="A40" s="51"/>
      <c r="B40" s="60" t="s">
        <v>14</v>
      </c>
      <c r="C40" s="33" t="s">
        <v>107</v>
      </c>
      <c r="D40" s="35"/>
      <c r="E40" s="61"/>
      <c r="F40" s="21"/>
      <c r="G40" s="69"/>
      <c r="H40" s="14"/>
      <c r="I40" s="69"/>
      <c r="J40" s="14"/>
      <c r="K40" s="197"/>
      <c r="L40" s="203"/>
      <c r="M40" s="199"/>
      <c r="N40" s="200"/>
      <c r="O40" s="200"/>
      <c r="P40" s="201"/>
      <c r="Q40" s="202"/>
      <c r="R40" s="262"/>
      <c r="S40" s="265"/>
      <c r="T40" s="268"/>
      <c r="U40" s="271"/>
      <c r="V40" s="268"/>
      <c r="W40" s="259"/>
      <c r="X40" s="161"/>
      <c r="Y40" s="7" t="s">
        <v>21</v>
      </c>
    </row>
    <row r="41" spans="1:25" x14ac:dyDescent="0.15">
      <c r="A41" s="51"/>
      <c r="B41" s="63"/>
      <c r="C41" s="28"/>
      <c r="D41" s="29" t="s">
        <v>7</v>
      </c>
      <c r="E41" s="61" t="s">
        <v>25</v>
      </c>
      <c r="F41" s="21">
        <v>31891</v>
      </c>
      <c r="G41" s="69">
        <v>33727</v>
      </c>
      <c r="H41" s="69">
        <v>35554</v>
      </c>
      <c r="I41" s="69">
        <v>35300</v>
      </c>
      <c r="J41" s="69">
        <v>37566</v>
      </c>
      <c r="K41" s="197">
        <f t="shared" ref="K41:K46" si="11">J41/I41</f>
        <v>1.0641926345609065</v>
      </c>
      <c r="L41" s="198" t="str">
        <f t="shared" ref="L41:L66" si="12">P41</f>
        <v>Ⅳ</v>
      </c>
      <c r="M41" s="199"/>
      <c r="N41" s="200" t="str">
        <f t="shared" si="6"/>
        <v>①</v>
      </c>
      <c r="O41" s="200" t="str">
        <f t="shared" ref="O41:O66" si="13">IF(J41/I41&lt;90%,"①",IF(AND(105%&lt;=J41/I41,J41/I41&lt;110%),"②",IF(AND(110%&lt;=J41/I41,J41/I41&lt;120%),"③",IF(J41/I41&gt;=120%,"④","⑤"))))</f>
        <v>②</v>
      </c>
      <c r="P41" s="201" t="str">
        <f t="shared" si="9"/>
        <v>Ⅳ</v>
      </c>
      <c r="Q41" s="202">
        <f t="shared" ref="Q41:Q46" si="14">J41-I41</f>
        <v>2266</v>
      </c>
      <c r="R41" s="262"/>
      <c r="S41" s="265"/>
      <c r="T41" s="268"/>
      <c r="U41" s="271"/>
      <c r="V41" s="268"/>
      <c r="W41" s="259"/>
      <c r="X41" s="161"/>
      <c r="Y41" s="7" t="s">
        <v>21</v>
      </c>
    </row>
    <row r="42" spans="1:25" x14ac:dyDescent="0.15">
      <c r="A42" s="51"/>
      <c r="B42" s="63"/>
      <c r="C42" s="28"/>
      <c r="D42" s="36" t="s">
        <v>8</v>
      </c>
      <c r="E42" s="61" t="s">
        <v>25</v>
      </c>
      <c r="F42" s="21">
        <v>7170</v>
      </c>
      <c r="G42" s="69">
        <v>9189</v>
      </c>
      <c r="H42" s="69">
        <v>10376</v>
      </c>
      <c r="I42" s="69">
        <v>10350</v>
      </c>
      <c r="J42" s="69">
        <v>10787</v>
      </c>
      <c r="K42" s="197">
        <f t="shared" si="11"/>
        <v>1.0422222222222222</v>
      </c>
      <c r="L42" s="198" t="str">
        <f t="shared" si="12"/>
        <v>Ⅲ</v>
      </c>
      <c r="M42" s="199"/>
      <c r="N42" s="200" t="str">
        <f t="shared" si="6"/>
        <v>①</v>
      </c>
      <c r="O42" s="200" t="str">
        <f t="shared" si="13"/>
        <v>⑤</v>
      </c>
      <c r="P42" s="201" t="str">
        <f t="shared" si="9"/>
        <v>Ⅲ</v>
      </c>
      <c r="Q42" s="202">
        <f t="shared" si="14"/>
        <v>437</v>
      </c>
      <c r="R42" s="262"/>
      <c r="S42" s="265"/>
      <c r="T42" s="268"/>
      <c r="U42" s="271"/>
      <c r="V42" s="268"/>
      <c r="W42" s="259"/>
      <c r="X42" s="161"/>
      <c r="Y42" s="7" t="s">
        <v>21</v>
      </c>
    </row>
    <row r="43" spans="1:25" x14ac:dyDescent="0.15">
      <c r="A43" s="51"/>
      <c r="B43" s="63"/>
      <c r="C43" s="28"/>
      <c r="D43" s="29" t="s">
        <v>67</v>
      </c>
      <c r="E43" s="61" t="s">
        <v>25</v>
      </c>
      <c r="F43" s="21">
        <v>4031</v>
      </c>
      <c r="G43" s="69">
        <v>4417</v>
      </c>
      <c r="H43" s="69">
        <v>4628</v>
      </c>
      <c r="I43" s="69">
        <v>4680</v>
      </c>
      <c r="J43" s="69">
        <v>4467</v>
      </c>
      <c r="K43" s="197">
        <f t="shared" si="11"/>
        <v>0.95448717948717954</v>
      </c>
      <c r="L43" s="198" t="str">
        <f t="shared" si="12"/>
        <v>Ⅲ</v>
      </c>
      <c r="M43" s="199"/>
      <c r="N43" s="200" t="str">
        <f t="shared" si="6"/>
        <v>①</v>
      </c>
      <c r="O43" s="200" t="str">
        <f t="shared" si="13"/>
        <v>⑤</v>
      </c>
      <c r="P43" s="201" t="str">
        <f t="shared" si="9"/>
        <v>Ⅲ</v>
      </c>
      <c r="Q43" s="202">
        <f t="shared" si="14"/>
        <v>-213</v>
      </c>
      <c r="R43" s="262"/>
      <c r="S43" s="265"/>
      <c r="T43" s="268"/>
      <c r="U43" s="271"/>
      <c r="V43" s="268"/>
      <c r="W43" s="259"/>
      <c r="X43" s="161"/>
      <c r="Y43" s="7" t="s">
        <v>21</v>
      </c>
    </row>
    <row r="44" spans="1:25" x14ac:dyDescent="0.15">
      <c r="A44" s="51"/>
      <c r="B44" s="63"/>
      <c r="C44" s="28"/>
      <c r="D44" s="36" t="s">
        <v>9</v>
      </c>
      <c r="E44" s="61" t="s">
        <v>25</v>
      </c>
      <c r="F44" s="21">
        <v>2808</v>
      </c>
      <c r="G44" s="69">
        <v>2850</v>
      </c>
      <c r="H44" s="69">
        <v>2596</v>
      </c>
      <c r="I44" s="69">
        <v>2650</v>
      </c>
      <c r="J44" s="69">
        <v>2572</v>
      </c>
      <c r="K44" s="197">
        <f t="shared" si="11"/>
        <v>0.97056603773584904</v>
      </c>
      <c r="L44" s="198" t="str">
        <f t="shared" si="12"/>
        <v>Ⅲ</v>
      </c>
      <c r="M44" s="199"/>
      <c r="N44" s="200" t="str">
        <f t="shared" si="6"/>
        <v>①</v>
      </c>
      <c r="O44" s="200" t="str">
        <f t="shared" si="13"/>
        <v>⑤</v>
      </c>
      <c r="P44" s="201" t="str">
        <f t="shared" si="9"/>
        <v>Ⅲ</v>
      </c>
      <c r="Q44" s="202">
        <f t="shared" si="14"/>
        <v>-78</v>
      </c>
      <c r="R44" s="262"/>
      <c r="S44" s="265"/>
      <c r="T44" s="268"/>
      <c r="U44" s="271"/>
      <c r="V44" s="268"/>
      <c r="W44" s="259"/>
      <c r="X44" s="161"/>
      <c r="Y44" s="7" t="s">
        <v>21</v>
      </c>
    </row>
    <row r="45" spans="1:25" x14ac:dyDescent="0.15">
      <c r="A45" s="51"/>
      <c r="B45" s="224"/>
      <c r="C45" s="225"/>
      <c r="D45" s="226" t="s">
        <v>10</v>
      </c>
      <c r="E45" s="227" t="s">
        <v>25</v>
      </c>
      <c r="F45" s="228">
        <v>12716</v>
      </c>
      <c r="G45" s="229">
        <v>10458</v>
      </c>
      <c r="H45" s="229">
        <v>12337</v>
      </c>
      <c r="I45" s="229">
        <v>12820</v>
      </c>
      <c r="J45" s="229">
        <v>10290</v>
      </c>
      <c r="K45" s="231">
        <f t="shared" si="11"/>
        <v>0.80265210608424342</v>
      </c>
      <c r="L45" s="232" t="str">
        <f t="shared" si="12"/>
        <v>Ⅱ</v>
      </c>
      <c r="M45" s="239"/>
      <c r="N45" s="234" t="str">
        <f t="shared" si="6"/>
        <v>①</v>
      </c>
      <c r="O45" s="234" t="str">
        <f t="shared" si="13"/>
        <v>①</v>
      </c>
      <c r="P45" s="235" t="str">
        <f t="shared" si="9"/>
        <v>Ⅱ</v>
      </c>
      <c r="Q45" s="236">
        <f t="shared" si="14"/>
        <v>-2530</v>
      </c>
      <c r="R45" s="262"/>
      <c r="S45" s="265"/>
      <c r="T45" s="268"/>
      <c r="U45" s="271"/>
      <c r="V45" s="268"/>
      <c r="W45" s="259"/>
      <c r="X45" s="161"/>
      <c r="Y45" s="7" t="s">
        <v>21</v>
      </c>
    </row>
    <row r="46" spans="1:25" x14ac:dyDescent="0.15">
      <c r="A46" s="51"/>
      <c r="B46" s="224"/>
      <c r="C46" s="225"/>
      <c r="D46" s="226" t="s">
        <v>29</v>
      </c>
      <c r="E46" s="227" t="s">
        <v>25</v>
      </c>
      <c r="F46" s="228">
        <v>619</v>
      </c>
      <c r="G46" s="229">
        <v>650</v>
      </c>
      <c r="H46" s="229">
        <v>689</v>
      </c>
      <c r="I46" s="229">
        <v>710</v>
      </c>
      <c r="J46" s="229">
        <v>543</v>
      </c>
      <c r="K46" s="231">
        <f t="shared" si="11"/>
        <v>0.76478873239436618</v>
      </c>
      <c r="L46" s="232" t="str">
        <f t="shared" si="12"/>
        <v>Ⅱ</v>
      </c>
      <c r="M46" s="239"/>
      <c r="N46" s="234" t="str">
        <f t="shared" si="6"/>
        <v>①</v>
      </c>
      <c r="O46" s="234" t="str">
        <f t="shared" si="13"/>
        <v>①</v>
      </c>
      <c r="P46" s="235" t="str">
        <f t="shared" si="9"/>
        <v>Ⅱ</v>
      </c>
      <c r="Q46" s="236">
        <f t="shared" si="14"/>
        <v>-167</v>
      </c>
      <c r="R46" s="262"/>
      <c r="S46" s="265"/>
      <c r="T46" s="268"/>
      <c r="U46" s="271"/>
      <c r="V46" s="268"/>
      <c r="W46" s="259"/>
      <c r="X46" s="161"/>
      <c r="Y46" s="7" t="s">
        <v>21</v>
      </c>
    </row>
    <row r="47" spans="1:25" x14ac:dyDescent="0.15">
      <c r="A47" s="51"/>
      <c r="B47" s="60" t="s">
        <v>14</v>
      </c>
      <c r="C47" s="32" t="s">
        <v>103</v>
      </c>
      <c r="D47" s="37"/>
      <c r="E47" s="61"/>
      <c r="F47" s="21"/>
      <c r="G47" s="69"/>
      <c r="H47" s="20"/>
      <c r="I47" s="69"/>
      <c r="J47" s="20"/>
      <c r="K47" s="197"/>
      <c r="L47" s="203"/>
      <c r="M47" s="199"/>
      <c r="N47" s="200"/>
      <c r="O47" s="200"/>
      <c r="P47" s="201"/>
      <c r="Q47" s="202"/>
      <c r="R47" s="262"/>
      <c r="S47" s="265"/>
      <c r="T47" s="268"/>
      <c r="U47" s="271"/>
      <c r="V47" s="268"/>
      <c r="W47" s="259"/>
      <c r="X47" s="161"/>
      <c r="Y47" s="2" t="s">
        <v>125</v>
      </c>
    </row>
    <row r="48" spans="1:25" x14ac:dyDescent="0.15">
      <c r="A48" s="51"/>
      <c r="B48" s="63"/>
      <c r="C48" s="28"/>
      <c r="D48" s="29" t="s">
        <v>7</v>
      </c>
      <c r="E48" s="61" t="s">
        <v>25</v>
      </c>
      <c r="F48" s="21">
        <v>11684</v>
      </c>
      <c r="G48" s="69">
        <v>12005</v>
      </c>
      <c r="H48" s="69">
        <v>13413</v>
      </c>
      <c r="I48" s="69">
        <v>13000</v>
      </c>
      <c r="J48" s="69">
        <v>14706</v>
      </c>
      <c r="K48" s="197">
        <f>J48/I48</f>
        <v>1.1312307692307693</v>
      </c>
      <c r="L48" s="198" t="str">
        <f t="shared" si="12"/>
        <v>Ⅳ</v>
      </c>
      <c r="M48" s="199"/>
      <c r="N48" s="200" t="str">
        <f t="shared" si="6"/>
        <v>①</v>
      </c>
      <c r="O48" s="200" t="str">
        <f t="shared" si="13"/>
        <v>③</v>
      </c>
      <c r="P48" s="201" t="str">
        <f t="shared" si="9"/>
        <v>Ⅳ</v>
      </c>
      <c r="Q48" s="202">
        <f>J48-I48</f>
        <v>1706</v>
      </c>
      <c r="R48" s="262"/>
      <c r="S48" s="265"/>
      <c r="T48" s="268"/>
      <c r="U48" s="271"/>
      <c r="V48" s="268"/>
      <c r="W48" s="259"/>
      <c r="X48" s="161"/>
      <c r="Y48" s="2" t="s">
        <v>125</v>
      </c>
    </row>
    <row r="49" spans="1:25" x14ac:dyDescent="0.15">
      <c r="A49" s="51"/>
      <c r="B49" s="63"/>
      <c r="C49" s="28"/>
      <c r="D49" s="36" t="s">
        <v>8</v>
      </c>
      <c r="E49" s="61" t="s">
        <v>25</v>
      </c>
      <c r="F49" s="21">
        <v>2139</v>
      </c>
      <c r="G49" s="69">
        <v>2262</v>
      </c>
      <c r="H49" s="69">
        <v>2605</v>
      </c>
      <c r="I49" s="69">
        <v>2500</v>
      </c>
      <c r="J49" s="69">
        <v>2808</v>
      </c>
      <c r="K49" s="197">
        <f>J49/I49</f>
        <v>1.1232</v>
      </c>
      <c r="L49" s="198" t="str">
        <f t="shared" si="12"/>
        <v>Ⅳ</v>
      </c>
      <c r="M49" s="199"/>
      <c r="N49" s="200" t="str">
        <f t="shared" si="6"/>
        <v>①</v>
      </c>
      <c r="O49" s="200" t="str">
        <f t="shared" si="13"/>
        <v>③</v>
      </c>
      <c r="P49" s="201" t="str">
        <f t="shared" si="9"/>
        <v>Ⅳ</v>
      </c>
      <c r="Q49" s="202">
        <f>J49-I49</f>
        <v>308</v>
      </c>
      <c r="R49" s="262"/>
      <c r="S49" s="265"/>
      <c r="T49" s="268"/>
      <c r="U49" s="271"/>
      <c r="V49" s="268"/>
      <c r="W49" s="259"/>
      <c r="X49" s="161"/>
      <c r="Y49" s="2" t="s">
        <v>125</v>
      </c>
    </row>
    <row r="50" spans="1:25" x14ac:dyDescent="0.15">
      <c r="A50" s="51"/>
      <c r="B50" s="63"/>
      <c r="C50" s="28"/>
      <c r="D50" s="29" t="s">
        <v>67</v>
      </c>
      <c r="E50" s="61" t="s">
        <v>25</v>
      </c>
      <c r="F50" s="21">
        <v>134</v>
      </c>
      <c r="G50" s="69">
        <v>279</v>
      </c>
      <c r="H50" s="69">
        <v>296</v>
      </c>
      <c r="I50" s="69">
        <v>290</v>
      </c>
      <c r="J50" s="69">
        <v>281</v>
      </c>
      <c r="K50" s="197">
        <f>J50/I50</f>
        <v>0.96896551724137936</v>
      </c>
      <c r="L50" s="198" t="str">
        <f t="shared" si="12"/>
        <v>Ⅲ</v>
      </c>
      <c r="M50" s="199"/>
      <c r="N50" s="200" t="str">
        <f t="shared" si="6"/>
        <v>②</v>
      </c>
      <c r="O50" s="200" t="str">
        <f t="shared" si="13"/>
        <v>⑤</v>
      </c>
      <c r="P50" s="201" t="str">
        <f t="shared" si="9"/>
        <v>Ⅲ</v>
      </c>
      <c r="Q50" s="202">
        <f>J50-I50</f>
        <v>-9</v>
      </c>
      <c r="R50" s="262"/>
      <c r="S50" s="265"/>
      <c r="T50" s="268"/>
      <c r="U50" s="271"/>
      <c r="V50" s="268"/>
      <c r="W50" s="259"/>
      <c r="X50" s="161"/>
      <c r="Y50" s="2" t="s">
        <v>125</v>
      </c>
    </row>
    <row r="51" spans="1:25" x14ac:dyDescent="0.15">
      <c r="A51" s="51"/>
      <c r="B51" s="224"/>
      <c r="C51" s="225"/>
      <c r="D51" s="241" t="s">
        <v>9</v>
      </c>
      <c r="E51" s="227" t="s">
        <v>25</v>
      </c>
      <c r="F51" s="228">
        <v>834</v>
      </c>
      <c r="G51" s="229">
        <v>862</v>
      </c>
      <c r="H51" s="229">
        <v>931</v>
      </c>
      <c r="I51" s="229">
        <v>940</v>
      </c>
      <c r="J51" s="229">
        <v>834</v>
      </c>
      <c r="K51" s="231">
        <f>J51/I51</f>
        <v>0.88723404255319149</v>
      </c>
      <c r="L51" s="232" t="str">
        <f t="shared" si="12"/>
        <v>Ⅱ</v>
      </c>
      <c r="M51" s="239"/>
      <c r="N51" s="234" t="str">
        <f t="shared" si="6"/>
        <v>①</v>
      </c>
      <c r="O51" s="234" t="str">
        <f t="shared" si="13"/>
        <v>①</v>
      </c>
      <c r="P51" s="235" t="str">
        <f t="shared" si="9"/>
        <v>Ⅱ</v>
      </c>
      <c r="Q51" s="236">
        <f>J51-I51</f>
        <v>-106</v>
      </c>
      <c r="R51" s="262"/>
      <c r="S51" s="265"/>
      <c r="T51" s="268"/>
      <c r="U51" s="271"/>
      <c r="V51" s="268"/>
      <c r="W51" s="259"/>
      <c r="X51" s="161"/>
      <c r="Y51" s="2" t="s">
        <v>125</v>
      </c>
    </row>
    <row r="52" spans="1:25" x14ac:dyDescent="0.15">
      <c r="A52" s="51"/>
      <c r="B52" s="63"/>
      <c r="C52" s="28"/>
      <c r="D52" s="29" t="s">
        <v>10</v>
      </c>
      <c r="E52" s="61" t="s">
        <v>25</v>
      </c>
      <c r="F52" s="21">
        <v>4508</v>
      </c>
      <c r="G52" s="69">
        <v>2138</v>
      </c>
      <c r="H52" s="69">
        <v>4377</v>
      </c>
      <c r="I52" s="69">
        <v>4850</v>
      </c>
      <c r="J52" s="69">
        <v>4411</v>
      </c>
      <c r="K52" s="197">
        <f>J52/I52</f>
        <v>0.90948453608247426</v>
      </c>
      <c r="L52" s="198" t="str">
        <f t="shared" si="12"/>
        <v>Ⅲ</v>
      </c>
      <c r="M52" s="199"/>
      <c r="N52" s="200" t="str">
        <f t="shared" si="6"/>
        <v>①</v>
      </c>
      <c r="O52" s="200" t="str">
        <f t="shared" si="13"/>
        <v>⑤</v>
      </c>
      <c r="P52" s="201" t="str">
        <f t="shared" si="9"/>
        <v>Ⅲ</v>
      </c>
      <c r="Q52" s="202">
        <f>J52-I52</f>
        <v>-439</v>
      </c>
      <c r="R52" s="262"/>
      <c r="S52" s="265"/>
      <c r="T52" s="268"/>
      <c r="U52" s="271"/>
      <c r="V52" s="268"/>
      <c r="W52" s="259"/>
      <c r="X52" s="161"/>
      <c r="Y52" s="2" t="s">
        <v>125</v>
      </c>
    </row>
    <row r="53" spans="1:25" x14ac:dyDescent="0.15">
      <c r="A53" s="51"/>
      <c r="B53" s="60" t="s">
        <v>14</v>
      </c>
      <c r="C53" s="32" t="s">
        <v>104</v>
      </c>
      <c r="D53" s="37"/>
      <c r="E53" s="61"/>
      <c r="F53" s="21"/>
      <c r="G53" s="69"/>
      <c r="H53" s="20"/>
      <c r="I53" s="69"/>
      <c r="J53" s="20"/>
      <c r="K53" s="197"/>
      <c r="L53" s="203"/>
      <c r="M53" s="199"/>
      <c r="N53" s="200"/>
      <c r="O53" s="200"/>
      <c r="P53" s="201"/>
      <c r="Q53" s="202"/>
      <c r="R53" s="262"/>
      <c r="S53" s="265"/>
      <c r="T53" s="268"/>
      <c r="U53" s="271"/>
      <c r="V53" s="268"/>
      <c r="W53" s="259"/>
      <c r="X53" s="161"/>
      <c r="Y53" s="2" t="s">
        <v>22</v>
      </c>
    </row>
    <row r="54" spans="1:25" x14ac:dyDescent="0.15">
      <c r="A54" s="51"/>
      <c r="B54" s="63"/>
      <c r="C54" s="28"/>
      <c r="D54" s="29" t="s">
        <v>7</v>
      </c>
      <c r="E54" s="61" t="s">
        <v>25</v>
      </c>
      <c r="F54" s="21">
        <v>1183</v>
      </c>
      <c r="G54" s="69">
        <v>1417</v>
      </c>
      <c r="H54" s="69">
        <v>1385</v>
      </c>
      <c r="I54" s="69">
        <v>1300</v>
      </c>
      <c r="J54" s="69">
        <v>1513</v>
      </c>
      <c r="K54" s="197">
        <f>J54/I54</f>
        <v>1.1638461538461538</v>
      </c>
      <c r="L54" s="198" t="str">
        <f t="shared" si="12"/>
        <v>Ⅳ</v>
      </c>
      <c r="M54" s="199"/>
      <c r="N54" s="200" t="str">
        <f t="shared" si="6"/>
        <v>①</v>
      </c>
      <c r="O54" s="200" t="str">
        <f t="shared" si="13"/>
        <v>③</v>
      </c>
      <c r="P54" s="201" t="str">
        <f t="shared" si="9"/>
        <v>Ⅳ</v>
      </c>
      <c r="Q54" s="202">
        <f>J54-I54</f>
        <v>213</v>
      </c>
      <c r="R54" s="262"/>
      <c r="S54" s="265"/>
      <c r="T54" s="268"/>
      <c r="U54" s="271"/>
      <c r="V54" s="268"/>
      <c r="W54" s="259"/>
      <c r="X54" s="161"/>
      <c r="Y54" s="2" t="s">
        <v>22</v>
      </c>
    </row>
    <row r="55" spans="1:25" x14ac:dyDescent="0.15">
      <c r="A55" s="51"/>
      <c r="B55" s="60" t="s">
        <v>14</v>
      </c>
      <c r="C55" s="32" t="s">
        <v>105</v>
      </c>
      <c r="D55" s="37"/>
      <c r="E55" s="61"/>
      <c r="F55" s="21"/>
      <c r="G55" s="69"/>
      <c r="H55" s="20"/>
      <c r="I55" s="69"/>
      <c r="J55" s="20"/>
      <c r="K55" s="197"/>
      <c r="L55" s="203"/>
      <c r="M55" s="199"/>
      <c r="N55" s="200"/>
      <c r="O55" s="200"/>
      <c r="P55" s="201"/>
      <c r="Q55" s="202"/>
      <c r="R55" s="262"/>
      <c r="S55" s="265"/>
      <c r="T55" s="268"/>
      <c r="U55" s="271"/>
      <c r="V55" s="268"/>
      <c r="W55" s="259"/>
      <c r="X55" s="161"/>
      <c r="Y55" s="2" t="s">
        <v>135</v>
      </c>
    </row>
    <row r="56" spans="1:25" x14ac:dyDescent="0.15">
      <c r="A56" s="51"/>
      <c r="B56" s="63"/>
      <c r="C56" s="28"/>
      <c r="D56" s="29" t="s">
        <v>7</v>
      </c>
      <c r="E56" s="61" t="s">
        <v>25</v>
      </c>
      <c r="F56" s="21">
        <v>22172</v>
      </c>
      <c r="G56" s="69">
        <v>22364</v>
      </c>
      <c r="H56" s="164">
        <v>26585</v>
      </c>
      <c r="I56" s="69">
        <v>26230</v>
      </c>
      <c r="J56" s="164">
        <v>28268</v>
      </c>
      <c r="K56" s="197">
        <f>J56/I56</f>
        <v>1.0776972931757529</v>
      </c>
      <c r="L56" s="198" t="str">
        <f t="shared" si="12"/>
        <v>Ⅳ</v>
      </c>
      <c r="M56" s="199"/>
      <c r="N56" s="200" t="str">
        <f t="shared" si="6"/>
        <v>①</v>
      </c>
      <c r="O56" s="200" t="str">
        <f t="shared" si="13"/>
        <v>②</v>
      </c>
      <c r="P56" s="201" t="str">
        <f t="shared" si="9"/>
        <v>Ⅳ</v>
      </c>
      <c r="Q56" s="202">
        <f>J56-I56</f>
        <v>2038</v>
      </c>
      <c r="R56" s="262"/>
      <c r="S56" s="265"/>
      <c r="T56" s="268"/>
      <c r="U56" s="271"/>
      <c r="V56" s="268"/>
      <c r="W56" s="259"/>
      <c r="X56" s="161"/>
      <c r="Y56" s="2" t="s">
        <v>135</v>
      </c>
    </row>
    <row r="57" spans="1:25" x14ac:dyDescent="0.15">
      <c r="A57" s="51"/>
      <c r="B57" s="63"/>
      <c r="C57" s="28"/>
      <c r="D57" s="36" t="s">
        <v>8</v>
      </c>
      <c r="E57" s="61" t="s">
        <v>25</v>
      </c>
      <c r="F57" s="21">
        <v>7589</v>
      </c>
      <c r="G57" s="69">
        <v>7687</v>
      </c>
      <c r="H57" s="164">
        <v>9784</v>
      </c>
      <c r="I57" s="69">
        <v>9800</v>
      </c>
      <c r="J57" s="164">
        <v>10190</v>
      </c>
      <c r="K57" s="197">
        <f>J57/I57</f>
        <v>1.0397959183673469</v>
      </c>
      <c r="L57" s="198" t="str">
        <f t="shared" si="12"/>
        <v>Ⅲ</v>
      </c>
      <c r="M57" s="199"/>
      <c r="N57" s="200" t="str">
        <f t="shared" si="6"/>
        <v>①</v>
      </c>
      <c r="O57" s="200" t="str">
        <f t="shared" si="13"/>
        <v>⑤</v>
      </c>
      <c r="P57" s="201" t="str">
        <f t="shared" si="9"/>
        <v>Ⅲ</v>
      </c>
      <c r="Q57" s="202">
        <f>J57-I57</f>
        <v>390</v>
      </c>
      <c r="R57" s="262"/>
      <c r="S57" s="265"/>
      <c r="T57" s="268"/>
      <c r="U57" s="271"/>
      <c r="V57" s="268"/>
      <c r="W57" s="259"/>
      <c r="X57" s="161"/>
      <c r="Y57" s="2" t="s">
        <v>135</v>
      </c>
    </row>
    <row r="58" spans="1:25" x14ac:dyDescent="0.15">
      <c r="A58" s="51"/>
      <c r="B58" s="63"/>
      <c r="C58" s="28"/>
      <c r="D58" s="29" t="s">
        <v>67</v>
      </c>
      <c r="E58" s="61" t="s">
        <v>25</v>
      </c>
      <c r="F58" s="21">
        <v>1038</v>
      </c>
      <c r="G58" s="69">
        <v>991</v>
      </c>
      <c r="H58" s="164">
        <v>1128</v>
      </c>
      <c r="I58" s="69">
        <v>1100</v>
      </c>
      <c r="J58" s="164">
        <v>1199</v>
      </c>
      <c r="K58" s="197">
        <f>J58/I58</f>
        <v>1.0900000000000001</v>
      </c>
      <c r="L58" s="198" t="str">
        <f t="shared" si="12"/>
        <v>Ⅳ</v>
      </c>
      <c r="M58" s="199"/>
      <c r="N58" s="200" t="str">
        <f t="shared" si="6"/>
        <v>①</v>
      </c>
      <c r="O58" s="200" t="str">
        <f t="shared" si="13"/>
        <v>②</v>
      </c>
      <c r="P58" s="201" t="str">
        <f t="shared" si="9"/>
        <v>Ⅳ</v>
      </c>
      <c r="Q58" s="202">
        <f>J58-I58</f>
        <v>99</v>
      </c>
      <c r="R58" s="262"/>
      <c r="S58" s="265"/>
      <c r="T58" s="268"/>
      <c r="U58" s="271"/>
      <c r="V58" s="268"/>
      <c r="W58" s="259"/>
      <c r="X58" s="161"/>
      <c r="Y58" s="2" t="s">
        <v>135</v>
      </c>
    </row>
    <row r="59" spans="1:25" x14ac:dyDescent="0.15">
      <c r="A59" s="51"/>
      <c r="B59" s="63"/>
      <c r="C59" s="28"/>
      <c r="D59" s="36" t="s">
        <v>9</v>
      </c>
      <c r="E59" s="61" t="s">
        <v>25</v>
      </c>
      <c r="F59" s="21">
        <v>1269</v>
      </c>
      <c r="G59" s="69">
        <v>1188</v>
      </c>
      <c r="H59" s="164">
        <v>1251</v>
      </c>
      <c r="I59" s="69">
        <v>1230</v>
      </c>
      <c r="J59" s="164">
        <v>1137</v>
      </c>
      <c r="K59" s="197">
        <f>J59/I59</f>
        <v>0.92439024390243907</v>
      </c>
      <c r="L59" s="198" t="str">
        <f t="shared" si="12"/>
        <v>Ⅲ</v>
      </c>
      <c r="M59" s="199"/>
      <c r="N59" s="200" t="str">
        <f t="shared" si="6"/>
        <v>①</v>
      </c>
      <c r="O59" s="200" t="str">
        <f t="shared" si="13"/>
        <v>⑤</v>
      </c>
      <c r="P59" s="201" t="str">
        <f t="shared" si="9"/>
        <v>Ⅲ</v>
      </c>
      <c r="Q59" s="202">
        <f>J59-I59</f>
        <v>-93</v>
      </c>
      <c r="R59" s="262"/>
      <c r="S59" s="265"/>
      <c r="T59" s="268"/>
      <c r="U59" s="271"/>
      <c r="V59" s="268"/>
      <c r="W59" s="259"/>
      <c r="X59" s="161"/>
      <c r="Y59" s="2" t="s">
        <v>135</v>
      </c>
    </row>
    <row r="60" spans="1:25" x14ac:dyDescent="0.15">
      <c r="A60" s="51"/>
      <c r="B60" s="63"/>
      <c r="C60" s="28"/>
      <c r="D60" s="29" t="s">
        <v>10</v>
      </c>
      <c r="E60" s="61" t="s">
        <v>25</v>
      </c>
      <c r="F60" s="21">
        <v>29880</v>
      </c>
      <c r="G60" s="69">
        <v>31064</v>
      </c>
      <c r="H60" s="164">
        <v>34888</v>
      </c>
      <c r="I60" s="69">
        <v>35000</v>
      </c>
      <c r="J60" s="164">
        <v>35500</v>
      </c>
      <c r="K60" s="197">
        <f>J60/I60</f>
        <v>1.0142857142857142</v>
      </c>
      <c r="L60" s="198" t="str">
        <f t="shared" si="12"/>
        <v>Ⅲ</v>
      </c>
      <c r="M60" s="199"/>
      <c r="N60" s="200" t="str">
        <f t="shared" si="6"/>
        <v>①</v>
      </c>
      <c r="O60" s="200" t="str">
        <f t="shared" si="13"/>
        <v>⑤</v>
      </c>
      <c r="P60" s="201" t="str">
        <f t="shared" si="9"/>
        <v>Ⅲ</v>
      </c>
      <c r="Q60" s="202">
        <f>J60-I60</f>
        <v>500</v>
      </c>
      <c r="R60" s="262"/>
      <c r="S60" s="265"/>
      <c r="T60" s="268"/>
      <c r="U60" s="271"/>
      <c r="V60" s="268"/>
      <c r="W60" s="259"/>
      <c r="X60" s="161"/>
      <c r="Y60" s="2" t="s">
        <v>135</v>
      </c>
    </row>
    <row r="61" spans="1:25" x14ac:dyDescent="0.15">
      <c r="A61" s="51"/>
      <c r="B61" s="60" t="s">
        <v>14</v>
      </c>
      <c r="C61" s="32" t="s">
        <v>106</v>
      </c>
      <c r="D61" s="37"/>
      <c r="E61" s="61"/>
      <c r="F61" s="21"/>
      <c r="G61" s="69"/>
      <c r="H61" s="20"/>
      <c r="I61" s="69"/>
      <c r="J61" s="20"/>
      <c r="K61" s="197"/>
      <c r="L61" s="203"/>
      <c r="M61" s="199"/>
      <c r="N61" s="200"/>
      <c r="O61" s="200"/>
      <c r="P61" s="201"/>
      <c r="Q61" s="202"/>
      <c r="R61" s="262"/>
      <c r="S61" s="265"/>
      <c r="T61" s="268"/>
      <c r="U61" s="271"/>
      <c r="V61" s="268"/>
      <c r="W61" s="259"/>
      <c r="X61" s="161"/>
      <c r="Y61" s="2" t="s">
        <v>23</v>
      </c>
    </row>
    <row r="62" spans="1:25" x14ac:dyDescent="0.15">
      <c r="A62" s="51"/>
      <c r="B62" s="224"/>
      <c r="C62" s="225"/>
      <c r="D62" s="226" t="s">
        <v>7</v>
      </c>
      <c r="E62" s="227" t="s">
        <v>25</v>
      </c>
      <c r="F62" s="228">
        <v>3484</v>
      </c>
      <c r="G62" s="229">
        <v>3380</v>
      </c>
      <c r="H62" s="229">
        <v>3137</v>
      </c>
      <c r="I62" s="229">
        <v>3100</v>
      </c>
      <c r="J62" s="229">
        <v>2776</v>
      </c>
      <c r="K62" s="231">
        <f>J62/I62</f>
        <v>0.89548387096774196</v>
      </c>
      <c r="L62" s="232" t="str">
        <f t="shared" si="12"/>
        <v>Ⅱ</v>
      </c>
      <c r="M62" s="239"/>
      <c r="N62" s="234" t="str">
        <f t="shared" si="6"/>
        <v>①</v>
      </c>
      <c r="O62" s="234" t="str">
        <f t="shared" si="13"/>
        <v>①</v>
      </c>
      <c r="P62" s="235" t="str">
        <f t="shared" si="9"/>
        <v>Ⅱ</v>
      </c>
      <c r="Q62" s="236">
        <f>J62-I62</f>
        <v>-324</v>
      </c>
      <c r="R62" s="262"/>
      <c r="S62" s="265"/>
      <c r="T62" s="268"/>
      <c r="U62" s="271"/>
      <c r="V62" s="268"/>
      <c r="W62" s="259"/>
      <c r="X62" s="161"/>
      <c r="Y62" s="2" t="s">
        <v>23</v>
      </c>
    </row>
    <row r="63" spans="1:25" x14ac:dyDescent="0.15">
      <c r="A63" s="51"/>
      <c r="B63" s="63"/>
      <c r="C63" s="28"/>
      <c r="D63" s="36" t="s">
        <v>8</v>
      </c>
      <c r="E63" s="61" t="s">
        <v>25</v>
      </c>
      <c r="F63" s="21">
        <v>2066</v>
      </c>
      <c r="G63" s="69">
        <v>2144</v>
      </c>
      <c r="H63" s="69">
        <v>2229</v>
      </c>
      <c r="I63" s="69">
        <v>2200</v>
      </c>
      <c r="J63" s="69">
        <v>2071</v>
      </c>
      <c r="K63" s="197">
        <f>J63/I63</f>
        <v>0.9413636363636364</v>
      </c>
      <c r="L63" s="198" t="str">
        <f t="shared" si="12"/>
        <v>Ⅲ</v>
      </c>
      <c r="M63" s="199"/>
      <c r="N63" s="200" t="str">
        <f t="shared" si="6"/>
        <v>①</v>
      </c>
      <c r="O63" s="200" t="str">
        <f t="shared" si="13"/>
        <v>⑤</v>
      </c>
      <c r="P63" s="201" t="str">
        <f t="shared" si="9"/>
        <v>Ⅲ</v>
      </c>
      <c r="Q63" s="202">
        <f>J63-I63</f>
        <v>-129</v>
      </c>
      <c r="R63" s="262"/>
      <c r="S63" s="265"/>
      <c r="T63" s="268"/>
      <c r="U63" s="271"/>
      <c r="V63" s="268"/>
      <c r="W63" s="259"/>
      <c r="X63" s="161"/>
      <c r="Y63" s="2" t="s">
        <v>23</v>
      </c>
    </row>
    <row r="64" spans="1:25" x14ac:dyDescent="0.15">
      <c r="A64" s="51"/>
      <c r="B64" s="63"/>
      <c r="C64" s="28"/>
      <c r="D64" s="29" t="s">
        <v>67</v>
      </c>
      <c r="E64" s="61" t="s">
        <v>25</v>
      </c>
      <c r="F64" s="21">
        <v>348</v>
      </c>
      <c r="G64" s="69">
        <v>360</v>
      </c>
      <c r="H64" s="69">
        <v>403</v>
      </c>
      <c r="I64" s="69">
        <v>380</v>
      </c>
      <c r="J64" s="69">
        <v>367</v>
      </c>
      <c r="K64" s="197">
        <f>J64/I64</f>
        <v>0.96578947368421053</v>
      </c>
      <c r="L64" s="198" t="str">
        <f t="shared" si="12"/>
        <v>Ⅲ</v>
      </c>
      <c r="M64" s="199"/>
      <c r="N64" s="200" t="str">
        <f t="shared" si="6"/>
        <v>②</v>
      </c>
      <c r="O64" s="200" t="str">
        <f t="shared" si="13"/>
        <v>⑤</v>
      </c>
      <c r="P64" s="201" t="str">
        <f t="shared" si="9"/>
        <v>Ⅲ</v>
      </c>
      <c r="Q64" s="202">
        <f>J64-I64</f>
        <v>-13</v>
      </c>
      <c r="R64" s="262"/>
      <c r="S64" s="265"/>
      <c r="T64" s="268"/>
      <c r="U64" s="271"/>
      <c r="V64" s="268"/>
      <c r="W64" s="259"/>
      <c r="X64" s="161"/>
      <c r="Y64" s="2" t="s">
        <v>23</v>
      </c>
    </row>
    <row r="65" spans="1:25" x14ac:dyDescent="0.15">
      <c r="A65" s="51"/>
      <c r="B65" s="63"/>
      <c r="C65" s="28"/>
      <c r="D65" s="36" t="s">
        <v>9</v>
      </c>
      <c r="E65" s="61" t="s">
        <v>25</v>
      </c>
      <c r="F65" s="21">
        <v>458</v>
      </c>
      <c r="G65" s="69">
        <v>428</v>
      </c>
      <c r="H65" s="69">
        <v>406</v>
      </c>
      <c r="I65" s="69">
        <v>350</v>
      </c>
      <c r="J65" s="69">
        <v>335</v>
      </c>
      <c r="K65" s="197">
        <f>J65/I65</f>
        <v>0.95714285714285718</v>
      </c>
      <c r="L65" s="198" t="str">
        <f t="shared" si="12"/>
        <v>Ⅲ</v>
      </c>
      <c r="M65" s="206"/>
      <c r="N65" s="200" t="str">
        <f t="shared" si="6"/>
        <v>②</v>
      </c>
      <c r="O65" s="200" t="str">
        <f t="shared" si="13"/>
        <v>⑤</v>
      </c>
      <c r="P65" s="201" t="str">
        <f t="shared" si="9"/>
        <v>Ⅲ</v>
      </c>
      <c r="Q65" s="202">
        <f>J65-I65</f>
        <v>-15</v>
      </c>
      <c r="R65" s="262"/>
      <c r="S65" s="265"/>
      <c r="T65" s="268"/>
      <c r="U65" s="271"/>
      <c r="V65" s="268"/>
      <c r="W65" s="259"/>
      <c r="X65" s="161"/>
      <c r="Y65" s="2" t="s">
        <v>23</v>
      </c>
    </row>
    <row r="66" spans="1:25" x14ac:dyDescent="0.15">
      <c r="A66" s="51"/>
      <c r="B66" s="63"/>
      <c r="C66" s="28"/>
      <c r="D66" s="29" t="s">
        <v>10</v>
      </c>
      <c r="E66" s="61" t="s">
        <v>25</v>
      </c>
      <c r="F66" s="21">
        <v>610</v>
      </c>
      <c r="G66" s="69">
        <v>476</v>
      </c>
      <c r="H66" s="69">
        <v>380</v>
      </c>
      <c r="I66" s="69">
        <v>250</v>
      </c>
      <c r="J66" s="69">
        <v>538</v>
      </c>
      <c r="K66" s="197">
        <f>J66/I66</f>
        <v>2.1520000000000001</v>
      </c>
      <c r="L66" s="198" t="str">
        <f t="shared" si="12"/>
        <v>Ⅳ</v>
      </c>
      <c r="M66" s="206"/>
      <c r="N66" s="200" t="str">
        <f t="shared" si="6"/>
        <v>②</v>
      </c>
      <c r="O66" s="200" t="str">
        <f t="shared" si="13"/>
        <v>④</v>
      </c>
      <c r="P66" s="201" t="str">
        <f t="shared" si="9"/>
        <v>Ⅳ</v>
      </c>
      <c r="Q66" s="202">
        <f>J66-I66</f>
        <v>288</v>
      </c>
      <c r="R66" s="263"/>
      <c r="S66" s="266"/>
      <c r="T66" s="269"/>
      <c r="U66" s="272"/>
      <c r="V66" s="269"/>
      <c r="W66" s="273"/>
      <c r="X66" s="161"/>
      <c r="Y66" s="2" t="s">
        <v>23</v>
      </c>
    </row>
    <row r="67" spans="1:25" x14ac:dyDescent="0.15">
      <c r="A67" s="51">
        <v>11</v>
      </c>
      <c r="B67" s="63"/>
      <c r="C67" s="28" t="s">
        <v>68</v>
      </c>
      <c r="D67" s="29"/>
      <c r="E67" s="61"/>
      <c r="F67" s="22"/>
      <c r="G67" s="72"/>
      <c r="H67" s="14"/>
      <c r="I67" s="72"/>
      <c r="J67" s="14"/>
      <c r="K67" s="197"/>
      <c r="L67" s="207"/>
      <c r="M67" s="206"/>
      <c r="N67" s="200"/>
      <c r="O67" s="200"/>
      <c r="P67" s="201"/>
      <c r="Q67" s="202"/>
      <c r="R67" s="261">
        <f>COUNTIF($L67:$L81,"Ⅱ")</f>
        <v>1</v>
      </c>
      <c r="S67" s="264">
        <f>COUNTIF($L67:$L81,"Ⅲ")</f>
        <v>8</v>
      </c>
      <c r="T67" s="267">
        <f>COUNTIF($L67:$L81,"Ⅳ")</f>
        <v>1</v>
      </c>
      <c r="U67" s="270">
        <f>T67/V67</f>
        <v>0.1</v>
      </c>
      <c r="V67" s="267">
        <f>SUM(R67:T81)</f>
        <v>10</v>
      </c>
      <c r="W67" s="258" t="str">
        <f>IF(R67/V67&gt;=2/3,"Ⅱ",IF(AND(50%&lt;=U67,R67=0),"Ⅳ",IF(AND(2/3&lt;=U67,R67/V67&lt;=10%),"Ⅳ","Ⅲ")))</f>
        <v>Ⅲ</v>
      </c>
      <c r="X67" s="161"/>
      <c r="Y67" s="7" t="s">
        <v>139</v>
      </c>
    </row>
    <row r="68" spans="1:25" x14ac:dyDescent="0.15">
      <c r="A68" s="51"/>
      <c r="B68" s="63"/>
      <c r="C68" s="28" t="s">
        <v>11</v>
      </c>
      <c r="D68" s="29"/>
      <c r="E68" s="61"/>
      <c r="F68" s="22"/>
      <c r="G68" s="72"/>
      <c r="H68" s="14"/>
      <c r="I68" s="72"/>
      <c r="J68" s="14"/>
      <c r="K68" s="197"/>
      <c r="L68" s="207"/>
      <c r="M68" s="206"/>
      <c r="N68" s="200"/>
      <c r="O68" s="200"/>
      <c r="P68" s="201"/>
      <c r="Q68" s="202"/>
      <c r="R68" s="262"/>
      <c r="S68" s="265"/>
      <c r="T68" s="268"/>
      <c r="U68" s="271"/>
      <c r="V68" s="268"/>
      <c r="W68" s="259"/>
      <c r="X68" s="161"/>
      <c r="Y68" s="7" t="s">
        <v>139</v>
      </c>
    </row>
    <row r="69" spans="1:25" x14ac:dyDescent="0.15">
      <c r="A69" s="51"/>
      <c r="B69" s="63"/>
      <c r="C69" s="28"/>
      <c r="D69" s="29" t="s">
        <v>107</v>
      </c>
      <c r="E69" s="61" t="s">
        <v>48</v>
      </c>
      <c r="F69" s="18">
        <v>81.8</v>
      </c>
      <c r="G69" s="73">
        <v>83.1</v>
      </c>
      <c r="H69" s="73">
        <v>83.6</v>
      </c>
      <c r="I69" s="73">
        <v>84</v>
      </c>
      <c r="J69" s="73">
        <v>81.599999999999994</v>
      </c>
      <c r="K69" s="197">
        <f>J69/I69</f>
        <v>0.97142857142857131</v>
      </c>
      <c r="L69" s="198" t="str">
        <f t="shared" ref="L69:L81" si="15">P69</f>
        <v>Ⅲ</v>
      </c>
      <c r="M69" s="199"/>
      <c r="N69" s="200" t="str">
        <f t="shared" si="6"/>
        <v>③</v>
      </c>
      <c r="O69" s="200" t="str">
        <f t="shared" ref="O69:O81" si="16">IF(J69/I69&lt;90%,"①",IF(AND(105%&lt;=J69/I69,J69/I69&lt;110%),"②",IF(AND(110%&lt;=J69/I69,J69/I69&lt;120%),"③",IF(J69/I69&gt;=120%,"④","⑤"))))</f>
        <v>⑤</v>
      </c>
      <c r="P69" s="201" t="str">
        <f t="shared" si="9"/>
        <v>Ⅲ</v>
      </c>
      <c r="Q69" s="205">
        <f>J69-I69</f>
        <v>-2.4000000000000057</v>
      </c>
      <c r="R69" s="262"/>
      <c r="S69" s="265"/>
      <c r="T69" s="268"/>
      <c r="U69" s="271"/>
      <c r="V69" s="268"/>
      <c r="W69" s="259"/>
      <c r="X69" s="161"/>
      <c r="Y69" s="7" t="s">
        <v>21</v>
      </c>
    </row>
    <row r="70" spans="1:25" x14ac:dyDescent="0.15">
      <c r="A70" s="51"/>
      <c r="B70" s="63"/>
      <c r="C70" s="28"/>
      <c r="D70" s="29" t="s">
        <v>112</v>
      </c>
      <c r="E70" s="61" t="s">
        <v>48</v>
      </c>
      <c r="F70" s="18">
        <v>62</v>
      </c>
      <c r="G70" s="73">
        <v>61.8</v>
      </c>
      <c r="H70" s="73">
        <v>65.5</v>
      </c>
      <c r="I70" s="73">
        <v>67</v>
      </c>
      <c r="J70" s="73">
        <v>65.900000000000006</v>
      </c>
      <c r="K70" s="197">
        <f>J70/I70</f>
        <v>0.98358208955223891</v>
      </c>
      <c r="L70" s="198" t="str">
        <f t="shared" si="15"/>
        <v>Ⅲ</v>
      </c>
      <c r="M70" s="206"/>
      <c r="N70" s="200" t="str">
        <f t="shared" si="6"/>
        <v>③</v>
      </c>
      <c r="O70" s="200" t="str">
        <f t="shared" si="16"/>
        <v>⑤</v>
      </c>
      <c r="P70" s="201" t="str">
        <f t="shared" si="9"/>
        <v>Ⅲ</v>
      </c>
      <c r="Q70" s="205">
        <f>J70-I70</f>
        <v>-1.0999999999999943</v>
      </c>
      <c r="R70" s="262"/>
      <c r="S70" s="265"/>
      <c r="T70" s="268"/>
      <c r="U70" s="271"/>
      <c r="V70" s="268"/>
      <c r="W70" s="259"/>
      <c r="X70" s="161"/>
      <c r="Y70" s="2" t="s">
        <v>125</v>
      </c>
    </row>
    <row r="71" spans="1:25" x14ac:dyDescent="0.15">
      <c r="A71" s="51"/>
      <c r="B71" s="63"/>
      <c r="C71" s="28"/>
      <c r="D71" s="29" t="s">
        <v>104</v>
      </c>
      <c r="E71" s="61" t="s">
        <v>48</v>
      </c>
      <c r="F71" s="18">
        <v>56.3</v>
      </c>
      <c r="G71" s="73">
        <v>31.8</v>
      </c>
      <c r="H71" s="73">
        <v>32.700000000000003</v>
      </c>
      <c r="I71" s="73">
        <v>35</v>
      </c>
      <c r="J71" s="73">
        <v>32.1</v>
      </c>
      <c r="K71" s="197">
        <f>J71/I71</f>
        <v>0.91714285714285715</v>
      </c>
      <c r="L71" s="198" t="str">
        <f t="shared" si="15"/>
        <v>Ⅲ</v>
      </c>
      <c r="M71" s="206"/>
      <c r="N71" s="200" t="str">
        <f t="shared" si="6"/>
        <v>③</v>
      </c>
      <c r="O71" s="200" t="str">
        <f t="shared" si="16"/>
        <v>⑤</v>
      </c>
      <c r="P71" s="201" t="str">
        <f t="shared" si="9"/>
        <v>Ⅲ</v>
      </c>
      <c r="Q71" s="205">
        <f>J71-I71</f>
        <v>-2.8999999999999986</v>
      </c>
      <c r="R71" s="262"/>
      <c r="S71" s="265"/>
      <c r="T71" s="268"/>
      <c r="U71" s="271"/>
      <c r="V71" s="268"/>
      <c r="W71" s="259"/>
      <c r="X71" s="161"/>
      <c r="Y71" s="2" t="s">
        <v>22</v>
      </c>
    </row>
    <row r="72" spans="1:25" x14ac:dyDescent="0.15">
      <c r="A72" s="51"/>
      <c r="B72" s="63"/>
      <c r="C72" s="28"/>
      <c r="D72" s="29" t="s">
        <v>114</v>
      </c>
      <c r="E72" s="61" t="s">
        <v>48</v>
      </c>
      <c r="F72" s="18">
        <v>98.7</v>
      </c>
      <c r="G72" s="73">
        <v>97.1</v>
      </c>
      <c r="H72" s="166">
        <v>97.1</v>
      </c>
      <c r="I72" s="73">
        <v>98</v>
      </c>
      <c r="J72" s="166">
        <v>97</v>
      </c>
      <c r="K72" s="197">
        <f>J72/I72</f>
        <v>0.98979591836734693</v>
      </c>
      <c r="L72" s="198" t="str">
        <f t="shared" si="15"/>
        <v>Ⅲ</v>
      </c>
      <c r="M72" s="206"/>
      <c r="N72" s="200" t="str">
        <f t="shared" si="6"/>
        <v>③</v>
      </c>
      <c r="O72" s="200" t="str">
        <f t="shared" si="16"/>
        <v>⑤</v>
      </c>
      <c r="P72" s="201" t="str">
        <f t="shared" si="9"/>
        <v>Ⅲ</v>
      </c>
      <c r="Q72" s="205">
        <f>J72-I72</f>
        <v>-1</v>
      </c>
      <c r="R72" s="262"/>
      <c r="S72" s="265"/>
      <c r="T72" s="268"/>
      <c r="U72" s="271"/>
      <c r="V72" s="268"/>
      <c r="W72" s="259"/>
      <c r="X72" s="161"/>
      <c r="Y72" s="2" t="s">
        <v>135</v>
      </c>
    </row>
    <row r="73" spans="1:25" x14ac:dyDescent="0.15">
      <c r="A73" s="51"/>
      <c r="B73" s="63"/>
      <c r="C73" s="28"/>
      <c r="D73" s="29" t="s">
        <v>115</v>
      </c>
      <c r="E73" s="61" t="s">
        <v>48</v>
      </c>
      <c r="F73" s="18">
        <v>93.3</v>
      </c>
      <c r="G73" s="73">
        <v>93.3</v>
      </c>
      <c r="H73" s="73">
        <v>94.2</v>
      </c>
      <c r="I73" s="73">
        <v>90</v>
      </c>
      <c r="J73" s="73">
        <v>95.8</v>
      </c>
      <c r="K73" s="197">
        <f>J73/I73</f>
        <v>1.0644444444444443</v>
      </c>
      <c r="L73" s="198" t="str">
        <f t="shared" si="15"/>
        <v>Ⅲ</v>
      </c>
      <c r="M73" s="206"/>
      <c r="N73" s="200" t="str">
        <f t="shared" si="6"/>
        <v>③</v>
      </c>
      <c r="O73" s="200" t="str">
        <f t="shared" si="16"/>
        <v>②</v>
      </c>
      <c r="P73" s="201" t="str">
        <f t="shared" si="9"/>
        <v>Ⅲ</v>
      </c>
      <c r="Q73" s="205">
        <f>J73-I73</f>
        <v>5.7999999999999972</v>
      </c>
      <c r="R73" s="262"/>
      <c r="S73" s="265"/>
      <c r="T73" s="268"/>
      <c r="U73" s="271"/>
      <c r="V73" s="268"/>
      <c r="W73" s="259"/>
      <c r="X73" s="161"/>
      <c r="Y73" s="2" t="s">
        <v>23</v>
      </c>
    </row>
    <row r="74" spans="1:25" x14ac:dyDescent="0.15">
      <c r="A74" s="51"/>
      <c r="B74" s="63"/>
      <c r="C74" s="28" t="s">
        <v>15</v>
      </c>
      <c r="D74" s="29"/>
      <c r="E74" s="61"/>
      <c r="F74" s="18"/>
      <c r="G74" s="73"/>
      <c r="H74" s="14"/>
      <c r="I74" s="73"/>
      <c r="J74" s="14"/>
      <c r="K74" s="197"/>
      <c r="L74" s="207"/>
      <c r="M74" s="206"/>
      <c r="N74" s="200"/>
      <c r="O74" s="200"/>
      <c r="P74" s="201"/>
      <c r="Q74" s="202"/>
      <c r="R74" s="262"/>
      <c r="S74" s="265"/>
      <c r="T74" s="268"/>
      <c r="U74" s="271"/>
      <c r="V74" s="268"/>
      <c r="W74" s="259"/>
      <c r="X74" s="161"/>
      <c r="Y74" s="7" t="s">
        <v>139</v>
      </c>
    </row>
    <row r="75" spans="1:25" x14ac:dyDescent="0.15">
      <c r="A75" s="51"/>
      <c r="B75" s="63" t="s">
        <v>14</v>
      </c>
      <c r="C75" s="28"/>
      <c r="D75" s="29" t="s">
        <v>107</v>
      </c>
      <c r="E75" s="61" t="s">
        <v>48</v>
      </c>
      <c r="F75" s="18">
        <v>101.9</v>
      </c>
      <c r="G75" s="73">
        <v>99.8</v>
      </c>
      <c r="H75" s="73">
        <v>94.5</v>
      </c>
      <c r="I75" s="73">
        <v>94</v>
      </c>
      <c r="J75" s="73">
        <v>90.4</v>
      </c>
      <c r="K75" s="197">
        <f>J75/I75</f>
        <v>0.96170212765957452</v>
      </c>
      <c r="L75" s="198" t="str">
        <f t="shared" si="15"/>
        <v>Ⅲ</v>
      </c>
      <c r="M75" s="199"/>
      <c r="N75" s="200" t="str">
        <f t="shared" si="6"/>
        <v>③</v>
      </c>
      <c r="O75" s="200" t="str">
        <f t="shared" si="16"/>
        <v>⑤</v>
      </c>
      <c r="P75" s="201" t="str">
        <f t="shared" si="9"/>
        <v>Ⅲ</v>
      </c>
      <c r="Q75" s="205">
        <f>J75-I75</f>
        <v>-3.5999999999999943</v>
      </c>
      <c r="R75" s="262"/>
      <c r="S75" s="265"/>
      <c r="T75" s="268"/>
      <c r="U75" s="271"/>
      <c r="V75" s="268"/>
      <c r="W75" s="259"/>
      <c r="X75" s="161"/>
      <c r="Y75" s="7" t="s">
        <v>21</v>
      </c>
    </row>
    <row r="76" spans="1:25" x14ac:dyDescent="0.15">
      <c r="A76" s="51"/>
      <c r="B76" s="224" t="s">
        <v>14</v>
      </c>
      <c r="C76" s="225"/>
      <c r="D76" s="226" t="s">
        <v>112</v>
      </c>
      <c r="E76" s="227" t="s">
        <v>48</v>
      </c>
      <c r="F76" s="237">
        <v>64</v>
      </c>
      <c r="G76" s="238">
        <v>69.8</v>
      </c>
      <c r="H76" s="238">
        <v>75.8</v>
      </c>
      <c r="I76" s="238">
        <v>76</v>
      </c>
      <c r="J76" s="238">
        <v>66</v>
      </c>
      <c r="K76" s="231">
        <f>J76/I76</f>
        <v>0.86842105263157898</v>
      </c>
      <c r="L76" s="232" t="str">
        <f t="shared" si="15"/>
        <v>Ⅱ</v>
      </c>
      <c r="M76" s="239"/>
      <c r="N76" s="234" t="str">
        <f t="shared" si="6"/>
        <v>③</v>
      </c>
      <c r="O76" s="234" t="str">
        <f t="shared" si="16"/>
        <v>①</v>
      </c>
      <c r="P76" s="235" t="str">
        <f t="shared" si="9"/>
        <v>Ⅱ</v>
      </c>
      <c r="Q76" s="240">
        <f>J76-I76</f>
        <v>-10</v>
      </c>
      <c r="R76" s="262"/>
      <c r="S76" s="265"/>
      <c r="T76" s="268"/>
      <c r="U76" s="271"/>
      <c r="V76" s="268"/>
      <c r="W76" s="259"/>
      <c r="X76" s="161"/>
      <c r="Y76" s="2" t="s">
        <v>125</v>
      </c>
    </row>
    <row r="77" spans="1:25" x14ac:dyDescent="0.15">
      <c r="A77" s="51"/>
      <c r="B77" s="63"/>
      <c r="C77" s="28"/>
      <c r="D77" s="29" t="s">
        <v>104</v>
      </c>
      <c r="E77" s="61" t="s">
        <v>48</v>
      </c>
      <c r="F77" s="18">
        <v>54.4</v>
      </c>
      <c r="G77" s="73">
        <v>42.9</v>
      </c>
      <c r="H77" s="73">
        <v>41.1</v>
      </c>
      <c r="I77" s="73">
        <v>41</v>
      </c>
      <c r="J77" s="73">
        <v>41.3</v>
      </c>
      <c r="K77" s="197">
        <f>J77/I77</f>
        <v>1.0073170731707317</v>
      </c>
      <c r="L77" s="198" t="str">
        <f t="shared" si="15"/>
        <v>Ⅲ</v>
      </c>
      <c r="M77" s="199"/>
      <c r="N77" s="200" t="str">
        <f t="shared" si="6"/>
        <v>③</v>
      </c>
      <c r="O77" s="200" t="str">
        <f t="shared" si="16"/>
        <v>⑤</v>
      </c>
      <c r="P77" s="201" t="str">
        <f t="shared" si="9"/>
        <v>Ⅲ</v>
      </c>
      <c r="Q77" s="205">
        <f>J77-I77</f>
        <v>0.29999999999999716</v>
      </c>
      <c r="R77" s="262"/>
      <c r="S77" s="265"/>
      <c r="T77" s="268"/>
      <c r="U77" s="271"/>
      <c r="V77" s="268"/>
      <c r="W77" s="259"/>
      <c r="X77" s="161"/>
      <c r="Y77" s="2" t="s">
        <v>22</v>
      </c>
    </row>
    <row r="78" spans="1:25" x14ac:dyDescent="0.15">
      <c r="A78" s="51"/>
      <c r="B78" s="63"/>
      <c r="C78" s="28"/>
      <c r="D78" s="29" t="s">
        <v>114</v>
      </c>
      <c r="E78" s="61" t="s">
        <v>48</v>
      </c>
      <c r="F78" s="18">
        <v>118.8</v>
      </c>
      <c r="G78" s="73">
        <v>129.5</v>
      </c>
      <c r="H78" s="166">
        <v>100.4</v>
      </c>
      <c r="I78" s="179" t="s">
        <v>101</v>
      </c>
      <c r="J78" s="166">
        <v>109.3</v>
      </c>
      <c r="K78" s="208" t="s">
        <v>33</v>
      </c>
      <c r="L78" s="207"/>
      <c r="M78" s="206"/>
      <c r="N78" s="200"/>
      <c r="O78" s="200"/>
      <c r="P78" s="201"/>
      <c r="Q78" s="205"/>
      <c r="R78" s="262"/>
      <c r="S78" s="265"/>
      <c r="T78" s="268"/>
      <c r="U78" s="271"/>
      <c r="V78" s="268"/>
      <c r="W78" s="259"/>
      <c r="X78" s="161"/>
      <c r="Y78" s="2" t="s">
        <v>135</v>
      </c>
    </row>
    <row r="79" spans="1:25" x14ac:dyDescent="0.15">
      <c r="A79" s="51"/>
      <c r="B79" s="63" t="s">
        <v>14</v>
      </c>
      <c r="C79" s="28"/>
      <c r="D79" s="29" t="s">
        <v>115</v>
      </c>
      <c r="E79" s="61" t="s">
        <v>48</v>
      </c>
      <c r="F79" s="18">
        <v>40.5</v>
      </c>
      <c r="G79" s="73">
        <v>39</v>
      </c>
      <c r="H79" s="73">
        <v>37.39</v>
      </c>
      <c r="I79" s="73">
        <v>36</v>
      </c>
      <c r="J79" s="73">
        <v>35.18</v>
      </c>
      <c r="K79" s="197">
        <f>J79/I79</f>
        <v>0.97722222222222221</v>
      </c>
      <c r="L79" s="198" t="str">
        <f t="shared" si="15"/>
        <v>Ⅲ</v>
      </c>
      <c r="M79" s="199"/>
      <c r="N79" s="200" t="str">
        <f t="shared" ref="N79:N138" si="17">IF(I79&gt;=501,"①",IF(I79&lt;=100,"③","②"))</f>
        <v>③</v>
      </c>
      <c r="O79" s="200" t="str">
        <f t="shared" si="16"/>
        <v>⑤</v>
      </c>
      <c r="P79" s="201" t="str">
        <f t="shared" ref="P79:P138" si="18">INDEX($AB$9:$AD$13,MATCH(O79,$AA$9:$AA$13,0),MATCH(N79,$AB$8:$AD$8,0))</f>
        <v>Ⅲ</v>
      </c>
      <c r="Q79" s="205">
        <f>J79-I79</f>
        <v>-0.82000000000000028</v>
      </c>
      <c r="R79" s="262"/>
      <c r="S79" s="265"/>
      <c r="T79" s="268"/>
      <c r="U79" s="271"/>
      <c r="V79" s="268"/>
      <c r="W79" s="259"/>
      <c r="X79" s="161"/>
      <c r="Y79" s="2" t="s">
        <v>23</v>
      </c>
    </row>
    <row r="80" spans="1:25" x14ac:dyDescent="0.15">
      <c r="A80" s="51"/>
      <c r="B80" s="63"/>
      <c r="C80" s="28" t="s">
        <v>116</v>
      </c>
      <c r="D80" s="29"/>
      <c r="E80" s="61"/>
      <c r="F80" s="18"/>
      <c r="G80" s="73"/>
      <c r="H80" s="14"/>
      <c r="I80" s="73"/>
      <c r="J80" s="14"/>
      <c r="K80" s="197"/>
      <c r="L80" s="203"/>
      <c r="M80" s="199"/>
      <c r="N80" s="200"/>
      <c r="O80" s="200"/>
      <c r="P80" s="201"/>
      <c r="Q80" s="202"/>
      <c r="R80" s="262"/>
      <c r="S80" s="265"/>
      <c r="T80" s="268"/>
      <c r="U80" s="271"/>
      <c r="V80" s="268"/>
      <c r="W80" s="259"/>
      <c r="X80" s="161"/>
      <c r="Y80" s="7" t="s">
        <v>135</v>
      </c>
    </row>
    <row r="81" spans="1:25" x14ac:dyDescent="0.15">
      <c r="A81" s="51"/>
      <c r="B81" s="63" t="s">
        <v>14</v>
      </c>
      <c r="C81" s="28"/>
      <c r="D81" s="29" t="s">
        <v>69</v>
      </c>
      <c r="E81" s="61" t="s">
        <v>27</v>
      </c>
      <c r="F81" s="99">
        <v>136</v>
      </c>
      <c r="G81" s="87">
        <v>210</v>
      </c>
      <c r="H81" s="87">
        <v>262</v>
      </c>
      <c r="I81" s="87">
        <v>280</v>
      </c>
      <c r="J81" s="87">
        <v>319</v>
      </c>
      <c r="K81" s="197">
        <f>J81/I81</f>
        <v>1.1392857142857142</v>
      </c>
      <c r="L81" s="198" t="str">
        <f t="shared" si="15"/>
        <v>Ⅳ</v>
      </c>
      <c r="M81" s="199"/>
      <c r="N81" s="200" t="str">
        <f t="shared" si="17"/>
        <v>②</v>
      </c>
      <c r="O81" s="200" t="str">
        <f t="shared" si="16"/>
        <v>③</v>
      </c>
      <c r="P81" s="201" t="str">
        <f t="shared" si="18"/>
        <v>Ⅳ</v>
      </c>
      <c r="Q81" s="202">
        <f>J81-I81</f>
        <v>39</v>
      </c>
      <c r="R81" s="263"/>
      <c r="S81" s="266"/>
      <c r="T81" s="269"/>
      <c r="U81" s="272"/>
      <c r="V81" s="269"/>
      <c r="W81" s="273"/>
      <c r="X81" s="161"/>
      <c r="Y81" s="2" t="s">
        <v>135</v>
      </c>
    </row>
    <row r="82" spans="1:25" x14ac:dyDescent="0.15">
      <c r="A82" s="51">
        <v>15</v>
      </c>
      <c r="B82" s="63" t="s">
        <v>12</v>
      </c>
      <c r="C82" s="28"/>
      <c r="D82" s="29"/>
      <c r="E82" s="61"/>
      <c r="F82" s="22"/>
      <c r="G82" s="72"/>
      <c r="H82" s="14"/>
      <c r="I82" s="72"/>
      <c r="J82" s="14"/>
      <c r="K82" s="197"/>
      <c r="L82" s="203"/>
      <c r="M82" s="206"/>
      <c r="N82" s="200"/>
      <c r="O82" s="200"/>
      <c r="P82" s="201"/>
      <c r="Q82" s="202"/>
      <c r="R82" s="261">
        <f>COUNTIF($L82:$L94,"Ⅱ")</f>
        <v>1</v>
      </c>
      <c r="S82" s="264">
        <f>COUNTIF($L82:$L94,"Ⅲ")</f>
        <v>6</v>
      </c>
      <c r="T82" s="267">
        <f>COUNTIF($L82:$L94,"Ⅳ")</f>
        <v>1</v>
      </c>
      <c r="U82" s="270">
        <f>T82/V82</f>
        <v>0.125</v>
      </c>
      <c r="V82" s="267">
        <f>SUM(R82:T94)</f>
        <v>8</v>
      </c>
      <c r="W82" s="258" t="str">
        <f>IF(R82/V82&gt;=2/3,"Ⅱ",IF(AND(50%&lt;=U82,R82=0),"Ⅳ",IF(AND(2/3&lt;=U82,R82/V82&lt;=10%),"Ⅳ","Ⅲ")))</f>
        <v>Ⅲ</v>
      </c>
      <c r="X82" s="161"/>
      <c r="Y82" s="7" t="s">
        <v>139</v>
      </c>
    </row>
    <row r="83" spans="1:25" x14ac:dyDescent="0.15">
      <c r="A83" s="51"/>
      <c r="B83" s="63"/>
      <c r="C83" s="28" t="s">
        <v>107</v>
      </c>
      <c r="D83" s="29"/>
      <c r="E83" s="61"/>
      <c r="F83" s="22"/>
      <c r="G83" s="72"/>
      <c r="H83" s="14"/>
      <c r="I83" s="72"/>
      <c r="J83" s="14"/>
      <c r="K83" s="197"/>
      <c r="L83" s="203"/>
      <c r="M83" s="206"/>
      <c r="N83" s="200"/>
      <c r="O83" s="200"/>
      <c r="P83" s="201"/>
      <c r="Q83" s="202"/>
      <c r="R83" s="262"/>
      <c r="S83" s="265"/>
      <c r="T83" s="268"/>
      <c r="U83" s="271"/>
      <c r="V83" s="268"/>
      <c r="W83" s="259"/>
      <c r="X83" s="161"/>
      <c r="Y83" s="7" t="s">
        <v>21</v>
      </c>
    </row>
    <row r="84" spans="1:25" x14ac:dyDescent="0.15">
      <c r="A84" s="51"/>
      <c r="B84" s="63"/>
      <c r="C84" s="28" t="s">
        <v>117</v>
      </c>
      <c r="D84" s="29" t="s">
        <v>70</v>
      </c>
      <c r="E84" s="61" t="s">
        <v>48</v>
      </c>
      <c r="F84" s="19">
        <v>59.5</v>
      </c>
      <c r="G84" s="78">
        <v>51.6</v>
      </c>
      <c r="H84" s="78">
        <v>52.95</v>
      </c>
      <c r="I84" s="78">
        <v>55</v>
      </c>
      <c r="J84" s="78">
        <v>57.9</v>
      </c>
      <c r="K84" s="197">
        <f>J84/I84</f>
        <v>1.0527272727272727</v>
      </c>
      <c r="L84" s="198" t="str">
        <f t="shared" ref="L84:L147" si="19">P84</f>
        <v>Ⅲ</v>
      </c>
      <c r="M84" s="206"/>
      <c r="N84" s="200" t="str">
        <f t="shared" si="17"/>
        <v>③</v>
      </c>
      <c r="O84" s="200" t="str">
        <f t="shared" ref="O84:O131" si="20">IF(J84/I84&lt;90%,"①",IF(AND(105%&lt;=J84/I84,J84/I84&lt;110%),"②",IF(AND(110%&lt;=J84/I84,J84/I84&lt;120%),"③",IF(J84/I84&gt;=120%,"④","⑤"))))</f>
        <v>②</v>
      </c>
      <c r="P84" s="201" t="str">
        <f t="shared" si="18"/>
        <v>Ⅲ</v>
      </c>
      <c r="Q84" s="202">
        <f>J84-I84</f>
        <v>2.8999999999999986</v>
      </c>
      <c r="R84" s="262"/>
      <c r="S84" s="265"/>
      <c r="T84" s="268"/>
      <c r="U84" s="271"/>
      <c r="V84" s="268"/>
      <c r="W84" s="259"/>
      <c r="X84" s="161"/>
      <c r="Y84" s="7" t="s">
        <v>21</v>
      </c>
    </row>
    <row r="85" spans="1:25" x14ac:dyDescent="0.15">
      <c r="A85" s="51"/>
      <c r="B85" s="224"/>
      <c r="C85" s="225" t="s">
        <v>14</v>
      </c>
      <c r="D85" s="226" t="s">
        <v>13</v>
      </c>
      <c r="E85" s="227" t="s">
        <v>28</v>
      </c>
      <c r="F85" s="228">
        <v>620</v>
      </c>
      <c r="G85" s="229">
        <v>608</v>
      </c>
      <c r="H85" s="230">
        <v>569</v>
      </c>
      <c r="I85" s="229">
        <v>550</v>
      </c>
      <c r="J85" s="230">
        <v>442</v>
      </c>
      <c r="K85" s="231">
        <f>J85/I85</f>
        <v>0.80363636363636359</v>
      </c>
      <c r="L85" s="232" t="str">
        <f t="shared" si="19"/>
        <v>Ⅱ</v>
      </c>
      <c r="M85" s="233"/>
      <c r="N85" s="234" t="str">
        <f t="shared" si="17"/>
        <v>①</v>
      </c>
      <c r="O85" s="234" t="str">
        <f t="shared" si="20"/>
        <v>①</v>
      </c>
      <c r="P85" s="235" t="str">
        <f t="shared" si="18"/>
        <v>Ⅱ</v>
      </c>
      <c r="Q85" s="236">
        <f>J85-I85</f>
        <v>-108</v>
      </c>
      <c r="R85" s="262"/>
      <c r="S85" s="265"/>
      <c r="T85" s="268"/>
      <c r="U85" s="271"/>
      <c r="V85" s="268"/>
      <c r="W85" s="259"/>
      <c r="X85" s="161"/>
      <c r="Y85" s="7" t="s">
        <v>21</v>
      </c>
    </row>
    <row r="86" spans="1:25" x14ac:dyDescent="0.15">
      <c r="A86" s="51"/>
      <c r="B86" s="63"/>
      <c r="C86" s="28" t="s">
        <v>112</v>
      </c>
      <c r="D86" s="29"/>
      <c r="E86" s="61"/>
      <c r="F86" s="22"/>
      <c r="G86" s="72"/>
      <c r="H86" s="72"/>
      <c r="I86" s="72"/>
      <c r="J86" s="72"/>
      <c r="K86" s="197"/>
      <c r="L86" s="203"/>
      <c r="M86" s="206"/>
      <c r="N86" s="200"/>
      <c r="O86" s="200"/>
      <c r="P86" s="201"/>
      <c r="Q86" s="202"/>
      <c r="R86" s="262"/>
      <c r="S86" s="265"/>
      <c r="T86" s="268"/>
      <c r="U86" s="271"/>
      <c r="V86" s="268"/>
      <c r="W86" s="259"/>
      <c r="X86" s="161"/>
      <c r="Y86" s="7" t="s">
        <v>125</v>
      </c>
    </row>
    <row r="87" spans="1:25" x14ac:dyDescent="0.15">
      <c r="A87" s="51"/>
      <c r="B87" s="63"/>
      <c r="C87" s="28" t="s">
        <v>117</v>
      </c>
      <c r="D87" s="29" t="s">
        <v>70</v>
      </c>
      <c r="E87" s="61" t="s">
        <v>48</v>
      </c>
      <c r="F87" s="19">
        <v>59</v>
      </c>
      <c r="G87" s="78">
        <v>62.2</v>
      </c>
      <c r="H87" s="78">
        <v>63.1</v>
      </c>
      <c r="I87" s="78">
        <v>62.8</v>
      </c>
      <c r="J87" s="78">
        <v>65.7</v>
      </c>
      <c r="K87" s="197">
        <f>J87/I87</f>
        <v>1.0461783439490446</v>
      </c>
      <c r="L87" s="198" t="str">
        <f t="shared" si="19"/>
        <v>Ⅲ</v>
      </c>
      <c r="M87" s="199"/>
      <c r="N87" s="200" t="str">
        <f t="shared" si="17"/>
        <v>③</v>
      </c>
      <c r="O87" s="200" t="str">
        <f t="shared" si="20"/>
        <v>⑤</v>
      </c>
      <c r="P87" s="201" t="str">
        <f t="shared" si="18"/>
        <v>Ⅲ</v>
      </c>
      <c r="Q87" s="202">
        <f>J87-I87</f>
        <v>2.9000000000000057</v>
      </c>
      <c r="R87" s="262"/>
      <c r="S87" s="265"/>
      <c r="T87" s="268"/>
      <c r="U87" s="271"/>
      <c r="V87" s="268"/>
      <c r="W87" s="259"/>
      <c r="X87" s="161"/>
      <c r="Y87" s="7" t="s">
        <v>132</v>
      </c>
    </row>
    <row r="88" spans="1:25" x14ac:dyDescent="0.15">
      <c r="A88" s="51"/>
      <c r="B88" s="63"/>
      <c r="C88" s="28" t="s">
        <v>14</v>
      </c>
      <c r="D88" s="29" t="s">
        <v>13</v>
      </c>
      <c r="E88" s="61" t="s">
        <v>28</v>
      </c>
      <c r="F88" s="21">
        <v>258</v>
      </c>
      <c r="G88" s="69">
        <v>295</v>
      </c>
      <c r="H88" s="69">
        <v>273</v>
      </c>
      <c r="I88" s="69">
        <v>268</v>
      </c>
      <c r="J88" s="69">
        <v>299</v>
      </c>
      <c r="K88" s="197">
        <f>J88/I88</f>
        <v>1.1156716417910448</v>
      </c>
      <c r="L88" s="198" t="str">
        <f t="shared" si="19"/>
        <v>Ⅳ</v>
      </c>
      <c r="M88" s="199"/>
      <c r="N88" s="200" t="str">
        <f t="shared" si="17"/>
        <v>②</v>
      </c>
      <c r="O88" s="200" t="str">
        <f t="shared" si="20"/>
        <v>③</v>
      </c>
      <c r="P88" s="201" t="str">
        <f t="shared" si="18"/>
        <v>Ⅳ</v>
      </c>
      <c r="Q88" s="202">
        <f>J88-I88</f>
        <v>31</v>
      </c>
      <c r="R88" s="262"/>
      <c r="S88" s="265"/>
      <c r="T88" s="268"/>
      <c r="U88" s="271"/>
      <c r="V88" s="268"/>
      <c r="W88" s="259"/>
      <c r="X88" s="161"/>
      <c r="Y88" s="7" t="s">
        <v>132</v>
      </c>
    </row>
    <row r="89" spans="1:25" x14ac:dyDescent="0.15">
      <c r="A89" s="51"/>
      <c r="B89" s="63"/>
      <c r="C89" s="28" t="s">
        <v>114</v>
      </c>
      <c r="D89" s="29"/>
      <c r="E89" s="61"/>
      <c r="F89" s="22"/>
      <c r="G89" s="72"/>
      <c r="H89" s="167"/>
      <c r="I89" s="72"/>
      <c r="J89" s="167"/>
      <c r="K89" s="197"/>
      <c r="L89" s="203"/>
      <c r="M89" s="199"/>
      <c r="N89" s="200"/>
      <c r="O89" s="200"/>
      <c r="P89" s="201"/>
      <c r="Q89" s="202"/>
      <c r="R89" s="262"/>
      <c r="S89" s="265"/>
      <c r="T89" s="268"/>
      <c r="U89" s="271"/>
      <c r="V89" s="268"/>
      <c r="W89" s="259"/>
      <c r="X89" s="161"/>
      <c r="Y89" s="7" t="s">
        <v>142</v>
      </c>
    </row>
    <row r="90" spans="1:25" x14ac:dyDescent="0.15">
      <c r="A90" s="51"/>
      <c r="B90" s="63"/>
      <c r="C90" s="28" t="s">
        <v>14</v>
      </c>
      <c r="D90" s="29" t="s">
        <v>70</v>
      </c>
      <c r="E90" s="61" t="s">
        <v>48</v>
      </c>
      <c r="F90" s="19">
        <v>74.8</v>
      </c>
      <c r="G90" s="78">
        <v>75</v>
      </c>
      <c r="H90" s="168">
        <v>78.239999999999995</v>
      </c>
      <c r="I90" s="78">
        <v>78</v>
      </c>
      <c r="J90" s="168">
        <v>81.900000000000006</v>
      </c>
      <c r="K90" s="197">
        <f>J90/I90</f>
        <v>1.05</v>
      </c>
      <c r="L90" s="198" t="str">
        <f t="shared" si="19"/>
        <v>Ⅲ</v>
      </c>
      <c r="M90" s="199"/>
      <c r="N90" s="200" t="str">
        <f t="shared" si="17"/>
        <v>③</v>
      </c>
      <c r="O90" s="200" t="str">
        <f t="shared" si="20"/>
        <v>②</v>
      </c>
      <c r="P90" s="201" t="str">
        <f t="shared" si="18"/>
        <v>Ⅲ</v>
      </c>
      <c r="Q90" s="205">
        <f>J90-I90</f>
        <v>3.9000000000000057</v>
      </c>
      <c r="R90" s="262"/>
      <c r="S90" s="265"/>
      <c r="T90" s="268"/>
      <c r="U90" s="271"/>
      <c r="V90" s="268"/>
      <c r="W90" s="259"/>
      <c r="X90" s="161"/>
      <c r="Y90" s="7" t="s">
        <v>142</v>
      </c>
    </row>
    <row r="91" spans="1:25" x14ac:dyDescent="0.15">
      <c r="A91" s="51"/>
      <c r="B91" s="63"/>
      <c r="C91" s="28" t="s">
        <v>14</v>
      </c>
      <c r="D91" s="29" t="s">
        <v>13</v>
      </c>
      <c r="E91" s="61" t="s">
        <v>28</v>
      </c>
      <c r="F91" s="21">
        <v>338</v>
      </c>
      <c r="G91" s="69">
        <v>330</v>
      </c>
      <c r="H91" s="169">
        <v>385</v>
      </c>
      <c r="I91" s="69">
        <v>390</v>
      </c>
      <c r="J91" s="169">
        <v>383</v>
      </c>
      <c r="K91" s="197">
        <f>J91/I91</f>
        <v>0.982051282051282</v>
      </c>
      <c r="L91" s="198" t="str">
        <f t="shared" si="19"/>
        <v>Ⅲ</v>
      </c>
      <c r="M91" s="199"/>
      <c r="N91" s="200" t="str">
        <f t="shared" si="17"/>
        <v>②</v>
      </c>
      <c r="O91" s="200" t="str">
        <f t="shared" si="20"/>
        <v>⑤</v>
      </c>
      <c r="P91" s="201" t="str">
        <f t="shared" si="18"/>
        <v>Ⅲ</v>
      </c>
      <c r="Q91" s="202">
        <f>J91-I91</f>
        <v>-7</v>
      </c>
      <c r="R91" s="262"/>
      <c r="S91" s="265"/>
      <c r="T91" s="268"/>
      <c r="U91" s="271"/>
      <c r="V91" s="268"/>
      <c r="W91" s="259"/>
      <c r="X91" s="161"/>
      <c r="Y91" s="7" t="s">
        <v>142</v>
      </c>
    </row>
    <row r="92" spans="1:25" x14ac:dyDescent="0.15">
      <c r="A92" s="51"/>
      <c r="B92" s="63"/>
      <c r="C92" s="28" t="s">
        <v>115</v>
      </c>
      <c r="D92" s="29"/>
      <c r="E92" s="61"/>
      <c r="F92" s="22"/>
      <c r="G92" s="72"/>
      <c r="H92" s="72"/>
      <c r="I92" s="72"/>
      <c r="J92" s="72"/>
      <c r="K92" s="197"/>
      <c r="L92" s="203"/>
      <c r="M92" s="199"/>
      <c r="N92" s="200"/>
      <c r="O92" s="200"/>
      <c r="P92" s="201"/>
      <c r="Q92" s="202"/>
      <c r="R92" s="262"/>
      <c r="S92" s="265"/>
      <c r="T92" s="268"/>
      <c r="U92" s="271"/>
      <c r="V92" s="268"/>
      <c r="W92" s="259"/>
      <c r="X92" s="161"/>
      <c r="Y92" s="7" t="s">
        <v>23</v>
      </c>
    </row>
    <row r="93" spans="1:25" x14ac:dyDescent="0.15">
      <c r="A93" s="51"/>
      <c r="B93" s="63"/>
      <c r="C93" s="28" t="s">
        <v>117</v>
      </c>
      <c r="D93" s="29" t="s">
        <v>70</v>
      </c>
      <c r="E93" s="61" t="s">
        <v>48</v>
      </c>
      <c r="F93" s="19">
        <v>49.9</v>
      </c>
      <c r="G93" s="78">
        <v>54</v>
      </c>
      <c r="H93" s="78">
        <v>56.1</v>
      </c>
      <c r="I93" s="78">
        <v>57</v>
      </c>
      <c r="J93" s="78">
        <v>58</v>
      </c>
      <c r="K93" s="197">
        <f>J93/I93</f>
        <v>1.0175438596491229</v>
      </c>
      <c r="L93" s="198" t="str">
        <f t="shared" si="19"/>
        <v>Ⅲ</v>
      </c>
      <c r="M93" s="199"/>
      <c r="N93" s="200" t="str">
        <f t="shared" si="17"/>
        <v>③</v>
      </c>
      <c r="O93" s="200" t="str">
        <f t="shared" si="20"/>
        <v>⑤</v>
      </c>
      <c r="P93" s="201" t="str">
        <f t="shared" si="18"/>
        <v>Ⅲ</v>
      </c>
      <c r="Q93" s="202">
        <f>J93-I93</f>
        <v>1</v>
      </c>
      <c r="R93" s="262"/>
      <c r="S93" s="265"/>
      <c r="T93" s="268"/>
      <c r="U93" s="271"/>
      <c r="V93" s="268"/>
      <c r="W93" s="259"/>
      <c r="X93" s="161"/>
      <c r="Y93" s="7" t="s">
        <v>23</v>
      </c>
    </row>
    <row r="94" spans="1:25" ht="14.25" customHeight="1" x14ac:dyDescent="0.15">
      <c r="A94" s="51"/>
      <c r="B94" s="63"/>
      <c r="C94" s="28" t="s">
        <v>117</v>
      </c>
      <c r="D94" s="29" t="s">
        <v>13</v>
      </c>
      <c r="E94" s="61" t="s">
        <v>28</v>
      </c>
      <c r="F94" s="21">
        <v>208</v>
      </c>
      <c r="G94" s="69">
        <v>204</v>
      </c>
      <c r="H94" s="87">
        <v>210</v>
      </c>
      <c r="I94" s="69">
        <v>210</v>
      </c>
      <c r="J94" s="87">
        <v>221</v>
      </c>
      <c r="K94" s="197">
        <f>J94/I94</f>
        <v>1.0523809523809524</v>
      </c>
      <c r="L94" s="198" t="str">
        <f t="shared" si="19"/>
        <v>Ⅲ</v>
      </c>
      <c r="M94" s="199"/>
      <c r="N94" s="200" t="str">
        <f t="shared" si="17"/>
        <v>②</v>
      </c>
      <c r="O94" s="200" t="str">
        <f t="shared" si="20"/>
        <v>②</v>
      </c>
      <c r="P94" s="201" t="str">
        <f t="shared" si="18"/>
        <v>Ⅲ</v>
      </c>
      <c r="Q94" s="202">
        <f>J94-I94</f>
        <v>11</v>
      </c>
      <c r="R94" s="263"/>
      <c r="S94" s="266"/>
      <c r="T94" s="269"/>
      <c r="U94" s="272"/>
      <c r="V94" s="269"/>
      <c r="W94" s="273"/>
      <c r="X94" s="161"/>
      <c r="Y94" s="7" t="s">
        <v>23</v>
      </c>
    </row>
    <row r="95" spans="1:25" ht="14.25" customHeight="1" x14ac:dyDescent="0.15">
      <c r="A95" s="51">
        <v>16</v>
      </c>
      <c r="B95" s="63" t="s">
        <v>71</v>
      </c>
      <c r="C95" s="28"/>
      <c r="D95" s="29"/>
      <c r="E95" s="61"/>
      <c r="F95" s="18"/>
      <c r="G95" s="73"/>
      <c r="H95" s="14"/>
      <c r="I95" s="73"/>
      <c r="J95" s="14"/>
      <c r="K95" s="209"/>
      <c r="L95" s="210"/>
      <c r="M95" s="211"/>
      <c r="N95" s="200"/>
      <c r="O95" s="200"/>
      <c r="P95" s="201"/>
      <c r="Q95" s="202"/>
      <c r="R95" s="261">
        <f>COUNTIF($L95:$L100,"Ⅱ")</f>
        <v>0</v>
      </c>
      <c r="S95" s="264">
        <f>COUNTIF($L95:$L100,"Ⅲ")</f>
        <v>2</v>
      </c>
      <c r="T95" s="267">
        <f>COUNTIF($L95:$L100,"Ⅳ")</f>
        <v>3</v>
      </c>
      <c r="U95" s="270">
        <f>T95/V95</f>
        <v>0.6</v>
      </c>
      <c r="V95" s="267">
        <f>SUM(R95:T100)</f>
        <v>5</v>
      </c>
      <c r="W95" s="258" t="str">
        <f>IF(R95/V95&gt;=2/3,"Ⅱ",IF(AND(50%&lt;=U95,R95=0),"Ⅳ",IF(AND(2/3&lt;=U95,R95/V95&lt;=10%),"Ⅳ","Ⅲ")))</f>
        <v>Ⅳ</v>
      </c>
      <c r="X95" s="161"/>
      <c r="Y95" s="7" t="s">
        <v>139</v>
      </c>
    </row>
    <row r="96" spans="1:25" ht="14.25" customHeight="1" x14ac:dyDescent="0.15">
      <c r="A96" s="51"/>
      <c r="B96" s="63" t="s">
        <v>14</v>
      </c>
      <c r="C96" s="28" t="s">
        <v>107</v>
      </c>
      <c r="D96" s="29"/>
      <c r="E96" s="61" t="s">
        <v>26</v>
      </c>
      <c r="F96" s="21">
        <v>16312</v>
      </c>
      <c r="G96" s="69">
        <v>18092</v>
      </c>
      <c r="H96" s="69">
        <v>18567</v>
      </c>
      <c r="I96" s="69">
        <v>18500</v>
      </c>
      <c r="J96" s="69">
        <v>19385</v>
      </c>
      <c r="K96" s="197">
        <f>J96/I96</f>
        <v>1.0478378378378379</v>
      </c>
      <c r="L96" s="198" t="str">
        <f t="shared" si="19"/>
        <v>Ⅲ</v>
      </c>
      <c r="M96" s="206"/>
      <c r="N96" s="200" t="str">
        <f t="shared" si="17"/>
        <v>①</v>
      </c>
      <c r="O96" s="200" t="str">
        <f t="shared" si="20"/>
        <v>⑤</v>
      </c>
      <c r="P96" s="201" t="str">
        <f t="shared" si="18"/>
        <v>Ⅲ</v>
      </c>
      <c r="Q96" s="202">
        <f>J96-I96</f>
        <v>885</v>
      </c>
      <c r="R96" s="262"/>
      <c r="S96" s="265"/>
      <c r="T96" s="268"/>
      <c r="U96" s="271"/>
      <c r="V96" s="268"/>
      <c r="W96" s="259"/>
      <c r="X96" s="161"/>
      <c r="Y96" s="7" t="s">
        <v>21</v>
      </c>
    </row>
    <row r="97" spans="1:25" x14ac:dyDescent="0.15">
      <c r="A97" s="51"/>
      <c r="B97" s="63" t="s">
        <v>14</v>
      </c>
      <c r="C97" s="28" t="s">
        <v>112</v>
      </c>
      <c r="D97" s="29"/>
      <c r="E97" s="61" t="s">
        <v>26</v>
      </c>
      <c r="F97" s="21">
        <v>8479</v>
      </c>
      <c r="G97" s="69">
        <v>10117</v>
      </c>
      <c r="H97" s="69">
        <v>9797</v>
      </c>
      <c r="I97" s="69">
        <v>10000</v>
      </c>
      <c r="J97" s="69">
        <v>10704</v>
      </c>
      <c r="K97" s="197">
        <f>J97/I97</f>
        <v>1.0704</v>
      </c>
      <c r="L97" s="198" t="str">
        <f t="shared" si="19"/>
        <v>Ⅳ</v>
      </c>
      <c r="M97" s="199"/>
      <c r="N97" s="200" t="str">
        <f t="shared" si="17"/>
        <v>①</v>
      </c>
      <c r="O97" s="200" t="str">
        <f t="shared" si="20"/>
        <v>②</v>
      </c>
      <c r="P97" s="201" t="str">
        <f t="shared" si="18"/>
        <v>Ⅳ</v>
      </c>
      <c r="Q97" s="202">
        <f>J97-I97</f>
        <v>704</v>
      </c>
      <c r="R97" s="262"/>
      <c r="S97" s="265"/>
      <c r="T97" s="268"/>
      <c r="U97" s="271"/>
      <c r="V97" s="268"/>
      <c r="W97" s="259"/>
      <c r="X97" s="161"/>
      <c r="Y97" s="2" t="s">
        <v>125</v>
      </c>
    </row>
    <row r="98" spans="1:25" x14ac:dyDescent="0.15">
      <c r="A98" s="51"/>
      <c r="B98" s="63"/>
      <c r="C98" s="28" t="s">
        <v>104</v>
      </c>
      <c r="D98" s="29"/>
      <c r="E98" s="61" t="s">
        <v>26</v>
      </c>
      <c r="F98" s="21">
        <v>2431</v>
      </c>
      <c r="G98" s="69">
        <v>2436</v>
      </c>
      <c r="H98" s="69">
        <v>2189</v>
      </c>
      <c r="I98" s="69">
        <v>2600</v>
      </c>
      <c r="J98" s="69">
        <v>2947</v>
      </c>
      <c r="K98" s="197">
        <f>J98/I98</f>
        <v>1.1334615384615385</v>
      </c>
      <c r="L98" s="198" t="str">
        <f t="shared" si="19"/>
        <v>Ⅳ</v>
      </c>
      <c r="M98" s="199"/>
      <c r="N98" s="200" t="str">
        <f t="shared" si="17"/>
        <v>①</v>
      </c>
      <c r="O98" s="200" t="str">
        <f t="shared" si="20"/>
        <v>③</v>
      </c>
      <c r="P98" s="201" t="str">
        <f t="shared" si="18"/>
        <v>Ⅳ</v>
      </c>
      <c r="Q98" s="202">
        <f>J98-I98</f>
        <v>347</v>
      </c>
      <c r="R98" s="262"/>
      <c r="S98" s="265"/>
      <c r="T98" s="268"/>
      <c r="U98" s="271"/>
      <c r="V98" s="268"/>
      <c r="W98" s="259"/>
      <c r="X98" s="161"/>
      <c r="Y98" s="2" t="s">
        <v>22</v>
      </c>
    </row>
    <row r="99" spans="1:25" ht="12.75" customHeight="1" x14ac:dyDescent="0.15">
      <c r="A99" s="51"/>
      <c r="B99" s="63" t="s">
        <v>14</v>
      </c>
      <c r="C99" s="28" t="s">
        <v>114</v>
      </c>
      <c r="D99" s="29"/>
      <c r="E99" s="61" t="s">
        <v>26</v>
      </c>
      <c r="F99" s="21">
        <v>8853</v>
      </c>
      <c r="G99" s="69">
        <v>8718</v>
      </c>
      <c r="H99" s="170">
        <v>9197</v>
      </c>
      <c r="I99" s="69">
        <v>9500</v>
      </c>
      <c r="J99" s="170">
        <v>10199</v>
      </c>
      <c r="K99" s="197">
        <f>J99/I99</f>
        <v>1.073578947368421</v>
      </c>
      <c r="L99" s="198" t="str">
        <f t="shared" si="19"/>
        <v>Ⅳ</v>
      </c>
      <c r="M99" s="199"/>
      <c r="N99" s="200" t="str">
        <f t="shared" si="17"/>
        <v>①</v>
      </c>
      <c r="O99" s="200" t="str">
        <f t="shared" si="20"/>
        <v>②</v>
      </c>
      <c r="P99" s="201" t="str">
        <f t="shared" si="18"/>
        <v>Ⅳ</v>
      </c>
      <c r="Q99" s="202">
        <f>J99-I99</f>
        <v>699</v>
      </c>
      <c r="R99" s="262"/>
      <c r="S99" s="265"/>
      <c r="T99" s="268"/>
      <c r="U99" s="271"/>
      <c r="V99" s="268"/>
      <c r="W99" s="259"/>
      <c r="X99" s="161"/>
      <c r="Y99" s="2" t="s">
        <v>135</v>
      </c>
    </row>
    <row r="100" spans="1:25" x14ac:dyDescent="0.15">
      <c r="A100" s="51"/>
      <c r="B100" s="63" t="s">
        <v>14</v>
      </c>
      <c r="C100" s="28" t="s">
        <v>115</v>
      </c>
      <c r="D100" s="29"/>
      <c r="E100" s="61" t="s">
        <v>26</v>
      </c>
      <c r="F100" s="21">
        <v>4658</v>
      </c>
      <c r="G100" s="69">
        <v>5348</v>
      </c>
      <c r="H100" s="171">
        <v>4516</v>
      </c>
      <c r="I100" s="69">
        <v>5000</v>
      </c>
      <c r="J100" s="171">
        <v>4613</v>
      </c>
      <c r="K100" s="197">
        <f>J100/I100</f>
        <v>0.92259999999999998</v>
      </c>
      <c r="L100" s="198" t="str">
        <f t="shared" si="19"/>
        <v>Ⅲ</v>
      </c>
      <c r="M100" s="199"/>
      <c r="N100" s="200" t="str">
        <f t="shared" si="17"/>
        <v>①</v>
      </c>
      <c r="O100" s="200" t="str">
        <f t="shared" si="20"/>
        <v>⑤</v>
      </c>
      <c r="P100" s="201" t="str">
        <f t="shared" si="18"/>
        <v>Ⅲ</v>
      </c>
      <c r="Q100" s="202">
        <f>J100-I100</f>
        <v>-387</v>
      </c>
      <c r="R100" s="263"/>
      <c r="S100" s="266"/>
      <c r="T100" s="269"/>
      <c r="U100" s="272"/>
      <c r="V100" s="269"/>
      <c r="W100" s="273"/>
      <c r="X100" s="161"/>
      <c r="Y100" s="2" t="s">
        <v>23</v>
      </c>
    </row>
    <row r="101" spans="1:25" x14ac:dyDescent="0.15">
      <c r="A101" s="51">
        <v>19</v>
      </c>
      <c r="B101" s="62" t="s">
        <v>16</v>
      </c>
      <c r="C101" s="24"/>
      <c r="D101" s="34"/>
      <c r="E101" s="61"/>
      <c r="F101" s="22"/>
      <c r="G101" s="72"/>
      <c r="H101" s="14"/>
      <c r="I101" s="72"/>
      <c r="J101" s="14"/>
      <c r="K101" s="197"/>
      <c r="L101" s="207"/>
      <c r="M101" s="199"/>
      <c r="N101" s="200"/>
      <c r="O101" s="200"/>
      <c r="P101" s="201"/>
      <c r="Q101" s="202"/>
      <c r="R101" s="261">
        <f>COUNTIF($L101:$L105,"Ⅱ")</f>
        <v>0</v>
      </c>
      <c r="S101" s="264">
        <f>COUNTIF($L101:$L105,"Ⅲ")</f>
        <v>4</v>
      </c>
      <c r="T101" s="267">
        <f>COUNTIF($L101:$L105,"Ⅳ")</f>
        <v>0</v>
      </c>
      <c r="U101" s="270">
        <f>T101/V101</f>
        <v>0</v>
      </c>
      <c r="V101" s="267">
        <f>SUM(R101:T105)</f>
        <v>4</v>
      </c>
      <c r="W101" s="258" t="str">
        <f>IF(R101/V101&gt;=2/3,"Ⅱ",IF(AND(50%&lt;=U101,R101=0),"Ⅳ",IF(AND(2/3&lt;=U101,R101/V101&lt;=10%),"Ⅳ","Ⅲ")))</f>
        <v>Ⅲ</v>
      </c>
      <c r="X101" s="161"/>
      <c r="Y101" s="7" t="s">
        <v>143</v>
      </c>
    </row>
    <row r="102" spans="1:25" x14ac:dyDescent="0.15">
      <c r="A102" s="51"/>
      <c r="B102" s="62"/>
      <c r="C102" s="28" t="s">
        <v>107</v>
      </c>
      <c r="D102" s="34"/>
      <c r="E102" s="61" t="s">
        <v>26</v>
      </c>
      <c r="F102" s="23">
        <v>8297</v>
      </c>
      <c r="G102" s="75">
        <v>8262</v>
      </c>
      <c r="H102" s="75">
        <v>8398</v>
      </c>
      <c r="I102" s="75">
        <v>8450</v>
      </c>
      <c r="J102" s="75">
        <v>8600</v>
      </c>
      <c r="K102" s="197">
        <f>J102/I102</f>
        <v>1.0177514792899409</v>
      </c>
      <c r="L102" s="198" t="str">
        <f t="shared" si="19"/>
        <v>Ⅲ</v>
      </c>
      <c r="M102" s="199"/>
      <c r="N102" s="200" t="str">
        <f t="shared" si="17"/>
        <v>①</v>
      </c>
      <c r="O102" s="200" t="str">
        <f t="shared" si="20"/>
        <v>⑤</v>
      </c>
      <c r="P102" s="201" t="str">
        <f t="shared" si="18"/>
        <v>Ⅲ</v>
      </c>
      <c r="Q102" s="202">
        <f>J102-I102</f>
        <v>150</v>
      </c>
      <c r="R102" s="262"/>
      <c r="S102" s="265"/>
      <c r="T102" s="268"/>
      <c r="U102" s="271"/>
      <c r="V102" s="268"/>
      <c r="W102" s="259"/>
      <c r="X102" s="161"/>
      <c r="Y102" s="7" t="s">
        <v>21</v>
      </c>
    </row>
    <row r="103" spans="1:25" x14ac:dyDescent="0.15">
      <c r="A103" s="51"/>
      <c r="B103" s="62"/>
      <c r="C103" s="28" t="s">
        <v>112</v>
      </c>
      <c r="D103" s="34"/>
      <c r="E103" s="61" t="s">
        <v>26</v>
      </c>
      <c r="F103" s="96">
        <v>1983</v>
      </c>
      <c r="G103" s="75">
        <v>2003</v>
      </c>
      <c r="H103" s="75">
        <v>2460</v>
      </c>
      <c r="I103" s="75">
        <v>2500</v>
      </c>
      <c r="J103" s="75">
        <v>2464</v>
      </c>
      <c r="K103" s="197">
        <f>J103/I103</f>
        <v>0.98560000000000003</v>
      </c>
      <c r="L103" s="198" t="str">
        <f t="shared" si="19"/>
        <v>Ⅲ</v>
      </c>
      <c r="M103" s="206"/>
      <c r="N103" s="200" t="str">
        <f t="shared" si="17"/>
        <v>①</v>
      </c>
      <c r="O103" s="200" t="str">
        <f t="shared" si="20"/>
        <v>⑤</v>
      </c>
      <c r="P103" s="201" t="str">
        <f t="shared" si="18"/>
        <v>Ⅲ</v>
      </c>
      <c r="Q103" s="202">
        <f>J103-I103</f>
        <v>-36</v>
      </c>
      <c r="R103" s="262"/>
      <c r="S103" s="265"/>
      <c r="T103" s="268"/>
      <c r="U103" s="271"/>
      <c r="V103" s="268"/>
      <c r="W103" s="259"/>
      <c r="X103" s="161"/>
      <c r="Y103" s="2" t="s">
        <v>125</v>
      </c>
    </row>
    <row r="104" spans="1:25" x14ac:dyDescent="0.15">
      <c r="A104" s="51"/>
      <c r="B104" s="62"/>
      <c r="C104" s="28" t="s">
        <v>114</v>
      </c>
      <c r="D104" s="34"/>
      <c r="E104" s="61" t="s">
        <v>26</v>
      </c>
      <c r="F104" s="23">
        <v>3389</v>
      </c>
      <c r="G104" s="75">
        <v>3390</v>
      </c>
      <c r="H104" s="172">
        <v>3929</v>
      </c>
      <c r="I104" s="75">
        <v>4200</v>
      </c>
      <c r="J104" s="172">
        <v>4014</v>
      </c>
      <c r="K104" s="197">
        <f>J104/I104</f>
        <v>0.95571428571428574</v>
      </c>
      <c r="L104" s="198" t="str">
        <f t="shared" si="19"/>
        <v>Ⅲ</v>
      </c>
      <c r="M104" s="199"/>
      <c r="N104" s="200" t="str">
        <f t="shared" si="17"/>
        <v>①</v>
      </c>
      <c r="O104" s="200" t="str">
        <f t="shared" si="20"/>
        <v>⑤</v>
      </c>
      <c r="P104" s="201" t="str">
        <f t="shared" si="18"/>
        <v>Ⅲ</v>
      </c>
      <c r="Q104" s="202">
        <f>J104-I104</f>
        <v>-186</v>
      </c>
      <c r="R104" s="262"/>
      <c r="S104" s="265"/>
      <c r="T104" s="268"/>
      <c r="U104" s="271"/>
      <c r="V104" s="268"/>
      <c r="W104" s="259"/>
      <c r="X104" s="161"/>
      <c r="Y104" s="2" t="s">
        <v>135</v>
      </c>
    </row>
    <row r="105" spans="1:25" x14ac:dyDescent="0.15">
      <c r="A105" s="51"/>
      <c r="B105" s="62"/>
      <c r="C105" s="28" t="s">
        <v>115</v>
      </c>
      <c r="D105" s="34"/>
      <c r="E105" s="61" t="s">
        <v>26</v>
      </c>
      <c r="F105" s="23">
        <v>4202</v>
      </c>
      <c r="G105" s="75">
        <v>4421</v>
      </c>
      <c r="H105" s="75">
        <v>4447</v>
      </c>
      <c r="I105" s="75">
        <v>4200</v>
      </c>
      <c r="J105" s="75">
        <v>4239</v>
      </c>
      <c r="K105" s="197">
        <f>J105/I105</f>
        <v>1.0092857142857143</v>
      </c>
      <c r="L105" s="198" t="str">
        <f t="shared" si="19"/>
        <v>Ⅲ</v>
      </c>
      <c r="M105" s="199"/>
      <c r="N105" s="200" t="str">
        <f t="shared" si="17"/>
        <v>①</v>
      </c>
      <c r="O105" s="200" t="str">
        <f t="shared" si="20"/>
        <v>⑤</v>
      </c>
      <c r="P105" s="201" t="str">
        <f t="shared" si="18"/>
        <v>Ⅲ</v>
      </c>
      <c r="Q105" s="202">
        <f>J105-I105</f>
        <v>39</v>
      </c>
      <c r="R105" s="262"/>
      <c r="S105" s="265"/>
      <c r="T105" s="268"/>
      <c r="U105" s="271"/>
      <c r="V105" s="268"/>
      <c r="W105" s="259"/>
      <c r="X105" s="161"/>
      <c r="Y105" s="2" t="s">
        <v>23</v>
      </c>
    </row>
    <row r="106" spans="1:25" x14ac:dyDescent="0.15">
      <c r="A106" s="51">
        <v>24</v>
      </c>
      <c r="B106" s="62" t="s">
        <v>72</v>
      </c>
      <c r="C106" s="24"/>
      <c r="D106" s="34"/>
      <c r="E106" s="61"/>
      <c r="F106" s="23"/>
      <c r="G106" s="75"/>
      <c r="H106" s="14"/>
      <c r="I106" s="75"/>
      <c r="J106" s="14"/>
      <c r="K106" s="197"/>
      <c r="L106" s="203"/>
      <c r="M106" s="199"/>
      <c r="N106" s="200"/>
      <c r="O106" s="200"/>
      <c r="P106" s="201"/>
      <c r="Q106" s="202"/>
      <c r="R106" s="261">
        <f>COUNTIF($L106:$L119,"Ⅱ")</f>
        <v>0</v>
      </c>
      <c r="S106" s="264">
        <f>COUNTIF($L106:$L119,"Ⅲ")</f>
        <v>12</v>
      </c>
      <c r="T106" s="267">
        <f>COUNTIF($L106:$L119,"Ⅳ")</f>
        <v>0</v>
      </c>
      <c r="U106" s="270">
        <f>T106/V106</f>
        <v>0</v>
      </c>
      <c r="V106" s="267">
        <f>SUM(R106:T119)</f>
        <v>12</v>
      </c>
      <c r="W106" s="258" t="str">
        <f>IF(R106/V106&gt;=2/3,"Ⅱ",IF(AND(50%&lt;=U106,R106=0),"Ⅳ",IF(AND(2/3&lt;=U106,R106/V106&lt;=10%),"Ⅳ","Ⅲ")))</f>
        <v>Ⅲ</v>
      </c>
      <c r="X106" s="161"/>
      <c r="Y106" s="7" t="s">
        <v>139</v>
      </c>
    </row>
    <row r="107" spans="1:25" x14ac:dyDescent="0.15">
      <c r="A107" s="51"/>
      <c r="B107" s="62"/>
      <c r="C107" s="28" t="s">
        <v>107</v>
      </c>
      <c r="D107" s="34"/>
      <c r="E107" s="61" t="s">
        <v>48</v>
      </c>
      <c r="F107" s="76">
        <v>108.6</v>
      </c>
      <c r="G107" s="77">
        <v>104.4</v>
      </c>
      <c r="H107" s="78">
        <v>100.6</v>
      </c>
      <c r="I107" s="77">
        <v>100</v>
      </c>
      <c r="J107" s="78">
        <v>100.7</v>
      </c>
      <c r="K107" s="197">
        <f t="shared" ref="K107:K112" si="21">J107/I107</f>
        <v>1.0070000000000001</v>
      </c>
      <c r="L107" s="198" t="str">
        <f t="shared" si="19"/>
        <v>Ⅲ</v>
      </c>
      <c r="M107" s="199"/>
      <c r="N107" s="200" t="str">
        <f t="shared" si="17"/>
        <v>③</v>
      </c>
      <c r="O107" s="200" t="str">
        <f t="shared" si="20"/>
        <v>⑤</v>
      </c>
      <c r="P107" s="201" t="str">
        <f t="shared" si="18"/>
        <v>Ⅲ</v>
      </c>
      <c r="Q107" s="205">
        <f t="shared" ref="Q107:Q112" si="22">J107-I107</f>
        <v>0.70000000000000284</v>
      </c>
      <c r="R107" s="262"/>
      <c r="S107" s="265"/>
      <c r="T107" s="268"/>
      <c r="U107" s="271"/>
      <c r="V107" s="268"/>
      <c r="W107" s="259"/>
      <c r="X107" s="161"/>
      <c r="Y107" s="7" t="s">
        <v>21</v>
      </c>
    </row>
    <row r="108" spans="1:25" x14ac:dyDescent="0.15">
      <c r="A108" s="51"/>
      <c r="B108" s="62"/>
      <c r="C108" s="28" t="s">
        <v>112</v>
      </c>
      <c r="D108" s="34"/>
      <c r="E108" s="61" t="s">
        <v>48</v>
      </c>
      <c r="F108" s="76">
        <v>101</v>
      </c>
      <c r="G108" s="77">
        <v>98.5</v>
      </c>
      <c r="H108" s="15">
        <v>100</v>
      </c>
      <c r="I108" s="77">
        <v>101.8</v>
      </c>
      <c r="J108" s="15">
        <v>102.6</v>
      </c>
      <c r="K108" s="197">
        <f t="shared" si="21"/>
        <v>1.0078585461689586</v>
      </c>
      <c r="L108" s="198" t="str">
        <f t="shared" si="19"/>
        <v>Ⅲ</v>
      </c>
      <c r="M108" s="199"/>
      <c r="N108" s="200" t="str">
        <f t="shared" si="17"/>
        <v>②</v>
      </c>
      <c r="O108" s="200" t="str">
        <f t="shared" si="20"/>
        <v>⑤</v>
      </c>
      <c r="P108" s="201" t="str">
        <f t="shared" si="18"/>
        <v>Ⅲ</v>
      </c>
      <c r="Q108" s="205">
        <f t="shared" si="22"/>
        <v>0.79999999999999716</v>
      </c>
      <c r="R108" s="262"/>
      <c r="S108" s="265"/>
      <c r="T108" s="268"/>
      <c r="U108" s="271"/>
      <c r="V108" s="268"/>
      <c r="W108" s="259"/>
      <c r="X108" s="161"/>
      <c r="Y108" s="2" t="s">
        <v>125</v>
      </c>
    </row>
    <row r="109" spans="1:25" x14ac:dyDescent="0.15">
      <c r="A109" s="51"/>
      <c r="B109" s="62"/>
      <c r="C109" s="28" t="s">
        <v>104</v>
      </c>
      <c r="D109" s="34"/>
      <c r="E109" s="61" t="s">
        <v>48</v>
      </c>
      <c r="F109" s="76">
        <v>109.5</v>
      </c>
      <c r="G109" s="77">
        <v>103.3</v>
      </c>
      <c r="H109" s="15">
        <v>101.8</v>
      </c>
      <c r="I109" s="77">
        <v>100.8</v>
      </c>
      <c r="J109" s="15">
        <v>104.1</v>
      </c>
      <c r="K109" s="197">
        <f t="shared" si="21"/>
        <v>1.0327380952380951</v>
      </c>
      <c r="L109" s="198" t="str">
        <f t="shared" si="19"/>
        <v>Ⅲ</v>
      </c>
      <c r="M109" s="199"/>
      <c r="N109" s="200" t="str">
        <f t="shared" si="17"/>
        <v>②</v>
      </c>
      <c r="O109" s="200" t="str">
        <f t="shared" si="20"/>
        <v>⑤</v>
      </c>
      <c r="P109" s="201" t="str">
        <f t="shared" si="18"/>
        <v>Ⅲ</v>
      </c>
      <c r="Q109" s="205">
        <f t="shared" si="22"/>
        <v>3.2999999999999972</v>
      </c>
      <c r="R109" s="262"/>
      <c r="S109" s="265"/>
      <c r="T109" s="268"/>
      <c r="U109" s="271"/>
      <c r="V109" s="268"/>
      <c r="W109" s="259"/>
      <c r="X109" s="161"/>
      <c r="Y109" s="2" t="s">
        <v>22</v>
      </c>
    </row>
    <row r="110" spans="1:25" x14ac:dyDescent="0.15">
      <c r="A110" s="51"/>
      <c r="B110" s="62"/>
      <c r="C110" s="28" t="s">
        <v>114</v>
      </c>
      <c r="D110" s="34"/>
      <c r="E110" s="61" t="s">
        <v>48</v>
      </c>
      <c r="F110" s="76">
        <v>107.5</v>
      </c>
      <c r="G110" s="77">
        <v>95.5</v>
      </c>
      <c r="H110" s="15">
        <v>99.5</v>
      </c>
      <c r="I110" s="77">
        <v>97</v>
      </c>
      <c r="J110" s="15">
        <v>99</v>
      </c>
      <c r="K110" s="197">
        <f t="shared" si="21"/>
        <v>1.0206185567010309</v>
      </c>
      <c r="L110" s="198" t="str">
        <f t="shared" si="19"/>
        <v>Ⅲ</v>
      </c>
      <c r="M110" s="199"/>
      <c r="N110" s="200" t="str">
        <f t="shared" si="17"/>
        <v>③</v>
      </c>
      <c r="O110" s="200" t="str">
        <f t="shared" si="20"/>
        <v>⑤</v>
      </c>
      <c r="P110" s="201" t="str">
        <f t="shared" si="18"/>
        <v>Ⅲ</v>
      </c>
      <c r="Q110" s="205">
        <f t="shared" si="22"/>
        <v>2</v>
      </c>
      <c r="R110" s="262"/>
      <c r="S110" s="265"/>
      <c r="T110" s="268"/>
      <c r="U110" s="271"/>
      <c r="V110" s="268"/>
      <c r="W110" s="259"/>
      <c r="X110" s="161"/>
      <c r="Y110" s="2" t="s">
        <v>135</v>
      </c>
    </row>
    <row r="111" spans="1:25" x14ac:dyDescent="0.15">
      <c r="A111" s="51"/>
      <c r="B111" s="62"/>
      <c r="C111" s="28" t="s">
        <v>115</v>
      </c>
      <c r="D111" s="34"/>
      <c r="E111" s="61" t="s">
        <v>48</v>
      </c>
      <c r="F111" s="76">
        <v>108.9</v>
      </c>
      <c r="G111" s="77">
        <v>102.8</v>
      </c>
      <c r="H111" s="15">
        <v>102.9</v>
      </c>
      <c r="I111" s="77">
        <v>99.6</v>
      </c>
      <c r="J111" s="15">
        <v>99</v>
      </c>
      <c r="K111" s="197">
        <f t="shared" si="21"/>
        <v>0.99397590361445787</v>
      </c>
      <c r="L111" s="198" t="str">
        <f t="shared" si="19"/>
        <v>Ⅲ</v>
      </c>
      <c r="M111" s="199"/>
      <c r="N111" s="200" t="str">
        <f t="shared" si="17"/>
        <v>③</v>
      </c>
      <c r="O111" s="200" t="str">
        <f t="shared" si="20"/>
        <v>⑤</v>
      </c>
      <c r="P111" s="201" t="str">
        <f t="shared" si="18"/>
        <v>Ⅲ</v>
      </c>
      <c r="Q111" s="205">
        <f t="shared" si="22"/>
        <v>-0.59999999999999432</v>
      </c>
      <c r="R111" s="262"/>
      <c r="S111" s="265"/>
      <c r="T111" s="268"/>
      <c r="U111" s="271"/>
      <c r="V111" s="268"/>
      <c r="W111" s="259"/>
      <c r="X111" s="161"/>
      <c r="Y111" s="2" t="s">
        <v>23</v>
      </c>
    </row>
    <row r="112" spans="1:25" x14ac:dyDescent="0.15">
      <c r="A112" s="51"/>
      <c r="B112" s="62"/>
      <c r="C112" s="24" t="s">
        <v>31</v>
      </c>
      <c r="D112" s="34"/>
      <c r="E112" s="61" t="s">
        <v>48</v>
      </c>
      <c r="F112" s="76">
        <v>106.4</v>
      </c>
      <c r="G112" s="77">
        <v>99.8</v>
      </c>
      <c r="H112" s="15">
        <v>99.7</v>
      </c>
      <c r="I112" s="77">
        <v>98.3</v>
      </c>
      <c r="J112" s="15">
        <v>99.4</v>
      </c>
      <c r="K112" s="197">
        <f t="shared" si="21"/>
        <v>1.0111902339776195</v>
      </c>
      <c r="L112" s="198" t="str">
        <f t="shared" si="19"/>
        <v>Ⅲ</v>
      </c>
      <c r="M112" s="199"/>
      <c r="N112" s="200" t="str">
        <f t="shared" si="17"/>
        <v>③</v>
      </c>
      <c r="O112" s="200" t="str">
        <f t="shared" si="20"/>
        <v>⑤</v>
      </c>
      <c r="P112" s="201" t="str">
        <f t="shared" si="18"/>
        <v>Ⅲ</v>
      </c>
      <c r="Q112" s="205">
        <f t="shared" si="22"/>
        <v>1.1000000000000085</v>
      </c>
      <c r="R112" s="262"/>
      <c r="S112" s="265"/>
      <c r="T112" s="268"/>
      <c r="U112" s="271"/>
      <c r="V112" s="268"/>
      <c r="W112" s="259"/>
      <c r="X112" s="161"/>
      <c r="Y112" s="2" t="s">
        <v>77</v>
      </c>
    </row>
    <row r="113" spans="1:25" x14ac:dyDescent="0.15">
      <c r="A113" s="51"/>
      <c r="B113" s="62" t="s">
        <v>73</v>
      </c>
      <c r="C113" s="24"/>
      <c r="D113" s="34"/>
      <c r="E113" s="61" t="s">
        <v>14</v>
      </c>
      <c r="F113" s="76"/>
      <c r="G113" s="77"/>
      <c r="H113" s="14"/>
      <c r="I113" s="77"/>
      <c r="J113" s="14"/>
      <c r="K113" s="197"/>
      <c r="L113" s="203"/>
      <c r="M113" s="199"/>
      <c r="N113" s="200"/>
      <c r="O113" s="200"/>
      <c r="P113" s="201"/>
      <c r="Q113" s="202"/>
      <c r="R113" s="262"/>
      <c r="S113" s="265"/>
      <c r="T113" s="268"/>
      <c r="U113" s="271"/>
      <c r="V113" s="268"/>
      <c r="W113" s="259"/>
      <c r="X113" s="161"/>
      <c r="Y113" s="7" t="s">
        <v>139</v>
      </c>
    </row>
    <row r="114" spans="1:25" x14ac:dyDescent="0.15">
      <c r="A114" s="51"/>
      <c r="B114" s="62"/>
      <c r="C114" s="28" t="s">
        <v>107</v>
      </c>
      <c r="D114" s="34"/>
      <c r="E114" s="61" t="s">
        <v>48</v>
      </c>
      <c r="F114" s="76">
        <v>101.8</v>
      </c>
      <c r="G114" s="77">
        <v>99.6</v>
      </c>
      <c r="H114" s="14">
        <v>97.4</v>
      </c>
      <c r="I114" s="77">
        <v>97.6</v>
      </c>
      <c r="J114" s="223">
        <v>98.1</v>
      </c>
      <c r="K114" s="197">
        <f t="shared" ref="K114:K119" si="23">J114/I114</f>
        <v>1.0051229508196722</v>
      </c>
      <c r="L114" s="198" t="str">
        <f t="shared" si="19"/>
        <v>Ⅲ</v>
      </c>
      <c r="M114" s="199"/>
      <c r="N114" s="200" t="str">
        <f t="shared" si="17"/>
        <v>③</v>
      </c>
      <c r="O114" s="200" t="str">
        <f t="shared" si="20"/>
        <v>⑤</v>
      </c>
      <c r="P114" s="201" t="str">
        <f t="shared" si="18"/>
        <v>Ⅲ</v>
      </c>
      <c r="Q114" s="205">
        <f t="shared" ref="Q114:Q119" si="24">J114-I114</f>
        <v>0.5</v>
      </c>
      <c r="R114" s="262"/>
      <c r="S114" s="265"/>
      <c r="T114" s="268"/>
      <c r="U114" s="271"/>
      <c r="V114" s="268"/>
      <c r="W114" s="259"/>
      <c r="X114" s="161"/>
      <c r="Y114" s="7" t="s">
        <v>21</v>
      </c>
    </row>
    <row r="115" spans="1:25" x14ac:dyDescent="0.15">
      <c r="A115" s="51"/>
      <c r="B115" s="62"/>
      <c r="C115" s="28" t="s">
        <v>112</v>
      </c>
      <c r="D115" s="34"/>
      <c r="E115" s="61" t="s">
        <v>48</v>
      </c>
      <c r="F115" s="76">
        <v>85.9</v>
      </c>
      <c r="G115" s="77">
        <v>88.1</v>
      </c>
      <c r="H115" s="14">
        <v>89.7</v>
      </c>
      <c r="I115" s="77">
        <v>91.8</v>
      </c>
      <c r="J115" s="223">
        <v>93.1</v>
      </c>
      <c r="K115" s="197">
        <f t="shared" si="23"/>
        <v>1.014161220043573</v>
      </c>
      <c r="L115" s="198" t="str">
        <f t="shared" si="19"/>
        <v>Ⅲ</v>
      </c>
      <c r="M115" s="199"/>
      <c r="N115" s="200" t="str">
        <f t="shared" si="17"/>
        <v>③</v>
      </c>
      <c r="O115" s="200" t="str">
        <f t="shared" si="20"/>
        <v>⑤</v>
      </c>
      <c r="P115" s="201" t="str">
        <f t="shared" si="18"/>
        <v>Ⅲ</v>
      </c>
      <c r="Q115" s="205">
        <f t="shared" si="24"/>
        <v>1.2999999999999972</v>
      </c>
      <c r="R115" s="262"/>
      <c r="S115" s="265"/>
      <c r="T115" s="268"/>
      <c r="U115" s="271"/>
      <c r="V115" s="268"/>
      <c r="W115" s="259"/>
      <c r="X115" s="161"/>
      <c r="Y115" s="2" t="s">
        <v>125</v>
      </c>
    </row>
    <row r="116" spans="1:25" x14ac:dyDescent="0.15">
      <c r="A116" s="51"/>
      <c r="B116" s="62"/>
      <c r="C116" s="28" t="s">
        <v>104</v>
      </c>
      <c r="D116" s="34"/>
      <c r="E116" s="61" t="s">
        <v>48</v>
      </c>
      <c r="F116" s="76">
        <v>74.3</v>
      </c>
      <c r="G116" s="77">
        <v>70.400000000000006</v>
      </c>
      <c r="H116" s="14">
        <v>69.5</v>
      </c>
      <c r="I116" s="77">
        <v>70.8</v>
      </c>
      <c r="J116" s="223">
        <v>73.099999999999994</v>
      </c>
      <c r="K116" s="197">
        <f t="shared" si="23"/>
        <v>1.0324858757062148</v>
      </c>
      <c r="L116" s="198" t="str">
        <f t="shared" si="19"/>
        <v>Ⅲ</v>
      </c>
      <c r="M116" s="199"/>
      <c r="N116" s="200" t="str">
        <f t="shared" si="17"/>
        <v>③</v>
      </c>
      <c r="O116" s="200" t="str">
        <f t="shared" si="20"/>
        <v>⑤</v>
      </c>
      <c r="P116" s="201" t="str">
        <f t="shared" si="18"/>
        <v>Ⅲ</v>
      </c>
      <c r="Q116" s="205">
        <f t="shared" si="24"/>
        <v>2.2999999999999972</v>
      </c>
      <c r="R116" s="262"/>
      <c r="S116" s="265"/>
      <c r="T116" s="268"/>
      <c r="U116" s="271"/>
      <c r="V116" s="268"/>
      <c r="W116" s="259"/>
      <c r="X116" s="161"/>
      <c r="Y116" s="2" t="s">
        <v>22</v>
      </c>
    </row>
    <row r="117" spans="1:25" x14ac:dyDescent="0.15">
      <c r="A117" s="51"/>
      <c r="B117" s="62"/>
      <c r="C117" s="28" t="s">
        <v>114</v>
      </c>
      <c r="D117" s="34"/>
      <c r="E117" s="61" t="s">
        <v>48</v>
      </c>
      <c r="F117" s="76">
        <v>98.3</v>
      </c>
      <c r="G117" s="77">
        <v>92.3</v>
      </c>
      <c r="H117" s="14">
        <v>94.3</v>
      </c>
      <c r="I117" s="77">
        <v>91.8</v>
      </c>
      <c r="J117" s="223">
        <v>94.5</v>
      </c>
      <c r="K117" s="197">
        <f t="shared" si="23"/>
        <v>1.0294117647058825</v>
      </c>
      <c r="L117" s="198" t="str">
        <f t="shared" si="19"/>
        <v>Ⅲ</v>
      </c>
      <c r="M117" s="199"/>
      <c r="N117" s="200" t="str">
        <f t="shared" si="17"/>
        <v>③</v>
      </c>
      <c r="O117" s="200" t="str">
        <f t="shared" si="20"/>
        <v>⑤</v>
      </c>
      <c r="P117" s="201" t="str">
        <f t="shared" si="18"/>
        <v>Ⅲ</v>
      </c>
      <c r="Q117" s="205">
        <f t="shared" si="24"/>
        <v>2.7000000000000028</v>
      </c>
      <c r="R117" s="262"/>
      <c r="S117" s="265"/>
      <c r="T117" s="268"/>
      <c r="U117" s="271"/>
      <c r="V117" s="268"/>
      <c r="W117" s="259"/>
      <c r="X117" s="161"/>
      <c r="Y117" s="2" t="s">
        <v>135</v>
      </c>
    </row>
    <row r="118" spans="1:25" x14ac:dyDescent="0.15">
      <c r="A118" s="51"/>
      <c r="B118" s="62"/>
      <c r="C118" s="28" t="s">
        <v>115</v>
      </c>
      <c r="D118" s="34"/>
      <c r="E118" s="61" t="s">
        <v>48</v>
      </c>
      <c r="F118" s="76">
        <v>94.2</v>
      </c>
      <c r="G118" s="77">
        <v>93.3</v>
      </c>
      <c r="H118" s="14">
        <v>93.6</v>
      </c>
      <c r="I118" s="77">
        <v>93.3</v>
      </c>
      <c r="J118" s="223">
        <v>90.2</v>
      </c>
      <c r="K118" s="197">
        <f t="shared" si="23"/>
        <v>0.96677384780278675</v>
      </c>
      <c r="L118" s="198" t="str">
        <f t="shared" si="19"/>
        <v>Ⅲ</v>
      </c>
      <c r="M118" s="199"/>
      <c r="N118" s="200" t="str">
        <f t="shared" si="17"/>
        <v>③</v>
      </c>
      <c r="O118" s="200" t="str">
        <f t="shared" si="20"/>
        <v>⑤</v>
      </c>
      <c r="P118" s="201" t="str">
        <f t="shared" si="18"/>
        <v>Ⅲ</v>
      </c>
      <c r="Q118" s="205">
        <f t="shared" si="24"/>
        <v>-3.0999999999999943</v>
      </c>
      <c r="R118" s="262"/>
      <c r="S118" s="265"/>
      <c r="T118" s="268"/>
      <c r="U118" s="271"/>
      <c r="V118" s="268"/>
      <c r="W118" s="259"/>
      <c r="X118" s="161"/>
      <c r="Y118" s="2" t="s">
        <v>23</v>
      </c>
    </row>
    <row r="119" spans="1:25" x14ac:dyDescent="0.15">
      <c r="A119" s="51"/>
      <c r="B119" s="62"/>
      <c r="C119" s="24" t="s">
        <v>31</v>
      </c>
      <c r="D119" s="34"/>
      <c r="E119" s="61" t="s">
        <v>48</v>
      </c>
      <c r="F119" s="76">
        <v>94.5</v>
      </c>
      <c r="G119" s="77">
        <v>91.9</v>
      </c>
      <c r="H119" s="14">
        <v>92.1</v>
      </c>
      <c r="I119" s="77">
        <v>91.7</v>
      </c>
      <c r="J119" s="223">
        <v>92.5</v>
      </c>
      <c r="K119" s="197">
        <f t="shared" si="23"/>
        <v>1.0087241003271536</v>
      </c>
      <c r="L119" s="198" t="str">
        <f t="shared" si="19"/>
        <v>Ⅲ</v>
      </c>
      <c r="M119" s="199"/>
      <c r="N119" s="200" t="str">
        <f t="shared" si="17"/>
        <v>③</v>
      </c>
      <c r="O119" s="200" t="str">
        <f t="shared" si="20"/>
        <v>⑤</v>
      </c>
      <c r="P119" s="201" t="str">
        <f t="shared" si="18"/>
        <v>Ⅲ</v>
      </c>
      <c r="Q119" s="205">
        <f t="shared" si="24"/>
        <v>0.79999999999999716</v>
      </c>
      <c r="R119" s="263"/>
      <c r="S119" s="266"/>
      <c r="T119" s="269"/>
      <c r="U119" s="272"/>
      <c r="V119" s="269"/>
      <c r="W119" s="273"/>
      <c r="X119" s="161"/>
      <c r="Y119" s="2" t="s">
        <v>77</v>
      </c>
    </row>
    <row r="120" spans="1:25" x14ac:dyDescent="0.15">
      <c r="A120" s="51">
        <v>25</v>
      </c>
      <c r="B120" s="62" t="s">
        <v>17</v>
      </c>
      <c r="C120" s="24"/>
      <c r="D120" s="34"/>
      <c r="E120" s="61"/>
      <c r="F120" s="22"/>
      <c r="G120" s="72"/>
      <c r="H120" s="14"/>
      <c r="I120" s="72"/>
      <c r="J120" s="14"/>
      <c r="K120" s="197"/>
      <c r="L120" s="203"/>
      <c r="M120" s="199"/>
      <c r="N120" s="200"/>
      <c r="O120" s="200"/>
      <c r="P120" s="201"/>
      <c r="Q120" s="202"/>
      <c r="R120" s="261">
        <f>COUNTIF($L120:$L131,"Ⅱ")</f>
        <v>0</v>
      </c>
      <c r="S120" s="264">
        <f>COUNTIF($L120:$L131,"Ⅲ")</f>
        <v>9</v>
      </c>
      <c r="T120" s="267">
        <f>COUNTIF($L120:$L131,"Ⅳ")</f>
        <v>1</v>
      </c>
      <c r="U120" s="270">
        <f>T120/V120</f>
        <v>0.1</v>
      </c>
      <c r="V120" s="267">
        <f>SUM(R120:T131)</f>
        <v>10</v>
      </c>
      <c r="W120" s="258" t="str">
        <f>IF(R120/V120&gt;=2/3,"Ⅱ",IF(AND(50%&lt;=U120,R120=0),"Ⅳ",IF(AND(2/3&lt;=U120,R120/V120&lt;=10%),"Ⅳ","Ⅲ")))</f>
        <v>Ⅲ</v>
      </c>
      <c r="X120" s="161"/>
      <c r="Y120" s="7" t="s">
        <v>139</v>
      </c>
    </row>
    <row r="121" spans="1:25" x14ac:dyDescent="0.15">
      <c r="A121" s="51"/>
      <c r="B121" s="62"/>
      <c r="C121" s="24" t="s">
        <v>107</v>
      </c>
      <c r="D121" s="34"/>
      <c r="E121" s="61" t="s">
        <v>48</v>
      </c>
      <c r="F121" s="19">
        <v>95.2</v>
      </c>
      <c r="G121" s="78">
        <v>91.9</v>
      </c>
      <c r="H121" s="78">
        <v>90.8</v>
      </c>
      <c r="I121" s="78">
        <v>88.9</v>
      </c>
      <c r="J121" s="78">
        <v>87.7</v>
      </c>
      <c r="K121" s="197">
        <f>J121/I121</f>
        <v>0.98650168728908882</v>
      </c>
      <c r="L121" s="198" t="str">
        <f t="shared" si="19"/>
        <v>Ⅲ</v>
      </c>
      <c r="M121" s="199"/>
      <c r="N121" s="200" t="str">
        <f t="shared" si="17"/>
        <v>③</v>
      </c>
      <c r="O121" s="200" t="str">
        <f t="shared" si="20"/>
        <v>⑤</v>
      </c>
      <c r="P121" s="201" t="str">
        <f t="shared" si="18"/>
        <v>Ⅲ</v>
      </c>
      <c r="Q121" s="205">
        <f>J121-I121</f>
        <v>-1.2000000000000028</v>
      </c>
      <c r="R121" s="262"/>
      <c r="S121" s="265"/>
      <c r="T121" s="268"/>
      <c r="U121" s="271"/>
      <c r="V121" s="268"/>
      <c r="W121" s="259"/>
      <c r="X121" s="161"/>
      <c r="Y121" s="7" t="s">
        <v>21</v>
      </c>
    </row>
    <row r="122" spans="1:25" x14ac:dyDescent="0.15">
      <c r="A122" s="51"/>
      <c r="B122" s="62"/>
      <c r="C122" s="24" t="s">
        <v>120</v>
      </c>
      <c r="D122" s="34"/>
      <c r="E122" s="61" t="s">
        <v>48</v>
      </c>
      <c r="F122" s="19">
        <v>81.599999999999994</v>
      </c>
      <c r="G122" s="78">
        <v>81.599999999999994</v>
      </c>
      <c r="H122" s="78">
        <v>81.599999999999994</v>
      </c>
      <c r="I122" s="78">
        <v>86.2</v>
      </c>
      <c r="J122" s="78">
        <v>81.3</v>
      </c>
      <c r="K122" s="197">
        <f>J122/I122</f>
        <v>0.94315545243619481</v>
      </c>
      <c r="L122" s="198" t="str">
        <f t="shared" si="19"/>
        <v>Ⅲ</v>
      </c>
      <c r="M122" s="199"/>
      <c r="N122" s="200" t="str">
        <f t="shared" si="17"/>
        <v>③</v>
      </c>
      <c r="O122" s="200" t="str">
        <f t="shared" si="20"/>
        <v>⑤</v>
      </c>
      <c r="P122" s="201" t="str">
        <f t="shared" si="18"/>
        <v>Ⅲ</v>
      </c>
      <c r="Q122" s="205">
        <f>J122-I122</f>
        <v>-4.9000000000000057</v>
      </c>
      <c r="R122" s="262"/>
      <c r="S122" s="265"/>
      <c r="T122" s="268"/>
      <c r="U122" s="271"/>
      <c r="V122" s="268"/>
      <c r="W122" s="259"/>
      <c r="X122" s="161"/>
      <c r="Y122" s="2" t="s">
        <v>125</v>
      </c>
    </row>
    <row r="123" spans="1:25" x14ac:dyDescent="0.15">
      <c r="A123" s="51"/>
      <c r="B123" s="62"/>
      <c r="C123" s="24" t="s">
        <v>121</v>
      </c>
      <c r="D123" s="34"/>
      <c r="E123" s="61" t="s">
        <v>48</v>
      </c>
      <c r="F123" s="19">
        <v>85.9</v>
      </c>
      <c r="G123" s="78">
        <v>85.1</v>
      </c>
      <c r="H123" s="78">
        <v>83.8</v>
      </c>
      <c r="I123" s="78">
        <v>87.7</v>
      </c>
      <c r="J123" s="78">
        <v>86.8</v>
      </c>
      <c r="K123" s="197">
        <f>J123/I123</f>
        <v>0.98973774230330669</v>
      </c>
      <c r="L123" s="198" t="str">
        <f t="shared" si="19"/>
        <v>Ⅲ</v>
      </c>
      <c r="M123" s="199"/>
      <c r="N123" s="200" t="str">
        <f t="shared" si="17"/>
        <v>③</v>
      </c>
      <c r="O123" s="200" t="str">
        <f t="shared" si="20"/>
        <v>⑤</v>
      </c>
      <c r="P123" s="201" t="str">
        <f t="shared" si="18"/>
        <v>Ⅲ</v>
      </c>
      <c r="Q123" s="205">
        <f>J123-I123</f>
        <v>-0.90000000000000568</v>
      </c>
      <c r="R123" s="262"/>
      <c r="S123" s="265"/>
      <c r="T123" s="268"/>
      <c r="U123" s="271"/>
      <c r="V123" s="268"/>
      <c r="W123" s="259"/>
      <c r="X123" s="161"/>
      <c r="Y123" s="2" t="s">
        <v>22</v>
      </c>
    </row>
    <row r="124" spans="1:25" x14ac:dyDescent="0.15">
      <c r="A124" s="51"/>
      <c r="B124" s="62"/>
      <c r="C124" s="24" t="s">
        <v>122</v>
      </c>
      <c r="D124" s="34"/>
      <c r="E124" s="61" t="s">
        <v>48</v>
      </c>
      <c r="F124" s="19">
        <v>89.4</v>
      </c>
      <c r="G124" s="78">
        <v>87.2</v>
      </c>
      <c r="H124" s="173">
        <v>88.6</v>
      </c>
      <c r="I124" s="78">
        <v>92.7</v>
      </c>
      <c r="J124" s="173">
        <v>88.8</v>
      </c>
      <c r="K124" s="197">
        <f>J124/I124</f>
        <v>0.95792880258899671</v>
      </c>
      <c r="L124" s="198" t="str">
        <f t="shared" si="19"/>
        <v>Ⅲ</v>
      </c>
      <c r="M124" s="199"/>
      <c r="N124" s="200" t="str">
        <f t="shared" si="17"/>
        <v>③</v>
      </c>
      <c r="O124" s="200" t="str">
        <f t="shared" si="20"/>
        <v>⑤</v>
      </c>
      <c r="P124" s="201" t="str">
        <f t="shared" si="18"/>
        <v>Ⅲ</v>
      </c>
      <c r="Q124" s="205">
        <f>J124-I124</f>
        <v>-3.9000000000000057</v>
      </c>
      <c r="R124" s="262"/>
      <c r="S124" s="265"/>
      <c r="T124" s="268"/>
      <c r="U124" s="271"/>
      <c r="V124" s="268"/>
      <c r="W124" s="259"/>
      <c r="X124" s="161"/>
      <c r="Y124" s="2" t="s">
        <v>135</v>
      </c>
    </row>
    <row r="125" spans="1:25" x14ac:dyDescent="0.15">
      <c r="A125" s="51"/>
      <c r="B125" s="62"/>
      <c r="C125" s="24" t="s">
        <v>115</v>
      </c>
      <c r="D125" s="34"/>
      <c r="E125" s="61" t="s">
        <v>48</v>
      </c>
      <c r="F125" s="19">
        <v>87.3</v>
      </c>
      <c r="G125" s="78">
        <v>90.9</v>
      </c>
      <c r="H125" s="78">
        <v>91.7</v>
      </c>
      <c r="I125" s="78">
        <v>89.6</v>
      </c>
      <c r="J125" s="78">
        <v>89.4</v>
      </c>
      <c r="K125" s="197">
        <f>J125/I125</f>
        <v>0.99776785714285732</v>
      </c>
      <c r="L125" s="198" t="str">
        <f t="shared" si="19"/>
        <v>Ⅲ</v>
      </c>
      <c r="M125" s="199"/>
      <c r="N125" s="200" t="str">
        <f t="shared" si="17"/>
        <v>③</v>
      </c>
      <c r="O125" s="200" t="str">
        <f t="shared" si="20"/>
        <v>⑤</v>
      </c>
      <c r="P125" s="201" t="str">
        <f t="shared" si="18"/>
        <v>Ⅲ</v>
      </c>
      <c r="Q125" s="205">
        <f>J125-I125</f>
        <v>-0.19999999999998863</v>
      </c>
      <c r="R125" s="262"/>
      <c r="S125" s="265"/>
      <c r="T125" s="268"/>
      <c r="U125" s="271"/>
      <c r="V125" s="268"/>
      <c r="W125" s="259"/>
      <c r="X125" s="161"/>
      <c r="Y125" s="2" t="s">
        <v>23</v>
      </c>
    </row>
    <row r="126" spans="1:25" x14ac:dyDescent="0.15">
      <c r="A126" s="51"/>
      <c r="B126" s="62" t="s">
        <v>18</v>
      </c>
      <c r="C126" s="24"/>
      <c r="D126" s="34"/>
      <c r="E126" s="61"/>
      <c r="F126" s="22"/>
      <c r="G126" s="72"/>
      <c r="H126" s="14"/>
      <c r="I126" s="72"/>
      <c r="J126" s="14"/>
      <c r="K126" s="197"/>
      <c r="L126" s="203"/>
      <c r="M126" s="199"/>
      <c r="N126" s="200"/>
      <c r="O126" s="200"/>
      <c r="P126" s="201"/>
      <c r="Q126" s="202"/>
      <c r="R126" s="262"/>
      <c r="S126" s="265"/>
      <c r="T126" s="268"/>
      <c r="U126" s="271"/>
      <c r="V126" s="268"/>
      <c r="W126" s="259"/>
      <c r="X126" s="161"/>
      <c r="Y126" s="7" t="s">
        <v>139</v>
      </c>
    </row>
    <row r="127" spans="1:25" x14ac:dyDescent="0.15">
      <c r="A127" s="51"/>
      <c r="B127" s="62"/>
      <c r="C127" s="24" t="s">
        <v>107</v>
      </c>
      <c r="D127" s="34"/>
      <c r="E127" s="61" t="s">
        <v>25</v>
      </c>
      <c r="F127" s="23">
        <v>20175</v>
      </c>
      <c r="G127" s="75">
        <v>20010</v>
      </c>
      <c r="H127" s="75">
        <v>20493</v>
      </c>
      <c r="I127" s="75">
        <v>22905</v>
      </c>
      <c r="J127" s="75">
        <v>22175</v>
      </c>
      <c r="K127" s="197">
        <f t="shared" ref="K127:K131" si="25">J127/I127</f>
        <v>0.96812922942588953</v>
      </c>
      <c r="L127" s="198" t="str">
        <f t="shared" si="19"/>
        <v>Ⅲ</v>
      </c>
      <c r="M127" s="199"/>
      <c r="N127" s="200" t="str">
        <f t="shared" si="17"/>
        <v>①</v>
      </c>
      <c r="O127" s="200" t="str">
        <f t="shared" si="20"/>
        <v>⑤</v>
      </c>
      <c r="P127" s="201" t="str">
        <f t="shared" si="18"/>
        <v>Ⅲ</v>
      </c>
      <c r="Q127" s="202">
        <f t="shared" ref="Q127:Q131" si="26">J127-I127</f>
        <v>-730</v>
      </c>
      <c r="R127" s="262"/>
      <c r="S127" s="265"/>
      <c r="T127" s="268"/>
      <c r="U127" s="271"/>
      <c r="V127" s="268"/>
      <c r="W127" s="259"/>
      <c r="X127" s="161"/>
      <c r="Y127" s="7" t="s">
        <v>21</v>
      </c>
    </row>
    <row r="128" spans="1:25" x14ac:dyDescent="0.15">
      <c r="A128" s="51"/>
      <c r="B128" s="62"/>
      <c r="C128" s="24" t="s">
        <v>112</v>
      </c>
      <c r="D128" s="34"/>
      <c r="E128" s="61" t="s">
        <v>25</v>
      </c>
      <c r="F128" s="23">
        <v>9322</v>
      </c>
      <c r="G128" s="75">
        <v>9183</v>
      </c>
      <c r="H128" s="75">
        <v>9862</v>
      </c>
      <c r="I128" s="75">
        <v>10390</v>
      </c>
      <c r="J128" s="75">
        <v>10071</v>
      </c>
      <c r="K128" s="197">
        <f t="shared" si="25"/>
        <v>0.96929740134744946</v>
      </c>
      <c r="L128" s="198" t="str">
        <f t="shared" si="19"/>
        <v>Ⅲ</v>
      </c>
      <c r="M128" s="199"/>
      <c r="N128" s="200" t="str">
        <f t="shared" si="17"/>
        <v>①</v>
      </c>
      <c r="O128" s="200" t="str">
        <f t="shared" si="20"/>
        <v>⑤</v>
      </c>
      <c r="P128" s="201" t="str">
        <f t="shared" si="18"/>
        <v>Ⅲ</v>
      </c>
      <c r="Q128" s="202">
        <f t="shared" si="26"/>
        <v>-319</v>
      </c>
      <c r="R128" s="262"/>
      <c r="S128" s="265"/>
      <c r="T128" s="268"/>
      <c r="U128" s="271"/>
      <c r="V128" s="268"/>
      <c r="W128" s="259"/>
      <c r="X128" s="161"/>
      <c r="Y128" s="2" t="s">
        <v>125</v>
      </c>
    </row>
    <row r="129" spans="1:25" x14ac:dyDescent="0.15">
      <c r="A129" s="51"/>
      <c r="B129" s="62"/>
      <c r="C129" s="24" t="s">
        <v>121</v>
      </c>
      <c r="D129" s="34"/>
      <c r="E129" s="61" t="s">
        <v>25</v>
      </c>
      <c r="F129" s="23">
        <v>910</v>
      </c>
      <c r="G129" s="75">
        <v>890</v>
      </c>
      <c r="H129" s="75">
        <v>955</v>
      </c>
      <c r="I129" s="75">
        <v>970</v>
      </c>
      <c r="J129" s="75">
        <v>1111</v>
      </c>
      <c r="K129" s="197">
        <f t="shared" si="25"/>
        <v>1.145360824742268</v>
      </c>
      <c r="L129" s="198" t="str">
        <f t="shared" si="19"/>
        <v>Ⅳ</v>
      </c>
      <c r="M129" s="199"/>
      <c r="N129" s="200" t="str">
        <f t="shared" si="17"/>
        <v>①</v>
      </c>
      <c r="O129" s="200" t="str">
        <f t="shared" si="20"/>
        <v>③</v>
      </c>
      <c r="P129" s="201" t="str">
        <f t="shared" si="18"/>
        <v>Ⅳ</v>
      </c>
      <c r="Q129" s="202">
        <f t="shared" si="26"/>
        <v>141</v>
      </c>
      <c r="R129" s="262"/>
      <c r="S129" s="265"/>
      <c r="T129" s="268"/>
      <c r="U129" s="271"/>
      <c r="V129" s="268"/>
      <c r="W129" s="259"/>
      <c r="X129" s="161"/>
      <c r="Y129" s="2" t="s">
        <v>22</v>
      </c>
    </row>
    <row r="130" spans="1:25" x14ac:dyDescent="0.15">
      <c r="A130" s="51"/>
      <c r="B130" s="62"/>
      <c r="C130" s="24" t="s">
        <v>122</v>
      </c>
      <c r="D130" s="34"/>
      <c r="E130" s="61" t="s">
        <v>25</v>
      </c>
      <c r="F130" s="23">
        <v>11485</v>
      </c>
      <c r="G130" s="75">
        <v>11711</v>
      </c>
      <c r="H130" s="75">
        <v>13226</v>
      </c>
      <c r="I130" s="75">
        <v>14994</v>
      </c>
      <c r="J130" s="75">
        <v>13925</v>
      </c>
      <c r="K130" s="197">
        <f t="shared" si="25"/>
        <v>0.92870481525943716</v>
      </c>
      <c r="L130" s="198" t="str">
        <f t="shared" si="19"/>
        <v>Ⅲ</v>
      </c>
      <c r="M130" s="199"/>
      <c r="N130" s="200" t="str">
        <f t="shared" si="17"/>
        <v>①</v>
      </c>
      <c r="O130" s="200" t="str">
        <f t="shared" si="20"/>
        <v>⑤</v>
      </c>
      <c r="P130" s="201" t="str">
        <f t="shared" si="18"/>
        <v>Ⅲ</v>
      </c>
      <c r="Q130" s="202">
        <f t="shared" si="26"/>
        <v>-1069</v>
      </c>
      <c r="R130" s="262"/>
      <c r="S130" s="265"/>
      <c r="T130" s="268"/>
      <c r="U130" s="271"/>
      <c r="V130" s="268"/>
      <c r="W130" s="259"/>
      <c r="X130" s="161"/>
      <c r="Y130" s="2" t="s">
        <v>135</v>
      </c>
    </row>
    <row r="131" spans="1:25" x14ac:dyDescent="0.15">
      <c r="A131" s="51"/>
      <c r="B131" s="62"/>
      <c r="C131" s="24" t="s">
        <v>115</v>
      </c>
      <c r="D131" s="34"/>
      <c r="E131" s="61" t="s">
        <v>25</v>
      </c>
      <c r="F131" s="23">
        <v>9457</v>
      </c>
      <c r="G131" s="75">
        <v>10124</v>
      </c>
      <c r="H131" s="75">
        <v>10812</v>
      </c>
      <c r="I131" s="75">
        <v>10800</v>
      </c>
      <c r="J131" s="75">
        <v>10813</v>
      </c>
      <c r="K131" s="197">
        <f t="shared" si="25"/>
        <v>1.0012037037037036</v>
      </c>
      <c r="L131" s="198" t="str">
        <f t="shared" si="19"/>
        <v>Ⅲ</v>
      </c>
      <c r="M131" s="199"/>
      <c r="N131" s="200" t="str">
        <f t="shared" si="17"/>
        <v>①</v>
      </c>
      <c r="O131" s="200" t="str">
        <f t="shared" si="20"/>
        <v>⑤</v>
      </c>
      <c r="P131" s="201" t="str">
        <f t="shared" si="18"/>
        <v>Ⅲ</v>
      </c>
      <c r="Q131" s="202">
        <f t="shared" si="26"/>
        <v>13</v>
      </c>
      <c r="R131" s="262"/>
      <c r="S131" s="265"/>
      <c r="T131" s="268"/>
      <c r="U131" s="271"/>
      <c r="V131" s="268"/>
      <c r="W131" s="259"/>
      <c r="X131" s="161"/>
      <c r="Y131" s="2" t="s">
        <v>23</v>
      </c>
    </row>
    <row r="132" spans="1:25" x14ac:dyDescent="0.15">
      <c r="A132" s="51">
        <v>27</v>
      </c>
      <c r="B132" s="62" t="s">
        <v>74</v>
      </c>
      <c r="C132" s="24"/>
      <c r="D132" s="34"/>
      <c r="E132" s="61"/>
      <c r="F132" s="23"/>
      <c r="G132" s="75"/>
      <c r="H132" s="14"/>
      <c r="I132" s="14"/>
      <c r="J132" s="14"/>
      <c r="K132" s="197"/>
      <c r="L132" s="203"/>
      <c r="M132" s="199"/>
      <c r="N132" s="200"/>
      <c r="O132" s="200"/>
      <c r="P132" s="201"/>
      <c r="Q132" s="202"/>
      <c r="R132" s="261">
        <f>COUNTIF($L132:$L138,"Ⅱ")</f>
        <v>0</v>
      </c>
      <c r="S132" s="264">
        <f>COUNTIF($L132:$L138,"Ⅲ")</f>
        <v>6</v>
      </c>
      <c r="T132" s="267">
        <f>COUNTIF($L132:$L138,"Ⅳ")</f>
        <v>0</v>
      </c>
      <c r="U132" s="270">
        <f>T132/V132</f>
        <v>0</v>
      </c>
      <c r="V132" s="267">
        <f>SUM(R132:T138)</f>
        <v>6</v>
      </c>
      <c r="W132" s="258" t="str">
        <f>IF(R132/V132&gt;=2/3,"Ⅱ",IF(AND(50%&lt;=U132,R132=0),"Ⅳ",IF(AND(2/3&lt;=U132,R132/V132&lt;=10%),"Ⅳ","Ⅲ")))</f>
        <v>Ⅲ</v>
      </c>
      <c r="X132" s="161"/>
      <c r="Y132" s="7" t="s">
        <v>139</v>
      </c>
    </row>
    <row r="133" spans="1:25" x14ac:dyDescent="0.15">
      <c r="A133" s="51"/>
      <c r="B133" s="62"/>
      <c r="C133" s="28" t="s">
        <v>107</v>
      </c>
      <c r="D133" s="34"/>
      <c r="E133" s="61" t="s">
        <v>48</v>
      </c>
      <c r="F133" s="19">
        <v>46.6</v>
      </c>
      <c r="G133" s="78">
        <v>46.2</v>
      </c>
      <c r="H133" s="181">
        <v>48.1</v>
      </c>
      <c r="I133" s="78">
        <v>46.8</v>
      </c>
      <c r="J133" s="213">
        <v>47.2</v>
      </c>
      <c r="K133" s="212">
        <f>1-((J133-I133)/I133)</f>
        <v>0.99145299145299137</v>
      </c>
      <c r="L133" s="198" t="str">
        <f t="shared" si="19"/>
        <v>Ⅲ</v>
      </c>
      <c r="M133" s="199"/>
      <c r="N133" s="200" t="str">
        <f t="shared" si="17"/>
        <v>③</v>
      </c>
      <c r="O133" s="200" t="str">
        <f>IF(K133&lt;0.9,"①",IF(AND(1.05&lt;=K133,K133&lt;1.1),"②",IF(AND(1.1&lt;=K133,K133&lt;1.2),"③",IF(K133&gt;=1.2,"④","⑤"))))</f>
        <v>⑤</v>
      </c>
      <c r="P133" s="201" t="str">
        <f t="shared" si="18"/>
        <v>Ⅲ</v>
      </c>
      <c r="Q133" s="205">
        <f t="shared" ref="Q133:Q138" si="27">J133-I133</f>
        <v>0.40000000000000568</v>
      </c>
      <c r="R133" s="262"/>
      <c r="S133" s="265"/>
      <c r="T133" s="268"/>
      <c r="U133" s="271"/>
      <c r="V133" s="268"/>
      <c r="W133" s="259"/>
      <c r="X133" s="161"/>
      <c r="Y133" s="7" t="s">
        <v>21</v>
      </c>
    </row>
    <row r="134" spans="1:25" x14ac:dyDescent="0.15">
      <c r="A134" s="51"/>
      <c r="B134" s="62"/>
      <c r="C134" s="28" t="s">
        <v>112</v>
      </c>
      <c r="D134" s="34"/>
      <c r="E134" s="61" t="s">
        <v>48</v>
      </c>
      <c r="F134" s="19">
        <v>67.7</v>
      </c>
      <c r="G134" s="78">
        <v>61.4</v>
      </c>
      <c r="H134" s="181">
        <v>61</v>
      </c>
      <c r="I134" s="78">
        <v>59.6</v>
      </c>
      <c r="J134" s="213">
        <v>58</v>
      </c>
      <c r="K134" s="212">
        <f t="shared" ref="K134:K145" si="28">1-((J134-I134)/I134)</f>
        <v>1.0268456375838926</v>
      </c>
      <c r="L134" s="198" t="str">
        <f t="shared" si="19"/>
        <v>Ⅲ</v>
      </c>
      <c r="M134" s="199"/>
      <c r="N134" s="200" t="str">
        <f t="shared" si="17"/>
        <v>③</v>
      </c>
      <c r="O134" s="200" t="str">
        <f t="shared" ref="O134:O138" si="29">IF(K134&lt;0.9,"①",IF(AND(1.05&lt;=K134,K134&lt;1.1),"②",IF(AND(1.1&lt;=K134,K134&lt;1.2),"③",IF(K134&gt;=1.2,"④","⑤"))))</f>
        <v>⑤</v>
      </c>
      <c r="P134" s="201" t="str">
        <f t="shared" si="18"/>
        <v>Ⅲ</v>
      </c>
      <c r="Q134" s="205">
        <f t="shared" si="27"/>
        <v>-1.6000000000000014</v>
      </c>
      <c r="R134" s="262"/>
      <c r="S134" s="265"/>
      <c r="T134" s="268"/>
      <c r="U134" s="271"/>
      <c r="V134" s="268"/>
      <c r="W134" s="259"/>
      <c r="X134" s="161"/>
      <c r="Y134" s="2" t="s">
        <v>125</v>
      </c>
    </row>
    <row r="135" spans="1:25" x14ac:dyDescent="0.15">
      <c r="A135" s="51"/>
      <c r="B135" s="62"/>
      <c r="C135" s="28" t="s">
        <v>104</v>
      </c>
      <c r="D135" s="34"/>
      <c r="E135" s="61" t="s">
        <v>48</v>
      </c>
      <c r="F135" s="19">
        <v>100.7</v>
      </c>
      <c r="G135" s="78">
        <v>94.9</v>
      </c>
      <c r="H135" s="14">
        <v>96.3</v>
      </c>
      <c r="I135" s="78">
        <v>93.5</v>
      </c>
      <c r="J135" s="213">
        <v>91.7</v>
      </c>
      <c r="K135" s="212">
        <f t="shared" si="28"/>
        <v>1.0192513368983958</v>
      </c>
      <c r="L135" s="198" t="str">
        <f t="shared" si="19"/>
        <v>Ⅲ</v>
      </c>
      <c r="M135" s="199"/>
      <c r="N135" s="200" t="str">
        <f t="shared" si="17"/>
        <v>③</v>
      </c>
      <c r="O135" s="200" t="str">
        <f t="shared" si="29"/>
        <v>⑤</v>
      </c>
      <c r="P135" s="201" t="str">
        <f t="shared" si="18"/>
        <v>Ⅲ</v>
      </c>
      <c r="Q135" s="205">
        <f t="shared" si="27"/>
        <v>-1.7999999999999972</v>
      </c>
      <c r="R135" s="262"/>
      <c r="S135" s="265"/>
      <c r="T135" s="268"/>
      <c r="U135" s="271"/>
      <c r="V135" s="268"/>
      <c r="W135" s="259"/>
      <c r="X135" s="161"/>
      <c r="Y135" s="2" t="s">
        <v>22</v>
      </c>
    </row>
    <row r="136" spans="1:25" x14ac:dyDescent="0.15">
      <c r="A136" s="51"/>
      <c r="B136" s="62"/>
      <c r="C136" s="28" t="s">
        <v>114</v>
      </c>
      <c r="D136" s="34"/>
      <c r="E136" s="61" t="s">
        <v>48</v>
      </c>
      <c r="F136" s="19">
        <v>45.8</v>
      </c>
      <c r="G136" s="78">
        <v>43.7</v>
      </c>
      <c r="H136" s="14">
        <v>40.299999999999997</v>
      </c>
      <c r="I136" s="78">
        <v>41.1</v>
      </c>
      <c r="J136" s="213">
        <v>38.299999999999997</v>
      </c>
      <c r="K136" s="212">
        <f t="shared" si="28"/>
        <v>1.0681265206812653</v>
      </c>
      <c r="L136" s="198" t="str">
        <f t="shared" si="19"/>
        <v>Ⅲ</v>
      </c>
      <c r="M136" s="199"/>
      <c r="N136" s="200" t="str">
        <f t="shared" si="17"/>
        <v>③</v>
      </c>
      <c r="O136" s="200" t="str">
        <f t="shared" si="29"/>
        <v>②</v>
      </c>
      <c r="P136" s="201" t="str">
        <f t="shared" si="18"/>
        <v>Ⅲ</v>
      </c>
      <c r="Q136" s="205">
        <f t="shared" si="27"/>
        <v>-2.8000000000000043</v>
      </c>
      <c r="R136" s="262"/>
      <c r="S136" s="265"/>
      <c r="T136" s="268"/>
      <c r="U136" s="271"/>
      <c r="V136" s="268"/>
      <c r="W136" s="259"/>
      <c r="X136" s="161"/>
      <c r="Y136" s="2" t="s">
        <v>135</v>
      </c>
    </row>
    <row r="137" spans="1:25" x14ac:dyDescent="0.15">
      <c r="A137" s="51"/>
      <c r="B137" s="62"/>
      <c r="C137" s="28" t="s">
        <v>115</v>
      </c>
      <c r="D137" s="34"/>
      <c r="E137" s="61" t="s">
        <v>48</v>
      </c>
      <c r="F137" s="19">
        <v>57.4</v>
      </c>
      <c r="G137" s="78">
        <v>55.4</v>
      </c>
      <c r="H137" s="14">
        <v>55.8</v>
      </c>
      <c r="I137" s="78">
        <v>56.8</v>
      </c>
      <c r="J137" s="213">
        <v>58.9</v>
      </c>
      <c r="K137" s="212">
        <f t="shared" si="28"/>
        <v>0.9630281690140845</v>
      </c>
      <c r="L137" s="198" t="str">
        <f t="shared" si="19"/>
        <v>Ⅲ</v>
      </c>
      <c r="M137" s="199"/>
      <c r="N137" s="200" t="str">
        <f t="shared" si="17"/>
        <v>③</v>
      </c>
      <c r="O137" s="200" t="str">
        <f t="shared" si="29"/>
        <v>⑤</v>
      </c>
      <c r="P137" s="201" t="str">
        <f t="shared" si="18"/>
        <v>Ⅲ</v>
      </c>
      <c r="Q137" s="205">
        <f t="shared" si="27"/>
        <v>2.1000000000000014</v>
      </c>
      <c r="R137" s="262"/>
      <c r="S137" s="265"/>
      <c r="T137" s="268"/>
      <c r="U137" s="271"/>
      <c r="V137" s="268"/>
      <c r="W137" s="259"/>
      <c r="X137" s="161"/>
      <c r="Y137" s="2" t="s">
        <v>23</v>
      </c>
    </row>
    <row r="138" spans="1:25" x14ac:dyDescent="0.15">
      <c r="A138" s="51"/>
      <c r="B138" s="62"/>
      <c r="C138" s="24" t="s">
        <v>31</v>
      </c>
      <c r="D138" s="34"/>
      <c r="E138" s="61" t="s">
        <v>48</v>
      </c>
      <c r="F138" s="19">
        <v>54.3</v>
      </c>
      <c r="G138" s="78">
        <v>52.2</v>
      </c>
      <c r="H138" s="14">
        <v>51.6</v>
      </c>
      <c r="I138" s="78">
        <v>51.4</v>
      </c>
      <c r="J138" s="213">
        <v>50.5</v>
      </c>
      <c r="K138" s="212">
        <f t="shared" si="28"/>
        <v>1.0175097276264591</v>
      </c>
      <c r="L138" s="198" t="str">
        <f t="shared" si="19"/>
        <v>Ⅲ</v>
      </c>
      <c r="M138" s="199"/>
      <c r="N138" s="200" t="str">
        <f t="shared" si="17"/>
        <v>③</v>
      </c>
      <c r="O138" s="200" t="str">
        <f t="shared" si="29"/>
        <v>⑤</v>
      </c>
      <c r="P138" s="201" t="str">
        <f t="shared" si="18"/>
        <v>Ⅲ</v>
      </c>
      <c r="Q138" s="205">
        <f t="shared" si="27"/>
        <v>-0.89999999999999858</v>
      </c>
      <c r="R138" s="263"/>
      <c r="S138" s="266"/>
      <c r="T138" s="269"/>
      <c r="U138" s="272"/>
      <c r="V138" s="269"/>
      <c r="W138" s="273"/>
      <c r="X138" s="161"/>
      <c r="Y138" s="2" t="s">
        <v>77</v>
      </c>
    </row>
    <row r="139" spans="1:25" x14ac:dyDescent="0.15">
      <c r="A139" s="51">
        <v>28</v>
      </c>
      <c r="B139" s="62" t="s">
        <v>75</v>
      </c>
      <c r="C139" s="24"/>
      <c r="D139" s="34"/>
      <c r="E139" s="61"/>
      <c r="F139" s="19"/>
      <c r="G139" s="78"/>
      <c r="H139" s="14"/>
      <c r="I139" s="78"/>
      <c r="J139" s="213"/>
      <c r="K139" s="197"/>
      <c r="L139" s="203"/>
      <c r="M139" s="199"/>
      <c r="N139" s="200"/>
      <c r="O139" s="200"/>
      <c r="P139" s="201"/>
      <c r="Q139" s="205"/>
      <c r="R139" s="261">
        <f>COUNTIF($L139:$L151,"Ⅱ")</f>
        <v>0</v>
      </c>
      <c r="S139" s="264">
        <f>COUNTIF($L139:$L151,"Ⅲ")</f>
        <v>11</v>
      </c>
      <c r="T139" s="267">
        <f>COUNTIF($L139:$L151,"Ⅳ")</f>
        <v>0</v>
      </c>
      <c r="U139" s="270">
        <f>T139/V139</f>
        <v>0</v>
      </c>
      <c r="V139" s="267">
        <f>SUM(R139:T151)</f>
        <v>11</v>
      </c>
      <c r="W139" s="258" t="str">
        <f>IF(R139/V139&gt;=2/3,"Ⅱ",IF(AND(50%&lt;=U139,R139=0),"Ⅳ",IF(AND(2/3&lt;=U139,R139/V139&lt;=10%),"Ⅳ","Ⅲ")))</f>
        <v>Ⅲ</v>
      </c>
      <c r="X139" s="161"/>
      <c r="Y139" s="7" t="s">
        <v>139</v>
      </c>
    </row>
    <row r="140" spans="1:25" x14ac:dyDescent="0.15">
      <c r="A140" s="51"/>
      <c r="B140" s="62"/>
      <c r="C140" s="28" t="s">
        <v>107</v>
      </c>
      <c r="D140" s="34"/>
      <c r="E140" s="61" t="s">
        <v>48</v>
      </c>
      <c r="F140" s="19">
        <v>33.299999999999997</v>
      </c>
      <c r="G140" s="78">
        <v>31.5</v>
      </c>
      <c r="H140" s="181">
        <v>32</v>
      </c>
      <c r="I140" s="78">
        <v>30.8</v>
      </c>
      <c r="J140" s="213">
        <v>32</v>
      </c>
      <c r="K140" s="212">
        <f t="shared" si="28"/>
        <v>0.96103896103896103</v>
      </c>
      <c r="L140" s="198" t="str">
        <f t="shared" si="19"/>
        <v>Ⅲ</v>
      </c>
      <c r="M140" s="199"/>
      <c r="N140" s="200" t="str">
        <f t="shared" ref="N140:N151" si="30">IF(I140&gt;=501,"①",IF(I140&lt;=100,"③","②"))</f>
        <v>③</v>
      </c>
      <c r="O140" s="200" t="str">
        <f>IF(K140&lt;0.9,"①",IF(AND(1.05&lt;=K140,K140&lt;1.1),"②",IF(AND(1.1&lt;=K140,K140&lt;1.2),"③",IF(K140&gt;=1.2,"④","⑤"))))</f>
        <v>⑤</v>
      </c>
      <c r="P140" s="201" t="str">
        <f t="shared" ref="P140:P151" si="31">INDEX($AB$9:$AD$13,MATCH(O140,$AA$9:$AA$13,0),MATCH(N140,$AB$8:$AD$8,0))</f>
        <v>Ⅲ</v>
      </c>
      <c r="Q140" s="205">
        <f t="shared" ref="Q140:Q145" si="32">J140-I140</f>
        <v>1.1999999999999993</v>
      </c>
      <c r="R140" s="262"/>
      <c r="S140" s="265"/>
      <c r="T140" s="268"/>
      <c r="U140" s="271"/>
      <c r="V140" s="268"/>
      <c r="W140" s="259"/>
      <c r="X140" s="161"/>
      <c r="Y140" s="7" t="s">
        <v>21</v>
      </c>
    </row>
    <row r="141" spans="1:25" x14ac:dyDescent="0.15">
      <c r="A141" s="51"/>
      <c r="B141" s="62"/>
      <c r="C141" s="28" t="s">
        <v>112</v>
      </c>
      <c r="D141" s="34"/>
      <c r="E141" s="61" t="s">
        <v>48</v>
      </c>
      <c r="F141" s="19">
        <v>23</v>
      </c>
      <c r="G141" s="78">
        <v>23.2</v>
      </c>
      <c r="H141" s="181">
        <v>23</v>
      </c>
      <c r="I141" s="78">
        <v>22.5</v>
      </c>
      <c r="J141" s="213">
        <v>23.9</v>
      </c>
      <c r="K141" s="212">
        <f t="shared" si="28"/>
        <v>0.93777777777777782</v>
      </c>
      <c r="L141" s="198" t="str">
        <f t="shared" si="19"/>
        <v>Ⅲ</v>
      </c>
      <c r="M141" s="199"/>
      <c r="N141" s="200" t="str">
        <f t="shared" si="30"/>
        <v>③</v>
      </c>
      <c r="O141" s="200" t="str">
        <f t="shared" ref="O141:O145" si="33">IF(K141&lt;0.9,"①",IF(AND(1.05&lt;=K141,K141&lt;1.1),"②",IF(AND(1.1&lt;=K141,K141&lt;1.2),"③",IF(K141&gt;=1.2,"④","⑤"))))</f>
        <v>⑤</v>
      </c>
      <c r="P141" s="201" t="str">
        <f t="shared" si="31"/>
        <v>Ⅲ</v>
      </c>
      <c r="Q141" s="205">
        <f t="shared" si="32"/>
        <v>1.3999999999999986</v>
      </c>
      <c r="R141" s="262"/>
      <c r="S141" s="265"/>
      <c r="T141" s="268"/>
      <c r="U141" s="271"/>
      <c r="V141" s="268"/>
      <c r="W141" s="259"/>
      <c r="X141" s="161"/>
      <c r="Y141" s="2" t="s">
        <v>125</v>
      </c>
    </row>
    <row r="142" spans="1:25" x14ac:dyDescent="0.15">
      <c r="A142" s="51"/>
      <c r="B142" s="62"/>
      <c r="C142" s="28" t="s">
        <v>104</v>
      </c>
      <c r="D142" s="34"/>
      <c r="E142" s="61" t="s">
        <v>48</v>
      </c>
      <c r="F142" s="19">
        <v>7.4</v>
      </c>
      <c r="G142" s="78">
        <v>6.5</v>
      </c>
      <c r="H142" s="14">
        <v>6.7</v>
      </c>
      <c r="I142" s="78">
        <v>6.9</v>
      </c>
      <c r="J142" s="213">
        <v>6.6</v>
      </c>
      <c r="K142" s="212">
        <f t="shared" si="28"/>
        <v>1.0434782608695654</v>
      </c>
      <c r="L142" s="198" t="str">
        <f t="shared" si="19"/>
        <v>Ⅲ</v>
      </c>
      <c r="M142" s="199"/>
      <c r="N142" s="200" t="str">
        <f t="shared" si="30"/>
        <v>③</v>
      </c>
      <c r="O142" s="200" t="str">
        <f t="shared" si="33"/>
        <v>⑤</v>
      </c>
      <c r="P142" s="201" t="str">
        <f t="shared" si="31"/>
        <v>Ⅲ</v>
      </c>
      <c r="Q142" s="205">
        <f t="shared" si="32"/>
        <v>-0.30000000000000071</v>
      </c>
      <c r="R142" s="262"/>
      <c r="S142" s="265"/>
      <c r="T142" s="268"/>
      <c r="U142" s="271"/>
      <c r="V142" s="268"/>
      <c r="W142" s="259"/>
      <c r="X142" s="161"/>
      <c r="Y142" s="2" t="s">
        <v>22</v>
      </c>
    </row>
    <row r="143" spans="1:25" x14ac:dyDescent="0.15">
      <c r="A143" s="51"/>
      <c r="B143" s="62"/>
      <c r="C143" s="28" t="s">
        <v>114</v>
      </c>
      <c r="D143" s="34"/>
      <c r="E143" s="61" t="s">
        <v>48</v>
      </c>
      <c r="F143" s="19">
        <v>38</v>
      </c>
      <c r="G143" s="78">
        <v>39.1</v>
      </c>
      <c r="H143" s="14">
        <v>37.5</v>
      </c>
      <c r="I143" s="78">
        <v>36</v>
      </c>
      <c r="J143" s="213">
        <v>39.4</v>
      </c>
      <c r="K143" s="212">
        <f t="shared" si="28"/>
        <v>0.90555555555555556</v>
      </c>
      <c r="L143" s="198" t="str">
        <f t="shared" si="19"/>
        <v>Ⅲ</v>
      </c>
      <c r="M143" s="199"/>
      <c r="N143" s="200" t="str">
        <f t="shared" si="30"/>
        <v>③</v>
      </c>
      <c r="O143" s="200" t="str">
        <f t="shared" si="33"/>
        <v>⑤</v>
      </c>
      <c r="P143" s="201" t="str">
        <f t="shared" si="31"/>
        <v>Ⅲ</v>
      </c>
      <c r="Q143" s="205">
        <f t="shared" si="32"/>
        <v>3.3999999999999986</v>
      </c>
      <c r="R143" s="262"/>
      <c r="S143" s="265"/>
      <c r="T143" s="268"/>
      <c r="U143" s="271"/>
      <c r="V143" s="268"/>
      <c r="W143" s="259"/>
      <c r="X143" s="161"/>
      <c r="Y143" s="2" t="s">
        <v>135</v>
      </c>
    </row>
    <row r="144" spans="1:25" x14ac:dyDescent="0.15">
      <c r="A144" s="51"/>
      <c r="B144" s="62"/>
      <c r="C144" s="28" t="s">
        <v>115</v>
      </c>
      <c r="D144" s="34"/>
      <c r="E144" s="61" t="s">
        <v>48</v>
      </c>
      <c r="F144" s="19">
        <v>26.3</v>
      </c>
      <c r="G144" s="78">
        <v>24.3</v>
      </c>
      <c r="H144" s="14">
        <v>23.8</v>
      </c>
      <c r="I144" s="78">
        <v>22.7</v>
      </c>
      <c r="J144" s="213">
        <v>24.4</v>
      </c>
      <c r="K144" s="212">
        <f t="shared" si="28"/>
        <v>0.92511013215859039</v>
      </c>
      <c r="L144" s="198" t="str">
        <f t="shared" si="19"/>
        <v>Ⅲ</v>
      </c>
      <c r="M144" s="199"/>
      <c r="N144" s="200" t="str">
        <f t="shared" si="30"/>
        <v>③</v>
      </c>
      <c r="O144" s="200" t="str">
        <f t="shared" si="33"/>
        <v>⑤</v>
      </c>
      <c r="P144" s="201" t="str">
        <f t="shared" si="31"/>
        <v>Ⅲ</v>
      </c>
      <c r="Q144" s="205">
        <f t="shared" si="32"/>
        <v>1.6999999999999993</v>
      </c>
      <c r="R144" s="262"/>
      <c r="S144" s="265"/>
      <c r="T144" s="268"/>
      <c r="U144" s="271"/>
      <c r="V144" s="268"/>
      <c r="W144" s="259"/>
      <c r="X144" s="161"/>
      <c r="Y144" s="2" t="s">
        <v>23</v>
      </c>
    </row>
    <row r="145" spans="1:25" x14ac:dyDescent="0.15">
      <c r="A145" s="51"/>
      <c r="B145" s="62"/>
      <c r="C145" s="24" t="s">
        <v>31</v>
      </c>
      <c r="D145" s="34"/>
      <c r="E145" s="61" t="s">
        <v>48</v>
      </c>
      <c r="F145" s="19">
        <v>30.6</v>
      </c>
      <c r="G145" s="78">
        <v>29.9</v>
      </c>
      <c r="H145" s="14">
        <v>29.8</v>
      </c>
      <c r="I145" s="78">
        <v>28.6</v>
      </c>
      <c r="J145" s="213">
        <v>30.7</v>
      </c>
      <c r="K145" s="212">
        <f t="shared" si="28"/>
        <v>0.92657342657342667</v>
      </c>
      <c r="L145" s="198" t="str">
        <f t="shared" si="19"/>
        <v>Ⅲ</v>
      </c>
      <c r="M145" s="199"/>
      <c r="N145" s="200" t="str">
        <f t="shared" si="30"/>
        <v>③</v>
      </c>
      <c r="O145" s="200" t="str">
        <f t="shared" si="33"/>
        <v>⑤</v>
      </c>
      <c r="P145" s="201" t="str">
        <f t="shared" si="31"/>
        <v>Ⅲ</v>
      </c>
      <c r="Q145" s="205">
        <f t="shared" si="32"/>
        <v>2.0999999999999979</v>
      </c>
      <c r="R145" s="262"/>
      <c r="S145" s="265"/>
      <c r="T145" s="268"/>
      <c r="U145" s="271"/>
      <c r="V145" s="268"/>
      <c r="W145" s="259"/>
      <c r="X145" s="161"/>
      <c r="Y145" s="2" t="s">
        <v>77</v>
      </c>
    </row>
    <row r="146" spans="1:25" x14ac:dyDescent="0.15">
      <c r="A146" s="51"/>
      <c r="B146" s="62" t="s">
        <v>19</v>
      </c>
      <c r="C146" s="24"/>
      <c r="D146" s="34"/>
      <c r="E146" s="61"/>
      <c r="F146" s="22"/>
      <c r="G146" s="72"/>
      <c r="H146" s="14"/>
      <c r="I146" s="72"/>
      <c r="J146" s="14"/>
      <c r="K146" s="197"/>
      <c r="L146" s="203"/>
      <c r="M146" s="199"/>
      <c r="N146" s="200"/>
      <c r="O146" s="200"/>
      <c r="P146" s="201"/>
      <c r="Q146" s="205"/>
      <c r="R146" s="262"/>
      <c r="S146" s="265"/>
      <c r="T146" s="268"/>
      <c r="U146" s="271"/>
      <c r="V146" s="268"/>
      <c r="W146" s="259"/>
      <c r="X146" s="161"/>
      <c r="Y146" s="7" t="s">
        <v>139</v>
      </c>
    </row>
    <row r="147" spans="1:25" x14ac:dyDescent="0.15">
      <c r="A147" s="51"/>
      <c r="B147" s="62"/>
      <c r="C147" s="28" t="s">
        <v>107</v>
      </c>
      <c r="D147" s="34"/>
      <c r="E147" s="61" t="s">
        <v>48</v>
      </c>
      <c r="F147" s="19">
        <v>69.2</v>
      </c>
      <c r="G147" s="78">
        <v>76.14</v>
      </c>
      <c r="H147" s="78">
        <v>81.099999999999994</v>
      </c>
      <c r="I147" s="78">
        <v>81</v>
      </c>
      <c r="J147" s="78">
        <v>85.88</v>
      </c>
      <c r="K147" s="197">
        <f>J147/I147</f>
        <v>1.0602469135802468</v>
      </c>
      <c r="L147" s="198" t="str">
        <f t="shared" si="19"/>
        <v>Ⅲ</v>
      </c>
      <c r="M147" s="199"/>
      <c r="N147" s="200" t="str">
        <f t="shared" si="30"/>
        <v>③</v>
      </c>
      <c r="O147" s="200" t="str">
        <f t="shared" ref="O147:O151" si="34">IF(J147/I147&lt;90%,"①",IF(AND(105%&lt;=J147/I147,J147/I147&lt;110%),"②",IF(AND(110%&lt;=J147/I147,J147/I147&lt;120%),"③",IF(J147/I147&gt;=120%,"④","⑤"))))</f>
        <v>②</v>
      </c>
      <c r="P147" s="201" t="str">
        <f t="shared" si="31"/>
        <v>Ⅲ</v>
      </c>
      <c r="Q147" s="205">
        <f>J147-I147</f>
        <v>4.8799999999999955</v>
      </c>
      <c r="R147" s="262"/>
      <c r="S147" s="265"/>
      <c r="T147" s="268"/>
      <c r="U147" s="271"/>
      <c r="V147" s="268"/>
      <c r="W147" s="259"/>
      <c r="X147" s="161"/>
      <c r="Y147" s="7" t="s">
        <v>21</v>
      </c>
    </row>
    <row r="148" spans="1:25" x14ac:dyDescent="0.15">
      <c r="A148" s="51"/>
      <c r="B148" s="62"/>
      <c r="C148" s="28" t="s">
        <v>112</v>
      </c>
      <c r="D148" s="34"/>
      <c r="E148" s="61" t="s">
        <v>48</v>
      </c>
      <c r="F148" s="74">
        <v>69.55</v>
      </c>
      <c r="G148" s="130">
        <v>70.12</v>
      </c>
      <c r="H148" s="78">
        <v>77.900000000000006</v>
      </c>
      <c r="I148" s="78">
        <v>81</v>
      </c>
      <c r="J148" s="78">
        <v>84.89</v>
      </c>
      <c r="K148" s="197">
        <f>J148/I148</f>
        <v>1.0480246913580247</v>
      </c>
      <c r="L148" s="198" t="str">
        <f t="shared" ref="L148:L151" si="35">P148</f>
        <v>Ⅲ</v>
      </c>
      <c r="M148" s="199"/>
      <c r="N148" s="200" t="str">
        <f t="shared" si="30"/>
        <v>③</v>
      </c>
      <c r="O148" s="200" t="str">
        <f t="shared" si="34"/>
        <v>⑤</v>
      </c>
      <c r="P148" s="201" t="str">
        <f t="shared" si="31"/>
        <v>Ⅲ</v>
      </c>
      <c r="Q148" s="205">
        <f t="shared" ref="Q148:Q151" si="36">J148-I148</f>
        <v>3.8900000000000006</v>
      </c>
      <c r="R148" s="262"/>
      <c r="S148" s="265"/>
      <c r="T148" s="268"/>
      <c r="U148" s="271"/>
      <c r="V148" s="268"/>
      <c r="W148" s="259"/>
      <c r="X148" s="161"/>
      <c r="Y148" s="2" t="s">
        <v>125</v>
      </c>
    </row>
    <row r="149" spans="1:25" x14ac:dyDescent="0.15">
      <c r="A149" s="51"/>
      <c r="B149" s="62"/>
      <c r="C149" s="28" t="s">
        <v>104</v>
      </c>
      <c r="D149" s="34"/>
      <c r="E149" s="61" t="s">
        <v>48</v>
      </c>
      <c r="F149" s="19">
        <v>55.32</v>
      </c>
      <c r="G149" s="78">
        <v>67.87</v>
      </c>
      <c r="H149" s="78">
        <v>67.540000000000006</v>
      </c>
      <c r="I149" s="78">
        <v>72</v>
      </c>
      <c r="J149" s="78">
        <v>73.8</v>
      </c>
      <c r="K149" s="197">
        <f>J149/I149</f>
        <v>1.0249999999999999</v>
      </c>
      <c r="L149" s="198" t="str">
        <f t="shared" si="35"/>
        <v>Ⅲ</v>
      </c>
      <c r="M149" s="199"/>
      <c r="N149" s="200" t="str">
        <f t="shared" si="30"/>
        <v>③</v>
      </c>
      <c r="O149" s="200" t="str">
        <f t="shared" si="34"/>
        <v>⑤</v>
      </c>
      <c r="P149" s="201" t="str">
        <f t="shared" si="31"/>
        <v>Ⅲ</v>
      </c>
      <c r="Q149" s="205">
        <f t="shared" si="36"/>
        <v>1.7999999999999972</v>
      </c>
      <c r="R149" s="262"/>
      <c r="S149" s="265"/>
      <c r="T149" s="268"/>
      <c r="U149" s="271"/>
      <c r="V149" s="268"/>
      <c r="W149" s="259"/>
      <c r="X149" s="161"/>
      <c r="Y149" s="2" t="s">
        <v>22</v>
      </c>
    </row>
    <row r="150" spans="1:25" x14ac:dyDescent="0.15">
      <c r="A150" s="51"/>
      <c r="B150" s="62"/>
      <c r="C150" s="28" t="s">
        <v>114</v>
      </c>
      <c r="D150" s="34"/>
      <c r="E150" s="61" t="s">
        <v>48</v>
      </c>
      <c r="F150" s="19">
        <v>69.599999999999994</v>
      </c>
      <c r="G150" s="78">
        <v>77.260000000000005</v>
      </c>
      <c r="H150" s="174">
        <v>81</v>
      </c>
      <c r="I150" s="78">
        <v>82.5</v>
      </c>
      <c r="J150" s="174">
        <v>88</v>
      </c>
      <c r="K150" s="197">
        <f>J150/I150</f>
        <v>1.0666666666666667</v>
      </c>
      <c r="L150" s="198" t="str">
        <f t="shared" si="35"/>
        <v>Ⅲ</v>
      </c>
      <c r="M150" s="199"/>
      <c r="N150" s="200" t="str">
        <f t="shared" si="30"/>
        <v>③</v>
      </c>
      <c r="O150" s="200" t="str">
        <f t="shared" si="34"/>
        <v>②</v>
      </c>
      <c r="P150" s="201" t="str">
        <f t="shared" si="31"/>
        <v>Ⅲ</v>
      </c>
      <c r="Q150" s="205">
        <f t="shared" si="36"/>
        <v>5.5</v>
      </c>
      <c r="R150" s="262"/>
      <c r="S150" s="265"/>
      <c r="T150" s="268"/>
      <c r="U150" s="271"/>
      <c r="V150" s="268"/>
      <c r="W150" s="259"/>
      <c r="X150" s="161"/>
      <c r="Y150" s="2" t="s">
        <v>135</v>
      </c>
    </row>
    <row r="151" spans="1:25" ht="14.25" thickBot="1" x14ac:dyDescent="0.2">
      <c r="A151" s="51"/>
      <c r="B151" s="79"/>
      <c r="C151" s="132" t="s">
        <v>115</v>
      </c>
      <c r="D151" s="38"/>
      <c r="E151" s="80" t="s">
        <v>48</v>
      </c>
      <c r="F151" s="133">
        <v>69.89</v>
      </c>
      <c r="G151" s="134">
        <v>86.45</v>
      </c>
      <c r="H151" s="175">
        <v>89.3</v>
      </c>
      <c r="I151" s="133">
        <v>85</v>
      </c>
      <c r="J151" s="175">
        <v>88.91</v>
      </c>
      <c r="K151" s="214">
        <f>J151/I151</f>
        <v>1.046</v>
      </c>
      <c r="L151" s="215" t="str">
        <f t="shared" si="35"/>
        <v>Ⅲ</v>
      </c>
      <c r="M151" s="216"/>
      <c r="N151" s="217" t="str">
        <f t="shared" si="30"/>
        <v>③</v>
      </c>
      <c r="O151" s="217" t="str">
        <f t="shared" si="34"/>
        <v>⑤</v>
      </c>
      <c r="P151" s="218" t="str">
        <f t="shared" si="31"/>
        <v>Ⅲ</v>
      </c>
      <c r="Q151" s="219">
        <f t="shared" si="36"/>
        <v>3.9099999999999966</v>
      </c>
      <c r="R151" s="274"/>
      <c r="S151" s="275"/>
      <c r="T151" s="276"/>
      <c r="U151" s="277"/>
      <c r="V151" s="276"/>
      <c r="W151" s="260"/>
      <c r="X151" s="161"/>
      <c r="Y151" s="2" t="s">
        <v>23</v>
      </c>
    </row>
    <row r="152" spans="1:25" s="7" customFormat="1" x14ac:dyDescent="0.15">
      <c r="C152" s="13"/>
      <c r="D152" s="13"/>
      <c r="F152" s="13"/>
      <c r="G152" s="13"/>
      <c r="H152" s="13"/>
      <c r="I152" s="13"/>
      <c r="J152" s="13"/>
      <c r="K152" s="13"/>
      <c r="L152" s="144"/>
      <c r="M152" s="144"/>
      <c r="N152" s="144"/>
      <c r="O152" s="144"/>
      <c r="P152" s="144"/>
      <c r="Q152" s="13"/>
      <c r="R152" s="13"/>
      <c r="S152" s="13"/>
      <c r="T152" s="13"/>
      <c r="U152" s="13"/>
      <c r="V152" s="13"/>
      <c r="W152" s="13"/>
      <c r="X152" s="13"/>
    </row>
  </sheetData>
  <autoFilter ref="B5:Y151"/>
  <mergeCells count="96">
    <mergeCell ref="A1:W1"/>
    <mergeCell ref="A2:W2"/>
    <mergeCell ref="B3:Q3"/>
    <mergeCell ref="B4:D4"/>
    <mergeCell ref="L4:M4"/>
    <mergeCell ref="N4:P4"/>
    <mergeCell ref="AB7:AD7"/>
    <mergeCell ref="Z9:Z13"/>
    <mergeCell ref="R14:R19"/>
    <mergeCell ref="S14:S19"/>
    <mergeCell ref="T14:T19"/>
    <mergeCell ref="U14:U19"/>
    <mergeCell ref="V14:V19"/>
    <mergeCell ref="W14:W19"/>
    <mergeCell ref="Z15:AA16"/>
    <mergeCell ref="AB15:AD15"/>
    <mergeCell ref="R6:R13"/>
    <mergeCell ref="S6:S13"/>
    <mergeCell ref="T6:T13"/>
    <mergeCell ref="U6:U13"/>
    <mergeCell ref="V6:V13"/>
    <mergeCell ref="W6:W13"/>
    <mergeCell ref="Z17:Z21"/>
    <mergeCell ref="R20:R23"/>
    <mergeCell ref="S20:S23"/>
    <mergeCell ref="T20:T23"/>
    <mergeCell ref="U20:U23"/>
    <mergeCell ref="V20:V23"/>
    <mergeCell ref="W20:W23"/>
    <mergeCell ref="W31:W38"/>
    <mergeCell ref="R24:R30"/>
    <mergeCell ref="S24:S30"/>
    <mergeCell ref="T24:T30"/>
    <mergeCell ref="U24:U30"/>
    <mergeCell ref="V24:V30"/>
    <mergeCell ref="W24:W30"/>
    <mergeCell ref="R31:R38"/>
    <mergeCell ref="S31:S38"/>
    <mergeCell ref="T31:T38"/>
    <mergeCell ref="U31:U38"/>
    <mergeCell ref="V31:V38"/>
    <mergeCell ref="B39:D39"/>
    <mergeCell ref="R39:R66"/>
    <mergeCell ref="S39:S66"/>
    <mergeCell ref="T39:T66"/>
    <mergeCell ref="U39:U66"/>
    <mergeCell ref="W82:W94"/>
    <mergeCell ref="W39:W66"/>
    <mergeCell ref="R67:R81"/>
    <mergeCell ref="S67:S81"/>
    <mergeCell ref="T67:T81"/>
    <mergeCell ref="U67:U81"/>
    <mergeCell ref="V67:V81"/>
    <mergeCell ref="W67:W81"/>
    <mergeCell ref="V39:V66"/>
    <mergeCell ref="R82:R94"/>
    <mergeCell ref="S82:S94"/>
    <mergeCell ref="T82:T94"/>
    <mergeCell ref="U82:U94"/>
    <mergeCell ref="V82:V94"/>
    <mergeCell ref="W101:W105"/>
    <mergeCell ref="R95:R100"/>
    <mergeCell ref="S95:S100"/>
    <mergeCell ref="T95:T100"/>
    <mergeCell ref="U95:U100"/>
    <mergeCell ref="V95:V100"/>
    <mergeCell ref="W95:W100"/>
    <mergeCell ref="R101:R105"/>
    <mergeCell ref="S101:S105"/>
    <mergeCell ref="T101:T105"/>
    <mergeCell ref="U101:U105"/>
    <mergeCell ref="V101:V105"/>
    <mergeCell ref="W120:W131"/>
    <mergeCell ref="R106:R119"/>
    <mergeCell ref="S106:S119"/>
    <mergeCell ref="T106:T119"/>
    <mergeCell ref="U106:U119"/>
    <mergeCell ref="V106:V119"/>
    <mergeCell ref="W106:W119"/>
    <mergeCell ref="R120:R131"/>
    <mergeCell ref="S120:S131"/>
    <mergeCell ref="T120:T131"/>
    <mergeCell ref="U120:U131"/>
    <mergeCell ref="V120:V131"/>
    <mergeCell ref="W139:W151"/>
    <mergeCell ref="R132:R138"/>
    <mergeCell ref="S132:S138"/>
    <mergeCell ref="T132:T138"/>
    <mergeCell ref="U132:U138"/>
    <mergeCell ref="V132:V138"/>
    <mergeCell ref="W132:W138"/>
    <mergeCell ref="R139:R151"/>
    <mergeCell ref="S139:S151"/>
    <mergeCell ref="T139:T151"/>
    <mergeCell ref="U139:U151"/>
    <mergeCell ref="V139:V151"/>
  </mergeCells>
  <phoneticPr fontId="11"/>
  <conditionalFormatting sqref="R6:S6 L6:L151 R14:X14 R20:X20 R24:X24 R31:X31 R39:X39 R67:X67 R82:X82 R101:X101 R106:X106 R120:X120 R132:X132 R139:X139 R95:X95">
    <cfRule type="containsText" dxfId="11" priority="3" operator="containsText" text="Ⅱ">
      <formula>NOT(ISERROR(SEARCH("Ⅱ",L6)))</formula>
    </cfRule>
  </conditionalFormatting>
  <conditionalFormatting sqref="V6:X6">
    <cfRule type="containsText" dxfId="10" priority="2" operator="containsText" text="Ⅱ">
      <formula>NOT(ISERROR(SEARCH("Ⅱ",V6)))</formula>
    </cfRule>
  </conditionalFormatting>
  <conditionalFormatting sqref="T6:U6">
    <cfRule type="containsText" dxfId="9" priority="1" operator="containsText" text="Ⅱ">
      <formula>NOT(ISERROR(SEARCH("Ⅱ",T6)))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scale="70" firstPageNumber="6" fitToHeight="0" orientation="portrait" useFirstPageNumber="1" r:id="rId1"/>
  <headerFooter scaleWithDoc="0"/>
  <rowBreaks count="1" manualBreakCount="1">
    <brk id="119" max="2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AD152"/>
  <sheetViews>
    <sheetView view="pageBreakPreview" zoomScale="90" zoomScaleNormal="100" zoomScaleSheetLayoutView="90" zoomScalePageLayoutView="70" workbookViewId="0">
      <pane xSplit="4" ySplit="4" topLeftCell="I110" activePane="bottomRight" state="frozen"/>
      <selection activeCell="J121" sqref="J121"/>
      <selection pane="topRight" activeCell="J121" sqref="J121"/>
      <selection pane="bottomLeft" activeCell="J121" sqref="J121"/>
      <selection pane="bottomRight" activeCell="J121" sqref="J121"/>
    </sheetView>
  </sheetViews>
  <sheetFormatPr defaultColWidth="9" defaultRowHeight="13.5" x14ac:dyDescent="0.15"/>
  <cols>
    <col min="1" max="1" width="5" style="2" customWidth="1"/>
    <col min="2" max="2" width="9" style="2"/>
    <col min="3" max="3" width="5.375" style="6" customWidth="1"/>
    <col min="4" max="4" width="58.625" style="6" customWidth="1"/>
    <col min="5" max="5" width="7" style="2" customWidth="1"/>
    <col min="6" max="6" width="9.125" style="13" hidden="1" customWidth="1"/>
    <col min="7" max="7" width="15.75" style="13" customWidth="1"/>
    <col min="8" max="10" width="15.625" style="13" customWidth="1"/>
    <col min="11" max="11" width="13.625" style="13" customWidth="1"/>
    <col min="12" max="12" width="9.25" style="144" customWidth="1"/>
    <col min="13" max="13" width="6" style="144" hidden="1" customWidth="1"/>
    <col min="14" max="14" width="9.75" style="144" hidden="1" customWidth="1"/>
    <col min="15" max="15" width="9" style="144" hidden="1" customWidth="1"/>
    <col min="16" max="16" width="3.75" style="144" hidden="1" customWidth="1"/>
    <col min="17" max="17" width="13.625" style="13" customWidth="1"/>
    <col min="18" max="20" width="6.125" style="41" customWidth="1"/>
    <col min="21" max="23" width="6.125" style="41" hidden="1" customWidth="1"/>
    <col min="24" max="24" width="6.125" style="41" customWidth="1"/>
    <col min="25" max="25" width="9" style="2"/>
    <col min="26" max="26" width="8" style="2" customWidth="1"/>
    <col min="27" max="27" width="10.625" style="2" customWidth="1"/>
    <col min="28" max="28" width="11.25" style="2" customWidth="1"/>
    <col min="29" max="29" width="12.25" style="2" customWidth="1"/>
    <col min="30" max="30" width="11.125" style="2" customWidth="1"/>
    <col min="31" max="16384" width="9" style="2"/>
  </cols>
  <sheetData>
    <row r="1" spans="1:30" ht="21" customHeight="1" x14ac:dyDescent="0.15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154"/>
    </row>
    <row r="2" spans="1:30" ht="23.25" customHeight="1" x14ac:dyDescent="0.15">
      <c r="A2" s="303" t="s">
        <v>37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251"/>
    </row>
    <row r="3" spans="1:30" ht="50.25" customHeight="1" thickBot="1" x14ac:dyDescent="0.2">
      <c r="A3" s="50"/>
      <c r="B3" s="304" t="s">
        <v>45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121"/>
      <c r="S3" s="121"/>
      <c r="T3" s="121"/>
      <c r="U3" s="121"/>
      <c r="V3" s="121"/>
      <c r="W3" s="121"/>
      <c r="X3" s="121"/>
      <c r="Y3" s="7"/>
    </row>
    <row r="4" spans="1:30" ht="37.5" customHeight="1" x14ac:dyDescent="0.15">
      <c r="A4" s="8" t="s">
        <v>32</v>
      </c>
      <c r="B4" s="305"/>
      <c r="C4" s="306"/>
      <c r="D4" s="306"/>
      <c r="E4" s="3" t="s">
        <v>24</v>
      </c>
      <c r="F4" s="9" t="s">
        <v>38</v>
      </c>
      <c r="G4" s="191" t="s">
        <v>44</v>
      </c>
      <c r="H4" s="16" t="s">
        <v>100</v>
      </c>
      <c r="I4" s="16" t="s">
        <v>146</v>
      </c>
      <c r="J4" s="16" t="s">
        <v>147</v>
      </c>
      <c r="K4" s="189" t="s">
        <v>35</v>
      </c>
      <c r="L4" s="307" t="s">
        <v>40</v>
      </c>
      <c r="M4" s="308"/>
      <c r="N4" s="307" t="s">
        <v>88</v>
      </c>
      <c r="O4" s="309"/>
      <c r="P4" s="308"/>
      <c r="Q4" s="190" t="s">
        <v>36</v>
      </c>
      <c r="R4" s="122" t="s">
        <v>96</v>
      </c>
      <c r="S4" s="126" t="s">
        <v>97</v>
      </c>
      <c r="T4" s="124" t="s">
        <v>98</v>
      </c>
      <c r="U4" s="185" t="s">
        <v>144</v>
      </c>
      <c r="V4" s="124" t="s">
        <v>99</v>
      </c>
      <c r="W4" s="163" t="s">
        <v>145</v>
      </c>
      <c r="X4" s="159"/>
      <c r="Y4" s="1" t="s">
        <v>20</v>
      </c>
    </row>
    <row r="5" spans="1:30" ht="18" customHeight="1" x14ac:dyDescent="0.15">
      <c r="B5" s="4"/>
      <c r="C5" s="31"/>
      <c r="D5" s="31"/>
      <c r="E5" s="5"/>
      <c r="F5" s="10"/>
      <c r="G5" s="220"/>
      <c r="H5" s="17"/>
      <c r="I5" s="17"/>
      <c r="J5" s="17"/>
      <c r="K5" s="192"/>
      <c r="L5" s="193"/>
      <c r="M5" s="194" t="s">
        <v>76</v>
      </c>
      <c r="N5" s="195" t="s">
        <v>81</v>
      </c>
      <c r="O5" s="195" t="s">
        <v>82</v>
      </c>
      <c r="P5" s="195"/>
      <c r="Q5" s="196"/>
      <c r="R5" s="123"/>
      <c r="S5" s="127"/>
      <c r="T5" s="125"/>
      <c r="U5" s="186"/>
      <c r="V5" s="125"/>
      <c r="W5" s="162"/>
      <c r="X5" s="159"/>
      <c r="Y5" s="1"/>
    </row>
    <row r="6" spans="1:30" x14ac:dyDescent="0.15">
      <c r="A6" s="51">
        <v>1</v>
      </c>
      <c r="B6" s="56" t="s">
        <v>102</v>
      </c>
      <c r="C6" s="31"/>
      <c r="D6" s="31"/>
      <c r="E6" s="57"/>
      <c r="F6" s="58"/>
      <c r="G6" s="58"/>
      <c r="H6" s="59"/>
      <c r="I6" s="59"/>
      <c r="J6" s="59"/>
      <c r="K6" s="192"/>
      <c r="L6" s="193"/>
      <c r="M6" s="194"/>
      <c r="N6" s="195"/>
      <c r="O6" s="195"/>
      <c r="P6" s="195"/>
      <c r="Q6" s="196"/>
      <c r="R6" s="283">
        <f>COUNTIF(L7:L13,"Ⅱ")</f>
        <v>2</v>
      </c>
      <c r="S6" s="286">
        <f>COUNTIF(L7:L13,"Ⅲ")</f>
        <v>2</v>
      </c>
      <c r="T6" s="289">
        <f>COUNTIF(L7:L13,"Ⅳ")</f>
        <v>3</v>
      </c>
      <c r="U6" s="299">
        <f>T6/V6</f>
        <v>0.42857142857142855</v>
      </c>
      <c r="V6" s="289">
        <f>SUM(R6:T13)</f>
        <v>7</v>
      </c>
      <c r="W6" s="292" t="str">
        <f>IF(R6/V6&gt;=2/3,"Ⅱ",IF(AND(50%&lt;=U6,R6=0),"Ⅳ",IF(AND(2/3&lt;=U6,R6/V6&lt;=10%),"Ⅳ","Ⅲ")))</f>
        <v>Ⅲ</v>
      </c>
      <c r="X6" s="160"/>
      <c r="Y6" s="1"/>
    </row>
    <row r="7" spans="1:30" x14ac:dyDescent="0.15">
      <c r="A7" s="51"/>
      <c r="B7" s="63"/>
      <c r="C7" s="26" t="s">
        <v>0</v>
      </c>
      <c r="D7" s="27"/>
      <c r="E7" s="61" t="s">
        <v>25</v>
      </c>
      <c r="F7" s="20">
        <v>8112</v>
      </c>
      <c r="G7" s="67">
        <v>7772</v>
      </c>
      <c r="H7" s="20">
        <v>8005</v>
      </c>
      <c r="I7" s="67">
        <v>7700</v>
      </c>
      <c r="J7" s="20">
        <v>8877</v>
      </c>
      <c r="K7" s="197">
        <f t="shared" ref="K7:K13" si="0">J7/I7</f>
        <v>1.1528571428571428</v>
      </c>
      <c r="L7" s="198" t="str">
        <f>P7</f>
        <v>Ⅳ</v>
      </c>
      <c r="M7" s="199"/>
      <c r="N7" s="200" t="str">
        <f>IF(I7&gt;=501,"①",IF(I7&lt;=100,"③","②"))</f>
        <v>①</v>
      </c>
      <c r="O7" s="200" t="str">
        <f>IF(J7/I7&lt;90%,"①",IF(AND(105%&lt;=J7/I7,J7/I7&lt;110%),"②",IF(AND(110%&lt;=J7/I7,J7/I7&lt;120%),"③",IF(J7/I7&gt;=120%,"④","⑤"))))</f>
        <v>③</v>
      </c>
      <c r="P7" s="201" t="str">
        <f>INDEX($AB$9:$AD$13,MATCH(O7,$AA$9:$AA$13,0),MATCH(N7,$AB$8:$AD$8,0))</f>
        <v>Ⅳ</v>
      </c>
      <c r="Q7" s="202">
        <f>J7-I7</f>
        <v>1177</v>
      </c>
      <c r="R7" s="284"/>
      <c r="S7" s="287"/>
      <c r="T7" s="290"/>
      <c r="U7" s="300"/>
      <c r="V7" s="290"/>
      <c r="W7" s="293"/>
      <c r="X7" s="160"/>
      <c r="Y7" s="7" t="s">
        <v>21</v>
      </c>
      <c r="Z7" s="101"/>
      <c r="AA7" s="102"/>
      <c r="AB7" s="282" t="s">
        <v>81</v>
      </c>
      <c r="AC7" s="282"/>
      <c r="AD7" s="282"/>
    </row>
    <row r="8" spans="1:30" x14ac:dyDescent="0.15">
      <c r="A8" s="51"/>
      <c r="B8" s="63"/>
      <c r="C8" s="26" t="s">
        <v>1</v>
      </c>
      <c r="D8" s="27"/>
      <c r="E8" s="61" t="s">
        <v>25</v>
      </c>
      <c r="F8" s="20">
        <v>1332</v>
      </c>
      <c r="G8" s="221">
        <v>1242</v>
      </c>
      <c r="H8" s="221">
        <v>1298</v>
      </c>
      <c r="I8" s="67">
        <v>1255</v>
      </c>
      <c r="J8" s="20">
        <v>1399</v>
      </c>
      <c r="K8" s="197">
        <f t="shared" si="0"/>
        <v>1.1147410358565737</v>
      </c>
      <c r="L8" s="198" t="str">
        <f t="shared" ref="L8:L38" si="1">P8</f>
        <v>Ⅳ</v>
      </c>
      <c r="M8" s="199"/>
      <c r="N8" s="200" t="str">
        <f t="shared" ref="N8:N13" si="2">IF(I8&gt;=501,"①",IF(I8&lt;=100,"③","②"))</f>
        <v>①</v>
      </c>
      <c r="O8" s="200" t="str">
        <f t="shared" ref="O8:O22" si="3">IF(J8/I8&lt;90%,"①",IF(AND(105%&lt;=J8/I8,J8/I8&lt;110%),"②",IF(AND(110%&lt;=J8/I8,J8/I8&lt;120%),"③",IF(J8/I8&gt;=120%,"④","⑤"))))</f>
        <v>③</v>
      </c>
      <c r="P8" s="201" t="str">
        <f t="shared" ref="P8:P23" si="4">INDEX($AB$9:$AD$13,MATCH(O8,$AA$9:$AA$13,0),MATCH(N8,$AB$8:$AD$8,0))</f>
        <v>Ⅳ</v>
      </c>
      <c r="Q8" s="202">
        <f t="shared" ref="Q8:Q13" si="5">J8-I8</f>
        <v>144</v>
      </c>
      <c r="R8" s="284"/>
      <c r="S8" s="287"/>
      <c r="T8" s="290"/>
      <c r="U8" s="300"/>
      <c r="V8" s="290"/>
      <c r="W8" s="293"/>
      <c r="X8" s="160"/>
      <c r="Y8" s="7" t="s">
        <v>21</v>
      </c>
      <c r="Z8" s="103"/>
      <c r="AA8" s="104"/>
      <c r="AB8" s="252" t="s">
        <v>83</v>
      </c>
      <c r="AC8" s="252" t="s">
        <v>85</v>
      </c>
      <c r="AD8" s="252" t="s">
        <v>84</v>
      </c>
    </row>
    <row r="9" spans="1:30" x14ac:dyDescent="0.15">
      <c r="A9" s="51"/>
      <c r="B9" s="63"/>
      <c r="C9" s="26" t="s">
        <v>2</v>
      </c>
      <c r="D9" s="27"/>
      <c r="E9" s="61" t="s">
        <v>25</v>
      </c>
      <c r="F9" s="20">
        <v>560</v>
      </c>
      <c r="G9" s="221">
        <v>445</v>
      </c>
      <c r="H9" s="221">
        <v>406</v>
      </c>
      <c r="I9" s="67">
        <v>450</v>
      </c>
      <c r="J9" s="20">
        <v>467</v>
      </c>
      <c r="K9" s="197">
        <f t="shared" si="0"/>
        <v>1.0377777777777777</v>
      </c>
      <c r="L9" s="198" t="str">
        <f t="shared" si="1"/>
        <v>Ⅲ</v>
      </c>
      <c r="M9" s="199"/>
      <c r="N9" s="200" t="str">
        <f t="shared" si="2"/>
        <v>②</v>
      </c>
      <c r="O9" s="200" t="str">
        <f t="shared" si="3"/>
        <v>⑤</v>
      </c>
      <c r="P9" s="201" t="str">
        <f t="shared" si="4"/>
        <v>Ⅲ</v>
      </c>
      <c r="Q9" s="202">
        <f t="shared" si="5"/>
        <v>17</v>
      </c>
      <c r="R9" s="284"/>
      <c r="S9" s="287"/>
      <c r="T9" s="290"/>
      <c r="U9" s="300"/>
      <c r="V9" s="290"/>
      <c r="W9" s="293"/>
      <c r="X9" s="160"/>
      <c r="Y9" s="7" t="s">
        <v>21</v>
      </c>
      <c r="Z9" s="282" t="s">
        <v>82</v>
      </c>
      <c r="AA9" s="252" t="s">
        <v>83</v>
      </c>
      <c r="AB9" s="252" t="s">
        <v>43</v>
      </c>
      <c r="AC9" s="252" t="s">
        <v>43</v>
      </c>
      <c r="AD9" s="252" t="s">
        <v>43</v>
      </c>
    </row>
    <row r="10" spans="1:30" x14ac:dyDescent="0.15">
      <c r="A10" s="51"/>
      <c r="B10" s="224"/>
      <c r="C10" s="247" t="s">
        <v>30</v>
      </c>
      <c r="D10" s="248"/>
      <c r="E10" s="227" t="s">
        <v>25</v>
      </c>
      <c r="F10" s="245">
        <v>524</v>
      </c>
      <c r="G10" s="249">
        <v>453</v>
      </c>
      <c r="H10" s="249">
        <v>386</v>
      </c>
      <c r="I10" s="250">
        <v>460</v>
      </c>
      <c r="J10" s="250">
        <v>401</v>
      </c>
      <c r="K10" s="231">
        <f t="shared" si="0"/>
        <v>0.87173913043478257</v>
      </c>
      <c r="L10" s="232" t="str">
        <f t="shared" si="1"/>
        <v>Ⅱ</v>
      </c>
      <c r="M10" s="239"/>
      <c r="N10" s="234" t="str">
        <f t="shared" si="2"/>
        <v>②</v>
      </c>
      <c r="O10" s="234" t="str">
        <f t="shared" si="3"/>
        <v>①</v>
      </c>
      <c r="P10" s="235" t="str">
        <f t="shared" si="4"/>
        <v>Ⅱ</v>
      </c>
      <c r="Q10" s="236">
        <f t="shared" si="5"/>
        <v>-59</v>
      </c>
      <c r="R10" s="284"/>
      <c r="S10" s="287"/>
      <c r="T10" s="290"/>
      <c r="U10" s="300"/>
      <c r="V10" s="290"/>
      <c r="W10" s="293"/>
      <c r="X10" s="160"/>
      <c r="Y10" s="7" t="s">
        <v>21</v>
      </c>
      <c r="Z10" s="282"/>
      <c r="AA10" s="252" t="s">
        <v>85</v>
      </c>
      <c r="AB10" s="252" t="s">
        <v>42</v>
      </c>
      <c r="AC10" s="252" t="s">
        <v>41</v>
      </c>
      <c r="AD10" s="252" t="s">
        <v>41</v>
      </c>
    </row>
    <row r="11" spans="1:30" x14ac:dyDescent="0.15">
      <c r="A11" s="51"/>
      <c r="B11" s="63"/>
      <c r="C11" s="28" t="s">
        <v>46</v>
      </c>
      <c r="D11" s="29"/>
      <c r="E11" s="61" t="s">
        <v>26</v>
      </c>
      <c r="F11" s="20">
        <v>122</v>
      </c>
      <c r="G11" s="67">
        <v>111</v>
      </c>
      <c r="H11" s="67">
        <v>140</v>
      </c>
      <c r="I11" s="67">
        <v>110</v>
      </c>
      <c r="J11" s="67">
        <v>157</v>
      </c>
      <c r="K11" s="197">
        <f t="shared" si="0"/>
        <v>1.4272727272727272</v>
      </c>
      <c r="L11" s="198" t="str">
        <f t="shared" si="1"/>
        <v>Ⅳ</v>
      </c>
      <c r="M11" s="199"/>
      <c r="N11" s="200" t="str">
        <f t="shared" si="2"/>
        <v>②</v>
      </c>
      <c r="O11" s="200" t="str">
        <f t="shared" si="3"/>
        <v>④</v>
      </c>
      <c r="P11" s="201" t="str">
        <f t="shared" si="4"/>
        <v>Ⅳ</v>
      </c>
      <c r="Q11" s="202">
        <f t="shared" si="5"/>
        <v>47</v>
      </c>
      <c r="R11" s="284"/>
      <c r="S11" s="287"/>
      <c r="T11" s="290"/>
      <c r="U11" s="300"/>
      <c r="V11" s="290"/>
      <c r="W11" s="293"/>
      <c r="X11" s="160"/>
      <c r="Y11" s="7" t="s">
        <v>21</v>
      </c>
      <c r="Z11" s="282"/>
      <c r="AA11" s="100" t="s">
        <v>84</v>
      </c>
      <c r="AB11" s="252" t="s">
        <v>42</v>
      </c>
      <c r="AC11" s="252" t="s">
        <v>42</v>
      </c>
      <c r="AD11" s="252" t="s">
        <v>41</v>
      </c>
    </row>
    <row r="12" spans="1:30" x14ac:dyDescent="0.15">
      <c r="A12" s="51"/>
      <c r="B12" s="224"/>
      <c r="C12" s="225" t="s">
        <v>47</v>
      </c>
      <c r="D12" s="226"/>
      <c r="E12" s="227" t="s">
        <v>48</v>
      </c>
      <c r="F12" s="245">
        <v>24</v>
      </c>
      <c r="G12" s="246">
        <v>25.5</v>
      </c>
      <c r="H12" s="243">
        <v>23</v>
      </c>
      <c r="I12" s="246">
        <v>25</v>
      </c>
      <c r="J12" s="243">
        <v>22.0155968806239</v>
      </c>
      <c r="K12" s="231">
        <f t="shared" si="0"/>
        <v>0.880623875224956</v>
      </c>
      <c r="L12" s="232" t="str">
        <f t="shared" si="1"/>
        <v>Ⅱ</v>
      </c>
      <c r="M12" s="239"/>
      <c r="N12" s="234" t="str">
        <f t="shared" si="2"/>
        <v>③</v>
      </c>
      <c r="O12" s="234" t="str">
        <f t="shared" si="3"/>
        <v>①</v>
      </c>
      <c r="P12" s="235" t="str">
        <f t="shared" si="4"/>
        <v>Ⅱ</v>
      </c>
      <c r="Q12" s="236">
        <f t="shared" si="5"/>
        <v>-2.9844031193761005</v>
      </c>
      <c r="R12" s="284"/>
      <c r="S12" s="287"/>
      <c r="T12" s="290"/>
      <c r="U12" s="300"/>
      <c r="V12" s="290"/>
      <c r="W12" s="293"/>
      <c r="X12" s="160"/>
      <c r="Y12" s="7" t="s">
        <v>21</v>
      </c>
      <c r="Z12" s="282"/>
      <c r="AA12" s="252" t="s">
        <v>86</v>
      </c>
      <c r="AB12" s="252" t="s">
        <v>42</v>
      </c>
      <c r="AC12" s="252" t="s">
        <v>42</v>
      </c>
      <c r="AD12" s="252" t="s">
        <v>42</v>
      </c>
    </row>
    <row r="13" spans="1:30" x14ac:dyDescent="0.15">
      <c r="A13" s="51"/>
      <c r="B13" s="63"/>
      <c r="C13" s="28" t="s">
        <v>49</v>
      </c>
      <c r="D13" s="29"/>
      <c r="E13" s="61" t="s">
        <v>34</v>
      </c>
      <c r="F13" s="20">
        <v>171</v>
      </c>
      <c r="G13" s="67">
        <v>198</v>
      </c>
      <c r="H13" s="67">
        <v>226</v>
      </c>
      <c r="I13" s="67">
        <v>250</v>
      </c>
      <c r="J13" s="67">
        <v>256</v>
      </c>
      <c r="K13" s="197">
        <f t="shared" si="0"/>
        <v>1.024</v>
      </c>
      <c r="L13" s="198" t="str">
        <f t="shared" si="1"/>
        <v>Ⅲ</v>
      </c>
      <c r="M13" s="199"/>
      <c r="N13" s="200" t="str">
        <f t="shared" si="2"/>
        <v>②</v>
      </c>
      <c r="O13" s="200" t="str">
        <f t="shared" si="3"/>
        <v>⑤</v>
      </c>
      <c r="P13" s="201" t="str">
        <f t="shared" si="4"/>
        <v>Ⅲ</v>
      </c>
      <c r="Q13" s="202">
        <f t="shared" si="5"/>
        <v>6</v>
      </c>
      <c r="R13" s="285"/>
      <c r="S13" s="288"/>
      <c r="T13" s="291"/>
      <c r="U13" s="301"/>
      <c r="V13" s="291"/>
      <c r="W13" s="294"/>
      <c r="X13" s="160"/>
      <c r="Y13" s="7" t="s">
        <v>21</v>
      </c>
      <c r="Z13" s="282"/>
      <c r="AA13" s="252" t="s">
        <v>87</v>
      </c>
      <c r="AB13" s="252" t="s">
        <v>41</v>
      </c>
      <c r="AC13" s="252" t="s">
        <v>41</v>
      </c>
      <c r="AD13" s="252" t="s">
        <v>41</v>
      </c>
    </row>
    <row r="14" spans="1:30" x14ac:dyDescent="0.15">
      <c r="A14" s="51">
        <v>2</v>
      </c>
      <c r="B14" s="66" t="s">
        <v>103</v>
      </c>
      <c r="C14" s="11"/>
      <c r="D14" s="12"/>
      <c r="E14" s="61"/>
      <c r="F14" s="64"/>
      <c r="G14" s="65"/>
      <c r="H14" s="20"/>
      <c r="I14" s="65"/>
      <c r="J14" s="20"/>
      <c r="K14" s="197"/>
      <c r="L14" s="203"/>
      <c r="M14" s="199"/>
      <c r="N14" s="200"/>
      <c r="O14" s="200"/>
      <c r="P14" s="201"/>
      <c r="Q14" s="202"/>
      <c r="R14" s="283">
        <f>COUNTIF(L15:L19,"Ⅱ")</f>
        <v>0</v>
      </c>
      <c r="S14" s="286">
        <f>COUNTIF(L15:L19,"Ⅲ")</f>
        <v>2</v>
      </c>
      <c r="T14" s="289">
        <f>COUNTIF(L15:L19,"Ⅳ")</f>
        <v>3</v>
      </c>
      <c r="U14" s="270">
        <f>T14/V14</f>
        <v>0.6</v>
      </c>
      <c r="V14" s="289">
        <f>SUM(R14:T19)</f>
        <v>5</v>
      </c>
      <c r="W14" s="292" t="str">
        <f>IF(R14/V14&gt;=2/3,"Ⅱ",IF(AND(50%&lt;=U14,R14=0),"Ⅳ",IF(AND(2/3&lt;=U14,R14/V14&lt;=10%),"Ⅳ","Ⅲ")))</f>
        <v>Ⅳ</v>
      </c>
      <c r="X14" s="160"/>
      <c r="Y14" s="2" t="s">
        <v>125</v>
      </c>
    </row>
    <row r="15" spans="1:30" x14ac:dyDescent="0.15">
      <c r="A15" s="51"/>
      <c r="B15" s="63"/>
      <c r="C15" s="28" t="s">
        <v>50</v>
      </c>
      <c r="D15" s="29"/>
      <c r="E15" s="61" t="s">
        <v>25</v>
      </c>
      <c r="F15" s="20">
        <v>125</v>
      </c>
      <c r="G15" s="67">
        <v>140</v>
      </c>
      <c r="H15" s="67">
        <v>126</v>
      </c>
      <c r="I15" s="67">
        <v>130</v>
      </c>
      <c r="J15" s="67">
        <v>155</v>
      </c>
      <c r="K15" s="197">
        <f>J15/I15</f>
        <v>1.1923076923076923</v>
      </c>
      <c r="L15" s="198" t="str">
        <f t="shared" si="1"/>
        <v>Ⅳ</v>
      </c>
      <c r="M15" s="204"/>
      <c r="N15" s="200" t="str">
        <f t="shared" ref="N15:N77" si="6">IF(I15&gt;=501,"①",IF(I15&lt;=100,"③","②"))</f>
        <v>②</v>
      </c>
      <c r="O15" s="200" t="str">
        <f t="shared" si="3"/>
        <v>③</v>
      </c>
      <c r="P15" s="201" t="str">
        <f t="shared" si="4"/>
        <v>Ⅳ</v>
      </c>
      <c r="Q15" s="202">
        <f>J15-I15</f>
        <v>25</v>
      </c>
      <c r="R15" s="284"/>
      <c r="S15" s="287"/>
      <c r="T15" s="290"/>
      <c r="U15" s="271"/>
      <c r="V15" s="290"/>
      <c r="W15" s="293"/>
      <c r="X15" s="160"/>
      <c r="Y15" s="2" t="s">
        <v>125</v>
      </c>
      <c r="Z15" s="295"/>
      <c r="AA15" s="296"/>
      <c r="AB15" s="282" t="s">
        <v>89</v>
      </c>
      <c r="AC15" s="282"/>
      <c r="AD15" s="282"/>
    </row>
    <row r="16" spans="1:30" x14ac:dyDescent="0.15">
      <c r="A16" s="51"/>
      <c r="B16" s="63"/>
      <c r="C16" s="28" t="s">
        <v>51</v>
      </c>
      <c r="D16" s="29"/>
      <c r="E16" s="61" t="s">
        <v>26</v>
      </c>
      <c r="F16" s="20">
        <v>7231</v>
      </c>
      <c r="G16" s="67">
        <v>9524</v>
      </c>
      <c r="H16" s="67">
        <v>11174</v>
      </c>
      <c r="I16" s="67">
        <v>9000</v>
      </c>
      <c r="J16" s="67">
        <v>10528</v>
      </c>
      <c r="K16" s="197">
        <f>J16/I16</f>
        <v>1.1697777777777778</v>
      </c>
      <c r="L16" s="198" t="str">
        <f t="shared" si="1"/>
        <v>Ⅳ</v>
      </c>
      <c r="M16" s="199"/>
      <c r="N16" s="200" t="str">
        <f t="shared" si="6"/>
        <v>①</v>
      </c>
      <c r="O16" s="200" t="str">
        <f t="shared" si="3"/>
        <v>③</v>
      </c>
      <c r="P16" s="201" t="str">
        <f t="shared" si="4"/>
        <v>Ⅳ</v>
      </c>
      <c r="Q16" s="202">
        <f>J16-I16</f>
        <v>1528</v>
      </c>
      <c r="R16" s="284"/>
      <c r="S16" s="287"/>
      <c r="T16" s="290"/>
      <c r="U16" s="271"/>
      <c r="V16" s="290"/>
      <c r="W16" s="293"/>
      <c r="X16" s="160"/>
      <c r="Y16" s="2" t="s">
        <v>125</v>
      </c>
      <c r="Z16" s="297"/>
      <c r="AA16" s="298"/>
      <c r="AB16" s="252" t="s">
        <v>93</v>
      </c>
      <c r="AC16" s="252" t="s">
        <v>94</v>
      </c>
      <c r="AD16" s="252" t="s">
        <v>95</v>
      </c>
    </row>
    <row r="17" spans="1:30" x14ac:dyDescent="0.15">
      <c r="A17" s="51"/>
      <c r="B17" s="63"/>
      <c r="C17" s="28" t="s">
        <v>3</v>
      </c>
      <c r="D17" s="29"/>
      <c r="E17" s="61" t="s">
        <v>26</v>
      </c>
      <c r="F17" s="21">
        <v>1359</v>
      </c>
      <c r="G17" s="69">
        <v>1319</v>
      </c>
      <c r="H17" s="69">
        <v>1271</v>
      </c>
      <c r="I17" s="69">
        <v>1400</v>
      </c>
      <c r="J17" s="69">
        <v>1275</v>
      </c>
      <c r="K17" s="197">
        <f>J17/I17</f>
        <v>0.9107142857142857</v>
      </c>
      <c r="L17" s="198" t="str">
        <f t="shared" si="1"/>
        <v>Ⅲ</v>
      </c>
      <c r="M17" s="199"/>
      <c r="N17" s="200" t="str">
        <f t="shared" si="6"/>
        <v>①</v>
      </c>
      <c r="O17" s="200" t="str">
        <f t="shared" si="3"/>
        <v>⑤</v>
      </c>
      <c r="P17" s="201" t="str">
        <f t="shared" si="4"/>
        <v>Ⅲ</v>
      </c>
      <c r="Q17" s="202">
        <f>J17-I17</f>
        <v>-125</v>
      </c>
      <c r="R17" s="284"/>
      <c r="S17" s="287"/>
      <c r="T17" s="290"/>
      <c r="U17" s="271"/>
      <c r="V17" s="290"/>
      <c r="W17" s="293"/>
      <c r="X17" s="160"/>
      <c r="Y17" s="2" t="s">
        <v>125</v>
      </c>
      <c r="Z17" s="281" t="s">
        <v>90</v>
      </c>
      <c r="AA17" s="105" t="s">
        <v>91</v>
      </c>
      <c r="AB17" s="252" t="s">
        <v>43</v>
      </c>
      <c r="AC17" s="252" t="s">
        <v>43</v>
      </c>
      <c r="AD17" s="252" t="s">
        <v>43</v>
      </c>
    </row>
    <row r="18" spans="1:30" x14ac:dyDescent="0.15">
      <c r="A18" s="51"/>
      <c r="B18" s="63"/>
      <c r="C18" s="28" t="s">
        <v>52</v>
      </c>
      <c r="D18" s="29"/>
      <c r="E18" s="61" t="s">
        <v>34</v>
      </c>
      <c r="F18" s="21">
        <v>1363</v>
      </c>
      <c r="G18" s="69">
        <v>1271</v>
      </c>
      <c r="H18" s="69">
        <v>1552</v>
      </c>
      <c r="I18" s="69">
        <v>1485</v>
      </c>
      <c r="J18" s="69">
        <v>1682</v>
      </c>
      <c r="K18" s="197">
        <f>J18/I18</f>
        <v>1.1326599326599327</v>
      </c>
      <c r="L18" s="198" t="str">
        <f t="shared" si="1"/>
        <v>Ⅳ</v>
      </c>
      <c r="M18" s="199"/>
      <c r="N18" s="200" t="str">
        <f t="shared" si="6"/>
        <v>①</v>
      </c>
      <c r="O18" s="200" t="str">
        <f t="shared" si="3"/>
        <v>③</v>
      </c>
      <c r="P18" s="201" t="str">
        <f t="shared" si="4"/>
        <v>Ⅳ</v>
      </c>
      <c r="Q18" s="202">
        <f>J18-I18</f>
        <v>197</v>
      </c>
      <c r="R18" s="284"/>
      <c r="S18" s="287"/>
      <c r="T18" s="290"/>
      <c r="U18" s="271"/>
      <c r="V18" s="290"/>
      <c r="W18" s="293"/>
      <c r="X18" s="160"/>
      <c r="Y18" s="2" t="s">
        <v>125</v>
      </c>
      <c r="Z18" s="281"/>
      <c r="AA18" s="105" t="s">
        <v>92</v>
      </c>
      <c r="AB18" s="252" t="s">
        <v>42</v>
      </c>
      <c r="AC18" s="252" t="s">
        <v>41</v>
      </c>
      <c r="AD18" s="252" t="s">
        <v>41</v>
      </c>
    </row>
    <row r="19" spans="1:30" x14ac:dyDescent="0.15">
      <c r="A19" s="51"/>
      <c r="B19" s="63"/>
      <c r="C19" s="28" t="s">
        <v>53</v>
      </c>
      <c r="D19" s="29"/>
      <c r="E19" s="61" t="s">
        <v>26</v>
      </c>
      <c r="F19" s="44">
        <v>149</v>
      </c>
      <c r="G19" s="69">
        <v>158</v>
      </c>
      <c r="H19" s="69">
        <v>155</v>
      </c>
      <c r="I19" s="69">
        <v>154</v>
      </c>
      <c r="J19" s="69">
        <v>160</v>
      </c>
      <c r="K19" s="197">
        <f>J19/I19</f>
        <v>1.0389610389610389</v>
      </c>
      <c r="L19" s="198" t="str">
        <f t="shared" si="1"/>
        <v>Ⅲ</v>
      </c>
      <c r="M19" s="199"/>
      <c r="N19" s="200" t="str">
        <f t="shared" si="6"/>
        <v>②</v>
      </c>
      <c r="O19" s="200" t="str">
        <f t="shared" si="3"/>
        <v>⑤</v>
      </c>
      <c r="P19" s="201" t="str">
        <f t="shared" si="4"/>
        <v>Ⅲ</v>
      </c>
      <c r="Q19" s="202">
        <f>J19-I19</f>
        <v>6</v>
      </c>
      <c r="R19" s="285"/>
      <c r="S19" s="288"/>
      <c r="T19" s="291"/>
      <c r="U19" s="272"/>
      <c r="V19" s="291"/>
      <c r="W19" s="294"/>
      <c r="X19" s="160"/>
      <c r="Y19" s="2" t="s">
        <v>125</v>
      </c>
      <c r="Z19" s="281"/>
      <c r="AA19" s="106" t="s">
        <v>78</v>
      </c>
      <c r="AB19" s="252" t="s">
        <v>42</v>
      </c>
      <c r="AC19" s="252" t="s">
        <v>42</v>
      </c>
      <c r="AD19" s="252" t="s">
        <v>41</v>
      </c>
    </row>
    <row r="20" spans="1:30" x14ac:dyDescent="0.15">
      <c r="A20" s="51">
        <v>3</v>
      </c>
      <c r="B20" s="66" t="s">
        <v>104</v>
      </c>
      <c r="C20" s="11"/>
      <c r="D20" s="12"/>
      <c r="E20" s="68"/>
      <c r="F20" s="64"/>
      <c r="G20" s="65"/>
      <c r="H20" s="20"/>
      <c r="I20" s="65"/>
      <c r="J20" s="20"/>
      <c r="K20" s="197"/>
      <c r="L20" s="203"/>
      <c r="M20" s="199"/>
      <c r="N20" s="200"/>
      <c r="O20" s="200"/>
      <c r="P20" s="201"/>
      <c r="Q20" s="202"/>
      <c r="R20" s="261">
        <f>COUNTIF($L20:$L23,"Ⅱ")</f>
        <v>2</v>
      </c>
      <c r="S20" s="264">
        <f>COUNTIF($L20:$L23,"Ⅲ")</f>
        <v>1</v>
      </c>
      <c r="T20" s="267">
        <f>COUNTIF($L20:$L23,"Ⅳ")</f>
        <v>0</v>
      </c>
      <c r="U20" s="270">
        <f>T20/V20</f>
        <v>0</v>
      </c>
      <c r="V20" s="267">
        <f>SUM(R20:T23)</f>
        <v>3</v>
      </c>
      <c r="W20" s="258" t="str">
        <f>IF(R20/V20&gt;=2/3,"Ⅱ",IF(AND(50%&lt;=U20,R20=0),"Ⅳ",IF(AND(2/3&lt;=U20,R20/V20&lt;=10%),"Ⅳ","Ⅲ")))</f>
        <v>Ⅱ</v>
      </c>
      <c r="X20" s="161"/>
      <c r="Y20" s="2" t="s">
        <v>22</v>
      </c>
      <c r="Z20" s="281"/>
      <c r="AA20" s="105" t="s">
        <v>79</v>
      </c>
      <c r="AB20" s="252" t="s">
        <v>42</v>
      </c>
      <c r="AC20" s="252" t="s">
        <v>42</v>
      </c>
      <c r="AD20" s="252" t="s">
        <v>42</v>
      </c>
    </row>
    <row r="21" spans="1:30" x14ac:dyDescent="0.15">
      <c r="A21" s="51"/>
      <c r="B21" s="63"/>
      <c r="C21" s="28" t="s">
        <v>4</v>
      </c>
      <c r="D21" s="29"/>
      <c r="E21" s="61" t="s">
        <v>26</v>
      </c>
      <c r="F21" s="21">
        <v>5328</v>
      </c>
      <c r="G21" s="69">
        <v>5152</v>
      </c>
      <c r="H21" s="69">
        <v>5083</v>
      </c>
      <c r="I21" s="69">
        <v>5400</v>
      </c>
      <c r="J21" s="69">
        <v>5208</v>
      </c>
      <c r="K21" s="197">
        <f>J21/I21</f>
        <v>0.96444444444444444</v>
      </c>
      <c r="L21" s="198" t="str">
        <f t="shared" si="1"/>
        <v>Ⅲ</v>
      </c>
      <c r="M21" s="199"/>
      <c r="N21" s="200" t="str">
        <f t="shared" si="6"/>
        <v>①</v>
      </c>
      <c r="O21" s="200" t="str">
        <f t="shared" si="3"/>
        <v>⑤</v>
      </c>
      <c r="P21" s="201" t="str">
        <f t="shared" si="4"/>
        <v>Ⅲ</v>
      </c>
      <c r="Q21" s="202">
        <f>J21-I21</f>
        <v>-192</v>
      </c>
      <c r="R21" s="262"/>
      <c r="S21" s="265"/>
      <c r="T21" s="268"/>
      <c r="U21" s="271"/>
      <c r="V21" s="268"/>
      <c r="W21" s="259"/>
      <c r="X21" s="161"/>
      <c r="Y21" s="2" t="s">
        <v>22</v>
      </c>
      <c r="Z21" s="281"/>
      <c r="AA21" s="105" t="s">
        <v>80</v>
      </c>
      <c r="AB21" s="252" t="s">
        <v>41</v>
      </c>
      <c r="AC21" s="252" t="s">
        <v>41</v>
      </c>
      <c r="AD21" s="252" t="s">
        <v>41</v>
      </c>
    </row>
    <row r="22" spans="1:30" x14ac:dyDescent="0.15">
      <c r="A22" s="51"/>
      <c r="B22" s="224"/>
      <c r="C22" s="225" t="s">
        <v>54</v>
      </c>
      <c r="D22" s="226"/>
      <c r="E22" s="227" t="s">
        <v>26</v>
      </c>
      <c r="F22" s="228">
        <v>283</v>
      </c>
      <c r="G22" s="229">
        <v>252</v>
      </c>
      <c r="H22" s="253">
        <v>229</v>
      </c>
      <c r="I22" s="229">
        <v>350</v>
      </c>
      <c r="J22" s="229">
        <v>223</v>
      </c>
      <c r="K22" s="231">
        <f>J22/I22</f>
        <v>0.63714285714285712</v>
      </c>
      <c r="L22" s="232" t="str">
        <f t="shared" si="1"/>
        <v>Ⅱ</v>
      </c>
      <c r="M22" s="239"/>
      <c r="N22" s="234" t="str">
        <f t="shared" si="6"/>
        <v>②</v>
      </c>
      <c r="O22" s="234" t="str">
        <f t="shared" si="3"/>
        <v>①</v>
      </c>
      <c r="P22" s="235" t="str">
        <f t="shared" si="4"/>
        <v>Ⅱ</v>
      </c>
      <c r="Q22" s="236">
        <f>J22-I22</f>
        <v>-127</v>
      </c>
      <c r="R22" s="262"/>
      <c r="S22" s="265"/>
      <c r="T22" s="268"/>
      <c r="U22" s="271"/>
      <c r="V22" s="268"/>
      <c r="W22" s="259"/>
      <c r="X22" s="161"/>
      <c r="Y22" s="2" t="s">
        <v>22</v>
      </c>
    </row>
    <row r="23" spans="1:30" x14ac:dyDescent="0.15">
      <c r="A23" s="51"/>
      <c r="B23" s="224"/>
      <c r="C23" s="225" t="s">
        <v>55</v>
      </c>
      <c r="D23" s="226"/>
      <c r="E23" s="227" t="s">
        <v>25</v>
      </c>
      <c r="F23" s="228">
        <v>166</v>
      </c>
      <c r="G23" s="253">
        <v>147</v>
      </c>
      <c r="H23" s="230">
        <v>131</v>
      </c>
      <c r="I23" s="229">
        <v>100</v>
      </c>
      <c r="J23" s="230">
        <v>119</v>
      </c>
      <c r="K23" s="231">
        <f>1-((J23-I23)/I23)</f>
        <v>0.81</v>
      </c>
      <c r="L23" s="232" t="str">
        <f t="shared" si="1"/>
        <v>Ⅱ</v>
      </c>
      <c r="M23" s="239"/>
      <c r="N23" s="234" t="str">
        <f t="shared" si="6"/>
        <v>③</v>
      </c>
      <c r="O23" s="234" t="str">
        <f>IF(K23&lt;0.9,"①",IF(AND(1.05&lt;=K23,K23&lt;1.1),"②",IF(AND(1.1&lt;=K23,K23&lt;1.2),"③",IF(K23&gt;=1.2,"④","⑤"))))</f>
        <v>①</v>
      </c>
      <c r="P23" s="235" t="str">
        <f t="shared" si="4"/>
        <v>Ⅱ</v>
      </c>
      <c r="Q23" s="236">
        <f>J23-I23</f>
        <v>19</v>
      </c>
      <c r="R23" s="263"/>
      <c r="S23" s="266"/>
      <c r="T23" s="269"/>
      <c r="U23" s="272"/>
      <c r="V23" s="269"/>
      <c r="W23" s="273"/>
      <c r="X23" s="161"/>
      <c r="Y23" s="2" t="s">
        <v>22</v>
      </c>
    </row>
    <row r="24" spans="1:30" x14ac:dyDescent="0.15">
      <c r="A24" s="51">
        <v>4</v>
      </c>
      <c r="B24" s="60" t="s">
        <v>105</v>
      </c>
      <c r="C24" s="11"/>
      <c r="D24" s="12"/>
      <c r="E24" s="68"/>
      <c r="F24" s="15"/>
      <c r="G24" s="70"/>
      <c r="H24" s="20"/>
      <c r="I24" s="70"/>
      <c r="J24" s="20"/>
      <c r="K24" s="197"/>
      <c r="L24" s="203"/>
      <c r="M24" s="199"/>
      <c r="N24" s="200"/>
      <c r="O24" s="200"/>
      <c r="P24" s="201"/>
      <c r="Q24" s="202"/>
      <c r="R24" s="261">
        <f>COUNTIF($L24:$L30,"Ⅱ")</f>
        <v>1</v>
      </c>
      <c r="S24" s="264">
        <f>COUNTIF($L24:$L30,"Ⅲ")</f>
        <v>4</v>
      </c>
      <c r="T24" s="267">
        <f>COUNTIF($L24:$L30,"Ⅳ")</f>
        <v>1</v>
      </c>
      <c r="U24" s="270">
        <f>T24/V24</f>
        <v>0.16666666666666666</v>
      </c>
      <c r="V24" s="267">
        <f>SUM(R24:T30)</f>
        <v>6</v>
      </c>
      <c r="W24" s="258" t="str">
        <f>IF(R24/V24&gt;=2/3,"Ⅱ",IF(AND(50%&lt;=U24,R24=0),"Ⅳ",IF(AND(2/3&lt;=U24,R24/V24&lt;=10%),"Ⅳ","Ⅲ")))</f>
        <v>Ⅲ</v>
      </c>
      <c r="X24" s="161"/>
      <c r="Y24" s="2" t="s">
        <v>135</v>
      </c>
    </row>
    <row r="25" spans="1:30" ht="15.75" customHeight="1" x14ac:dyDescent="0.15">
      <c r="A25" s="51"/>
      <c r="B25" s="63"/>
      <c r="C25" s="28" t="s">
        <v>56</v>
      </c>
      <c r="D25" s="29"/>
      <c r="E25" s="61" t="s">
        <v>26</v>
      </c>
      <c r="F25" s="21">
        <v>3389</v>
      </c>
      <c r="G25" s="69">
        <v>3390</v>
      </c>
      <c r="H25" s="164">
        <v>3929</v>
      </c>
      <c r="I25" s="69">
        <v>4200</v>
      </c>
      <c r="J25" s="164">
        <v>4014</v>
      </c>
      <c r="K25" s="197">
        <f t="shared" ref="K25:K30" si="7">J25/I25</f>
        <v>0.95571428571428574</v>
      </c>
      <c r="L25" s="198" t="str">
        <f t="shared" si="1"/>
        <v>Ⅲ</v>
      </c>
      <c r="M25" s="199"/>
      <c r="N25" s="200" t="str">
        <f t="shared" si="6"/>
        <v>①</v>
      </c>
      <c r="O25" s="200" t="str">
        <f t="shared" ref="O25:O38" si="8">IF(J25/I25&lt;90%,"①",IF(AND(105%&lt;=J25/I25,J25/I25&lt;110%),"②",IF(AND(110%&lt;=J25/I25,J25/I25&lt;120%),"③",IF(J25/I25&gt;=120%,"④","⑤"))))</f>
        <v>⑤</v>
      </c>
      <c r="P25" s="201" t="str">
        <f t="shared" ref="P25:P77" si="9">INDEX($AB$9:$AD$13,MATCH(O25,$AA$9:$AA$13,0),MATCH(N25,$AB$8:$AD$8,0))</f>
        <v>Ⅲ</v>
      </c>
      <c r="Q25" s="202">
        <f t="shared" ref="Q25:Q30" si="10">J25-I25</f>
        <v>-186</v>
      </c>
      <c r="R25" s="262"/>
      <c r="S25" s="265"/>
      <c r="T25" s="268"/>
      <c r="U25" s="271"/>
      <c r="V25" s="268"/>
      <c r="W25" s="259"/>
      <c r="X25" s="161"/>
      <c r="Y25" s="2" t="s">
        <v>135</v>
      </c>
    </row>
    <row r="26" spans="1:30" x14ac:dyDescent="0.15">
      <c r="A26" s="51"/>
      <c r="B26" s="63"/>
      <c r="C26" s="28" t="s">
        <v>57</v>
      </c>
      <c r="D26" s="29"/>
      <c r="E26" s="61" t="s">
        <v>26</v>
      </c>
      <c r="F26" s="21">
        <v>730</v>
      </c>
      <c r="G26" s="69">
        <v>748</v>
      </c>
      <c r="H26" s="164">
        <v>779</v>
      </c>
      <c r="I26" s="69">
        <v>760</v>
      </c>
      <c r="J26" s="164">
        <v>795</v>
      </c>
      <c r="K26" s="197">
        <f t="shared" si="7"/>
        <v>1.0460526315789473</v>
      </c>
      <c r="L26" s="198" t="str">
        <f t="shared" si="1"/>
        <v>Ⅲ</v>
      </c>
      <c r="M26" s="199"/>
      <c r="N26" s="200" t="str">
        <f t="shared" si="6"/>
        <v>①</v>
      </c>
      <c r="O26" s="200" t="str">
        <f t="shared" si="8"/>
        <v>⑤</v>
      </c>
      <c r="P26" s="201" t="str">
        <f t="shared" si="9"/>
        <v>Ⅲ</v>
      </c>
      <c r="Q26" s="202">
        <f t="shared" si="10"/>
        <v>35</v>
      </c>
      <c r="R26" s="262"/>
      <c r="S26" s="265"/>
      <c r="T26" s="268"/>
      <c r="U26" s="271"/>
      <c r="V26" s="268"/>
      <c r="W26" s="259"/>
      <c r="X26" s="161"/>
      <c r="Y26" s="2" t="s">
        <v>135</v>
      </c>
    </row>
    <row r="27" spans="1:30" x14ac:dyDescent="0.15">
      <c r="A27" s="51"/>
      <c r="B27" s="63"/>
      <c r="C27" s="28" t="s">
        <v>58</v>
      </c>
      <c r="D27" s="29"/>
      <c r="E27" s="61" t="s">
        <v>26</v>
      </c>
      <c r="F27" s="21">
        <v>890</v>
      </c>
      <c r="G27" s="69">
        <v>1079</v>
      </c>
      <c r="H27" s="164">
        <v>1324</v>
      </c>
      <c r="I27" s="69">
        <v>1300</v>
      </c>
      <c r="J27" s="164">
        <v>1492</v>
      </c>
      <c r="K27" s="197">
        <f t="shared" si="7"/>
        <v>1.1476923076923078</v>
      </c>
      <c r="L27" s="198" t="str">
        <f t="shared" si="1"/>
        <v>Ⅳ</v>
      </c>
      <c r="M27" s="199"/>
      <c r="N27" s="200" t="str">
        <f t="shared" si="6"/>
        <v>①</v>
      </c>
      <c r="O27" s="200" t="str">
        <f t="shared" si="8"/>
        <v>③</v>
      </c>
      <c r="P27" s="201" t="str">
        <f t="shared" si="9"/>
        <v>Ⅳ</v>
      </c>
      <c r="Q27" s="202">
        <f t="shared" si="10"/>
        <v>192</v>
      </c>
      <c r="R27" s="262"/>
      <c r="S27" s="265"/>
      <c r="T27" s="268"/>
      <c r="U27" s="271"/>
      <c r="V27" s="268"/>
      <c r="W27" s="259"/>
      <c r="X27" s="161"/>
      <c r="Y27" s="2" t="s">
        <v>135</v>
      </c>
    </row>
    <row r="28" spans="1:30" x14ac:dyDescent="0.15">
      <c r="A28" s="51"/>
      <c r="B28" s="63"/>
      <c r="C28" s="28" t="s">
        <v>5</v>
      </c>
      <c r="D28" s="29"/>
      <c r="E28" s="61" t="s">
        <v>26</v>
      </c>
      <c r="F28" s="21">
        <v>30010</v>
      </c>
      <c r="G28" s="69">
        <v>31109</v>
      </c>
      <c r="H28" s="164">
        <v>35016</v>
      </c>
      <c r="I28" s="69">
        <v>35000</v>
      </c>
      <c r="J28" s="164">
        <v>35587</v>
      </c>
      <c r="K28" s="197">
        <f t="shared" si="7"/>
        <v>1.0167714285714287</v>
      </c>
      <c r="L28" s="198" t="str">
        <f t="shared" si="1"/>
        <v>Ⅲ</v>
      </c>
      <c r="M28" s="199"/>
      <c r="N28" s="200" t="str">
        <f t="shared" si="6"/>
        <v>①</v>
      </c>
      <c r="O28" s="200" t="str">
        <f t="shared" si="8"/>
        <v>⑤</v>
      </c>
      <c r="P28" s="201" t="str">
        <f t="shared" si="9"/>
        <v>Ⅲ</v>
      </c>
      <c r="Q28" s="202">
        <f t="shared" si="10"/>
        <v>587</v>
      </c>
      <c r="R28" s="262"/>
      <c r="S28" s="265"/>
      <c r="T28" s="268"/>
      <c r="U28" s="271"/>
      <c r="V28" s="268"/>
      <c r="W28" s="259"/>
      <c r="X28" s="161"/>
      <c r="Y28" s="2" t="s">
        <v>135</v>
      </c>
    </row>
    <row r="29" spans="1:30" x14ac:dyDescent="0.15">
      <c r="A29" s="51"/>
      <c r="B29" s="63"/>
      <c r="C29" s="28" t="s">
        <v>18</v>
      </c>
      <c r="D29" s="29"/>
      <c r="E29" s="61" t="s">
        <v>34</v>
      </c>
      <c r="F29" s="21">
        <v>11485</v>
      </c>
      <c r="G29" s="69">
        <v>11711</v>
      </c>
      <c r="H29" s="164">
        <v>13226</v>
      </c>
      <c r="I29" s="69">
        <v>14994</v>
      </c>
      <c r="J29" s="164">
        <v>13925</v>
      </c>
      <c r="K29" s="197">
        <f t="shared" si="7"/>
        <v>0.92870481525943716</v>
      </c>
      <c r="L29" s="198" t="str">
        <f t="shared" si="1"/>
        <v>Ⅲ</v>
      </c>
      <c r="M29" s="199"/>
      <c r="N29" s="200" t="str">
        <f t="shared" si="6"/>
        <v>①</v>
      </c>
      <c r="O29" s="200" t="str">
        <f t="shared" si="8"/>
        <v>⑤</v>
      </c>
      <c r="P29" s="201" t="str">
        <f t="shared" si="9"/>
        <v>Ⅲ</v>
      </c>
      <c r="Q29" s="202">
        <f t="shared" si="10"/>
        <v>-1069</v>
      </c>
      <c r="R29" s="262"/>
      <c r="S29" s="265"/>
      <c r="T29" s="268"/>
      <c r="U29" s="271"/>
      <c r="V29" s="268"/>
      <c r="W29" s="259"/>
      <c r="X29" s="161"/>
      <c r="Y29" s="2" t="s">
        <v>135</v>
      </c>
    </row>
    <row r="30" spans="1:30" x14ac:dyDescent="0.15">
      <c r="A30" s="51"/>
      <c r="B30" s="224"/>
      <c r="C30" s="225" t="s">
        <v>59</v>
      </c>
      <c r="D30" s="226"/>
      <c r="E30" s="227" t="s">
        <v>60</v>
      </c>
      <c r="F30" s="242">
        <v>30.7</v>
      </c>
      <c r="G30" s="243">
        <v>28.1</v>
      </c>
      <c r="H30" s="244">
        <v>36.299999999999997</v>
      </c>
      <c r="I30" s="243">
        <v>40</v>
      </c>
      <c r="J30" s="244">
        <v>35.799999999999997</v>
      </c>
      <c r="K30" s="231">
        <f t="shared" si="7"/>
        <v>0.89499999999999991</v>
      </c>
      <c r="L30" s="232" t="str">
        <f t="shared" si="1"/>
        <v>Ⅱ</v>
      </c>
      <c r="M30" s="239"/>
      <c r="N30" s="234" t="str">
        <f t="shared" si="6"/>
        <v>③</v>
      </c>
      <c r="O30" s="234" t="str">
        <f t="shared" si="8"/>
        <v>①</v>
      </c>
      <c r="P30" s="235" t="str">
        <f t="shared" si="9"/>
        <v>Ⅱ</v>
      </c>
      <c r="Q30" s="240">
        <f t="shared" si="10"/>
        <v>-4.2000000000000028</v>
      </c>
      <c r="R30" s="263"/>
      <c r="S30" s="266"/>
      <c r="T30" s="269"/>
      <c r="U30" s="272"/>
      <c r="V30" s="269"/>
      <c r="W30" s="273"/>
      <c r="X30" s="161"/>
      <c r="Y30" s="2" t="s">
        <v>135</v>
      </c>
    </row>
    <row r="31" spans="1:30" x14ac:dyDescent="0.15">
      <c r="A31" s="51">
        <v>5</v>
      </c>
      <c r="B31" s="60" t="s">
        <v>106</v>
      </c>
      <c r="C31" s="11"/>
      <c r="D31" s="12"/>
      <c r="E31" s="68"/>
      <c r="F31" s="14"/>
      <c r="G31" s="62"/>
      <c r="H31" s="20"/>
      <c r="I31" s="62"/>
      <c r="J31" s="20"/>
      <c r="K31" s="197"/>
      <c r="L31" s="203"/>
      <c r="M31" s="199"/>
      <c r="N31" s="200"/>
      <c r="O31" s="200"/>
      <c r="P31" s="201"/>
      <c r="Q31" s="202"/>
      <c r="R31" s="261">
        <f>COUNTIF($L31:$L38,"Ⅱ")</f>
        <v>0</v>
      </c>
      <c r="S31" s="264">
        <f>COUNTIF($L31:$L38,"Ⅲ")</f>
        <v>5</v>
      </c>
      <c r="T31" s="267">
        <f>COUNTIF($L31:$L38,"Ⅳ")</f>
        <v>1</v>
      </c>
      <c r="U31" s="270">
        <f>T31/V31</f>
        <v>0.16666666666666666</v>
      </c>
      <c r="V31" s="267">
        <f>SUM(R31:T38)</f>
        <v>6</v>
      </c>
      <c r="W31" s="258" t="str">
        <f>IF(R31/V31&gt;=2/3,"Ⅱ",IF(AND(50%&lt;=U31,R31=0),"Ⅳ",IF(AND(2/3&lt;=U31,R31/V31&lt;=10%),"Ⅳ","Ⅲ")))</f>
        <v>Ⅲ</v>
      </c>
      <c r="X31" s="161"/>
      <c r="Y31" s="2" t="s">
        <v>23</v>
      </c>
    </row>
    <row r="32" spans="1:30" x14ac:dyDescent="0.15">
      <c r="A32" s="51"/>
      <c r="B32" s="63"/>
      <c r="C32" s="28" t="s">
        <v>39</v>
      </c>
      <c r="D32" s="29"/>
      <c r="E32" s="61" t="s">
        <v>26</v>
      </c>
      <c r="F32" s="21">
        <v>219</v>
      </c>
      <c r="G32" s="69">
        <v>256</v>
      </c>
      <c r="H32" s="69">
        <v>232</v>
      </c>
      <c r="I32" s="69">
        <v>200</v>
      </c>
      <c r="J32" s="69">
        <v>201</v>
      </c>
      <c r="K32" s="197">
        <f>J32/I32</f>
        <v>1.0049999999999999</v>
      </c>
      <c r="L32" s="198" t="str">
        <f t="shared" si="1"/>
        <v>Ⅲ</v>
      </c>
      <c r="M32" s="199"/>
      <c r="N32" s="200" t="str">
        <f t="shared" si="6"/>
        <v>②</v>
      </c>
      <c r="O32" s="200" t="str">
        <f t="shared" si="8"/>
        <v>⑤</v>
      </c>
      <c r="P32" s="201" t="str">
        <f t="shared" si="9"/>
        <v>Ⅲ</v>
      </c>
      <c r="Q32" s="202">
        <f>J32-I32</f>
        <v>1</v>
      </c>
      <c r="R32" s="262"/>
      <c r="S32" s="265"/>
      <c r="T32" s="268"/>
      <c r="U32" s="271"/>
      <c r="V32" s="268"/>
      <c r="W32" s="259"/>
      <c r="X32" s="161"/>
      <c r="Y32" s="2" t="s">
        <v>23</v>
      </c>
    </row>
    <row r="33" spans="1:25" x14ac:dyDescent="0.15">
      <c r="A33" s="51"/>
      <c r="B33" s="63"/>
      <c r="C33" s="28" t="s">
        <v>61</v>
      </c>
      <c r="D33" s="29"/>
      <c r="E33" s="61"/>
      <c r="F33" s="88"/>
      <c r="G33" s="129"/>
      <c r="H33" s="20"/>
      <c r="I33" s="20"/>
      <c r="J33" s="20"/>
      <c r="K33" s="197"/>
      <c r="L33" s="203"/>
      <c r="M33" s="206"/>
      <c r="N33" s="200"/>
      <c r="O33" s="200"/>
      <c r="P33" s="201"/>
      <c r="Q33" s="205"/>
      <c r="R33" s="262"/>
      <c r="S33" s="265"/>
      <c r="T33" s="268"/>
      <c r="U33" s="271"/>
      <c r="V33" s="268"/>
      <c r="W33" s="259"/>
      <c r="X33" s="161"/>
      <c r="Y33" s="2" t="s">
        <v>23</v>
      </c>
    </row>
    <row r="34" spans="1:25" x14ac:dyDescent="0.15">
      <c r="A34" s="51"/>
      <c r="B34" s="63"/>
      <c r="C34" s="28"/>
      <c r="D34" s="29" t="s">
        <v>62</v>
      </c>
      <c r="E34" s="61" t="s">
        <v>26</v>
      </c>
      <c r="F34" s="21">
        <v>32</v>
      </c>
      <c r="G34" s="69">
        <v>36</v>
      </c>
      <c r="H34" s="69">
        <v>45</v>
      </c>
      <c r="I34" s="69">
        <v>30</v>
      </c>
      <c r="J34" s="69">
        <v>30</v>
      </c>
      <c r="K34" s="197">
        <f>J34/I34</f>
        <v>1</v>
      </c>
      <c r="L34" s="198" t="str">
        <f t="shared" si="1"/>
        <v>Ⅲ</v>
      </c>
      <c r="M34" s="199"/>
      <c r="N34" s="200" t="str">
        <f t="shared" si="6"/>
        <v>③</v>
      </c>
      <c r="O34" s="200" t="str">
        <f t="shared" si="8"/>
        <v>⑤</v>
      </c>
      <c r="P34" s="201" t="str">
        <f t="shared" si="9"/>
        <v>Ⅲ</v>
      </c>
      <c r="Q34" s="202">
        <f>J34-I34</f>
        <v>0</v>
      </c>
      <c r="R34" s="262"/>
      <c r="S34" s="265"/>
      <c r="T34" s="268"/>
      <c r="U34" s="271"/>
      <c r="V34" s="268"/>
      <c r="W34" s="259"/>
      <c r="X34" s="161"/>
      <c r="Y34" s="2" t="s">
        <v>23</v>
      </c>
    </row>
    <row r="35" spans="1:25" x14ac:dyDescent="0.15">
      <c r="A35" s="51"/>
      <c r="B35" s="63"/>
      <c r="C35" s="28"/>
      <c r="D35" s="29" t="s">
        <v>63</v>
      </c>
      <c r="E35" s="61" t="s">
        <v>26</v>
      </c>
      <c r="F35" s="21">
        <v>48</v>
      </c>
      <c r="G35" s="69">
        <v>40</v>
      </c>
      <c r="H35" s="69">
        <v>59</v>
      </c>
      <c r="I35" s="69">
        <v>40</v>
      </c>
      <c r="J35" s="69">
        <v>46</v>
      </c>
      <c r="K35" s="197">
        <f>J35/I35</f>
        <v>1.1499999999999999</v>
      </c>
      <c r="L35" s="198" t="str">
        <f t="shared" si="1"/>
        <v>Ⅲ</v>
      </c>
      <c r="M35" s="199"/>
      <c r="N35" s="200" t="str">
        <f t="shared" si="6"/>
        <v>③</v>
      </c>
      <c r="O35" s="200" t="str">
        <f t="shared" si="8"/>
        <v>③</v>
      </c>
      <c r="P35" s="201" t="str">
        <f t="shared" si="9"/>
        <v>Ⅲ</v>
      </c>
      <c r="Q35" s="202">
        <f>J35-I35</f>
        <v>6</v>
      </c>
      <c r="R35" s="262"/>
      <c r="S35" s="265"/>
      <c r="T35" s="268"/>
      <c r="U35" s="271"/>
      <c r="V35" s="268"/>
      <c r="W35" s="259"/>
      <c r="X35" s="161"/>
      <c r="Y35" s="2" t="s">
        <v>23</v>
      </c>
    </row>
    <row r="36" spans="1:25" x14ac:dyDescent="0.15">
      <c r="A36" s="51"/>
      <c r="B36" s="63"/>
      <c r="C36" s="28"/>
      <c r="D36" s="29" t="s">
        <v>64</v>
      </c>
      <c r="E36" s="61" t="s">
        <v>26</v>
      </c>
      <c r="F36" s="97"/>
      <c r="G36" s="69">
        <v>30</v>
      </c>
      <c r="H36" s="69">
        <v>26</v>
      </c>
      <c r="I36" s="69">
        <v>25</v>
      </c>
      <c r="J36" s="69">
        <v>25</v>
      </c>
      <c r="K36" s="197">
        <f>J36/I36</f>
        <v>1</v>
      </c>
      <c r="L36" s="198" t="str">
        <f t="shared" si="1"/>
        <v>Ⅲ</v>
      </c>
      <c r="M36" s="199"/>
      <c r="N36" s="200" t="str">
        <f t="shared" si="6"/>
        <v>③</v>
      </c>
      <c r="O36" s="200" t="str">
        <f t="shared" si="8"/>
        <v>⑤</v>
      </c>
      <c r="P36" s="201" t="str">
        <f t="shared" si="9"/>
        <v>Ⅲ</v>
      </c>
      <c r="Q36" s="202">
        <f>J36-I36</f>
        <v>0</v>
      </c>
      <c r="R36" s="262"/>
      <c r="S36" s="265"/>
      <c r="T36" s="268"/>
      <c r="U36" s="271"/>
      <c r="V36" s="268"/>
      <c r="W36" s="259"/>
      <c r="X36" s="161"/>
      <c r="Y36" s="2" t="s">
        <v>23</v>
      </c>
    </row>
    <row r="37" spans="1:25" x14ac:dyDescent="0.15">
      <c r="A37" s="51"/>
      <c r="B37" s="63"/>
      <c r="C37" s="28" t="s">
        <v>65</v>
      </c>
      <c r="D37" s="29"/>
      <c r="E37" s="61" t="s">
        <v>26</v>
      </c>
      <c r="F37" s="131">
        <v>280</v>
      </c>
      <c r="G37" s="222">
        <v>322</v>
      </c>
      <c r="H37" s="69">
        <v>353</v>
      </c>
      <c r="I37" s="69">
        <v>350</v>
      </c>
      <c r="J37" s="69">
        <v>388</v>
      </c>
      <c r="K37" s="197">
        <f>J37/I37</f>
        <v>1.1085714285714285</v>
      </c>
      <c r="L37" s="198" t="str">
        <f t="shared" si="1"/>
        <v>Ⅳ</v>
      </c>
      <c r="M37" s="199"/>
      <c r="N37" s="200" t="str">
        <f t="shared" si="6"/>
        <v>②</v>
      </c>
      <c r="O37" s="200" t="str">
        <f t="shared" si="8"/>
        <v>③</v>
      </c>
      <c r="P37" s="201" t="str">
        <f t="shared" si="9"/>
        <v>Ⅳ</v>
      </c>
      <c r="Q37" s="202">
        <f>J37-I37</f>
        <v>38</v>
      </c>
      <c r="R37" s="262"/>
      <c r="S37" s="265"/>
      <c r="T37" s="268"/>
      <c r="U37" s="271"/>
      <c r="V37" s="268"/>
      <c r="W37" s="259"/>
      <c r="X37" s="161"/>
      <c r="Y37" s="2" t="s">
        <v>23</v>
      </c>
    </row>
    <row r="38" spans="1:25" x14ac:dyDescent="0.15">
      <c r="A38" s="51"/>
      <c r="B38" s="63"/>
      <c r="C38" s="28" t="s">
        <v>66</v>
      </c>
      <c r="D38" s="29"/>
      <c r="E38" s="61" t="s">
        <v>26</v>
      </c>
      <c r="F38" s="21">
        <v>41</v>
      </c>
      <c r="G38" s="69">
        <v>34</v>
      </c>
      <c r="H38" s="69">
        <v>35</v>
      </c>
      <c r="I38" s="69">
        <v>35</v>
      </c>
      <c r="J38" s="69">
        <v>40</v>
      </c>
      <c r="K38" s="197">
        <f>J38/I38</f>
        <v>1.1428571428571428</v>
      </c>
      <c r="L38" s="198" t="str">
        <f t="shared" si="1"/>
        <v>Ⅲ</v>
      </c>
      <c r="M38" s="199"/>
      <c r="N38" s="200" t="str">
        <f t="shared" si="6"/>
        <v>③</v>
      </c>
      <c r="O38" s="200" t="str">
        <f t="shared" si="8"/>
        <v>③</v>
      </c>
      <c r="P38" s="201" t="str">
        <f t="shared" si="9"/>
        <v>Ⅲ</v>
      </c>
      <c r="Q38" s="202">
        <f>J38-I38</f>
        <v>5</v>
      </c>
      <c r="R38" s="263"/>
      <c r="S38" s="266"/>
      <c r="T38" s="269"/>
      <c r="U38" s="272"/>
      <c r="V38" s="269"/>
      <c r="W38" s="273"/>
      <c r="X38" s="161"/>
      <c r="Y38" s="2" t="s">
        <v>23</v>
      </c>
    </row>
    <row r="39" spans="1:25" x14ac:dyDescent="0.15">
      <c r="A39" s="51">
        <v>10</v>
      </c>
      <c r="B39" s="278" t="s">
        <v>6</v>
      </c>
      <c r="C39" s="279"/>
      <c r="D39" s="280"/>
      <c r="E39" s="71"/>
      <c r="F39" s="21"/>
      <c r="G39" s="69"/>
      <c r="H39" s="14"/>
      <c r="I39" s="69"/>
      <c r="J39" s="14"/>
      <c r="K39" s="197"/>
      <c r="L39" s="203"/>
      <c r="M39" s="199"/>
      <c r="N39" s="200"/>
      <c r="O39" s="200"/>
      <c r="P39" s="201"/>
      <c r="Q39" s="202"/>
      <c r="R39" s="261">
        <f>COUNTIF($L39:$L66,"Ⅱ")</f>
        <v>4</v>
      </c>
      <c r="S39" s="264">
        <f>COUNTIF($L39:$L66,"Ⅲ")</f>
        <v>11</v>
      </c>
      <c r="T39" s="267">
        <f>COUNTIF($L39:$L66,"Ⅳ")</f>
        <v>7</v>
      </c>
      <c r="U39" s="270">
        <f>T39/V39</f>
        <v>0.31818181818181818</v>
      </c>
      <c r="V39" s="267">
        <f>SUM(R39:T66)</f>
        <v>22</v>
      </c>
      <c r="W39" s="258" t="str">
        <f>IF(R39/V39&gt;=2/3,"Ⅱ",IF(AND(50%&lt;=U39,R39=0),"Ⅳ",IF(AND(2/3&lt;=U39,R39/V39&lt;=10%),"Ⅳ","Ⅲ")))</f>
        <v>Ⅲ</v>
      </c>
      <c r="X39" s="161"/>
      <c r="Y39" s="7" t="s">
        <v>139</v>
      </c>
    </row>
    <row r="40" spans="1:25" x14ac:dyDescent="0.15">
      <c r="A40" s="51"/>
      <c r="B40" s="60" t="s">
        <v>14</v>
      </c>
      <c r="C40" s="33" t="s">
        <v>107</v>
      </c>
      <c r="D40" s="35"/>
      <c r="E40" s="61"/>
      <c r="F40" s="21"/>
      <c r="G40" s="69"/>
      <c r="H40" s="14"/>
      <c r="I40" s="69"/>
      <c r="J40" s="14"/>
      <c r="K40" s="197"/>
      <c r="L40" s="203"/>
      <c r="M40" s="199"/>
      <c r="N40" s="200"/>
      <c r="O40" s="200"/>
      <c r="P40" s="201"/>
      <c r="Q40" s="202"/>
      <c r="R40" s="262"/>
      <c r="S40" s="265"/>
      <c r="T40" s="268"/>
      <c r="U40" s="271"/>
      <c r="V40" s="268"/>
      <c r="W40" s="259"/>
      <c r="X40" s="161"/>
      <c r="Y40" s="7" t="s">
        <v>21</v>
      </c>
    </row>
    <row r="41" spans="1:25" x14ac:dyDescent="0.15">
      <c r="A41" s="51"/>
      <c r="B41" s="63"/>
      <c r="C41" s="28"/>
      <c r="D41" s="29" t="s">
        <v>7</v>
      </c>
      <c r="E41" s="61" t="s">
        <v>25</v>
      </c>
      <c r="F41" s="21">
        <v>31891</v>
      </c>
      <c r="G41" s="69">
        <v>33727</v>
      </c>
      <c r="H41" s="69">
        <v>35554</v>
      </c>
      <c r="I41" s="69">
        <v>35300</v>
      </c>
      <c r="J41" s="69">
        <v>37566</v>
      </c>
      <c r="K41" s="197">
        <f t="shared" ref="K41:K46" si="11">J41/I41</f>
        <v>1.0641926345609065</v>
      </c>
      <c r="L41" s="198" t="str">
        <f t="shared" ref="L41:L66" si="12">P41</f>
        <v>Ⅳ</v>
      </c>
      <c r="M41" s="199"/>
      <c r="N41" s="200" t="str">
        <f t="shared" si="6"/>
        <v>①</v>
      </c>
      <c r="O41" s="200" t="str">
        <f t="shared" ref="O41:O66" si="13">IF(J41/I41&lt;90%,"①",IF(AND(105%&lt;=J41/I41,J41/I41&lt;110%),"②",IF(AND(110%&lt;=J41/I41,J41/I41&lt;120%),"③",IF(J41/I41&gt;=120%,"④","⑤"))))</f>
        <v>②</v>
      </c>
      <c r="P41" s="201" t="str">
        <f t="shared" si="9"/>
        <v>Ⅳ</v>
      </c>
      <c r="Q41" s="202">
        <f t="shared" ref="Q41:Q46" si="14">J41-I41</f>
        <v>2266</v>
      </c>
      <c r="R41" s="262"/>
      <c r="S41" s="265"/>
      <c r="T41" s="268"/>
      <c r="U41" s="271"/>
      <c r="V41" s="268"/>
      <c r="W41" s="259"/>
      <c r="X41" s="161"/>
      <c r="Y41" s="7" t="s">
        <v>21</v>
      </c>
    </row>
    <row r="42" spans="1:25" x14ac:dyDescent="0.15">
      <c r="A42" s="51"/>
      <c r="B42" s="63"/>
      <c r="C42" s="28"/>
      <c r="D42" s="36" t="s">
        <v>8</v>
      </c>
      <c r="E42" s="61" t="s">
        <v>25</v>
      </c>
      <c r="F42" s="21">
        <v>7170</v>
      </c>
      <c r="G42" s="69">
        <v>9189</v>
      </c>
      <c r="H42" s="69">
        <v>10376</v>
      </c>
      <c r="I42" s="69">
        <v>10350</v>
      </c>
      <c r="J42" s="69">
        <v>10787</v>
      </c>
      <c r="K42" s="197">
        <f t="shared" si="11"/>
        <v>1.0422222222222222</v>
      </c>
      <c r="L42" s="198" t="str">
        <f t="shared" si="12"/>
        <v>Ⅲ</v>
      </c>
      <c r="M42" s="199"/>
      <c r="N42" s="200" t="str">
        <f t="shared" si="6"/>
        <v>①</v>
      </c>
      <c r="O42" s="200" t="str">
        <f t="shared" si="13"/>
        <v>⑤</v>
      </c>
      <c r="P42" s="201" t="str">
        <f t="shared" si="9"/>
        <v>Ⅲ</v>
      </c>
      <c r="Q42" s="202">
        <f t="shared" si="14"/>
        <v>437</v>
      </c>
      <c r="R42" s="262"/>
      <c r="S42" s="265"/>
      <c r="T42" s="268"/>
      <c r="U42" s="271"/>
      <c r="V42" s="268"/>
      <c r="W42" s="259"/>
      <c r="X42" s="161"/>
      <c r="Y42" s="7" t="s">
        <v>21</v>
      </c>
    </row>
    <row r="43" spans="1:25" x14ac:dyDescent="0.15">
      <c r="A43" s="51"/>
      <c r="B43" s="63"/>
      <c r="C43" s="28"/>
      <c r="D43" s="29" t="s">
        <v>67</v>
      </c>
      <c r="E43" s="61" t="s">
        <v>25</v>
      </c>
      <c r="F43" s="21">
        <v>4031</v>
      </c>
      <c r="G43" s="69">
        <v>4417</v>
      </c>
      <c r="H43" s="69">
        <v>4628</v>
      </c>
      <c r="I43" s="69">
        <v>4680</v>
      </c>
      <c r="J43" s="69">
        <v>4467</v>
      </c>
      <c r="K43" s="197">
        <f t="shared" si="11"/>
        <v>0.95448717948717954</v>
      </c>
      <c r="L43" s="198" t="str">
        <f t="shared" si="12"/>
        <v>Ⅲ</v>
      </c>
      <c r="M43" s="199"/>
      <c r="N43" s="200" t="str">
        <f t="shared" si="6"/>
        <v>①</v>
      </c>
      <c r="O43" s="200" t="str">
        <f t="shared" si="13"/>
        <v>⑤</v>
      </c>
      <c r="P43" s="201" t="str">
        <f t="shared" si="9"/>
        <v>Ⅲ</v>
      </c>
      <c r="Q43" s="202">
        <f t="shared" si="14"/>
        <v>-213</v>
      </c>
      <c r="R43" s="262"/>
      <c r="S43" s="265"/>
      <c r="T43" s="268"/>
      <c r="U43" s="271"/>
      <c r="V43" s="268"/>
      <c r="W43" s="259"/>
      <c r="X43" s="161"/>
      <c r="Y43" s="7" t="s">
        <v>21</v>
      </c>
    </row>
    <row r="44" spans="1:25" x14ac:dyDescent="0.15">
      <c r="A44" s="51"/>
      <c r="B44" s="63"/>
      <c r="C44" s="28"/>
      <c r="D44" s="36" t="s">
        <v>9</v>
      </c>
      <c r="E44" s="61" t="s">
        <v>25</v>
      </c>
      <c r="F44" s="21">
        <v>2808</v>
      </c>
      <c r="G44" s="69">
        <v>2850</v>
      </c>
      <c r="H44" s="69">
        <v>2596</v>
      </c>
      <c r="I44" s="69">
        <v>2650</v>
      </c>
      <c r="J44" s="69">
        <v>2572</v>
      </c>
      <c r="K44" s="197">
        <f t="shared" si="11"/>
        <v>0.97056603773584904</v>
      </c>
      <c r="L44" s="198" t="str">
        <f t="shared" si="12"/>
        <v>Ⅲ</v>
      </c>
      <c r="M44" s="199"/>
      <c r="N44" s="200" t="str">
        <f t="shared" si="6"/>
        <v>①</v>
      </c>
      <c r="O44" s="200" t="str">
        <f t="shared" si="13"/>
        <v>⑤</v>
      </c>
      <c r="P44" s="201" t="str">
        <f t="shared" si="9"/>
        <v>Ⅲ</v>
      </c>
      <c r="Q44" s="202">
        <f t="shared" si="14"/>
        <v>-78</v>
      </c>
      <c r="R44" s="262"/>
      <c r="S44" s="265"/>
      <c r="T44" s="268"/>
      <c r="U44" s="271"/>
      <c r="V44" s="268"/>
      <c r="W44" s="259"/>
      <c r="X44" s="161"/>
      <c r="Y44" s="7" t="s">
        <v>21</v>
      </c>
    </row>
    <row r="45" spans="1:25" x14ac:dyDescent="0.15">
      <c r="A45" s="51"/>
      <c r="B45" s="224"/>
      <c r="C45" s="225"/>
      <c r="D45" s="226" t="s">
        <v>10</v>
      </c>
      <c r="E45" s="227" t="s">
        <v>25</v>
      </c>
      <c r="F45" s="228">
        <v>12716</v>
      </c>
      <c r="G45" s="229">
        <v>10458</v>
      </c>
      <c r="H45" s="229">
        <v>12337</v>
      </c>
      <c r="I45" s="229">
        <v>12820</v>
      </c>
      <c r="J45" s="229">
        <v>10290</v>
      </c>
      <c r="K45" s="231">
        <f t="shared" si="11"/>
        <v>0.80265210608424342</v>
      </c>
      <c r="L45" s="232" t="str">
        <f t="shared" si="12"/>
        <v>Ⅱ</v>
      </c>
      <c r="M45" s="239"/>
      <c r="N45" s="234" t="str">
        <f t="shared" si="6"/>
        <v>①</v>
      </c>
      <c r="O45" s="234" t="str">
        <f t="shared" si="13"/>
        <v>①</v>
      </c>
      <c r="P45" s="235" t="str">
        <f t="shared" si="9"/>
        <v>Ⅱ</v>
      </c>
      <c r="Q45" s="236">
        <f t="shared" si="14"/>
        <v>-2530</v>
      </c>
      <c r="R45" s="262"/>
      <c r="S45" s="265"/>
      <c r="T45" s="268"/>
      <c r="U45" s="271"/>
      <c r="V45" s="268"/>
      <c r="W45" s="259"/>
      <c r="X45" s="161"/>
      <c r="Y45" s="7" t="s">
        <v>21</v>
      </c>
    </row>
    <row r="46" spans="1:25" x14ac:dyDescent="0.15">
      <c r="A46" s="51"/>
      <c r="B46" s="224"/>
      <c r="C46" s="225"/>
      <c r="D46" s="226" t="s">
        <v>29</v>
      </c>
      <c r="E46" s="227" t="s">
        <v>25</v>
      </c>
      <c r="F46" s="228">
        <v>619</v>
      </c>
      <c r="G46" s="229">
        <v>650</v>
      </c>
      <c r="H46" s="229">
        <v>689</v>
      </c>
      <c r="I46" s="229">
        <v>710</v>
      </c>
      <c r="J46" s="229">
        <v>543</v>
      </c>
      <c r="K46" s="231">
        <f t="shared" si="11"/>
        <v>0.76478873239436618</v>
      </c>
      <c r="L46" s="232" t="str">
        <f t="shared" si="12"/>
        <v>Ⅱ</v>
      </c>
      <c r="M46" s="239"/>
      <c r="N46" s="234" t="str">
        <f t="shared" si="6"/>
        <v>①</v>
      </c>
      <c r="O46" s="234" t="str">
        <f t="shared" si="13"/>
        <v>①</v>
      </c>
      <c r="P46" s="235" t="str">
        <f t="shared" si="9"/>
        <v>Ⅱ</v>
      </c>
      <c r="Q46" s="236">
        <f t="shared" si="14"/>
        <v>-167</v>
      </c>
      <c r="R46" s="262"/>
      <c r="S46" s="265"/>
      <c r="T46" s="268"/>
      <c r="U46" s="271"/>
      <c r="V46" s="268"/>
      <c r="W46" s="259"/>
      <c r="X46" s="161"/>
      <c r="Y46" s="7" t="s">
        <v>21</v>
      </c>
    </row>
    <row r="47" spans="1:25" x14ac:dyDescent="0.15">
      <c r="A47" s="51"/>
      <c r="B47" s="60" t="s">
        <v>14</v>
      </c>
      <c r="C47" s="32" t="s">
        <v>103</v>
      </c>
      <c r="D47" s="37"/>
      <c r="E47" s="61"/>
      <c r="F47" s="21"/>
      <c r="G47" s="69"/>
      <c r="H47" s="20"/>
      <c r="I47" s="69"/>
      <c r="J47" s="20"/>
      <c r="K47" s="197"/>
      <c r="L47" s="203"/>
      <c r="M47" s="199"/>
      <c r="N47" s="200"/>
      <c r="O47" s="200"/>
      <c r="P47" s="201"/>
      <c r="Q47" s="202"/>
      <c r="R47" s="262"/>
      <c r="S47" s="265"/>
      <c r="T47" s="268"/>
      <c r="U47" s="271"/>
      <c r="V47" s="268"/>
      <c r="W47" s="259"/>
      <c r="X47" s="161"/>
      <c r="Y47" s="2" t="s">
        <v>125</v>
      </c>
    </row>
    <row r="48" spans="1:25" x14ac:dyDescent="0.15">
      <c r="A48" s="51"/>
      <c r="B48" s="63"/>
      <c r="C48" s="28"/>
      <c r="D48" s="29" t="s">
        <v>7</v>
      </c>
      <c r="E48" s="61" t="s">
        <v>25</v>
      </c>
      <c r="F48" s="21">
        <v>11684</v>
      </c>
      <c r="G48" s="69">
        <v>12005</v>
      </c>
      <c r="H48" s="69">
        <v>13413</v>
      </c>
      <c r="I48" s="69">
        <v>13000</v>
      </c>
      <c r="J48" s="69">
        <v>14706</v>
      </c>
      <c r="K48" s="197">
        <f>J48/I48</f>
        <v>1.1312307692307693</v>
      </c>
      <c r="L48" s="198" t="str">
        <f t="shared" si="12"/>
        <v>Ⅳ</v>
      </c>
      <c r="M48" s="199"/>
      <c r="N48" s="200" t="str">
        <f t="shared" si="6"/>
        <v>①</v>
      </c>
      <c r="O48" s="200" t="str">
        <f t="shared" si="13"/>
        <v>③</v>
      </c>
      <c r="P48" s="201" t="str">
        <f t="shared" si="9"/>
        <v>Ⅳ</v>
      </c>
      <c r="Q48" s="202">
        <f>J48-I48</f>
        <v>1706</v>
      </c>
      <c r="R48" s="262"/>
      <c r="S48" s="265"/>
      <c r="T48" s="268"/>
      <c r="U48" s="271"/>
      <c r="V48" s="268"/>
      <c r="W48" s="259"/>
      <c r="X48" s="161"/>
      <c r="Y48" s="2" t="s">
        <v>125</v>
      </c>
    </row>
    <row r="49" spans="1:25" x14ac:dyDescent="0.15">
      <c r="A49" s="51"/>
      <c r="B49" s="63"/>
      <c r="C49" s="28"/>
      <c r="D49" s="36" t="s">
        <v>8</v>
      </c>
      <c r="E49" s="61" t="s">
        <v>25</v>
      </c>
      <c r="F49" s="21">
        <v>2139</v>
      </c>
      <c r="G49" s="69">
        <v>2262</v>
      </c>
      <c r="H49" s="69">
        <v>2605</v>
      </c>
      <c r="I49" s="69">
        <v>2500</v>
      </c>
      <c r="J49" s="69">
        <v>2808</v>
      </c>
      <c r="K49" s="197">
        <f>J49/I49</f>
        <v>1.1232</v>
      </c>
      <c r="L49" s="198" t="str">
        <f t="shared" si="12"/>
        <v>Ⅳ</v>
      </c>
      <c r="M49" s="199"/>
      <c r="N49" s="200" t="str">
        <f t="shared" si="6"/>
        <v>①</v>
      </c>
      <c r="O49" s="200" t="str">
        <f t="shared" si="13"/>
        <v>③</v>
      </c>
      <c r="P49" s="201" t="str">
        <f t="shared" si="9"/>
        <v>Ⅳ</v>
      </c>
      <c r="Q49" s="202">
        <f>J49-I49</f>
        <v>308</v>
      </c>
      <c r="R49" s="262"/>
      <c r="S49" s="265"/>
      <c r="T49" s="268"/>
      <c r="U49" s="271"/>
      <c r="V49" s="268"/>
      <c r="W49" s="259"/>
      <c r="X49" s="161"/>
      <c r="Y49" s="2" t="s">
        <v>125</v>
      </c>
    </row>
    <row r="50" spans="1:25" x14ac:dyDescent="0.15">
      <c r="A50" s="51"/>
      <c r="B50" s="63"/>
      <c r="C50" s="28"/>
      <c r="D50" s="29" t="s">
        <v>67</v>
      </c>
      <c r="E50" s="61" t="s">
        <v>25</v>
      </c>
      <c r="F50" s="21">
        <v>134</v>
      </c>
      <c r="G50" s="69">
        <v>279</v>
      </c>
      <c r="H50" s="69">
        <v>296</v>
      </c>
      <c r="I50" s="69">
        <v>290</v>
      </c>
      <c r="J50" s="69">
        <v>281</v>
      </c>
      <c r="K50" s="197">
        <f>J50/I50</f>
        <v>0.96896551724137936</v>
      </c>
      <c r="L50" s="198" t="str">
        <f t="shared" si="12"/>
        <v>Ⅲ</v>
      </c>
      <c r="M50" s="199"/>
      <c r="N50" s="200" t="str">
        <f t="shared" si="6"/>
        <v>②</v>
      </c>
      <c r="O50" s="200" t="str">
        <f t="shared" si="13"/>
        <v>⑤</v>
      </c>
      <c r="P50" s="201" t="str">
        <f t="shared" si="9"/>
        <v>Ⅲ</v>
      </c>
      <c r="Q50" s="202">
        <f>J50-I50</f>
        <v>-9</v>
      </c>
      <c r="R50" s="262"/>
      <c r="S50" s="265"/>
      <c r="T50" s="268"/>
      <c r="U50" s="271"/>
      <c r="V50" s="268"/>
      <c r="W50" s="259"/>
      <c r="X50" s="161"/>
      <c r="Y50" s="2" t="s">
        <v>125</v>
      </c>
    </row>
    <row r="51" spans="1:25" x14ac:dyDescent="0.15">
      <c r="A51" s="51"/>
      <c r="B51" s="224"/>
      <c r="C51" s="225"/>
      <c r="D51" s="241" t="s">
        <v>9</v>
      </c>
      <c r="E51" s="227" t="s">
        <v>25</v>
      </c>
      <c r="F51" s="228">
        <v>834</v>
      </c>
      <c r="G51" s="229">
        <v>862</v>
      </c>
      <c r="H51" s="229">
        <v>931</v>
      </c>
      <c r="I51" s="229">
        <v>940</v>
      </c>
      <c r="J51" s="229">
        <v>834</v>
      </c>
      <c r="K51" s="231">
        <f>J51/I51</f>
        <v>0.88723404255319149</v>
      </c>
      <c r="L51" s="232" t="str">
        <f t="shared" si="12"/>
        <v>Ⅱ</v>
      </c>
      <c r="M51" s="239"/>
      <c r="N51" s="234" t="str">
        <f t="shared" si="6"/>
        <v>①</v>
      </c>
      <c r="O51" s="234" t="str">
        <f t="shared" si="13"/>
        <v>①</v>
      </c>
      <c r="P51" s="235" t="str">
        <f t="shared" si="9"/>
        <v>Ⅱ</v>
      </c>
      <c r="Q51" s="236">
        <f>J51-I51</f>
        <v>-106</v>
      </c>
      <c r="R51" s="262"/>
      <c r="S51" s="265"/>
      <c r="T51" s="268"/>
      <c r="U51" s="271"/>
      <c r="V51" s="268"/>
      <c r="W51" s="259"/>
      <c r="X51" s="161"/>
      <c r="Y51" s="2" t="s">
        <v>125</v>
      </c>
    </row>
    <row r="52" spans="1:25" x14ac:dyDescent="0.15">
      <c r="A52" s="51"/>
      <c r="B52" s="63"/>
      <c r="C52" s="28"/>
      <c r="D52" s="29" t="s">
        <v>10</v>
      </c>
      <c r="E52" s="61" t="s">
        <v>25</v>
      </c>
      <c r="F52" s="21">
        <v>4508</v>
      </c>
      <c r="G52" s="69">
        <v>2138</v>
      </c>
      <c r="H52" s="69">
        <v>4377</v>
      </c>
      <c r="I52" s="69">
        <v>4850</v>
      </c>
      <c r="J52" s="69">
        <v>4411</v>
      </c>
      <c r="K52" s="197">
        <f>J52/I52</f>
        <v>0.90948453608247426</v>
      </c>
      <c r="L52" s="198" t="str">
        <f t="shared" si="12"/>
        <v>Ⅲ</v>
      </c>
      <c r="M52" s="199"/>
      <c r="N52" s="200" t="str">
        <f t="shared" si="6"/>
        <v>①</v>
      </c>
      <c r="O52" s="200" t="str">
        <f t="shared" si="13"/>
        <v>⑤</v>
      </c>
      <c r="P52" s="201" t="str">
        <f t="shared" si="9"/>
        <v>Ⅲ</v>
      </c>
      <c r="Q52" s="202">
        <f>J52-I52</f>
        <v>-439</v>
      </c>
      <c r="R52" s="262"/>
      <c r="S52" s="265"/>
      <c r="T52" s="268"/>
      <c r="U52" s="271"/>
      <c r="V52" s="268"/>
      <c r="W52" s="259"/>
      <c r="X52" s="161"/>
      <c r="Y52" s="2" t="s">
        <v>125</v>
      </c>
    </row>
    <row r="53" spans="1:25" x14ac:dyDescent="0.15">
      <c r="A53" s="51"/>
      <c r="B53" s="60" t="s">
        <v>14</v>
      </c>
      <c r="C53" s="32" t="s">
        <v>104</v>
      </c>
      <c r="D53" s="37"/>
      <c r="E53" s="61"/>
      <c r="F53" s="21"/>
      <c r="G53" s="69"/>
      <c r="H53" s="20"/>
      <c r="I53" s="69"/>
      <c r="J53" s="20"/>
      <c r="K53" s="197"/>
      <c r="L53" s="203"/>
      <c r="M53" s="199"/>
      <c r="N53" s="200"/>
      <c r="O53" s="200"/>
      <c r="P53" s="201"/>
      <c r="Q53" s="202"/>
      <c r="R53" s="262"/>
      <c r="S53" s="265"/>
      <c r="T53" s="268"/>
      <c r="U53" s="271"/>
      <c r="V53" s="268"/>
      <c r="W53" s="259"/>
      <c r="X53" s="161"/>
      <c r="Y53" s="2" t="s">
        <v>22</v>
      </c>
    </row>
    <row r="54" spans="1:25" x14ac:dyDescent="0.15">
      <c r="A54" s="51"/>
      <c r="B54" s="63"/>
      <c r="C54" s="28"/>
      <c r="D54" s="29" t="s">
        <v>7</v>
      </c>
      <c r="E54" s="61" t="s">
        <v>25</v>
      </c>
      <c r="F54" s="21">
        <v>1183</v>
      </c>
      <c r="G54" s="69">
        <v>1417</v>
      </c>
      <c r="H54" s="69">
        <v>1385</v>
      </c>
      <c r="I54" s="69">
        <v>1300</v>
      </c>
      <c r="J54" s="69">
        <v>1513</v>
      </c>
      <c r="K54" s="197">
        <f>J54/I54</f>
        <v>1.1638461538461538</v>
      </c>
      <c r="L54" s="198" t="str">
        <f t="shared" si="12"/>
        <v>Ⅳ</v>
      </c>
      <c r="M54" s="199"/>
      <c r="N54" s="200" t="str">
        <f t="shared" si="6"/>
        <v>①</v>
      </c>
      <c r="O54" s="200" t="str">
        <f t="shared" si="13"/>
        <v>③</v>
      </c>
      <c r="P54" s="201" t="str">
        <f t="shared" si="9"/>
        <v>Ⅳ</v>
      </c>
      <c r="Q54" s="202">
        <f>J54-I54</f>
        <v>213</v>
      </c>
      <c r="R54" s="262"/>
      <c r="S54" s="265"/>
      <c r="T54" s="268"/>
      <c r="U54" s="271"/>
      <c r="V54" s="268"/>
      <c r="W54" s="259"/>
      <c r="X54" s="161"/>
      <c r="Y54" s="2" t="s">
        <v>22</v>
      </c>
    </row>
    <row r="55" spans="1:25" x14ac:dyDescent="0.15">
      <c r="A55" s="51"/>
      <c r="B55" s="60" t="s">
        <v>14</v>
      </c>
      <c r="C55" s="32" t="s">
        <v>105</v>
      </c>
      <c r="D55" s="37"/>
      <c r="E55" s="61"/>
      <c r="F55" s="21"/>
      <c r="G55" s="69"/>
      <c r="H55" s="20"/>
      <c r="I55" s="69"/>
      <c r="J55" s="20"/>
      <c r="K55" s="197"/>
      <c r="L55" s="203"/>
      <c r="M55" s="199"/>
      <c r="N55" s="200"/>
      <c r="O55" s="200"/>
      <c r="P55" s="201"/>
      <c r="Q55" s="202"/>
      <c r="R55" s="262"/>
      <c r="S55" s="265"/>
      <c r="T55" s="268"/>
      <c r="U55" s="271"/>
      <c r="V55" s="268"/>
      <c r="W55" s="259"/>
      <c r="X55" s="161"/>
      <c r="Y55" s="2" t="s">
        <v>135</v>
      </c>
    </row>
    <row r="56" spans="1:25" x14ac:dyDescent="0.15">
      <c r="A56" s="51"/>
      <c r="B56" s="63"/>
      <c r="C56" s="28"/>
      <c r="D56" s="29" t="s">
        <v>7</v>
      </c>
      <c r="E56" s="61" t="s">
        <v>25</v>
      </c>
      <c r="F56" s="21">
        <v>22172</v>
      </c>
      <c r="G56" s="69">
        <v>22364</v>
      </c>
      <c r="H56" s="164">
        <v>26585</v>
      </c>
      <c r="I56" s="69">
        <v>26230</v>
      </c>
      <c r="J56" s="164">
        <v>28268</v>
      </c>
      <c r="K56" s="197">
        <f>J56/I56</f>
        <v>1.0776972931757529</v>
      </c>
      <c r="L56" s="198" t="str">
        <f t="shared" si="12"/>
        <v>Ⅳ</v>
      </c>
      <c r="M56" s="199"/>
      <c r="N56" s="200" t="str">
        <f t="shared" si="6"/>
        <v>①</v>
      </c>
      <c r="O56" s="200" t="str">
        <f t="shared" si="13"/>
        <v>②</v>
      </c>
      <c r="P56" s="201" t="str">
        <f t="shared" si="9"/>
        <v>Ⅳ</v>
      </c>
      <c r="Q56" s="202">
        <f>J56-I56</f>
        <v>2038</v>
      </c>
      <c r="R56" s="262"/>
      <c r="S56" s="265"/>
      <c r="T56" s="268"/>
      <c r="U56" s="271"/>
      <c r="V56" s="268"/>
      <c r="W56" s="259"/>
      <c r="X56" s="161"/>
      <c r="Y56" s="2" t="s">
        <v>135</v>
      </c>
    </row>
    <row r="57" spans="1:25" x14ac:dyDescent="0.15">
      <c r="A57" s="51"/>
      <c r="B57" s="63"/>
      <c r="C57" s="28"/>
      <c r="D57" s="36" t="s">
        <v>8</v>
      </c>
      <c r="E57" s="61" t="s">
        <v>25</v>
      </c>
      <c r="F57" s="21">
        <v>7589</v>
      </c>
      <c r="G57" s="69">
        <v>7687</v>
      </c>
      <c r="H57" s="164">
        <v>9784</v>
      </c>
      <c r="I57" s="69">
        <v>9800</v>
      </c>
      <c r="J57" s="164">
        <v>10190</v>
      </c>
      <c r="K57" s="197">
        <f>J57/I57</f>
        <v>1.0397959183673469</v>
      </c>
      <c r="L57" s="198" t="str">
        <f t="shared" si="12"/>
        <v>Ⅲ</v>
      </c>
      <c r="M57" s="199"/>
      <c r="N57" s="200" t="str">
        <f t="shared" si="6"/>
        <v>①</v>
      </c>
      <c r="O57" s="200" t="str">
        <f t="shared" si="13"/>
        <v>⑤</v>
      </c>
      <c r="P57" s="201" t="str">
        <f t="shared" si="9"/>
        <v>Ⅲ</v>
      </c>
      <c r="Q57" s="202">
        <f>J57-I57</f>
        <v>390</v>
      </c>
      <c r="R57" s="262"/>
      <c r="S57" s="265"/>
      <c r="T57" s="268"/>
      <c r="U57" s="271"/>
      <c r="V57" s="268"/>
      <c r="W57" s="259"/>
      <c r="X57" s="161"/>
      <c r="Y57" s="2" t="s">
        <v>135</v>
      </c>
    </row>
    <row r="58" spans="1:25" x14ac:dyDescent="0.15">
      <c r="A58" s="51"/>
      <c r="B58" s="63"/>
      <c r="C58" s="28"/>
      <c r="D58" s="29" t="s">
        <v>67</v>
      </c>
      <c r="E58" s="61" t="s">
        <v>25</v>
      </c>
      <c r="F58" s="21">
        <v>1038</v>
      </c>
      <c r="G58" s="69">
        <v>991</v>
      </c>
      <c r="H58" s="164">
        <v>1128</v>
      </c>
      <c r="I58" s="69">
        <v>1100</v>
      </c>
      <c r="J58" s="164">
        <v>1199</v>
      </c>
      <c r="K58" s="197">
        <f>J58/I58</f>
        <v>1.0900000000000001</v>
      </c>
      <c r="L58" s="198" t="str">
        <f t="shared" si="12"/>
        <v>Ⅳ</v>
      </c>
      <c r="M58" s="199"/>
      <c r="N58" s="200" t="str">
        <f t="shared" si="6"/>
        <v>①</v>
      </c>
      <c r="O58" s="200" t="str">
        <f t="shared" si="13"/>
        <v>②</v>
      </c>
      <c r="P58" s="201" t="str">
        <f t="shared" si="9"/>
        <v>Ⅳ</v>
      </c>
      <c r="Q58" s="202">
        <f>J58-I58</f>
        <v>99</v>
      </c>
      <c r="R58" s="262"/>
      <c r="S58" s="265"/>
      <c r="T58" s="268"/>
      <c r="U58" s="271"/>
      <c r="V58" s="268"/>
      <c r="W58" s="259"/>
      <c r="X58" s="161"/>
      <c r="Y58" s="2" t="s">
        <v>135</v>
      </c>
    </row>
    <row r="59" spans="1:25" x14ac:dyDescent="0.15">
      <c r="A59" s="51"/>
      <c r="B59" s="63"/>
      <c r="C59" s="28"/>
      <c r="D59" s="36" t="s">
        <v>9</v>
      </c>
      <c r="E59" s="61" t="s">
        <v>25</v>
      </c>
      <c r="F59" s="21">
        <v>1269</v>
      </c>
      <c r="G59" s="69">
        <v>1188</v>
      </c>
      <c r="H59" s="164">
        <v>1251</v>
      </c>
      <c r="I59" s="69">
        <v>1230</v>
      </c>
      <c r="J59" s="164">
        <v>1137</v>
      </c>
      <c r="K59" s="197">
        <f>J59/I59</f>
        <v>0.92439024390243907</v>
      </c>
      <c r="L59" s="198" t="str">
        <f t="shared" si="12"/>
        <v>Ⅲ</v>
      </c>
      <c r="M59" s="199"/>
      <c r="N59" s="200" t="str">
        <f t="shared" si="6"/>
        <v>①</v>
      </c>
      <c r="O59" s="200" t="str">
        <f t="shared" si="13"/>
        <v>⑤</v>
      </c>
      <c r="P59" s="201" t="str">
        <f t="shared" si="9"/>
        <v>Ⅲ</v>
      </c>
      <c r="Q59" s="202">
        <f>J59-I59</f>
        <v>-93</v>
      </c>
      <c r="R59" s="262"/>
      <c r="S59" s="265"/>
      <c r="T59" s="268"/>
      <c r="U59" s="271"/>
      <c r="V59" s="268"/>
      <c r="W59" s="259"/>
      <c r="X59" s="161"/>
      <c r="Y59" s="2" t="s">
        <v>135</v>
      </c>
    </row>
    <row r="60" spans="1:25" x14ac:dyDescent="0.15">
      <c r="A60" s="51"/>
      <c r="B60" s="63"/>
      <c r="C60" s="28"/>
      <c r="D60" s="29" t="s">
        <v>10</v>
      </c>
      <c r="E60" s="61" t="s">
        <v>25</v>
      </c>
      <c r="F60" s="21">
        <v>29880</v>
      </c>
      <c r="G60" s="69">
        <v>31064</v>
      </c>
      <c r="H60" s="164">
        <v>34888</v>
      </c>
      <c r="I60" s="69">
        <v>35000</v>
      </c>
      <c r="J60" s="164">
        <v>35500</v>
      </c>
      <c r="K60" s="197">
        <f>J60/I60</f>
        <v>1.0142857142857142</v>
      </c>
      <c r="L60" s="198" t="str">
        <f t="shared" si="12"/>
        <v>Ⅲ</v>
      </c>
      <c r="M60" s="199"/>
      <c r="N60" s="200" t="str">
        <f t="shared" si="6"/>
        <v>①</v>
      </c>
      <c r="O60" s="200" t="str">
        <f t="shared" si="13"/>
        <v>⑤</v>
      </c>
      <c r="P60" s="201" t="str">
        <f t="shared" si="9"/>
        <v>Ⅲ</v>
      </c>
      <c r="Q60" s="202">
        <f>J60-I60</f>
        <v>500</v>
      </c>
      <c r="R60" s="262"/>
      <c r="S60" s="265"/>
      <c r="T60" s="268"/>
      <c r="U60" s="271"/>
      <c r="V60" s="268"/>
      <c r="W60" s="259"/>
      <c r="X60" s="161"/>
      <c r="Y60" s="2" t="s">
        <v>135</v>
      </c>
    </row>
    <row r="61" spans="1:25" x14ac:dyDescent="0.15">
      <c r="A61" s="51"/>
      <c r="B61" s="60" t="s">
        <v>14</v>
      </c>
      <c r="C61" s="32" t="s">
        <v>106</v>
      </c>
      <c r="D61" s="37"/>
      <c r="E61" s="61"/>
      <c r="F61" s="21"/>
      <c r="G61" s="69"/>
      <c r="H61" s="20"/>
      <c r="I61" s="69"/>
      <c r="J61" s="20"/>
      <c r="K61" s="197"/>
      <c r="L61" s="203"/>
      <c r="M61" s="199"/>
      <c r="N61" s="200"/>
      <c r="O61" s="200"/>
      <c r="P61" s="201"/>
      <c r="Q61" s="202"/>
      <c r="R61" s="262"/>
      <c r="S61" s="265"/>
      <c r="T61" s="268"/>
      <c r="U61" s="271"/>
      <c r="V61" s="268"/>
      <c r="W61" s="259"/>
      <c r="X61" s="161"/>
      <c r="Y61" s="2" t="s">
        <v>23</v>
      </c>
    </row>
    <row r="62" spans="1:25" x14ac:dyDescent="0.15">
      <c r="A62" s="51"/>
      <c r="B62" s="224"/>
      <c r="C62" s="225"/>
      <c r="D62" s="226" t="s">
        <v>7</v>
      </c>
      <c r="E62" s="227" t="s">
        <v>25</v>
      </c>
      <c r="F62" s="228">
        <v>3484</v>
      </c>
      <c r="G62" s="229">
        <v>3380</v>
      </c>
      <c r="H62" s="229">
        <v>3137</v>
      </c>
      <c r="I62" s="229">
        <v>3100</v>
      </c>
      <c r="J62" s="229">
        <v>2776</v>
      </c>
      <c r="K62" s="231">
        <f>J62/I62</f>
        <v>0.89548387096774196</v>
      </c>
      <c r="L62" s="232" t="str">
        <f t="shared" si="12"/>
        <v>Ⅱ</v>
      </c>
      <c r="M62" s="239"/>
      <c r="N62" s="234" t="str">
        <f t="shared" si="6"/>
        <v>①</v>
      </c>
      <c r="O62" s="234" t="str">
        <f t="shared" si="13"/>
        <v>①</v>
      </c>
      <c r="P62" s="235" t="str">
        <f t="shared" si="9"/>
        <v>Ⅱ</v>
      </c>
      <c r="Q62" s="236">
        <f>J62-I62</f>
        <v>-324</v>
      </c>
      <c r="R62" s="262"/>
      <c r="S62" s="265"/>
      <c r="T62" s="268"/>
      <c r="U62" s="271"/>
      <c r="V62" s="268"/>
      <c r="W62" s="259"/>
      <c r="X62" s="161"/>
      <c r="Y62" s="2" t="s">
        <v>23</v>
      </c>
    </row>
    <row r="63" spans="1:25" x14ac:dyDescent="0.15">
      <c r="A63" s="51"/>
      <c r="B63" s="63"/>
      <c r="C63" s="28"/>
      <c r="D63" s="36" t="s">
        <v>8</v>
      </c>
      <c r="E63" s="61" t="s">
        <v>25</v>
      </c>
      <c r="F63" s="21">
        <v>2066</v>
      </c>
      <c r="G63" s="69">
        <v>2144</v>
      </c>
      <c r="H63" s="69">
        <v>2229</v>
      </c>
      <c r="I63" s="69">
        <v>2200</v>
      </c>
      <c r="J63" s="69">
        <v>2071</v>
      </c>
      <c r="K63" s="197">
        <f>J63/I63</f>
        <v>0.9413636363636364</v>
      </c>
      <c r="L63" s="198" t="str">
        <f t="shared" si="12"/>
        <v>Ⅲ</v>
      </c>
      <c r="M63" s="199"/>
      <c r="N63" s="200" t="str">
        <f t="shared" si="6"/>
        <v>①</v>
      </c>
      <c r="O63" s="200" t="str">
        <f t="shared" si="13"/>
        <v>⑤</v>
      </c>
      <c r="P63" s="201" t="str">
        <f t="shared" si="9"/>
        <v>Ⅲ</v>
      </c>
      <c r="Q63" s="202">
        <f>J63-I63</f>
        <v>-129</v>
      </c>
      <c r="R63" s="262"/>
      <c r="S63" s="265"/>
      <c r="T63" s="268"/>
      <c r="U63" s="271"/>
      <c r="V63" s="268"/>
      <c r="W63" s="259"/>
      <c r="X63" s="161"/>
      <c r="Y63" s="2" t="s">
        <v>23</v>
      </c>
    </row>
    <row r="64" spans="1:25" x14ac:dyDescent="0.15">
      <c r="A64" s="51"/>
      <c r="B64" s="63"/>
      <c r="C64" s="28"/>
      <c r="D64" s="29" t="s">
        <v>67</v>
      </c>
      <c r="E64" s="61" t="s">
        <v>25</v>
      </c>
      <c r="F64" s="21">
        <v>348</v>
      </c>
      <c r="G64" s="69">
        <v>360</v>
      </c>
      <c r="H64" s="69">
        <v>403</v>
      </c>
      <c r="I64" s="69">
        <v>380</v>
      </c>
      <c r="J64" s="69">
        <v>367</v>
      </c>
      <c r="K64" s="197">
        <f>J64/I64</f>
        <v>0.96578947368421053</v>
      </c>
      <c r="L64" s="198" t="str">
        <f t="shared" si="12"/>
        <v>Ⅲ</v>
      </c>
      <c r="M64" s="199"/>
      <c r="N64" s="200" t="str">
        <f t="shared" si="6"/>
        <v>②</v>
      </c>
      <c r="O64" s="200" t="str">
        <f t="shared" si="13"/>
        <v>⑤</v>
      </c>
      <c r="P64" s="201" t="str">
        <f t="shared" si="9"/>
        <v>Ⅲ</v>
      </c>
      <c r="Q64" s="202">
        <f>J64-I64</f>
        <v>-13</v>
      </c>
      <c r="R64" s="262"/>
      <c r="S64" s="265"/>
      <c r="T64" s="268"/>
      <c r="U64" s="271"/>
      <c r="V64" s="268"/>
      <c r="W64" s="259"/>
      <c r="X64" s="161"/>
      <c r="Y64" s="2" t="s">
        <v>23</v>
      </c>
    </row>
    <row r="65" spans="1:25" x14ac:dyDescent="0.15">
      <c r="A65" s="51"/>
      <c r="B65" s="63"/>
      <c r="C65" s="28"/>
      <c r="D65" s="36" t="s">
        <v>9</v>
      </c>
      <c r="E65" s="61" t="s">
        <v>25</v>
      </c>
      <c r="F65" s="21">
        <v>458</v>
      </c>
      <c r="G65" s="69">
        <v>428</v>
      </c>
      <c r="H65" s="69">
        <v>406</v>
      </c>
      <c r="I65" s="69">
        <v>350</v>
      </c>
      <c r="J65" s="69">
        <v>335</v>
      </c>
      <c r="K65" s="197">
        <f>J65/I65</f>
        <v>0.95714285714285718</v>
      </c>
      <c r="L65" s="198" t="str">
        <f t="shared" si="12"/>
        <v>Ⅲ</v>
      </c>
      <c r="M65" s="206"/>
      <c r="N65" s="200" t="str">
        <f t="shared" si="6"/>
        <v>②</v>
      </c>
      <c r="O65" s="200" t="str">
        <f t="shared" si="13"/>
        <v>⑤</v>
      </c>
      <c r="P65" s="201" t="str">
        <f t="shared" si="9"/>
        <v>Ⅲ</v>
      </c>
      <c r="Q65" s="202">
        <f>J65-I65</f>
        <v>-15</v>
      </c>
      <c r="R65" s="262"/>
      <c r="S65" s="265"/>
      <c r="T65" s="268"/>
      <c r="U65" s="271"/>
      <c r="V65" s="268"/>
      <c r="W65" s="259"/>
      <c r="X65" s="161"/>
      <c r="Y65" s="2" t="s">
        <v>23</v>
      </c>
    </row>
    <row r="66" spans="1:25" x14ac:dyDescent="0.15">
      <c r="A66" s="51"/>
      <c r="B66" s="63"/>
      <c r="C66" s="28"/>
      <c r="D66" s="29" t="s">
        <v>10</v>
      </c>
      <c r="E66" s="61" t="s">
        <v>25</v>
      </c>
      <c r="F66" s="21">
        <v>610</v>
      </c>
      <c r="G66" s="69">
        <v>476</v>
      </c>
      <c r="H66" s="69">
        <v>380</v>
      </c>
      <c r="I66" s="69">
        <v>250</v>
      </c>
      <c r="J66" s="69">
        <v>538</v>
      </c>
      <c r="K66" s="197">
        <f>J66/I66</f>
        <v>2.1520000000000001</v>
      </c>
      <c r="L66" s="198" t="str">
        <f t="shared" si="12"/>
        <v>Ⅳ</v>
      </c>
      <c r="M66" s="206"/>
      <c r="N66" s="200" t="str">
        <f t="shared" si="6"/>
        <v>②</v>
      </c>
      <c r="O66" s="200" t="str">
        <f t="shared" si="13"/>
        <v>④</v>
      </c>
      <c r="P66" s="201" t="str">
        <f t="shared" si="9"/>
        <v>Ⅳ</v>
      </c>
      <c r="Q66" s="202">
        <f>J66-I66</f>
        <v>288</v>
      </c>
      <c r="R66" s="263"/>
      <c r="S66" s="266"/>
      <c r="T66" s="269"/>
      <c r="U66" s="272"/>
      <c r="V66" s="269"/>
      <c r="W66" s="273"/>
      <c r="X66" s="161"/>
      <c r="Y66" s="2" t="s">
        <v>23</v>
      </c>
    </row>
    <row r="67" spans="1:25" x14ac:dyDescent="0.15">
      <c r="A67" s="51">
        <v>11</v>
      </c>
      <c r="B67" s="63"/>
      <c r="C67" s="28" t="s">
        <v>68</v>
      </c>
      <c r="D67" s="29"/>
      <c r="E67" s="61"/>
      <c r="F67" s="22"/>
      <c r="G67" s="72"/>
      <c r="H67" s="14"/>
      <c r="I67" s="72"/>
      <c r="J67" s="14"/>
      <c r="K67" s="197"/>
      <c r="L67" s="207"/>
      <c r="M67" s="206"/>
      <c r="N67" s="200"/>
      <c r="O67" s="200"/>
      <c r="P67" s="201"/>
      <c r="Q67" s="202"/>
      <c r="R67" s="261">
        <f>COUNTIF($L67:$L81,"Ⅱ")</f>
        <v>1</v>
      </c>
      <c r="S67" s="264">
        <f>COUNTIF($L67:$L81,"Ⅲ")</f>
        <v>8</v>
      </c>
      <c r="T67" s="267">
        <f>COUNTIF($L67:$L81,"Ⅳ")</f>
        <v>1</v>
      </c>
      <c r="U67" s="270">
        <f>T67/V67</f>
        <v>0.1</v>
      </c>
      <c r="V67" s="267">
        <f>SUM(R67:T81)</f>
        <v>10</v>
      </c>
      <c r="W67" s="258" t="str">
        <f>IF(R67/V67&gt;=2/3,"Ⅱ",IF(AND(50%&lt;=U67,R67=0),"Ⅳ",IF(AND(2/3&lt;=U67,R67/V67&lt;=10%),"Ⅳ","Ⅲ")))</f>
        <v>Ⅲ</v>
      </c>
      <c r="X67" s="161"/>
      <c r="Y67" s="7" t="s">
        <v>139</v>
      </c>
    </row>
    <row r="68" spans="1:25" x14ac:dyDescent="0.15">
      <c r="A68" s="51"/>
      <c r="B68" s="63"/>
      <c r="C68" s="28" t="s">
        <v>11</v>
      </c>
      <c r="D68" s="29"/>
      <c r="E68" s="61"/>
      <c r="F68" s="22"/>
      <c r="G68" s="72"/>
      <c r="H68" s="14"/>
      <c r="I68" s="72"/>
      <c r="J68" s="14"/>
      <c r="K68" s="197"/>
      <c r="L68" s="207"/>
      <c r="M68" s="206"/>
      <c r="N68" s="200"/>
      <c r="O68" s="200"/>
      <c r="P68" s="201"/>
      <c r="Q68" s="202"/>
      <c r="R68" s="262"/>
      <c r="S68" s="265"/>
      <c r="T68" s="268"/>
      <c r="U68" s="271"/>
      <c r="V68" s="268"/>
      <c r="W68" s="259"/>
      <c r="X68" s="161"/>
      <c r="Y68" s="7" t="s">
        <v>139</v>
      </c>
    </row>
    <row r="69" spans="1:25" x14ac:dyDescent="0.15">
      <c r="A69" s="51"/>
      <c r="B69" s="63"/>
      <c r="C69" s="28"/>
      <c r="D69" s="29" t="s">
        <v>107</v>
      </c>
      <c r="E69" s="61" t="s">
        <v>48</v>
      </c>
      <c r="F69" s="18">
        <v>81.8</v>
      </c>
      <c r="G69" s="73">
        <v>83.1</v>
      </c>
      <c r="H69" s="73">
        <v>83.6</v>
      </c>
      <c r="I69" s="73">
        <v>84</v>
      </c>
      <c r="J69" s="73">
        <v>81.599999999999994</v>
      </c>
      <c r="K69" s="197">
        <f>J69/I69</f>
        <v>0.97142857142857131</v>
      </c>
      <c r="L69" s="198" t="str">
        <f t="shared" ref="L69:L81" si="15">P69</f>
        <v>Ⅲ</v>
      </c>
      <c r="M69" s="199"/>
      <c r="N69" s="200" t="str">
        <f t="shared" si="6"/>
        <v>③</v>
      </c>
      <c r="O69" s="200" t="str">
        <f t="shared" ref="O69:O81" si="16">IF(J69/I69&lt;90%,"①",IF(AND(105%&lt;=J69/I69,J69/I69&lt;110%),"②",IF(AND(110%&lt;=J69/I69,J69/I69&lt;120%),"③",IF(J69/I69&gt;=120%,"④","⑤"))))</f>
        <v>⑤</v>
      </c>
      <c r="P69" s="201" t="str">
        <f t="shared" si="9"/>
        <v>Ⅲ</v>
      </c>
      <c r="Q69" s="205">
        <f>J69-I69</f>
        <v>-2.4000000000000057</v>
      </c>
      <c r="R69" s="262"/>
      <c r="S69" s="265"/>
      <c r="T69" s="268"/>
      <c r="U69" s="271"/>
      <c r="V69" s="268"/>
      <c r="W69" s="259"/>
      <c r="X69" s="161"/>
      <c r="Y69" s="7" t="s">
        <v>21</v>
      </c>
    </row>
    <row r="70" spans="1:25" x14ac:dyDescent="0.15">
      <c r="A70" s="51"/>
      <c r="B70" s="63"/>
      <c r="C70" s="28"/>
      <c r="D70" s="29" t="s">
        <v>112</v>
      </c>
      <c r="E70" s="61" t="s">
        <v>48</v>
      </c>
      <c r="F70" s="18">
        <v>62</v>
      </c>
      <c r="G70" s="73">
        <v>61.8</v>
      </c>
      <c r="H70" s="73">
        <v>65.5</v>
      </c>
      <c r="I70" s="73">
        <v>67</v>
      </c>
      <c r="J70" s="73">
        <v>65.900000000000006</v>
      </c>
      <c r="K70" s="197">
        <f>J70/I70</f>
        <v>0.98358208955223891</v>
      </c>
      <c r="L70" s="198" t="str">
        <f t="shared" si="15"/>
        <v>Ⅲ</v>
      </c>
      <c r="M70" s="206"/>
      <c r="N70" s="200" t="str">
        <f t="shared" si="6"/>
        <v>③</v>
      </c>
      <c r="O70" s="200" t="str">
        <f t="shared" si="16"/>
        <v>⑤</v>
      </c>
      <c r="P70" s="201" t="str">
        <f t="shared" si="9"/>
        <v>Ⅲ</v>
      </c>
      <c r="Q70" s="205">
        <f>J70-I70</f>
        <v>-1.0999999999999943</v>
      </c>
      <c r="R70" s="262"/>
      <c r="S70" s="265"/>
      <c r="T70" s="268"/>
      <c r="U70" s="271"/>
      <c r="V70" s="268"/>
      <c r="W70" s="259"/>
      <c r="X70" s="161"/>
      <c r="Y70" s="2" t="s">
        <v>125</v>
      </c>
    </row>
    <row r="71" spans="1:25" x14ac:dyDescent="0.15">
      <c r="A71" s="51"/>
      <c r="B71" s="63"/>
      <c r="C71" s="28"/>
      <c r="D71" s="29" t="s">
        <v>104</v>
      </c>
      <c r="E71" s="61" t="s">
        <v>48</v>
      </c>
      <c r="F71" s="18">
        <v>56.3</v>
      </c>
      <c r="G71" s="73">
        <v>31.8</v>
      </c>
      <c r="H71" s="73">
        <v>32.700000000000003</v>
      </c>
      <c r="I71" s="73">
        <v>35</v>
      </c>
      <c r="J71" s="73">
        <v>32.1</v>
      </c>
      <c r="K71" s="197">
        <f>J71/I71</f>
        <v>0.91714285714285715</v>
      </c>
      <c r="L71" s="198" t="str">
        <f t="shared" si="15"/>
        <v>Ⅲ</v>
      </c>
      <c r="M71" s="206"/>
      <c r="N71" s="200" t="str">
        <f t="shared" si="6"/>
        <v>③</v>
      </c>
      <c r="O71" s="200" t="str">
        <f t="shared" si="16"/>
        <v>⑤</v>
      </c>
      <c r="P71" s="201" t="str">
        <f t="shared" si="9"/>
        <v>Ⅲ</v>
      </c>
      <c r="Q71" s="205">
        <f>J71-I71</f>
        <v>-2.8999999999999986</v>
      </c>
      <c r="R71" s="262"/>
      <c r="S71" s="265"/>
      <c r="T71" s="268"/>
      <c r="U71" s="271"/>
      <c r="V71" s="268"/>
      <c r="W71" s="259"/>
      <c r="X71" s="161"/>
      <c r="Y71" s="2" t="s">
        <v>22</v>
      </c>
    </row>
    <row r="72" spans="1:25" x14ac:dyDescent="0.15">
      <c r="A72" s="51"/>
      <c r="B72" s="63"/>
      <c r="C72" s="28"/>
      <c r="D72" s="29" t="s">
        <v>114</v>
      </c>
      <c r="E72" s="61" t="s">
        <v>48</v>
      </c>
      <c r="F72" s="18">
        <v>98.7</v>
      </c>
      <c r="G72" s="73">
        <v>97.1</v>
      </c>
      <c r="H72" s="166">
        <v>97.1</v>
      </c>
      <c r="I72" s="73">
        <v>98</v>
      </c>
      <c r="J72" s="166">
        <v>97</v>
      </c>
      <c r="K72" s="197">
        <f>J72/I72</f>
        <v>0.98979591836734693</v>
      </c>
      <c r="L72" s="198" t="str">
        <f t="shared" si="15"/>
        <v>Ⅲ</v>
      </c>
      <c r="M72" s="206"/>
      <c r="N72" s="200" t="str">
        <f t="shared" si="6"/>
        <v>③</v>
      </c>
      <c r="O72" s="200" t="str">
        <f t="shared" si="16"/>
        <v>⑤</v>
      </c>
      <c r="P72" s="201" t="str">
        <f t="shared" si="9"/>
        <v>Ⅲ</v>
      </c>
      <c r="Q72" s="205">
        <f>J72-I72</f>
        <v>-1</v>
      </c>
      <c r="R72" s="262"/>
      <c r="S72" s="265"/>
      <c r="T72" s="268"/>
      <c r="U72" s="271"/>
      <c r="V72" s="268"/>
      <c r="W72" s="259"/>
      <c r="X72" s="161"/>
      <c r="Y72" s="2" t="s">
        <v>135</v>
      </c>
    </row>
    <row r="73" spans="1:25" x14ac:dyDescent="0.15">
      <c r="A73" s="51"/>
      <c r="B73" s="63"/>
      <c r="C73" s="28"/>
      <c r="D73" s="29" t="s">
        <v>115</v>
      </c>
      <c r="E73" s="61" t="s">
        <v>48</v>
      </c>
      <c r="F73" s="18">
        <v>93.3</v>
      </c>
      <c r="G73" s="73">
        <v>93.3</v>
      </c>
      <c r="H73" s="73">
        <v>94.2</v>
      </c>
      <c r="I73" s="73">
        <v>90</v>
      </c>
      <c r="J73" s="73">
        <v>95.8</v>
      </c>
      <c r="K73" s="197">
        <f>J73/I73</f>
        <v>1.0644444444444443</v>
      </c>
      <c r="L73" s="198" t="str">
        <f t="shared" si="15"/>
        <v>Ⅲ</v>
      </c>
      <c r="M73" s="206"/>
      <c r="N73" s="200" t="str">
        <f t="shared" si="6"/>
        <v>③</v>
      </c>
      <c r="O73" s="200" t="str">
        <f t="shared" si="16"/>
        <v>②</v>
      </c>
      <c r="P73" s="201" t="str">
        <f t="shared" si="9"/>
        <v>Ⅲ</v>
      </c>
      <c r="Q73" s="205">
        <f>J73-I73</f>
        <v>5.7999999999999972</v>
      </c>
      <c r="R73" s="262"/>
      <c r="S73" s="265"/>
      <c r="T73" s="268"/>
      <c r="U73" s="271"/>
      <c r="V73" s="268"/>
      <c r="W73" s="259"/>
      <c r="X73" s="161"/>
      <c r="Y73" s="2" t="s">
        <v>23</v>
      </c>
    </row>
    <row r="74" spans="1:25" x14ac:dyDescent="0.15">
      <c r="A74" s="51"/>
      <c r="B74" s="63"/>
      <c r="C74" s="28" t="s">
        <v>15</v>
      </c>
      <c r="D74" s="29"/>
      <c r="E74" s="61"/>
      <c r="F74" s="18"/>
      <c r="G74" s="73"/>
      <c r="H74" s="14"/>
      <c r="I74" s="73"/>
      <c r="J74" s="14"/>
      <c r="K74" s="197"/>
      <c r="L74" s="207"/>
      <c r="M74" s="206"/>
      <c r="N74" s="200"/>
      <c r="O74" s="200"/>
      <c r="P74" s="201"/>
      <c r="Q74" s="202"/>
      <c r="R74" s="262"/>
      <c r="S74" s="265"/>
      <c r="T74" s="268"/>
      <c r="U74" s="271"/>
      <c r="V74" s="268"/>
      <c r="W74" s="259"/>
      <c r="X74" s="161"/>
      <c r="Y74" s="7" t="s">
        <v>139</v>
      </c>
    </row>
    <row r="75" spans="1:25" x14ac:dyDescent="0.15">
      <c r="A75" s="51"/>
      <c r="B75" s="63" t="s">
        <v>14</v>
      </c>
      <c r="C75" s="28"/>
      <c r="D75" s="29" t="s">
        <v>107</v>
      </c>
      <c r="E75" s="61" t="s">
        <v>48</v>
      </c>
      <c r="F75" s="18">
        <v>101.9</v>
      </c>
      <c r="G75" s="73">
        <v>99.8</v>
      </c>
      <c r="H75" s="73">
        <v>94.5</v>
      </c>
      <c r="I75" s="73">
        <v>94</v>
      </c>
      <c r="J75" s="73">
        <v>90.4</v>
      </c>
      <c r="K75" s="197">
        <f>J75/I75</f>
        <v>0.96170212765957452</v>
      </c>
      <c r="L75" s="198" t="str">
        <f t="shared" si="15"/>
        <v>Ⅲ</v>
      </c>
      <c r="M75" s="199"/>
      <c r="N75" s="200" t="str">
        <f t="shared" si="6"/>
        <v>③</v>
      </c>
      <c r="O75" s="200" t="str">
        <f t="shared" si="16"/>
        <v>⑤</v>
      </c>
      <c r="P75" s="201" t="str">
        <f t="shared" si="9"/>
        <v>Ⅲ</v>
      </c>
      <c r="Q75" s="205">
        <f>J75-I75</f>
        <v>-3.5999999999999943</v>
      </c>
      <c r="R75" s="262"/>
      <c r="S75" s="265"/>
      <c r="T75" s="268"/>
      <c r="U75" s="271"/>
      <c r="V75" s="268"/>
      <c r="W75" s="259"/>
      <c r="X75" s="161"/>
      <c r="Y75" s="7" t="s">
        <v>21</v>
      </c>
    </row>
    <row r="76" spans="1:25" x14ac:dyDescent="0.15">
      <c r="A76" s="51"/>
      <c r="B76" s="224" t="s">
        <v>14</v>
      </c>
      <c r="C76" s="225"/>
      <c r="D76" s="226" t="s">
        <v>112</v>
      </c>
      <c r="E76" s="227" t="s">
        <v>48</v>
      </c>
      <c r="F76" s="237">
        <v>64</v>
      </c>
      <c r="G76" s="238">
        <v>69.8</v>
      </c>
      <c r="H76" s="238">
        <v>75.8</v>
      </c>
      <c r="I76" s="238">
        <v>76</v>
      </c>
      <c r="J76" s="238">
        <v>66</v>
      </c>
      <c r="K76" s="231">
        <f>J76/I76</f>
        <v>0.86842105263157898</v>
      </c>
      <c r="L76" s="232" t="str">
        <f t="shared" si="15"/>
        <v>Ⅱ</v>
      </c>
      <c r="M76" s="239"/>
      <c r="N76" s="234" t="str">
        <f t="shared" si="6"/>
        <v>③</v>
      </c>
      <c r="O76" s="234" t="str">
        <f t="shared" si="16"/>
        <v>①</v>
      </c>
      <c r="P76" s="235" t="str">
        <f t="shared" si="9"/>
        <v>Ⅱ</v>
      </c>
      <c r="Q76" s="240">
        <f>J76-I76</f>
        <v>-10</v>
      </c>
      <c r="R76" s="262"/>
      <c r="S76" s="265"/>
      <c r="T76" s="268"/>
      <c r="U76" s="271"/>
      <c r="V76" s="268"/>
      <c r="W76" s="259"/>
      <c r="X76" s="161"/>
      <c r="Y76" s="2" t="s">
        <v>125</v>
      </c>
    </row>
    <row r="77" spans="1:25" x14ac:dyDescent="0.15">
      <c r="A77" s="51"/>
      <c r="B77" s="63"/>
      <c r="C77" s="28"/>
      <c r="D77" s="29" t="s">
        <v>104</v>
      </c>
      <c r="E77" s="61" t="s">
        <v>48</v>
      </c>
      <c r="F77" s="18">
        <v>54.4</v>
      </c>
      <c r="G77" s="73">
        <v>42.9</v>
      </c>
      <c r="H77" s="73">
        <v>41.1</v>
      </c>
      <c r="I77" s="73">
        <v>41</v>
      </c>
      <c r="J77" s="73">
        <v>41.3</v>
      </c>
      <c r="K77" s="197">
        <f>J77/I77</f>
        <v>1.0073170731707317</v>
      </c>
      <c r="L77" s="198" t="str">
        <f t="shared" si="15"/>
        <v>Ⅲ</v>
      </c>
      <c r="M77" s="199"/>
      <c r="N77" s="200" t="str">
        <f t="shared" si="6"/>
        <v>③</v>
      </c>
      <c r="O77" s="200" t="str">
        <f t="shared" si="16"/>
        <v>⑤</v>
      </c>
      <c r="P77" s="201" t="str">
        <f t="shared" si="9"/>
        <v>Ⅲ</v>
      </c>
      <c r="Q77" s="205">
        <f>J77-I77</f>
        <v>0.29999999999999716</v>
      </c>
      <c r="R77" s="262"/>
      <c r="S77" s="265"/>
      <c r="T77" s="268"/>
      <c r="U77" s="271"/>
      <c r="V77" s="268"/>
      <c r="W77" s="259"/>
      <c r="X77" s="161"/>
      <c r="Y77" s="2" t="s">
        <v>22</v>
      </c>
    </row>
    <row r="78" spans="1:25" x14ac:dyDescent="0.15">
      <c r="A78" s="51"/>
      <c r="B78" s="63"/>
      <c r="C78" s="28"/>
      <c r="D78" s="29" t="s">
        <v>114</v>
      </c>
      <c r="E78" s="61" t="s">
        <v>48</v>
      </c>
      <c r="F78" s="18">
        <v>118.8</v>
      </c>
      <c r="G78" s="73">
        <v>129.5</v>
      </c>
      <c r="H78" s="166">
        <v>100.4</v>
      </c>
      <c r="I78" s="179" t="s">
        <v>101</v>
      </c>
      <c r="J78" s="166">
        <v>109.3</v>
      </c>
      <c r="K78" s="208" t="s">
        <v>33</v>
      </c>
      <c r="L78" s="207"/>
      <c r="M78" s="206"/>
      <c r="N78" s="200"/>
      <c r="O78" s="200"/>
      <c r="P78" s="201"/>
      <c r="Q78" s="205"/>
      <c r="R78" s="262"/>
      <c r="S78" s="265"/>
      <c r="T78" s="268"/>
      <c r="U78" s="271"/>
      <c r="V78" s="268"/>
      <c r="W78" s="259"/>
      <c r="X78" s="161"/>
      <c r="Y78" s="2" t="s">
        <v>135</v>
      </c>
    </row>
    <row r="79" spans="1:25" x14ac:dyDescent="0.15">
      <c r="A79" s="51"/>
      <c r="B79" s="63" t="s">
        <v>14</v>
      </c>
      <c r="C79" s="28"/>
      <c r="D79" s="29" t="s">
        <v>115</v>
      </c>
      <c r="E79" s="61" t="s">
        <v>48</v>
      </c>
      <c r="F79" s="18">
        <v>40.5</v>
      </c>
      <c r="G79" s="73">
        <v>39</v>
      </c>
      <c r="H79" s="73">
        <v>37.39</v>
      </c>
      <c r="I79" s="73">
        <v>36</v>
      </c>
      <c r="J79" s="73">
        <v>35.18</v>
      </c>
      <c r="K79" s="197">
        <f>J79/I79</f>
        <v>0.97722222222222221</v>
      </c>
      <c r="L79" s="198" t="str">
        <f t="shared" si="15"/>
        <v>Ⅲ</v>
      </c>
      <c r="M79" s="199"/>
      <c r="N79" s="200" t="str">
        <f t="shared" ref="N79:N138" si="17">IF(I79&gt;=501,"①",IF(I79&lt;=100,"③","②"))</f>
        <v>③</v>
      </c>
      <c r="O79" s="200" t="str">
        <f t="shared" si="16"/>
        <v>⑤</v>
      </c>
      <c r="P79" s="201" t="str">
        <f t="shared" ref="P79:P138" si="18">INDEX($AB$9:$AD$13,MATCH(O79,$AA$9:$AA$13,0),MATCH(N79,$AB$8:$AD$8,0))</f>
        <v>Ⅲ</v>
      </c>
      <c r="Q79" s="205">
        <f>J79-I79</f>
        <v>-0.82000000000000028</v>
      </c>
      <c r="R79" s="262"/>
      <c r="S79" s="265"/>
      <c r="T79" s="268"/>
      <c r="U79" s="271"/>
      <c r="V79" s="268"/>
      <c r="W79" s="259"/>
      <c r="X79" s="161"/>
      <c r="Y79" s="2" t="s">
        <v>23</v>
      </c>
    </row>
    <row r="80" spans="1:25" x14ac:dyDescent="0.15">
      <c r="A80" s="51"/>
      <c r="B80" s="63"/>
      <c r="C80" s="28" t="s">
        <v>116</v>
      </c>
      <c r="D80" s="29"/>
      <c r="E80" s="61"/>
      <c r="F80" s="18"/>
      <c r="G80" s="73"/>
      <c r="H80" s="14"/>
      <c r="I80" s="73"/>
      <c r="J80" s="14"/>
      <c r="K80" s="197"/>
      <c r="L80" s="203"/>
      <c r="M80" s="199"/>
      <c r="N80" s="200"/>
      <c r="O80" s="200"/>
      <c r="P80" s="201"/>
      <c r="Q80" s="202"/>
      <c r="R80" s="262"/>
      <c r="S80" s="265"/>
      <c r="T80" s="268"/>
      <c r="U80" s="271"/>
      <c r="V80" s="268"/>
      <c r="W80" s="259"/>
      <c r="X80" s="161"/>
      <c r="Y80" s="7" t="s">
        <v>135</v>
      </c>
    </row>
    <row r="81" spans="1:25" x14ac:dyDescent="0.15">
      <c r="A81" s="51"/>
      <c r="B81" s="63" t="s">
        <v>14</v>
      </c>
      <c r="C81" s="28"/>
      <c r="D81" s="29" t="s">
        <v>69</v>
      </c>
      <c r="E81" s="61" t="s">
        <v>27</v>
      </c>
      <c r="F81" s="99">
        <v>136</v>
      </c>
      <c r="G81" s="87">
        <v>210</v>
      </c>
      <c r="H81" s="87">
        <v>262</v>
      </c>
      <c r="I81" s="87">
        <v>280</v>
      </c>
      <c r="J81" s="87">
        <v>319</v>
      </c>
      <c r="K81" s="197">
        <f>J81/I81</f>
        <v>1.1392857142857142</v>
      </c>
      <c r="L81" s="198" t="str">
        <f t="shared" si="15"/>
        <v>Ⅳ</v>
      </c>
      <c r="M81" s="199"/>
      <c r="N81" s="200" t="str">
        <f t="shared" si="17"/>
        <v>②</v>
      </c>
      <c r="O81" s="200" t="str">
        <f t="shared" si="16"/>
        <v>③</v>
      </c>
      <c r="P81" s="201" t="str">
        <f t="shared" si="18"/>
        <v>Ⅳ</v>
      </c>
      <c r="Q81" s="202">
        <f>J81-I81</f>
        <v>39</v>
      </c>
      <c r="R81" s="263"/>
      <c r="S81" s="266"/>
      <c r="T81" s="269"/>
      <c r="U81" s="272"/>
      <c r="V81" s="269"/>
      <c r="W81" s="273"/>
      <c r="X81" s="161"/>
      <c r="Y81" s="2" t="s">
        <v>135</v>
      </c>
    </row>
    <row r="82" spans="1:25" x14ac:dyDescent="0.15">
      <c r="A82" s="51">
        <v>15</v>
      </c>
      <c r="B82" s="63" t="s">
        <v>12</v>
      </c>
      <c r="C82" s="28"/>
      <c r="D82" s="29"/>
      <c r="E82" s="61"/>
      <c r="F82" s="22"/>
      <c r="G82" s="72"/>
      <c r="H82" s="14"/>
      <c r="I82" s="72"/>
      <c r="J82" s="14"/>
      <c r="K82" s="197"/>
      <c r="L82" s="203"/>
      <c r="M82" s="206"/>
      <c r="N82" s="200"/>
      <c r="O82" s="200"/>
      <c r="P82" s="201"/>
      <c r="Q82" s="202"/>
      <c r="R82" s="261">
        <f>COUNTIF($L82:$L94,"Ⅱ")</f>
        <v>1</v>
      </c>
      <c r="S82" s="264">
        <f>COUNTIF($L82:$L94,"Ⅲ")</f>
        <v>6</v>
      </c>
      <c r="T82" s="267">
        <f>COUNTIF($L82:$L94,"Ⅳ")</f>
        <v>1</v>
      </c>
      <c r="U82" s="270">
        <f>T82/V82</f>
        <v>0.125</v>
      </c>
      <c r="V82" s="267">
        <f>SUM(R82:T94)</f>
        <v>8</v>
      </c>
      <c r="W82" s="258" t="str">
        <f>IF(R82/V82&gt;=2/3,"Ⅱ",IF(AND(50%&lt;=U82,R82=0),"Ⅳ",IF(AND(2/3&lt;=U82,R82/V82&lt;=10%),"Ⅳ","Ⅲ")))</f>
        <v>Ⅲ</v>
      </c>
      <c r="X82" s="161"/>
      <c r="Y82" s="7" t="s">
        <v>139</v>
      </c>
    </row>
    <row r="83" spans="1:25" x14ac:dyDescent="0.15">
      <c r="A83" s="51"/>
      <c r="B83" s="63"/>
      <c r="C83" s="28" t="s">
        <v>107</v>
      </c>
      <c r="D83" s="29"/>
      <c r="E83" s="61"/>
      <c r="F83" s="22"/>
      <c r="G83" s="72"/>
      <c r="H83" s="14"/>
      <c r="I83" s="72"/>
      <c r="J83" s="14"/>
      <c r="K83" s="197"/>
      <c r="L83" s="203"/>
      <c r="M83" s="206"/>
      <c r="N83" s="200"/>
      <c r="O83" s="200"/>
      <c r="P83" s="201"/>
      <c r="Q83" s="202"/>
      <c r="R83" s="262"/>
      <c r="S83" s="265"/>
      <c r="T83" s="268"/>
      <c r="U83" s="271"/>
      <c r="V83" s="268"/>
      <c r="W83" s="259"/>
      <c r="X83" s="161"/>
      <c r="Y83" s="7" t="s">
        <v>21</v>
      </c>
    </row>
    <row r="84" spans="1:25" x14ac:dyDescent="0.15">
      <c r="A84" s="51"/>
      <c r="B84" s="63"/>
      <c r="C84" s="28" t="s">
        <v>117</v>
      </c>
      <c r="D84" s="29" t="s">
        <v>70</v>
      </c>
      <c r="E84" s="61" t="s">
        <v>48</v>
      </c>
      <c r="F84" s="19">
        <v>59.5</v>
      </c>
      <c r="G84" s="78">
        <v>51.6</v>
      </c>
      <c r="H84" s="78">
        <v>52.95</v>
      </c>
      <c r="I84" s="78">
        <v>55</v>
      </c>
      <c r="J84" s="78">
        <v>57.9</v>
      </c>
      <c r="K84" s="197">
        <f>J84/I84</f>
        <v>1.0527272727272727</v>
      </c>
      <c r="L84" s="198" t="str">
        <f t="shared" ref="L84:L147" si="19">P84</f>
        <v>Ⅲ</v>
      </c>
      <c r="M84" s="206"/>
      <c r="N84" s="200" t="str">
        <f t="shared" si="17"/>
        <v>③</v>
      </c>
      <c r="O84" s="200" t="str">
        <f t="shared" ref="O84:O131" si="20">IF(J84/I84&lt;90%,"①",IF(AND(105%&lt;=J84/I84,J84/I84&lt;110%),"②",IF(AND(110%&lt;=J84/I84,J84/I84&lt;120%),"③",IF(J84/I84&gt;=120%,"④","⑤"))))</f>
        <v>②</v>
      </c>
      <c r="P84" s="201" t="str">
        <f t="shared" si="18"/>
        <v>Ⅲ</v>
      </c>
      <c r="Q84" s="202">
        <f>J84-I84</f>
        <v>2.8999999999999986</v>
      </c>
      <c r="R84" s="262"/>
      <c r="S84" s="265"/>
      <c r="T84" s="268"/>
      <c r="U84" s="271"/>
      <c r="V84" s="268"/>
      <c r="W84" s="259"/>
      <c r="X84" s="161"/>
      <c r="Y84" s="7" t="s">
        <v>21</v>
      </c>
    </row>
    <row r="85" spans="1:25" x14ac:dyDescent="0.15">
      <c r="A85" s="51"/>
      <c r="B85" s="224"/>
      <c r="C85" s="225" t="s">
        <v>14</v>
      </c>
      <c r="D85" s="226" t="s">
        <v>13</v>
      </c>
      <c r="E85" s="227" t="s">
        <v>28</v>
      </c>
      <c r="F85" s="228">
        <v>620</v>
      </c>
      <c r="G85" s="229">
        <v>608</v>
      </c>
      <c r="H85" s="230">
        <v>569</v>
      </c>
      <c r="I85" s="229">
        <v>550</v>
      </c>
      <c r="J85" s="230">
        <v>442</v>
      </c>
      <c r="K85" s="231">
        <f>J85/I85</f>
        <v>0.80363636363636359</v>
      </c>
      <c r="L85" s="232" t="str">
        <f t="shared" si="19"/>
        <v>Ⅱ</v>
      </c>
      <c r="M85" s="233"/>
      <c r="N85" s="234" t="str">
        <f t="shared" si="17"/>
        <v>①</v>
      </c>
      <c r="O85" s="234" t="str">
        <f t="shared" si="20"/>
        <v>①</v>
      </c>
      <c r="P85" s="235" t="str">
        <f t="shared" si="18"/>
        <v>Ⅱ</v>
      </c>
      <c r="Q85" s="236">
        <f>J85-I85</f>
        <v>-108</v>
      </c>
      <c r="R85" s="262"/>
      <c r="S85" s="265"/>
      <c r="T85" s="268"/>
      <c r="U85" s="271"/>
      <c r="V85" s="268"/>
      <c r="W85" s="259"/>
      <c r="X85" s="161"/>
      <c r="Y85" s="7" t="s">
        <v>21</v>
      </c>
    </row>
    <row r="86" spans="1:25" x14ac:dyDescent="0.15">
      <c r="A86" s="51"/>
      <c r="B86" s="63"/>
      <c r="C86" s="28" t="s">
        <v>112</v>
      </c>
      <c r="D86" s="29"/>
      <c r="E86" s="61"/>
      <c r="F86" s="22"/>
      <c r="G86" s="72"/>
      <c r="H86" s="72"/>
      <c r="I86" s="72"/>
      <c r="J86" s="72"/>
      <c r="K86" s="197"/>
      <c r="L86" s="203"/>
      <c r="M86" s="206"/>
      <c r="N86" s="200"/>
      <c r="O86" s="200"/>
      <c r="P86" s="201"/>
      <c r="Q86" s="202"/>
      <c r="R86" s="262"/>
      <c r="S86" s="265"/>
      <c r="T86" s="268"/>
      <c r="U86" s="271"/>
      <c r="V86" s="268"/>
      <c r="W86" s="259"/>
      <c r="X86" s="161"/>
      <c r="Y86" s="7" t="s">
        <v>125</v>
      </c>
    </row>
    <row r="87" spans="1:25" x14ac:dyDescent="0.15">
      <c r="A87" s="51"/>
      <c r="B87" s="63"/>
      <c r="C87" s="28" t="s">
        <v>117</v>
      </c>
      <c r="D87" s="29" t="s">
        <v>70</v>
      </c>
      <c r="E87" s="61" t="s">
        <v>48</v>
      </c>
      <c r="F87" s="19">
        <v>59</v>
      </c>
      <c r="G87" s="78">
        <v>62.2</v>
      </c>
      <c r="H87" s="78">
        <v>63.1</v>
      </c>
      <c r="I87" s="78">
        <v>62.8</v>
      </c>
      <c r="J87" s="78">
        <v>65.7</v>
      </c>
      <c r="K87" s="197">
        <f>J87/I87</f>
        <v>1.0461783439490446</v>
      </c>
      <c r="L87" s="198" t="str">
        <f t="shared" si="19"/>
        <v>Ⅲ</v>
      </c>
      <c r="M87" s="199"/>
      <c r="N87" s="200" t="str">
        <f t="shared" si="17"/>
        <v>③</v>
      </c>
      <c r="O87" s="200" t="str">
        <f t="shared" si="20"/>
        <v>⑤</v>
      </c>
      <c r="P87" s="201" t="str">
        <f t="shared" si="18"/>
        <v>Ⅲ</v>
      </c>
      <c r="Q87" s="202">
        <f>J87-I87</f>
        <v>2.9000000000000057</v>
      </c>
      <c r="R87" s="262"/>
      <c r="S87" s="265"/>
      <c r="T87" s="268"/>
      <c r="U87" s="271"/>
      <c r="V87" s="268"/>
      <c r="W87" s="259"/>
      <c r="X87" s="161"/>
      <c r="Y87" s="7" t="s">
        <v>132</v>
      </c>
    </row>
    <row r="88" spans="1:25" x14ac:dyDescent="0.15">
      <c r="A88" s="51"/>
      <c r="B88" s="63"/>
      <c r="C88" s="28" t="s">
        <v>14</v>
      </c>
      <c r="D88" s="29" t="s">
        <v>13</v>
      </c>
      <c r="E88" s="61" t="s">
        <v>28</v>
      </c>
      <c r="F88" s="21">
        <v>258</v>
      </c>
      <c r="G88" s="69">
        <v>295</v>
      </c>
      <c r="H88" s="69">
        <v>273</v>
      </c>
      <c r="I88" s="69">
        <v>268</v>
      </c>
      <c r="J88" s="69">
        <v>299</v>
      </c>
      <c r="K88" s="197">
        <f>J88/I88</f>
        <v>1.1156716417910448</v>
      </c>
      <c r="L88" s="198" t="str">
        <f t="shared" si="19"/>
        <v>Ⅳ</v>
      </c>
      <c r="M88" s="199"/>
      <c r="N88" s="200" t="str">
        <f t="shared" si="17"/>
        <v>②</v>
      </c>
      <c r="O88" s="200" t="str">
        <f t="shared" si="20"/>
        <v>③</v>
      </c>
      <c r="P88" s="201" t="str">
        <f t="shared" si="18"/>
        <v>Ⅳ</v>
      </c>
      <c r="Q88" s="202">
        <f>J88-I88</f>
        <v>31</v>
      </c>
      <c r="R88" s="262"/>
      <c r="S88" s="265"/>
      <c r="T88" s="268"/>
      <c r="U88" s="271"/>
      <c r="V88" s="268"/>
      <c r="W88" s="259"/>
      <c r="X88" s="161"/>
      <c r="Y88" s="7" t="s">
        <v>132</v>
      </c>
    </row>
    <row r="89" spans="1:25" x14ac:dyDescent="0.15">
      <c r="A89" s="51"/>
      <c r="B89" s="63"/>
      <c r="C89" s="28" t="s">
        <v>114</v>
      </c>
      <c r="D89" s="29"/>
      <c r="E89" s="61"/>
      <c r="F89" s="22"/>
      <c r="G89" s="72"/>
      <c r="H89" s="167"/>
      <c r="I89" s="72"/>
      <c r="J89" s="167"/>
      <c r="K89" s="197"/>
      <c r="L89" s="203"/>
      <c r="M89" s="199"/>
      <c r="N89" s="200"/>
      <c r="O89" s="200"/>
      <c r="P89" s="201"/>
      <c r="Q89" s="202"/>
      <c r="R89" s="262"/>
      <c r="S89" s="265"/>
      <c r="T89" s="268"/>
      <c r="U89" s="271"/>
      <c r="V89" s="268"/>
      <c r="W89" s="259"/>
      <c r="X89" s="161"/>
      <c r="Y89" s="7" t="s">
        <v>142</v>
      </c>
    </row>
    <row r="90" spans="1:25" x14ac:dyDescent="0.15">
      <c r="A90" s="51"/>
      <c r="B90" s="63"/>
      <c r="C90" s="28" t="s">
        <v>14</v>
      </c>
      <c r="D90" s="29" t="s">
        <v>70</v>
      </c>
      <c r="E90" s="61" t="s">
        <v>48</v>
      </c>
      <c r="F90" s="19">
        <v>74.8</v>
      </c>
      <c r="G90" s="78">
        <v>75</v>
      </c>
      <c r="H90" s="168">
        <v>78.239999999999995</v>
      </c>
      <c r="I90" s="78">
        <v>78</v>
      </c>
      <c r="J90" s="168">
        <v>81.900000000000006</v>
      </c>
      <c r="K90" s="197">
        <f>J90/I90</f>
        <v>1.05</v>
      </c>
      <c r="L90" s="198" t="str">
        <f t="shared" si="19"/>
        <v>Ⅲ</v>
      </c>
      <c r="M90" s="199"/>
      <c r="N90" s="200" t="str">
        <f t="shared" si="17"/>
        <v>③</v>
      </c>
      <c r="O90" s="200" t="str">
        <f t="shared" si="20"/>
        <v>②</v>
      </c>
      <c r="P90" s="201" t="str">
        <f t="shared" si="18"/>
        <v>Ⅲ</v>
      </c>
      <c r="Q90" s="205">
        <f>J90-I90</f>
        <v>3.9000000000000057</v>
      </c>
      <c r="R90" s="262"/>
      <c r="S90" s="265"/>
      <c r="T90" s="268"/>
      <c r="U90" s="271"/>
      <c r="V90" s="268"/>
      <c r="W90" s="259"/>
      <c r="X90" s="161"/>
      <c r="Y90" s="7" t="s">
        <v>142</v>
      </c>
    </row>
    <row r="91" spans="1:25" x14ac:dyDescent="0.15">
      <c r="A91" s="51"/>
      <c r="B91" s="63"/>
      <c r="C91" s="28" t="s">
        <v>14</v>
      </c>
      <c r="D91" s="29" t="s">
        <v>13</v>
      </c>
      <c r="E91" s="61" t="s">
        <v>28</v>
      </c>
      <c r="F91" s="21">
        <v>338</v>
      </c>
      <c r="G91" s="69">
        <v>330</v>
      </c>
      <c r="H91" s="169">
        <v>385</v>
      </c>
      <c r="I91" s="69">
        <v>390</v>
      </c>
      <c r="J91" s="169">
        <v>383</v>
      </c>
      <c r="K91" s="197">
        <f>J91/I91</f>
        <v>0.982051282051282</v>
      </c>
      <c r="L91" s="198" t="str">
        <f t="shared" si="19"/>
        <v>Ⅲ</v>
      </c>
      <c r="M91" s="199"/>
      <c r="N91" s="200" t="str">
        <f t="shared" si="17"/>
        <v>②</v>
      </c>
      <c r="O91" s="200" t="str">
        <f t="shared" si="20"/>
        <v>⑤</v>
      </c>
      <c r="P91" s="201" t="str">
        <f t="shared" si="18"/>
        <v>Ⅲ</v>
      </c>
      <c r="Q91" s="202">
        <f>J91-I91</f>
        <v>-7</v>
      </c>
      <c r="R91" s="262"/>
      <c r="S91" s="265"/>
      <c r="T91" s="268"/>
      <c r="U91" s="271"/>
      <c r="V91" s="268"/>
      <c r="W91" s="259"/>
      <c r="X91" s="161"/>
      <c r="Y91" s="7" t="s">
        <v>142</v>
      </c>
    </row>
    <row r="92" spans="1:25" x14ac:dyDescent="0.15">
      <c r="A92" s="51"/>
      <c r="B92" s="63"/>
      <c r="C92" s="28" t="s">
        <v>115</v>
      </c>
      <c r="D92" s="29"/>
      <c r="E92" s="61"/>
      <c r="F92" s="22"/>
      <c r="G92" s="72"/>
      <c r="H92" s="72"/>
      <c r="I92" s="72"/>
      <c r="J92" s="72"/>
      <c r="K92" s="197"/>
      <c r="L92" s="203"/>
      <c r="M92" s="199"/>
      <c r="N92" s="200"/>
      <c r="O92" s="200"/>
      <c r="P92" s="201"/>
      <c r="Q92" s="202"/>
      <c r="R92" s="262"/>
      <c r="S92" s="265"/>
      <c r="T92" s="268"/>
      <c r="U92" s="271"/>
      <c r="V92" s="268"/>
      <c r="W92" s="259"/>
      <c r="X92" s="161"/>
      <c r="Y92" s="7" t="s">
        <v>23</v>
      </c>
    </row>
    <row r="93" spans="1:25" x14ac:dyDescent="0.15">
      <c r="A93" s="51"/>
      <c r="B93" s="63"/>
      <c r="C93" s="28" t="s">
        <v>117</v>
      </c>
      <c r="D93" s="29" t="s">
        <v>70</v>
      </c>
      <c r="E93" s="61" t="s">
        <v>48</v>
      </c>
      <c r="F93" s="19">
        <v>49.9</v>
      </c>
      <c r="G93" s="78">
        <v>54</v>
      </c>
      <c r="H93" s="78">
        <v>56.1</v>
      </c>
      <c r="I93" s="78">
        <v>57</v>
      </c>
      <c r="J93" s="78">
        <v>58</v>
      </c>
      <c r="K93" s="197">
        <f>J93/I93</f>
        <v>1.0175438596491229</v>
      </c>
      <c r="L93" s="198" t="str">
        <f t="shared" si="19"/>
        <v>Ⅲ</v>
      </c>
      <c r="M93" s="199"/>
      <c r="N93" s="200" t="str">
        <f t="shared" si="17"/>
        <v>③</v>
      </c>
      <c r="O93" s="200" t="str">
        <f t="shared" si="20"/>
        <v>⑤</v>
      </c>
      <c r="P93" s="201" t="str">
        <f t="shared" si="18"/>
        <v>Ⅲ</v>
      </c>
      <c r="Q93" s="202">
        <f>J93-I93</f>
        <v>1</v>
      </c>
      <c r="R93" s="262"/>
      <c r="S93" s="265"/>
      <c r="T93" s="268"/>
      <c r="U93" s="271"/>
      <c r="V93" s="268"/>
      <c r="W93" s="259"/>
      <c r="X93" s="161"/>
      <c r="Y93" s="7" t="s">
        <v>23</v>
      </c>
    </row>
    <row r="94" spans="1:25" ht="14.25" customHeight="1" x14ac:dyDescent="0.15">
      <c r="A94" s="51"/>
      <c r="B94" s="63"/>
      <c r="C94" s="28" t="s">
        <v>117</v>
      </c>
      <c r="D94" s="29" t="s">
        <v>13</v>
      </c>
      <c r="E94" s="61" t="s">
        <v>28</v>
      </c>
      <c r="F94" s="21">
        <v>208</v>
      </c>
      <c r="G94" s="69">
        <v>204</v>
      </c>
      <c r="H94" s="87">
        <v>210</v>
      </c>
      <c r="I94" s="69">
        <v>210</v>
      </c>
      <c r="J94" s="87">
        <v>221</v>
      </c>
      <c r="K94" s="197">
        <f>J94/I94</f>
        <v>1.0523809523809524</v>
      </c>
      <c r="L94" s="198" t="str">
        <f t="shared" si="19"/>
        <v>Ⅲ</v>
      </c>
      <c r="M94" s="199"/>
      <c r="N94" s="200" t="str">
        <f t="shared" si="17"/>
        <v>②</v>
      </c>
      <c r="O94" s="200" t="str">
        <f t="shared" si="20"/>
        <v>②</v>
      </c>
      <c r="P94" s="201" t="str">
        <f t="shared" si="18"/>
        <v>Ⅲ</v>
      </c>
      <c r="Q94" s="202">
        <f>J94-I94</f>
        <v>11</v>
      </c>
      <c r="R94" s="263"/>
      <c r="S94" s="266"/>
      <c r="T94" s="269"/>
      <c r="U94" s="272"/>
      <c r="V94" s="269"/>
      <c r="W94" s="273"/>
      <c r="X94" s="161"/>
      <c r="Y94" s="7" t="s">
        <v>23</v>
      </c>
    </row>
    <row r="95" spans="1:25" ht="14.25" customHeight="1" x14ac:dyDescent="0.15">
      <c r="A95" s="51">
        <v>16</v>
      </c>
      <c r="B95" s="63" t="s">
        <v>71</v>
      </c>
      <c r="C95" s="28"/>
      <c r="D95" s="29"/>
      <c r="E95" s="61"/>
      <c r="F95" s="18"/>
      <c r="G95" s="73"/>
      <c r="H95" s="14"/>
      <c r="I95" s="73"/>
      <c r="J95" s="14"/>
      <c r="K95" s="209"/>
      <c r="L95" s="210"/>
      <c r="M95" s="211"/>
      <c r="N95" s="200"/>
      <c r="O95" s="200"/>
      <c r="P95" s="201"/>
      <c r="Q95" s="202"/>
      <c r="R95" s="261">
        <f>COUNTIF($L95:$L100,"Ⅱ")</f>
        <v>0</v>
      </c>
      <c r="S95" s="264">
        <f>COUNTIF($L95:$L100,"Ⅲ")</f>
        <v>2</v>
      </c>
      <c r="T95" s="267">
        <f>COUNTIF($L95:$L100,"Ⅳ")</f>
        <v>3</v>
      </c>
      <c r="U95" s="270">
        <f>T95/V95</f>
        <v>0.6</v>
      </c>
      <c r="V95" s="267">
        <f>SUM(R95:T100)</f>
        <v>5</v>
      </c>
      <c r="W95" s="258" t="str">
        <f>IF(R95/V95&gt;=2/3,"Ⅱ",IF(AND(50%&lt;=U95,R95=0),"Ⅳ",IF(AND(2/3&lt;=U95,R95/V95&lt;=10%),"Ⅳ","Ⅲ")))</f>
        <v>Ⅳ</v>
      </c>
      <c r="X95" s="161"/>
      <c r="Y95" s="7" t="s">
        <v>139</v>
      </c>
    </row>
    <row r="96" spans="1:25" ht="14.25" customHeight="1" x14ac:dyDescent="0.15">
      <c r="A96" s="51"/>
      <c r="B96" s="63" t="s">
        <v>14</v>
      </c>
      <c r="C96" s="28" t="s">
        <v>107</v>
      </c>
      <c r="D96" s="29"/>
      <c r="E96" s="61" t="s">
        <v>26</v>
      </c>
      <c r="F96" s="21">
        <v>16312</v>
      </c>
      <c r="G96" s="69">
        <v>18092</v>
      </c>
      <c r="H96" s="69">
        <v>18567</v>
      </c>
      <c r="I96" s="69">
        <v>18500</v>
      </c>
      <c r="J96" s="69">
        <v>19385</v>
      </c>
      <c r="K96" s="197">
        <f>J96/I96</f>
        <v>1.0478378378378379</v>
      </c>
      <c r="L96" s="198" t="str">
        <f t="shared" si="19"/>
        <v>Ⅲ</v>
      </c>
      <c r="M96" s="206"/>
      <c r="N96" s="200" t="str">
        <f t="shared" si="17"/>
        <v>①</v>
      </c>
      <c r="O96" s="200" t="str">
        <f t="shared" si="20"/>
        <v>⑤</v>
      </c>
      <c r="P96" s="201" t="str">
        <f t="shared" si="18"/>
        <v>Ⅲ</v>
      </c>
      <c r="Q96" s="202">
        <f>J96-I96</f>
        <v>885</v>
      </c>
      <c r="R96" s="262"/>
      <c r="S96" s="265"/>
      <c r="T96" s="268"/>
      <c r="U96" s="271"/>
      <c r="V96" s="268"/>
      <c r="W96" s="259"/>
      <c r="X96" s="161"/>
      <c r="Y96" s="7" t="s">
        <v>21</v>
      </c>
    </row>
    <row r="97" spans="1:25" x14ac:dyDescent="0.15">
      <c r="A97" s="51"/>
      <c r="B97" s="63" t="s">
        <v>14</v>
      </c>
      <c r="C97" s="28" t="s">
        <v>112</v>
      </c>
      <c r="D97" s="29"/>
      <c r="E97" s="61" t="s">
        <v>26</v>
      </c>
      <c r="F97" s="21">
        <v>8479</v>
      </c>
      <c r="G97" s="69">
        <v>10117</v>
      </c>
      <c r="H97" s="69">
        <v>9797</v>
      </c>
      <c r="I97" s="69">
        <v>10000</v>
      </c>
      <c r="J97" s="69">
        <v>10704</v>
      </c>
      <c r="K97" s="197">
        <f>J97/I97</f>
        <v>1.0704</v>
      </c>
      <c r="L97" s="198" t="str">
        <f t="shared" si="19"/>
        <v>Ⅳ</v>
      </c>
      <c r="M97" s="199"/>
      <c r="N97" s="200" t="str">
        <f t="shared" si="17"/>
        <v>①</v>
      </c>
      <c r="O97" s="200" t="str">
        <f t="shared" si="20"/>
        <v>②</v>
      </c>
      <c r="P97" s="201" t="str">
        <f t="shared" si="18"/>
        <v>Ⅳ</v>
      </c>
      <c r="Q97" s="202">
        <f>J97-I97</f>
        <v>704</v>
      </c>
      <c r="R97" s="262"/>
      <c r="S97" s="265"/>
      <c r="T97" s="268"/>
      <c r="U97" s="271"/>
      <c r="V97" s="268"/>
      <c r="W97" s="259"/>
      <c r="X97" s="161"/>
      <c r="Y97" s="2" t="s">
        <v>125</v>
      </c>
    </row>
    <row r="98" spans="1:25" x14ac:dyDescent="0.15">
      <c r="A98" s="51"/>
      <c r="B98" s="63"/>
      <c r="C98" s="28" t="s">
        <v>104</v>
      </c>
      <c r="D98" s="29"/>
      <c r="E98" s="61" t="s">
        <v>26</v>
      </c>
      <c r="F98" s="21">
        <v>2431</v>
      </c>
      <c r="G98" s="69">
        <v>2436</v>
      </c>
      <c r="H98" s="69">
        <v>2189</v>
      </c>
      <c r="I98" s="69">
        <v>2600</v>
      </c>
      <c r="J98" s="69">
        <v>2947</v>
      </c>
      <c r="K98" s="197">
        <f>J98/I98</f>
        <v>1.1334615384615385</v>
      </c>
      <c r="L98" s="198" t="str">
        <f t="shared" si="19"/>
        <v>Ⅳ</v>
      </c>
      <c r="M98" s="199"/>
      <c r="N98" s="200" t="str">
        <f t="shared" si="17"/>
        <v>①</v>
      </c>
      <c r="O98" s="200" t="str">
        <f t="shared" si="20"/>
        <v>③</v>
      </c>
      <c r="P98" s="201" t="str">
        <f t="shared" si="18"/>
        <v>Ⅳ</v>
      </c>
      <c r="Q98" s="202">
        <f>J98-I98</f>
        <v>347</v>
      </c>
      <c r="R98" s="262"/>
      <c r="S98" s="265"/>
      <c r="T98" s="268"/>
      <c r="U98" s="271"/>
      <c r="V98" s="268"/>
      <c r="W98" s="259"/>
      <c r="X98" s="161"/>
      <c r="Y98" s="2" t="s">
        <v>22</v>
      </c>
    </row>
    <row r="99" spans="1:25" ht="12.75" customHeight="1" x14ac:dyDescent="0.15">
      <c r="A99" s="51"/>
      <c r="B99" s="63" t="s">
        <v>14</v>
      </c>
      <c r="C99" s="28" t="s">
        <v>114</v>
      </c>
      <c r="D99" s="29"/>
      <c r="E99" s="61" t="s">
        <v>26</v>
      </c>
      <c r="F99" s="21">
        <v>8853</v>
      </c>
      <c r="G99" s="69">
        <v>8718</v>
      </c>
      <c r="H99" s="170">
        <v>9197</v>
      </c>
      <c r="I99" s="69">
        <v>9500</v>
      </c>
      <c r="J99" s="170">
        <v>10199</v>
      </c>
      <c r="K99" s="197">
        <f>J99/I99</f>
        <v>1.073578947368421</v>
      </c>
      <c r="L99" s="198" t="str">
        <f t="shared" si="19"/>
        <v>Ⅳ</v>
      </c>
      <c r="M99" s="199"/>
      <c r="N99" s="200" t="str">
        <f t="shared" si="17"/>
        <v>①</v>
      </c>
      <c r="O99" s="200" t="str">
        <f t="shared" si="20"/>
        <v>②</v>
      </c>
      <c r="P99" s="201" t="str">
        <f t="shared" si="18"/>
        <v>Ⅳ</v>
      </c>
      <c r="Q99" s="202">
        <f>J99-I99</f>
        <v>699</v>
      </c>
      <c r="R99" s="262"/>
      <c r="S99" s="265"/>
      <c r="T99" s="268"/>
      <c r="U99" s="271"/>
      <c r="V99" s="268"/>
      <c r="W99" s="259"/>
      <c r="X99" s="161"/>
      <c r="Y99" s="2" t="s">
        <v>135</v>
      </c>
    </row>
    <row r="100" spans="1:25" x14ac:dyDescent="0.15">
      <c r="A100" s="51"/>
      <c r="B100" s="63" t="s">
        <v>14</v>
      </c>
      <c r="C100" s="28" t="s">
        <v>115</v>
      </c>
      <c r="D100" s="29"/>
      <c r="E100" s="61" t="s">
        <v>26</v>
      </c>
      <c r="F100" s="21">
        <v>4658</v>
      </c>
      <c r="G100" s="69">
        <v>5348</v>
      </c>
      <c r="H100" s="171">
        <v>4516</v>
      </c>
      <c r="I100" s="69">
        <v>5000</v>
      </c>
      <c r="J100" s="171">
        <v>4613</v>
      </c>
      <c r="K100" s="197">
        <f>J100/I100</f>
        <v>0.92259999999999998</v>
      </c>
      <c r="L100" s="198" t="str">
        <f t="shared" si="19"/>
        <v>Ⅲ</v>
      </c>
      <c r="M100" s="199"/>
      <c r="N100" s="200" t="str">
        <f t="shared" si="17"/>
        <v>①</v>
      </c>
      <c r="O100" s="200" t="str">
        <f t="shared" si="20"/>
        <v>⑤</v>
      </c>
      <c r="P100" s="201" t="str">
        <f t="shared" si="18"/>
        <v>Ⅲ</v>
      </c>
      <c r="Q100" s="202">
        <f>J100-I100</f>
        <v>-387</v>
      </c>
      <c r="R100" s="263"/>
      <c r="S100" s="266"/>
      <c r="T100" s="269"/>
      <c r="U100" s="272"/>
      <c r="V100" s="269"/>
      <c r="W100" s="273"/>
      <c r="X100" s="161"/>
      <c r="Y100" s="2" t="s">
        <v>23</v>
      </c>
    </row>
    <row r="101" spans="1:25" x14ac:dyDescent="0.15">
      <c r="A101" s="51">
        <v>19</v>
      </c>
      <c r="B101" s="62" t="s">
        <v>16</v>
      </c>
      <c r="C101" s="24"/>
      <c r="D101" s="34"/>
      <c r="E101" s="61"/>
      <c r="F101" s="22"/>
      <c r="G101" s="72"/>
      <c r="H101" s="14"/>
      <c r="I101" s="72"/>
      <c r="J101" s="14"/>
      <c r="K101" s="197"/>
      <c r="L101" s="207"/>
      <c r="M101" s="199"/>
      <c r="N101" s="200"/>
      <c r="O101" s="200"/>
      <c r="P101" s="201"/>
      <c r="Q101" s="202"/>
      <c r="R101" s="261">
        <f>COUNTIF($L101:$L105,"Ⅱ")</f>
        <v>0</v>
      </c>
      <c r="S101" s="264">
        <f>COUNTIF($L101:$L105,"Ⅲ")</f>
        <v>4</v>
      </c>
      <c r="T101" s="267">
        <f>COUNTIF($L101:$L105,"Ⅳ")</f>
        <v>0</v>
      </c>
      <c r="U101" s="270">
        <f>T101/V101</f>
        <v>0</v>
      </c>
      <c r="V101" s="267">
        <f>SUM(R101:T105)</f>
        <v>4</v>
      </c>
      <c r="W101" s="258" t="str">
        <f>IF(R101/V101&gt;=2/3,"Ⅱ",IF(AND(50%&lt;=U101,R101=0),"Ⅳ",IF(AND(2/3&lt;=U101,R101/V101&lt;=10%),"Ⅳ","Ⅲ")))</f>
        <v>Ⅲ</v>
      </c>
      <c r="X101" s="161"/>
      <c r="Y101" s="7" t="s">
        <v>143</v>
      </c>
    </row>
    <row r="102" spans="1:25" x14ac:dyDescent="0.15">
      <c r="A102" s="51"/>
      <c r="B102" s="62"/>
      <c r="C102" s="28" t="s">
        <v>107</v>
      </c>
      <c r="D102" s="34"/>
      <c r="E102" s="61" t="s">
        <v>26</v>
      </c>
      <c r="F102" s="23">
        <v>8297</v>
      </c>
      <c r="G102" s="75">
        <v>8262</v>
      </c>
      <c r="H102" s="75">
        <v>8398</v>
      </c>
      <c r="I102" s="75">
        <v>8450</v>
      </c>
      <c r="J102" s="75">
        <v>8600</v>
      </c>
      <c r="K102" s="197">
        <f>J102/I102</f>
        <v>1.0177514792899409</v>
      </c>
      <c r="L102" s="198" t="str">
        <f t="shared" si="19"/>
        <v>Ⅲ</v>
      </c>
      <c r="M102" s="199"/>
      <c r="N102" s="200" t="str">
        <f t="shared" si="17"/>
        <v>①</v>
      </c>
      <c r="O102" s="200" t="str">
        <f t="shared" si="20"/>
        <v>⑤</v>
      </c>
      <c r="P102" s="201" t="str">
        <f t="shared" si="18"/>
        <v>Ⅲ</v>
      </c>
      <c r="Q102" s="202">
        <f>J102-I102</f>
        <v>150</v>
      </c>
      <c r="R102" s="262"/>
      <c r="S102" s="265"/>
      <c r="T102" s="268"/>
      <c r="U102" s="271"/>
      <c r="V102" s="268"/>
      <c r="W102" s="259"/>
      <c r="X102" s="161"/>
      <c r="Y102" s="7" t="s">
        <v>21</v>
      </c>
    </row>
    <row r="103" spans="1:25" x14ac:dyDescent="0.15">
      <c r="A103" s="51"/>
      <c r="B103" s="62"/>
      <c r="C103" s="28" t="s">
        <v>112</v>
      </c>
      <c r="D103" s="34"/>
      <c r="E103" s="61" t="s">
        <v>26</v>
      </c>
      <c r="F103" s="96">
        <v>1983</v>
      </c>
      <c r="G103" s="75">
        <v>2003</v>
      </c>
      <c r="H103" s="75">
        <v>2460</v>
      </c>
      <c r="I103" s="75">
        <v>2500</v>
      </c>
      <c r="J103" s="75">
        <v>2464</v>
      </c>
      <c r="K103" s="197">
        <f>J103/I103</f>
        <v>0.98560000000000003</v>
      </c>
      <c r="L103" s="198" t="str">
        <f t="shared" si="19"/>
        <v>Ⅲ</v>
      </c>
      <c r="M103" s="206"/>
      <c r="N103" s="200" t="str">
        <f t="shared" si="17"/>
        <v>①</v>
      </c>
      <c r="O103" s="200" t="str">
        <f t="shared" si="20"/>
        <v>⑤</v>
      </c>
      <c r="P103" s="201" t="str">
        <f t="shared" si="18"/>
        <v>Ⅲ</v>
      </c>
      <c r="Q103" s="202">
        <f>J103-I103</f>
        <v>-36</v>
      </c>
      <c r="R103" s="262"/>
      <c r="S103" s="265"/>
      <c r="T103" s="268"/>
      <c r="U103" s="271"/>
      <c r="V103" s="268"/>
      <c r="W103" s="259"/>
      <c r="X103" s="161"/>
      <c r="Y103" s="2" t="s">
        <v>125</v>
      </c>
    </row>
    <row r="104" spans="1:25" x14ac:dyDescent="0.15">
      <c r="A104" s="51"/>
      <c r="B104" s="62"/>
      <c r="C104" s="28" t="s">
        <v>114</v>
      </c>
      <c r="D104" s="34"/>
      <c r="E104" s="61" t="s">
        <v>26</v>
      </c>
      <c r="F104" s="23">
        <v>3389</v>
      </c>
      <c r="G104" s="75">
        <v>3390</v>
      </c>
      <c r="H104" s="172">
        <v>3929</v>
      </c>
      <c r="I104" s="75">
        <v>4200</v>
      </c>
      <c r="J104" s="172">
        <v>4014</v>
      </c>
      <c r="K104" s="197">
        <f>J104/I104</f>
        <v>0.95571428571428574</v>
      </c>
      <c r="L104" s="198" t="str">
        <f t="shared" si="19"/>
        <v>Ⅲ</v>
      </c>
      <c r="M104" s="199"/>
      <c r="N104" s="200" t="str">
        <f t="shared" si="17"/>
        <v>①</v>
      </c>
      <c r="O104" s="200" t="str">
        <f t="shared" si="20"/>
        <v>⑤</v>
      </c>
      <c r="P104" s="201" t="str">
        <f t="shared" si="18"/>
        <v>Ⅲ</v>
      </c>
      <c r="Q104" s="202">
        <f>J104-I104</f>
        <v>-186</v>
      </c>
      <c r="R104" s="262"/>
      <c r="S104" s="265"/>
      <c r="T104" s="268"/>
      <c r="U104" s="271"/>
      <c r="V104" s="268"/>
      <c r="W104" s="259"/>
      <c r="X104" s="161"/>
      <c r="Y104" s="2" t="s">
        <v>135</v>
      </c>
    </row>
    <row r="105" spans="1:25" x14ac:dyDescent="0.15">
      <c r="A105" s="51"/>
      <c r="B105" s="62"/>
      <c r="C105" s="28" t="s">
        <v>115</v>
      </c>
      <c r="D105" s="34"/>
      <c r="E105" s="61" t="s">
        <v>26</v>
      </c>
      <c r="F105" s="23">
        <v>4202</v>
      </c>
      <c r="G105" s="75">
        <v>4421</v>
      </c>
      <c r="H105" s="75">
        <v>4447</v>
      </c>
      <c r="I105" s="75">
        <v>4200</v>
      </c>
      <c r="J105" s="75">
        <v>4239</v>
      </c>
      <c r="K105" s="197">
        <f>J105/I105</f>
        <v>1.0092857142857143</v>
      </c>
      <c r="L105" s="198" t="str">
        <f t="shared" si="19"/>
        <v>Ⅲ</v>
      </c>
      <c r="M105" s="199"/>
      <c r="N105" s="200" t="str">
        <f t="shared" si="17"/>
        <v>①</v>
      </c>
      <c r="O105" s="200" t="str">
        <f t="shared" si="20"/>
        <v>⑤</v>
      </c>
      <c r="P105" s="201" t="str">
        <f t="shared" si="18"/>
        <v>Ⅲ</v>
      </c>
      <c r="Q105" s="202">
        <f>J105-I105</f>
        <v>39</v>
      </c>
      <c r="R105" s="262"/>
      <c r="S105" s="265"/>
      <c r="T105" s="268"/>
      <c r="U105" s="271"/>
      <c r="V105" s="268"/>
      <c r="W105" s="259"/>
      <c r="X105" s="161"/>
      <c r="Y105" s="2" t="s">
        <v>23</v>
      </c>
    </row>
    <row r="106" spans="1:25" x14ac:dyDescent="0.15">
      <c r="A106" s="51">
        <v>24</v>
      </c>
      <c r="B106" s="62" t="s">
        <v>72</v>
      </c>
      <c r="C106" s="24"/>
      <c r="D106" s="34"/>
      <c r="E106" s="61"/>
      <c r="F106" s="23"/>
      <c r="G106" s="75"/>
      <c r="H106" s="14"/>
      <c r="I106" s="75"/>
      <c r="J106" s="14"/>
      <c r="K106" s="197"/>
      <c r="L106" s="203"/>
      <c r="M106" s="199"/>
      <c r="N106" s="200"/>
      <c r="O106" s="200"/>
      <c r="P106" s="201"/>
      <c r="Q106" s="202"/>
      <c r="R106" s="261">
        <f>COUNTIF($L106:$L119,"Ⅱ")</f>
        <v>0</v>
      </c>
      <c r="S106" s="264">
        <f>COUNTIF($L106:$L119,"Ⅲ")</f>
        <v>12</v>
      </c>
      <c r="T106" s="267">
        <f>COUNTIF($L106:$L119,"Ⅳ")</f>
        <v>0</v>
      </c>
      <c r="U106" s="270">
        <f>T106/V106</f>
        <v>0</v>
      </c>
      <c r="V106" s="267">
        <f>SUM(R106:T119)</f>
        <v>12</v>
      </c>
      <c r="W106" s="258" t="str">
        <f>IF(R106/V106&gt;=2/3,"Ⅱ",IF(AND(50%&lt;=U106,R106=0),"Ⅳ",IF(AND(2/3&lt;=U106,R106/V106&lt;=10%),"Ⅳ","Ⅲ")))</f>
        <v>Ⅲ</v>
      </c>
      <c r="X106" s="161"/>
      <c r="Y106" s="7" t="s">
        <v>139</v>
      </c>
    </row>
    <row r="107" spans="1:25" x14ac:dyDescent="0.15">
      <c r="A107" s="51"/>
      <c r="B107" s="62"/>
      <c r="C107" s="28" t="s">
        <v>107</v>
      </c>
      <c r="D107" s="34"/>
      <c r="E107" s="61" t="s">
        <v>48</v>
      </c>
      <c r="F107" s="76">
        <v>108.6</v>
      </c>
      <c r="G107" s="77">
        <v>104.4</v>
      </c>
      <c r="H107" s="78">
        <v>100.6</v>
      </c>
      <c r="I107" s="77">
        <v>100</v>
      </c>
      <c r="J107" s="157">
        <v>100.7</v>
      </c>
      <c r="K107" s="197">
        <f t="shared" ref="K107:K112" si="21">J107/I107</f>
        <v>1.0070000000000001</v>
      </c>
      <c r="L107" s="198" t="str">
        <f t="shared" si="19"/>
        <v>Ⅲ</v>
      </c>
      <c r="M107" s="199"/>
      <c r="N107" s="200" t="str">
        <f t="shared" si="17"/>
        <v>③</v>
      </c>
      <c r="O107" s="200" t="str">
        <f t="shared" si="20"/>
        <v>⑤</v>
      </c>
      <c r="P107" s="201" t="str">
        <f t="shared" si="18"/>
        <v>Ⅲ</v>
      </c>
      <c r="Q107" s="205">
        <f t="shared" ref="Q107:Q112" si="22">J107-I107</f>
        <v>0.70000000000000284</v>
      </c>
      <c r="R107" s="262"/>
      <c r="S107" s="265"/>
      <c r="T107" s="268"/>
      <c r="U107" s="271"/>
      <c r="V107" s="268"/>
      <c r="W107" s="259"/>
      <c r="X107" s="161"/>
      <c r="Y107" s="7" t="s">
        <v>21</v>
      </c>
    </row>
    <row r="108" spans="1:25" x14ac:dyDescent="0.15">
      <c r="A108" s="51"/>
      <c r="B108" s="62"/>
      <c r="C108" s="28" t="s">
        <v>112</v>
      </c>
      <c r="D108" s="34"/>
      <c r="E108" s="61" t="s">
        <v>48</v>
      </c>
      <c r="F108" s="76">
        <v>101</v>
      </c>
      <c r="G108" s="77">
        <v>98.5</v>
      </c>
      <c r="H108" s="15">
        <v>100</v>
      </c>
      <c r="I108" s="77">
        <v>101.8</v>
      </c>
      <c r="J108" s="158">
        <v>102.6</v>
      </c>
      <c r="K108" s="197">
        <f t="shared" si="21"/>
        <v>1.0078585461689586</v>
      </c>
      <c r="L108" s="198" t="str">
        <f t="shared" si="19"/>
        <v>Ⅲ</v>
      </c>
      <c r="M108" s="199"/>
      <c r="N108" s="200" t="str">
        <f t="shared" si="17"/>
        <v>②</v>
      </c>
      <c r="O108" s="200" t="str">
        <f t="shared" si="20"/>
        <v>⑤</v>
      </c>
      <c r="P108" s="201" t="str">
        <f t="shared" si="18"/>
        <v>Ⅲ</v>
      </c>
      <c r="Q108" s="205">
        <f t="shared" si="22"/>
        <v>0.79999999999999716</v>
      </c>
      <c r="R108" s="262"/>
      <c r="S108" s="265"/>
      <c r="T108" s="268"/>
      <c r="U108" s="271"/>
      <c r="V108" s="268"/>
      <c r="W108" s="259"/>
      <c r="X108" s="161"/>
      <c r="Y108" s="2" t="s">
        <v>125</v>
      </c>
    </row>
    <row r="109" spans="1:25" x14ac:dyDescent="0.15">
      <c r="A109" s="51"/>
      <c r="B109" s="62"/>
      <c r="C109" s="28" t="s">
        <v>104</v>
      </c>
      <c r="D109" s="34"/>
      <c r="E109" s="61" t="s">
        <v>48</v>
      </c>
      <c r="F109" s="76">
        <v>109.5</v>
      </c>
      <c r="G109" s="77">
        <v>103.3</v>
      </c>
      <c r="H109" s="15">
        <v>101.8</v>
      </c>
      <c r="I109" s="77">
        <v>100.8</v>
      </c>
      <c r="J109" s="158">
        <v>104.1</v>
      </c>
      <c r="K109" s="197">
        <f t="shared" si="21"/>
        <v>1.0327380952380951</v>
      </c>
      <c r="L109" s="198" t="str">
        <f t="shared" si="19"/>
        <v>Ⅲ</v>
      </c>
      <c r="M109" s="199"/>
      <c r="N109" s="200" t="str">
        <f t="shared" si="17"/>
        <v>②</v>
      </c>
      <c r="O109" s="200" t="str">
        <f t="shared" si="20"/>
        <v>⑤</v>
      </c>
      <c r="P109" s="201" t="str">
        <f t="shared" si="18"/>
        <v>Ⅲ</v>
      </c>
      <c r="Q109" s="205">
        <f t="shared" si="22"/>
        <v>3.2999999999999972</v>
      </c>
      <c r="R109" s="262"/>
      <c r="S109" s="265"/>
      <c r="T109" s="268"/>
      <c r="U109" s="271"/>
      <c r="V109" s="268"/>
      <c r="W109" s="259"/>
      <c r="X109" s="161"/>
      <c r="Y109" s="2" t="s">
        <v>22</v>
      </c>
    </row>
    <row r="110" spans="1:25" x14ac:dyDescent="0.15">
      <c r="A110" s="51"/>
      <c r="B110" s="62"/>
      <c r="C110" s="28" t="s">
        <v>114</v>
      </c>
      <c r="D110" s="34"/>
      <c r="E110" s="61" t="s">
        <v>48</v>
      </c>
      <c r="F110" s="76">
        <v>107.5</v>
      </c>
      <c r="G110" s="77">
        <v>95.5</v>
      </c>
      <c r="H110" s="158">
        <v>99.5</v>
      </c>
      <c r="I110" s="77">
        <v>97</v>
      </c>
      <c r="J110" s="158">
        <v>99</v>
      </c>
      <c r="K110" s="197">
        <f t="shared" si="21"/>
        <v>1.0206185567010309</v>
      </c>
      <c r="L110" s="198" t="str">
        <f t="shared" si="19"/>
        <v>Ⅲ</v>
      </c>
      <c r="M110" s="199"/>
      <c r="N110" s="200" t="str">
        <f t="shared" si="17"/>
        <v>③</v>
      </c>
      <c r="O110" s="200" t="str">
        <f t="shared" si="20"/>
        <v>⑤</v>
      </c>
      <c r="P110" s="201" t="str">
        <f t="shared" si="18"/>
        <v>Ⅲ</v>
      </c>
      <c r="Q110" s="205">
        <f t="shared" si="22"/>
        <v>2</v>
      </c>
      <c r="R110" s="262"/>
      <c r="S110" s="265"/>
      <c r="T110" s="268"/>
      <c r="U110" s="271"/>
      <c r="V110" s="268"/>
      <c r="W110" s="259"/>
      <c r="X110" s="161"/>
      <c r="Y110" s="2" t="s">
        <v>135</v>
      </c>
    </row>
    <row r="111" spans="1:25" x14ac:dyDescent="0.15">
      <c r="A111" s="51"/>
      <c r="B111" s="62"/>
      <c r="C111" s="28" t="s">
        <v>115</v>
      </c>
      <c r="D111" s="34"/>
      <c r="E111" s="61" t="s">
        <v>48</v>
      </c>
      <c r="F111" s="76">
        <v>108.9</v>
      </c>
      <c r="G111" s="77">
        <v>102.8</v>
      </c>
      <c r="H111" s="15">
        <v>102.9</v>
      </c>
      <c r="I111" s="77">
        <v>99.6</v>
      </c>
      <c r="J111" s="158">
        <v>99</v>
      </c>
      <c r="K111" s="197">
        <f t="shared" si="21"/>
        <v>0.99397590361445787</v>
      </c>
      <c r="L111" s="198" t="str">
        <f t="shared" si="19"/>
        <v>Ⅲ</v>
      </c>
      <c r="M111" s="199"/>
      <c r="N111" s="200" t="str">
        <f t="shared" si="17"/>
        <v>③</v>
      </c>
      <c r="O111" s="200" t="str">
        <f t="shared" si="20"/>
        <v>⑤</v>
      </c>
      <c r="P111" s="201" t="str">
        <f t="shared" si="18"/>
        <v>Ⅲ</v>
      </c>
      <c r="Q111" s="205">
        <f t="shared" si="22"/>
        <v>-0.59999999999999432</v>
      </c>
      <c r="R111" s="262"/>
      <c r="S111" s="265"/>
      <c r="T111" s="268"/>
      <c r="U111" s="271"/>
      <c r="V111" s="268"/>
      <c r="W111" s="259"/>
      <c r="X111" s="161"/>
      <c r="Y111" s="2" t="s">
        <v>23</v>
      </c>
    </row>
    <row r="112" spans="1:25" x14ac:dyDescent="0.15">
      <c r="A112" s="51"/>
      <c r="B112" s="62"/>
      <c r="C112" s="24" t="s">
        <v>31</v>
      </c>
      <c r="D112" s="34"/>
      <c r="E112" s="61" t="s">
        <v>48</v>
      </c>
      <c r="F112" s="76">
        <v>106.4</v>
      </c>
      <c r="G112" s="77">
        <v>99.8</v>
      </c>
      <c r="H112" s="15">
        <v>99.7</v>
      </c>
      <c r="I112" s="77">
        <v>98.3</v>
      </c>
      <c r="J112" s="158">
        <v>99.4</v>
      </c>
      <c r="K112" s="197">
        <f t="shared" si="21"/>
        <v>1.0111902339776195</v>
      </c>
      <c r="L112" s="198" t="str">
        <f t="shared" si="19"/>
        <v>Ⅲ</v>
      </c>
      <c r="M112" s="199"/>
      <c r="N112" s="200" t="str">
        <f t="shared" si="17"/>
        <v>③</v>
      </c>
      <c r="O112" s="200" t="str">
        <f t="shared" si="20"/>
        <v>⑤</v>
      </c>
      <c r="P112" s="201" t="str">
        <f t="shared" si="18"/>
        <v>Ⅲ</v>
      </c>
      <c r="Q112" s="205">
        <f t="shared" si="22"/>
        <v>1.1000000000000085</v>
      </c>
      <c r="R112" s="262"/>
      <c r="S112" s="265"/>
      <c r="T112" s="268"/>
      <c r="U112" s="271"/>
      <c r="V112" s="268"/>
      <c r="W112" s="259"/>
      <c r="X112" s="161"/>
      <c r="Y112" s="2" t="s">
        <v>77</v>
      </c>
    </row>
    <row r="113" spans="1:25" x14ac:dyDescent="0.15">
      <c r="A113" s="51"/>
      <c r="B113" s="62" t="s">
        <v>73</v>
      </c>
      <c r="C113" s="24"/>
      <c r="D113" s="34"/>
      <c r="E113" s="61" t="s">
        <v>14</v>
      </c>
      <c r="F113" s="76"/>
      <c r="G113" s="77"/>
      <c r="H113" s="14"/>
      <c r="I113" s="77"/>
      <c r="J113" s="14"/>
      <c r="K113" s="197"/>
      <c r="L113" s="203"/>
      <c r="M113" s="199"/>
      <c r="N113" s="200"/>
      <c r="O113" s="200"/>
      <c r="P113" s="201"/>
      <c r="Q113" s="202"/>
      <c r="R113" s="262"/>
      <c r="S113" s="265"/>
      <c r="T113" s="268"/>
      <c r="U113" s="271"/>
      <c r="V113" s="268"/>
      <c r="W113" s="259"/>
      <c r="X113" s="161"/>
      <c r="Y113" s="7" t="s">
        <v>139</v>
      </c>
    </row>
    <row r="114" spans="1:25" x14ac:dyDescent="0.15">
      <c r="A114" s="51"/>
      <c r="B114" s="62"/>
      <c r="C114" s="28" t="s">
        <v>107</v>
      </c>
      <c r="D114" s="34"/>
      <c r="E114" s="61" t="s">
        <v>48</v>
      </c>
      <c r="F114" s="76">
        <v>101.8</v>
      </c>
      <c r="G114" s="77">
        <v>99.6</v>
      </c>
      <c r="H114" s="14">
        <v>97.4</v>
      </c>
      <c r="I114" s="77">
        <v>97.6</v>
      </c>
      <c r="J114" s="182">
        <v>98.1</v>
      </c>
      <c r="K114" s="197">
        <f t="shared" ref="K114:K119" si="23">J114/I114</f>
        <v>1.0051229508196722</v>
      </c>
      <c r="L114" s="198" t="str">
        <f t="shared" si="19"/>
        <v>Ⅲ</v>
      </c>
      <c r="M114" s="199"/>
      <c r="N114" s="200" t="str">
        <f t="shared" si="17"/>
        <v>③</v>
      </c>
      <c r="O114" s="200" t="str">
        <f t="shared" si="20"/>
        <v>⑤</v>
      </c>
      <c r="P114" s="201" t="str">
        <f t="shared" si="18"/>
        <v>Ⅲ</v>
      </c>
      <c r="Q114" s="205">
        <f t="shared" ref="Q114:Q119" si="24">J114-I114</f>
        <v>0.5</v>
      </c>
      <c r="R114" s="262"/>
      <c r="S114" s="265"/>
      <c r="T114" s="268"/>
      <c r="U114" s="271"/>
      <c r="V114" s="268"/>
      <c r="W114" s="259"/>
      <c r="X114" s="161"/>
      <c r="Y114" s="7" t="s">
        <v>21</v>
      </c>
    </row>
    <row r="115" spans="1:25" x14ac:dyDescent="0.15">
      <c r="A115" s="51"/>
      <c r="B115" s="62"/>
      <c r="C115" s="28" t="s">
        <v>112</v>
      </c>
      <c r="D115" s="34"/>
      <c r="E115" s="61" t="s">
        <v>48</v>
      </c>
      <c r="F115" s="76">
        <v>85.9</v>
      </c>
      <c r="G115" s="77">
        <v>88.1</v>
      </c>
      <c r="H115" s="14">
        <v>89.7</v>
      </c>
      <c r="I115" s="77">
        <v>91.8</v>
      </c>
      <c r="J115" s="182">
        <v>93.1</v>
      </c>
      <c r="K115" s="197">
        <f t="shared" si="23"/>
        <v>1.014161220043573</v>
      </c>
      <c r="L115" s="198" t="str">
        <f t="shared" si="19"/>
        <v>Ⅲ</v>
      </c>
      <c r="M115" s="199"/>
      <c r="N115" s="200" t="str">
        <f t="shared" si="17"/>
        <v>③</v>
      </c>
      <c r="O115" s="200" t="str">
        <f t="shared" si="20"/>
        <v>⑤</v>
      </c>
      <c r="P115" s="201" t="str">
        <f t="shared" si="18"/>
        <v>Ⅲ</v>
      </c>
      <c r="Q115" s="205">
        <f t="shared" si="24"/>
        <v>1.2999999999999972</v>
      </c>
      <c r="R115" s="262"/>
      <c r="S115" s="265"/>
      <c r="T115" s="268"/>
      <c r="U115" s="271"/>
      <c r="V115" s="268"/>
      <c r="W115" s="259"/>
      <c r="X115" s="161"/>
      <c r="Y115" s="2" t="s">
        <v>125</v>
      </c>
    </row>
    <row r="116" spans="1:25" x14ac:dyDescent="0.15">
      <c r="A116" s="51"/>
      <c r="B116" s="62"/>
      <c r="C116" s="28" t="s">
        <v>104</v>
      </c>
      <c r="D116" s="34"/>
      <c r="E116" s="61" t="s">
        <v>48</v>
      </c>
      <c r="F116" s="76">
        <v>74.3</v>
      </c>
      <c r="G116" s="77">
        <v>70.400000000000006</v>
      </c>
      <c r="H116" s="156">
        <v>69.5</v>
      </c>
      <c r="I116" s="77">
        <v>70.8</v>
      </c>
      <c r="J116" s="182">
        <v>73.099999999999994</v>
      </c>
      <c r="K116" s="197">
        <f t="shared" si="23"/>
        <v>1.0324858757062148</v>
      </c>
      <c r="L116" s="198" t="str">
        <f t="shared" si="19"/>
        <v>Ⅲ</v>
      </c>
      <c r="M116" s="199"/>
      <c r="N116" s="200" t="str">
        <f t="shared" si="17"/>
        <v>③</v>
      </c>
      <c r="O116" s="200" t="str">
        <f t="shared" si="20"/>
        <v>⑤</v>
      </c>
      <c r="P116" s="201" t="str">
        <f t="shared" si="18"/>
        <v>Ⅲ</v>
      </c>
      <c r="Q116" s="205">
        <f t="shared" si="24"/>
        <v>2.2999999999999972</v>
      </c>
      <c r="R116" s="262"/>
      <c r="S116" s="265"/>
      <c r="T116" s="268"/>
      <c r="U116" s="271"/>
      <c r="V116" s="268"/>
      <c r="W116" s="259"/>
      <c r="X116" s="161"/>
      <c r="Y116" s="2" t="s">
        <v>22</v>
      </c>
    </row>
    <row r="117" spans="1:25" x14ac:dyDescent="0.15">
      <c r="A117" s="51"/>
      <c r="B117" s="62"/>
      <c r="C117" s="28" t="s">
        <v>114</v>
      </c>
      <c r="D117" s="34"/>
      <c r="E117" s="61" t="s">
        <v>48</v>
      </c>
      <c r="F117" s="76">
        <v>98.3</v>
      </c>
      <c r="G117" s="77">
        <v>92.3</v>
      </c>
      <c r="H117" s="156">
        <v>94.3</v>
      </c>
      <c r="I117" s="77">
        <v>91.8</v>
      </c>
      <c r="J117" s="182">
        <v>94.5</v>
      </c>
      <c r="K117" s="197">
        <f t="shared" si="23"/>
        <v>1.0294117647058825</v>
      </c>
      <c r="L117" s="198" t="str">
        <f t="shared" si="19"/>
        <v>Ⅲ</v>
      </c>
      <c r="M117" s="199"/>
      <c r="N117" s="200" t="str">
        <f t="shared" si="17"/>
        <v>③</v>
      </c>
      <c r="O117" s="200" t="str">
        <f t="shared" si="20"/>
        <v>⑤</v>
      </c>
      <c r="P117" s="201" t="str">
        <f t="shared" si="18"/>
        <v>Ⅲ</v>
      </c>
      <c r="Q117" s="205">
        <f t="shared" si="24"/>
        <v>2.7000000000000028</v>
      </c>
      <c r="R117" s="262"/>
      <c r="S117" s="265"/>
      <c r="T117" s="268"/>
      <c r="U117" s="271"/>
      <c r="V117" s="268"/>
      <c r="W117" s="259"/>
      <c r="X117" s="161"/>
      <c r="Y117" s="2" t="s">
        <v>135</v>
      </c>
    </row>
    <row r="118" spans="1:25" x14ac:dyDescent="0.15">
      <c r="A118" s="51"/>
      <c r="B118" s="62"/>
      <c r="C118" s="28" t="s">
        <v>115</v>
      </c>
      <c r="D118" s="34"/>
      <c r="E118" s="61" t="s">
        <v>48</v>
      </c>
      <c r="F118" s="76">
        <v>94.2</v>
      </c>
      <c r="G118" s="77">
        <v>93.3</v>
      </c>
      <c r="H118" s="14">
        <v>93.6</v>
      </c>
      <c r="I118" s="77">
        <v>93.3</v>
      </c>
      <c r="J118" s="182">
        <v>90.2</v>
      </c>
      <c r="K118" s="197">
        <f t="shared" si="23"/>
        <v>0.96677384780278675</v>
      </c>
      <c r="L118" s="198" t="str">
        <f t="shared" si="19"/>
        <v>Ⅲ</v>
      </c>
      <c r="M118" s="199"/>
      <c r="N118" s="200" t="str">
        <f t="shared" si="17"/>
        <v>③</v>
      </c>
      <c r="O118" s="200" t="str">
        <f t="shared" si="20"/>
        <v>⑤</v>
      </c>
      <c r="P118" s="201" t="str">
        <f t="shared" si="18"/>
        <v>Ⅲ</v>
      </c>
      <c r="Q118" s="205">
        <f t="shared" si="24"/>
        <v>-3.0999999999999943</v>
      </c>
      <c r="R118" s="262"/>
      <c r="S118" s="265"/>
      <c r="T118" s="268"/>
      <c r="U118" s="271"/>
      <c r="V118" s="268"/>
      <c r="W118" s="259"/>
      <c r="X118" s="161"/>
      <c r="Y118" s="2" t="s">
        <v>23</v>
      </c>
    </row>
    <row r="119" spans="1:25" x14ac:dyDescent="0.15">
      <c r="A119" s="51"/>
      <c r="B119" s="62"/>
      <c r="C119" s="24" t="s">
        <v>31</v>
      </c>
      <c r="D119" s="34"/>
      <c r="E119" s="61" t="s">
        <v>48</v>
      </c>
      <c r="F119" s="76">
        <v>94.5</v>
      </c>
      <c r="G119" s="77">
        <v>91.9</v>
      </c>
      <c r="H119" s="14">
        <v>92.1</v>
      </c>
      <c r="I119" s="77">
        <v>91.7</v>
      </c>
      <c r="J119" s="182">
        <v>92.5</v>
      </c>
      <c r="K119" s="197">
        <f t="shared" si="23"/>
        <v>1.0087241003271536</v>
      </c>
      <c r="L119" s="198" t="str">
        <f t="shared" si="19"/>
        <v>Ⅲ</v>
      </c>
      <c r="M119" s="199"/>
      <c r="N119" s="200" t="str">
        <f t="shared" si="17"/>
        <v>③</v>
      </c>
      <c r="O119" s="200" t="str">
        <f t="shared" si="20"/>
        <v>⑤</v>
      </c>
      <c r="P119" s="201" t="str">
        <f t="shared" si="18"/>
        <v>Ⅲ</v>
      </c>
      <c r="Q119" s="205">
        <f t="shared" si="24"/>
        <v>0.79999999999999716</v>
      </c>
      <c r="R119" s="263"/>
      <c r="S119" s="266"/>
      <c r="T119" s="269"/>
      <c r="U119" s="272"/>
      <c r="V119" s="269"/>
      <c r="W119" s="273"/>
      <c r="X119" s="161"/>
      <c r="Y119" s="2" t="s">
        <v>77</v>
      </c>
    </row>
    <row r="120" spans="1:25" x14ac:dyDescent="0.15">
      <c r="A120" s="51">
        <v>25</v>
      </c>
      <c r="B120" s="62" t="s">
        <v>17</v>
      </c>
      <c r="C120" s="24"/>
      <c r="D120" s="34"/>
      <c r="E120" s="61"/>
      <c r="F120" s="22"/>
      <c r="G120" s="72"/>
      <c r="H120" s="14"/>
      <c r="I120" s="72"/>
      <c r="J120" s="14"/>
      <c r="K120" s="197"/>
      <c r="L120" s="203"/>
      <c r="M120" s="199"/>
      <c r="N120" s="200"/>
      <c r="O120" s="200"/>
      <c r="P120" s="201"/>
      <c r="Q120" s="202"/>
      <c r="R120" s="261">
        <f>COUNTIF($L120:$L131,"Ⅱ")</f>
        <v>0</v>
      </c>
      <c r="S120" s="264">
        <f>COUNTIF($L120:$L131,"Ⅲ")</f>
        <v>9</v>
      </c>
      <c r="T120" s="267">
        <f>COUNTIF($L120:$L131,"Ⅳ")</f>
        <v>1</v>
      </c>
      <c r="U120" s="270">
        <f>T120/V120</f>
        <v>0.1</v>
      </c>
      <c r="V120" s="267">
        <f>SUM(R120:T131)</f>
        <v>10</v>
      </c>
      <c r="W120" s="258" t="str">
        <f>IF(R120/V120&gt;=2/3,"Ⅱ",IF(AND(50%&lt;=U120,R120=0),"Ⅳ",IF(AND(2/3&lt;=U120,R120/V120&lt;=10%),"Ⅳ","Ⅲ")))</f>
        <v>Ⅲ</v>
      </c>
      <c r="X120" s="161"/>
      <c r="Y120" s="7" t="s">
        <v>139</v>
      </c>
    </row>
    <row r="121" spans="1:25" x14ac:dyDescent="0.15">
      <c r="A121" s="51"/>
      <c r="B121" s="62"/>
      <c r="C121" s="24" t="s">
        <v>107</v>
      </c>
      <c r="D121" s="34"/>
      <c r="E121" s="61" t="s">
        <v>48</v>
      </c>
      <c r="F121" s="19">
        <v>95.2</v>
      </c>
      <c r="G121" s="78">
        <v>91.9</v>
      </c>
      <c r="H121" s="78">
        <v>90.8</v>
      </c>
      <c r="I121" s="78">
        <v>88.9</v>
      </c>
      <c r="J121" s="157">
        <v>87.7</v>
      </c>
      <c r="K121" s="197">
        <f>J121/I121</f>
        <v>0.98650168728908882</v>
      </c>
      <c r="L121" s="198" t="str">
        <f t="shared" si="19"/>
        <v>Ⅲ</v>
      </c>
      <c r="M121" s="199"/>
      <c r="N121" s="200" t="str">
        <f t="shared" si="17"/>
        <v>③</v>
      </c>
      <c r="O121" s="200" t="str">
        <f t="shared" si="20"/>
        <v>⑤</v>
      </c>
      <c r="P121" s="201" t="str">
        <f t="shared" si="18"/>
        <v>Ⅲ</v>
      </c>
      <c r="Q121" s="205">
        <f>J121-I121</f>
        <v>-1.2000000000000028</v>
      </c>
      <c r="R121" s="262"/>
      <c r="S121" s="265"/>
      <c r="T121" s="268"/>
      <c r="U121" s="271"/>
      <c r="V121" s="268"/>
      <c r="W121" s="259"/>
      <c r="X121" s="161"/>
      <c r="Y121" s="7" t="s">
        <v>21</v>
      </c>
    </row>
    <row r="122" spans="1:25" x14ac:dyDescent="0.15">
      <c r="A122" s="51"/>
      <c r="B122" s="62"/>
      <c r="C122" s="24" t="s">
        <v>120</v>
      </c>
      <c r="D122" s="34"/>
      <c r="E122" s="61" t="s">
        <v>48</v>
      </c>
      <c r="F122" s="19">
        <v>81.599999999999994</v>
      </c>
      <c r="G122" s="78">
        <v>81.599999999999994</v>
      </c>
      <c r="H122" s="78">
        <v>81.599999999999994</v>
      </c>
      <c r="I122" s="78">
        <v>86.2</v>
      </c>
      <c r="J122" s="78">
        <v>81.3</v>
      </c>
      <c r="K122" s="197">
        <f>J122/I122</f>
        <v>0.94315545243619481</v>
      </c>
      <c r="L122" s="198" t="str">
        <f t="shared" si="19"/>
        <v>Ⅲ</v>
      </c>
      <c r="M122" s="199"/>
      <c r="N122" s="200" t="str">
        <f t="shared" si="17"/>
        <v>③</v>
      </c>
      <c r="O122" s="200" t="str">
        <f t="shared" si="20"/>
        <v>⑤</v>
      </c>
      <c r="P122" s="201" t="str">
        <f t="shared" si="18"/>
        <v>Ⅲ</v>
      </c>
      <c r="Q122" s="205">
        <f>J122-I122</f>
        <v>-4.9000000000000057</v>
      </c>
      <c r="R122" s="262"/>
      <c r="S122" s="265"/>
      <c r="T122" s="268"/>
      <c r="U122" s="271"/>
      <c r="V122" s="268"/>
      <c r="W122" s="259"/>
      <c r="X122" s="161"/>
      <c r="Y122" s="2" t="s">
        <v>125</v>
      </c>
    </row>
    <row r="123" spans="1:25" x14ac:dyDescent="0.15">
      <c r="A123" s="51"/>
      <c r="B123" s="62"/>
      <c r="C123" s="24" t="s">
        <v>121</v>
      </c>
      <c r="D123" s="34"/>
      <c r="E123" s="61" t="s">
        <v>48</v>
      </c>
      <c r="F123" s="19">
        <v>85.9</v>
      </c>
      <c r="G123" s="78">
        <v>85.1</v>
      </c>
      <c r="H123" s="78">
        <v>83.8</v>
      </c>
      <c r="I123" s="78">
        <v>87.7</v>
      </c>
      <c r="J123" s="78">
        <v>86.8</v>
      </c>
      <c r="K123" s="197">
        <f>J123/I123</f>
        <v>0.98973774230330669</v>
      </c>
      <c r="L123" s="198" t="str">
        <f t="shared" si="19"/>
        <v>Ⅲ</v>
      </c>
      <c r="M123" s="199"/>
      <c r="N123" s="200" t="str">
        <f t="shared" si="17"/>
        <v>③</v>
      </c>
      <c r="O123" s="200" t="str">
        <f t="shared" si="20"/>
        <v>⑤</v>
      </c>
      <c r="P123" s="201" t="str">
        <f t="shared" si="18"/>
        <v>Ⅲ</v>
      </c>
      <c r="Q123" s="205">
        <f>J123-I123</f>
        <v>-0.90000000000000568</v>
      </c>
      <c r="R123" s="262"/>
      <c r="S123" s="265"/>
      <c r="T123" s="268"/>
      <c r="U123" s="271"/>
      <c r="V123" s="268"/>
      <c r="W123" s="259"/>
      <c r="X123" s="161"/>
      <c r="Y123" s="2" t="s">
        <v>22</v>
      </c>
    </row>
    <row r="124" spans="1:25" x14ac:dyDescent="0.15">
      <c r="A124" s="51"/>
      <c r="B124" s="62"/>
      <c r="C124" s="24" t="s">
        <v>122</v>
      </c>
      <c r="D124" s="34"/>
      <c r="E124" s="61" t="s">
        <v>48</v>
      </c>
      <c r="F124" s="19">
        <v>89.4</v>
      </c>
      <c r="G124" s="78">
        <v>87.2</v>
      </c>
      <c r="H124" s="173">
        <v>88.6</v>
      </c>
      <c r="I124" s="78">
        <v>92.7</v>
      </c>
      <c r="J124" s="254">
        <v>88.8</v>
      </c>
      <c r="K124" s="197">
        <f>J124/I124</f>
        <v>0.95792880258899671</v>
      </c>
      <c r="L124" s="198" t="str">
        <f t="shared" si="19"/>
        <v>Ⅲ</v>
      </c>
      <c r="M124" s="199"/>
      <c r="N124" s="200" t="str">
        <f t="shared" si="17"/>
        <v>③</v>
      </c>
      <c r="O124" s="200" t="str">
        <f t="shared" si="20"/>
        <v>⑤</v>
      </c>
      <c r="P124" s="201" t="str">
        <f t="shared" si="18"/>
        <v>Ⅲ</v>
      </c>
      <c r="Q124" s="205">
        <f>J124-I124</f>
        <v>-3.9000000000000057</v>
      </c>
      <c r="R124" s="262"/>
      <c r="S124" s="265"/>
      <c r="T124" s="268"/>
      <c r="U124" s="271"/>
      <c r="V124" s="268"/>
      <c r="W124" s="259"/>
      <c r="X124" s="161"/>
      <c r="Y124" s="2" t="s">
        <v>135</v>
      </c>
    </row>
    <row r="125" spans="1:25" x14ac:dyDescent="0.15">
      <c r="A125" s="51"/>
      <c r="B125" s="62"/>
      <c r="C125" s="24" t="s">
        <v>115</v>
      </c>
      <c r="D125" s="34"/>
      <c r="E125" s="61" t="s">
        <v>48</v>
      </c>
      <c r="F125" s="19">
        <v>87.3</v>
      </c>
      <c r="G125" s="78">
        <v>90.9</v>
      </c>
      <c r="H125" s="78">
        <v>91.7</v>
      </c>
      <c r="I125" s="78">
        <v>89.6</v>
      </c>
      <c r="J125" s="78">
        <v>89.4</v>
      </c>
      <c r="K125" s="197">
        <f>J125/I125</f>
        <v>0.99776785714285732</v>
      </c>
      <c r="L125" s="198" t="str">
        <f t="shared" si="19"/>
        <v>Ⅲ</v>
      </c>
      <c r="M125" s="199"/>
      <c r="N125" s="200" t="str">
        <f t="shared" si="17"/>
        <v>③</v>
      </c>
      <c r="O125" s="200" t="str">
        <f t="shared" si="20"/>
        <v>⑤</v>
      </c>
      <c r="P125" s="201" t="str">
        <f t="shared" si="18"/>
        <v>Ⅲ</v>
      </c>
      <c r="Q125" s="205">
        <f>J125-I125</f>
        <v>-0.19999999999998863</v>
      </c>
      <c r="R125" s="262"/>
      <c r="S125" s="265"/>
      <c r="T125" s="268"/>
      <c r="U125" s="271"/>
      <c r="V125" s="268"/>
      <c r="W125" s="259"/>
      <c r="X125" s="161"/>
      <c r="Y125" s="2" t="s">
        <v>23</v>
      </c>
    </row>
    <row r="126" spans="1:25" x14ac:dyDescent="0.15">
      <c r="A126" s="51"/>
      <c r="B126" s="62" t="s">
        <v>18</v>
      </c>
      <c r="C126" s="24"/>
      <c r="D126" s="34"/>
      <c r="E126" s="61"/>
      <c r="F126" s="22"/>
      <c r="G126" s="72"/>
      <c r="H126" s="14"/>
      <c r="I126" s="72"/>
      <c r="J126" s="14"/>
      <c r="K126" s="197"/>
      <c r="L126" s="203"/>
      <c r="M126" s="199"/>
      <c r="N126" s="200"/>
      <c r="O126" s="200"/>
      <c r="P126" s="201"/>
      <c r="Q126" s="202"/>
      <c r="R126" s="262"/>
      <c r="S126" s="265"/>
      <c r="T126" s="268"/>
      <c r="U126" s="271"/>
      <c r="V126" s="268"/>
      <c r="W126" s="259"/>
      <c r="X126" s="161"/>
      <c r="Y126" s="7" t="s">
        <v>139</v>
      </c>
    </row>
    <row r="127" spans="1:25" x14ac:dyDescent="0.15">
      <c r="A127" s="51"/>
      <c r="B127" s="62"/>
      <c r="C127" s="24" t="s">
        <v>107</v>
      </c>
      <c r="D127" s="34"/>
      <c r="E127" s="61" t="s">
        <v>25</v>
      </c>
      <c r="F127" s="23">
        <v>20175</v>
      </c>
      <c r="G127" s="75">
        <v>20010</v>
      </c>
      <c r="H127" s="75">
        <v>20493</v>
      </c>
      <c r="I127" s="75">
        <v>22905</v>
      </c>
      <c r="J127" s="75">
        <v>22175</v>
      </c>
      <c r="K127" s="197">
        <f t="shared" ref="K127:K131" si="25">J127/I127</f>
        <v>0.96812922942588953</v>
      </c>
      <c r="L127" s="198" t="str">
        <f t="shared" si="19"/>
        <v>Ⅲ</v>
      </c>
      <c r="M127" s="199"/>
      <c r="N127" s="200" t="str">
        <f t="shared" si="17"/>
        <v>①</v>
      </c>
      <c r="O127" s="200" t="str">
        <f t="shared" si="20"/>
        <v>⑤</v>
      </c>
      <c r="P127" s="201" t="str">
        <f t="shared" si="18"/>
        <v>Ⅲ</v>
      </c>
      <c r="Q127" s="202">
        <f t="shared" ref="Q127:Q131" si="26">J127-I127</f>
        <v>-730</v>
      </c>
      <c r="R127" s="262"/>
      <c r="S127" s="265"/>
      <c r="T127" s="268"/>
      <c r="U127" s="271"/>
      <c r="V127" s="268"/>
      <c r="W127" s="259"/>
      <c r="X127" s="161"/>
      <c r="Y127" s="7" t="s">
        <v>21</v>
      </c>
    </row>
    <row r="128" spans="1:25" x14ac:dyDescent="0.15">
      <c r="A128" s="51"/>
      <c r="B128" s="62"/>
      <c r="C128" s="24" t="s">
        <v>112</v>
      </c>
      <c r="D128" s="34"/>
      <c r="E128" s="61" t="s">
        <v>25</v>
      </c>
      <c r="F128" s="23">
        <v>9322</v>
      </c>
      <c r="G128" s="75">
        <v>9183</v>
      </c>
      <c r="H128" s="75">
        <v>9862</v>
      </c>
      <c r="I128" s="75">
        <v>10390</v>
      </c>
      <c r="J128" s="75">
        <v>10071</v>
      </c>
      <c r="K128" s="197">
        <f t="shared" si="25"/>
        <v>0.96929740134744946</v>
      </c>
      <c r="L128" s="198" t="str">
        <f t="shared" si="19"/>
        <v>Ⅲ</v>
      </c>
      <c r="M128" s="199"/>
      <c r="N128" s="200" t="str">
        <f t="shared" si="17"/>
        <v>①</v>
      </c>
      <c r="O128" s="200" t="str">
        <f t="shared" si="20"/>
        <v>⑤</v>
      </c>
      <c r="P128" s="201" t="str">
        <f t="shared" si="18"/>
        <v>Ⅲ</v>
      </c>
      <c r="Q128" s="202">
        <f t="shared" si="26"/>
        <v>-319</v>
      </c>
      <c r="R128" s="262"/>
      <c r="S128" s="265"/>
      <c r="T128" s="268"/>
      <c r="U128" s="271"/>
      <c r="V128" s="268"/>
      <c r="W128" s="259"/>
      <c r="X128" s="161"/>
      <c r="Y128" s="2" t="s">
        <v>125</v>
      </c>
    </row>
    <row r="129" spans="1:25" x14ac:dyDescent="0.15">
      <c r="A129" s="51"/>
      <c r="B129" s="62"/>
      <c r="C129" s="24" t="s">
        <v>121</v>
      </c>
      <c r="D129" s="34"/>
      <c r="E129" s="61" t="s">
        <v>25</v>
      </c>
      <c r="F129" s="23">
        <v>910</v>
      </c>
      <c r="G129" s="75">
        <v>890</v>
      </c>
      <c r="H129" s="75">
        <v>955</v>
      </c>
      <c r="I129" s="75">
        <v>970</v>
      </c>
      <c r="J129" s="75">
        <v>1111</v>
      </c>
      <c r="K129" s="197">
        <f t="shared" si="25"/>
        <v>1.145360824742268</v>
      </c>
      <c r="L129" s="198" t="str">
        <f t="shared" si="19"/>
        <v>Ⅳ</v>
      </c>
      <c r="M129" s="199"/>
      <c r="N129" s="200" t="str">
        <f t="shared" si="17"/>
        <v>①</v>
      </c>
      <c r="O129" s="200" t="str">
        <f t="shared" si="20"/>
        <v>③</v>
      </c>
      <c r="P129" s="201" t="str">
        <f t="shared" si="18"/>
        <v>Ⅳ</v>
      </c>
      <c r="Q129" s="202">
        <f t="shared" si="26"/>
        <v>141</v>
      </c>
      <c r="R129" s="262"/>
      <c r="S129" s="265"/>
      <c r="T129" s="268"/>
      <c r="U129" s="271"/>
      <c r="V129" s="268"/>
      <c r="W129" s="259"/>
      <c r="X129" s="161"/>
      <c r="Y129" s="2" t="s">
        <v>22</v>
      </c>
    </row>
    <row r="130" spans="1:25" x14ac:dyDescent="0.15">
      <c r="A130" s="51"/>
      <c r="B130" s="62"/>
      <c r="C130" s="24" t="s">
        <v>122</v>
      </c>
      <c r="D130" s="34"/>
      <c r="E130" s="61" t="s">
        <v>25</v>
      </c>
      <c r="F130" s="23">
        <v>11485</v>
      </c>
      <c r="G130" s="75">
        <v>11711</v>
      </c>
      <c r="H130" s="75">
        <v>13226</v>
      </c>
      <c r="I130" s="75">
        <v>14994</v>
      </c>
      <c r="J130" s="75">
        <v>13925</v>
      </c>
      <c r="K130" s="197">
        <f t="shared" si="25"/>
        <v>0.92870481525943716</v>
      </c>
      <c r="L130" s="198" t="str">
        <f t="shared" si="19"/>
        <v>Ⅲ</v>
      </c>
      <c r="M130" s="199"/>
      <c r="N130" s="200" t="str">
        <f t="shared" si="17"/>
        <v>①</v>
      </c>
      <c r="O130" s="200" t="str">
        <f t="shared" si="20"/>
        <v>⑤</v>
      </c>
      <c r="P130" s="201" t="str">
        <f t="shared" si="18"/>
        <v>Ⅲ</v>
      </c>
      <c r="Q130" s="202">
        <f t="shared" si="26"/>
        <v>-1069</v>
      </c>
      <c r="R130" s="262"/>
      <c r="S130" s="265"/>
      <c r="T130" s="268"/>
      <c r="U130" s="271"/>
      <c r="V130" s="268"/>
      <c r="W130" s="259"/>
      <c r="X130" s="161"/>
      <c r="Y130" s="2" t="s">
        <v>135</v>
      </c>
    </row>
    <row r="131" spans="1:25" x14ac:dyDescent="0.15">
      <c r="A131" s="51"/>
      <c r="B131" s="62"/>
      <c r="C131" s="24" t="s">
        <v>115</v>
      </c>
      <c r="D131" s="34"/>
      <c r="E131" s="61" t="s">
        <v>25</v>
      </c>
      <c r="F131" s="23">
        <v>9457</v>
      </c>
      <c r="G131" s="75">
        <v>10124</v>
      </c>
      <c r="H131" s="75">
        <v>10812</v>
      </c>
      <c r="I131" s="75">
        <v>10800</v>
      </c>
      <c r="J131" s="75">
        <v>10813</v>
      </c>
      <c r="K131" s="197">
        <f t="shared" si="25"/>
        <v>1.0012037037037036</v>
      </c>
      <c r="L131" s="198" t="str">
        <f t="shared" si="19"/>
        <v>Ⅲ</v>
      </c>
      <c r="M131" s="199"/>
      <c r="N131" s="200" t="str">
        <f t="shared" si="17"/>
        <v>①</v>
      </c>
      <c r="O131" s="200" t="str">
        <f t="shared" si="20"/>
        <v>⑤</v>
      </c>
      <c r="P131" s="201" t="str">
        <f t="shared" si="18"/>
        <v>Ⅲ</v>
      </c>
      <c r="Q131" s="202">
        <f t="shared" si="26"/>
        <v>13</v>
      </c>
      <c r="R131" s="262"/>
      <c r="S131" s="265"/>
      <c r="T131" s="268"/>
      <c r="U131" s="271"/>
      <c r="V131" s="268"/>
      <c r="W131" s="259"/>
      <c r="X131" s="161"/>
      <c r="Y131" s="2" t="s">
        <v>23</v>
      </c>
    </row>
    <row r="132" spans="1:25" x14ac:dyDescent="0.15">
      <c r="A132" s="51">
        <v>27</v>
      </c>
      <c r="B132" s="62" t="s">
        <v>74</v>
      </c>
      <c r="C132" s="24"/>
      <c r="D132" s="34"/>
      <c r="E132" s="61"/>
      <c r="F132" s="23"/>
      <c r="G132" s="75"/>
      <c r="H132" s="14"/>
      <c r="I132" s="14"/>
      <c r="J132" s="14"/>
      <c r="K132" s="197"/>
      <c r="L132" s="203"/>
      <c r="M132" s="199"/>
      <c r="N132" s="200"/>
      <c r="O132" s="200"/>
      <c r="P132" s="201"/>
      <c r="Q132" s="202"/>
      <c r="R132" s="261">
        <f>COUNTIF($L132:$L138,"Ⅱ")</f>
        <v>0</v>
      </c>
      <c r="S132" s="264">
        <f>COUNTIF($L132:$L138,"Ⅲ")</f>
        <v>6</v>
      </c>
      <c r="T132" s="267">
        <f>COUNTIF($L132:$L138,"Ⅳ")</f>
        <v>0</v>
      </c>
      <c r="U132" s="270">
        <f>T132/V132</f>
        <v>0</v>
      </c>
      <c r="V132" s="267">
        <f>SUM(R132:T138)</f>
        <v>6</v>
      </c>
      <c r="W132" s="258" t="str">
        <f>IF(R132/V132&gt;=2/3,"Ⅱ",IF(AND(50%&lt;=U132,R132=0),"Ⅳ",IF(AND(2/3&lt;=U132,R132/V132&lt;=10%),"Ⅳ","Ⅲ")))</f>
        <v>Ⅲ</v>
      </c>
      <c r="X132" s="161"/>
      <c r="Y132" s="7" t="s">
        <v>139</v>
      </c>
    </row>
    <row r="133" spans="1:25" x14ac:dyDescent="0.15">
      <c r="A133" s="51"/>
      <c r="B133" s="62"/>
      <c r="C133" s="28" t="s">
        <v>107</v>
      </c>
      <c r="D133" s="34"/>
      <c r="E133" s="61" t="s">
        <v>48</v>
      </c>
      <c r="F133" s="19">
        <v>46.6</v>
      </c>
      <c r="G133" s="78">
        <v>46.2</v>
      </c>
      <c r="H133" s="255">
        <v>48.1</v>
      </c>
      <c r="I133" s="78">
        <v>46.8</v>
      </c>
      <c r="J133" s="183">
        <v>47.2</v>
      </c>
      <c r="K133" s="212">
        <f>1-((J133-I133)/I133)</f>
        <v>0.99145299145299137</v>
      </c>
      <c r="L133" s="198" t="str">
        <f t="shared" si="19"/>
        <v>Ⅲ</v>
      </c>
      <c r="M133" s="199"/>
      <c r="N133" s="200" t="str">
        <f t="shared" si="17"/>
        <v>③</v>
      </c>
      <c r="O133" s="200" t="str">
        <f>IF(K133&lt;0.9,"①",IF(AND(1.05&lt;=K133,K133&lt;1.1),"②",IF(AND(1.1&lt;=K133,K133&lt;1.2),"③",IF(K133&gt;=1.2,"④","⑤"))))</f>
        <v>⑤</v>
      </c>
      <c r="P133" s="201" t="str">
        <f t="shared" si="18"/>
        <v>Ⅲ</v>
      </c>
      <c r="Q133" s="205">
        <f t="shared" ref="Q133:Q138" si="27">J133-I133</f>
        <v>0.40000000000000568</v>
      </c>
      <c r="R133" s="262"/>
      <c r="S133" s="265"/>
      <c r="T133" s="268"/>
      <c r="U133" s="271"/>
      <c r="V133" s="268"/>
      <c r="W133" s="259"/>
      <c r="X133" s="161"/>
      <c r="Y133" s="7" t="s">
        <v>21</v>
      </c>
    </row>
    <row r="134" spans="1:25" x14ac:dyDescent="0.15">
      <c r="A134" s="51"/>
      <c r="B134" s="62"/>
      <c r="C134" s="28" t="s">
        <v>112</v>
      </c>
      <c r="D134" s="34"/>
      <c r="E134" s="61" t="s">
        <v>48</v>
      </c>
      <c r="F134" s="19">
        <v>67.7</v>
      </c>
      <c r="G134" s="78">
        <v>61.4</v>
      </c>
      <c r="H134" s="181">
        <v>61</v>
      </c>
      <c r="I134" s="78">
        <v>59.6</v>
      </c>
      <c r="J134" s="183">
        <v>58</v>
      </c>
      <c r="K134" s="212">
        <f t="shared" ref="K134:K145" si="28">1-((J134-I134)/I134)</f>
        <v>1.0268456375838926</v>
      </c>
      <c r="L134" s="198" t="str">
        <f t="shared" si="19"/>
        <v>Ⅲ</v>
      </c>
      <c r="M134" s="199"/>
      <c r="N134" s="200" t="str">
        <f t="shared" si="17"/>
        <v>③</v>
      </c>
      <c r="O134" s="200" t="str">
        <f t="shared" ref="O134:O138" si="29">IF(K134&lt;0.9,"①",IF(AND(1.05&lt;=K134,K134&lt;1.1),"②",IF(AND(1.1&lt;=K134,K134&lt;1.2),"③",IF(K134&gt;=1.2,"④","⑤"))))</f>
        <v>⑤</v>
      </c>
      <c r="P134" s="201" t="str">
        <f t="shared" si="18"/>
        <v>Ⅲ</v>
      </c>
      <c r="Q134" s="205">
        <f t="shared" si="27"/>
        <v>-1.6000000000000014</v>
      </c>
      <c r="R134" s="262"/>
      <c r="S134" s="265"/>
      <c r="T134" s="268"/>
      <c r="U134" s="271"/>
      <c r="V134" s="268"/>
      <c r="W134" s="259"/>
      <c r="X134" s="161"/>
      <c r="Y134" s="2" t="s">
        <v>125</v>
      </c>
    </row>
    <row r="135" spans="1:25" x14ac:dyDescent="0.15">
      <c r="A135" s="51"/>
      <c r="B135" s="62"/>
      <c r="C135" s="28" t="s">
        <v>104</v>
      </c>
      <c r="D135" s="34"/>
      <c r="E135" s="61" t="s">
        <v>48</v>
      </c>
      <c r="F135" s="19">
        <v>100.7</v>
      </c>
      <c r="G135" s="78">
        <v>94.9</v>
      </c>
      <c r="H135" s="14">
        <v>96.3</v>
      </c>
      <c r="I135" s="78">
        <v>93.5</v>
      </c>
      <c r="J135" s="183">
        <v>91.7</v>
      </c>
      <c r="K135" s="212">
        <f t="shared" si="28"/>
        <v>1.0192513368983958</v>
      </c>
      <c r="L135" s="198" t="str">
        <f t="shared" si="19"/>
        <v>Ⅲ</v>
      </c>
      <c r="M135" s="199"/>
      <c r="N135" s="200" t="str">
        <f t="shared" si="17"/>
        <v>③</v>
      </c>
      <c r="O135" s="200" t="str">
        <f t="shared" si="29"/>
        <v>⑤</v>
      </c>
      <c r="P135" s="201" t="str">
        <f t="shared" si="18"/>
        <v>Ⅲ</v>
      </c>
      <c r="Q135" s="205">
        <f t="shared" si="27"/>
        <v>-1.7999999999999972</v>
      </c>
      <c r="R135" s="262"/>
      <c r="S135" s="265"/>
      <c r="T135" s="268"/>
      <c r="U135" s="271"/>
      <c r="V135" s="268"/>
      <c r="W135" s="259"/>
      <c r="X135" s="161"/>
      <c r="Y135" s="2" t="s">
        <v>22</v>
      </c>
    </row>
    <row r="136" spans="1:25" x14ac:dyDescent="0.15">
      <c r="A136" s="51"/>
      <c r="B136" s="62"/>
      <c r="C136" s="28" t="s">
        <v>114</v>
      </c>
      <c r="D136" s="34"/>
      <c r="E136" s="61" t="s">
        <v>48</v>
      </c>
      <c r="F136" s="19">
        <v>45.8</v>
      </c>
      <c r="G136" s="78">
        <v>43.7</v>
      </c>
      <c r="H136" s="14">
        <v>40.299999999999997</v>
      </c>
      <c r="I136" s="78">
        <v>41.1</v>
      </c>
      <c r="J136" s="183">
        <v>38.299999999999997</v>
      </c>
      <c r="K136" s="212">
        <f t="shared" si="28"/>
        <v>1.0681265206812653</v>
      </c>
      <c r="L136" s="198" t="str">
        <f t="shared" si="19"/>
        <v>Ⅲ</v>
      </c>
      <c r="M136" s="199"/>
      <c r="N136" s="200" t="str">
        <f t="shared" si="17"/>
        <v>③</v>
      </c>
      <c r="O136" s="200" t="str">
        <f t="shared" si="29"/>
        <v>②</v>
      </c>
      <c r="P136" s="201" t="str">
        <f t="shared" si="18"/>
        <v>Ⅲ</v>
      </c>
      <c r="Q136" s="205">
        <f t="shared" si="27"/>
        <v>-2.8000000000000043</v>
      </c>
      <c r="R136" s="262"/>
      <c r="S136" s="265"/>
      <c r="T136" s="268"/>
      <c r="U136" s="271"/>
      <c r="V136" s="268"/>
      <c r="W136" s="259"/>
      <c r="X136" s="161"/>
      <c r="Y136" s="2" t="s">
        <v>135</v>
      </c>
    </row>
    <row r="137" spans="1:25" x14ac:dyDescent="0.15">
      <c r="A137" s="51"/>
      <c r="B137" s="62"/>
      <c r="C137" s="28" t="s">
        <v>115</v>
      </c>
      <c r="D137" s="34"/>
      <c r="E137" s="61" t="s">
        <v>48</v>
      </c>
      <c r="F137" s="19">
        <v>57.4</v>
      </c>
      <c r="G137" s="78">
        <v>55.4</v>
      </c>
      <c r="H137" s="14">
        <v>55.8</v>
      </c>
      <c r="I137" s="78">
        <v>56.8</v>
      </c>
      <c r="J137" s="183">
        <v>58.9</v>
      </c>
      <c r="K137" s="212">
        <f t="shared" si="28"/>
        <v>0.9630281690140845</v>
      </c>
      <c r="L137" s="198" t="str">
        <f t="shared" si="19"/>
        <v>Ⅲ</v>
      </c>
      <c r="M137" s="199"/>
      <c r="N137" s="200" t="str">
        <f t="shared" si="17"/>
        <v>③</v>
      </c>
      <c r="O137" s="200" t="str">
        <f t="shared" si="29"/>
        <v>⑤</v>
      </c>
      <c r="P137" s="201" t="str">
        <f t="shared" si="18"/>
        <v>Ⅲ</v>
      </c>
      <c r="Q137" s="205">
        <f t="shared" si="27"/>
        <v>2.1000000000000014</v>
      </c>
      <c r="R137" s="262"/>
      <c r="S137" s="265"/>
      <c r="T137" s="268"/>
      <c r="U137" s="271"/>
      <c r="V137" s="268"/>
      <c r="W137" s="259"/>
      <c r="X137" s="161"/>
      <c r="Y137" s="2" t="s">
        <v>23</v>
      </c>
    </row>
    <row r="138" spans="1:25" x14ac:dyDescent="0.15">
      <c r="A138" s="51"/>
      <c r="B138" s="62"/>
      <c r="C138" s="24" t="s">
        <v>31</v>
      </c>
      <c r="D138" s="34"/>
      <c r="E138" s="61" t="s">
        <v>48</v>
      </c>
      <c r="F138" s="19">
        <v>54.3</v>
      </c>
      <c r="G138" s="78">
        <v>52.2</v>
      </c>
      <c r="H138" s="14">
        <v>51.6</v>
      </c>
      <c r="I138" s="78">
        <v>51.4</v>
      </c>
      <c r="J138" s="183">
        <v>50.5</v>
      </c>
      <c r="K138" s="212">
        <f t="shared" si="28"/>
        <v>1.0175097276264591</v>
      </c>
      <c r="L138" s="198" t="str">
        <f t="shared" si="19"/>
        <v>Ⅲ</v>
      </c>
      <c r="M138" s="199"/>
      <c r="N138" s="200" t="str">
        <f t="shared" si="17"/>
        <v>③</v>
      </c>
      <c r="O138" s="200" t="str">
        <f t="shared" si="29"/>
        <v>⑤</v>
      </c>
      <c r="P138" s="201" t="str">
        <f t="shared" si="18"/>
        <v>Ⅲ</v>
      </c>
      <c r="Q138" s="205">
        <f t="shared" si="27"/>
        <v>-0.89999999999999858</v>
      </c>
      <c r="R138" s="263"/>
      <c r="S138" s="266"/>
      <c r="T138" s="269"/>
      <c r="U138" s="272"/>
      <c r="V138" s="269"/>
      <c r="W138" s="273"/>
      <c r="X138" s="161"/>
      <c r="Y138" s="2" t="s">
        <v>77</v>
      </c>
    </row>
    <row r="139" spans="1:25" x14ac:dyDescent="0.15">
      <c r="A139" s="51">
        <v>28</v>
      </c>
      <c r="B139" s="62" t="s">
        <v>75</v>
      </c>
      <c r="C139" s="24"/>
      <c r="D139" s="34"/>
      <c r="E139" s="61"/>
      <c r="F139" s="19"/>
      <c r="G139" s="78"/>
      <c r="H139" s="14"/>
      <c r="I139" s="78"/>
      <c r="J139" s="213"/>
      <c r="K139" s="197"/>
      <c r="L139" s="203"/>
      <c r="M139" s="199"/>
      <c r="N139" s="200"/>
      <c r="O139" s="200"/>
      <c r="P139" s="201"/>
      <c r="Q139" s="205"/>
      <c r="R139" s="261">
        <f>COUNTIF($L139:$L151,"Ⅱ")</f>
        <v>0</v>
      </c>
      <c r="S139" s="264">
        <f>COUNTIF($L139:$L151,"Ⅲ")</f>
        <v>11</v>
      </c>
      <c r="T139" s="267">
        <f>COUNTIF($L139:$L151,"Ⅳ")</f>
        <v>0</v>
      </c>
      <c r="U139" s="270">
        <f>T139/V139</f>
        <v>0</v>
      </c>
      <c r="V139" s="267">
        <f>SUM(R139:T151)</f>
        <v>11</v>
      </c>
      <c r="W139" s="258" t="str">
        <f>IF(R139/V139&gt;=2/3,"Ⅱ",IF(AND(50%&lt;=U139,R139=0),"Ⅳ",IF(AND(2/3&lt;=U139,R139/V139&lt;=10%),"Ⅳ","Ⅲ")))</f>
        <v>Ⅲ</v>
      </c>
      <c r="X139" s="161"/>
      <c r="Y139" s="7" t="s">
        <v>139</v>
      </c>
    </row>
    <row r="140" spans="1:25" x14ac:dyDescent="0.15">
      <c r="A140" s="51"/>
      <c r="B140" s="62"/>
      <c r="C140" s="28" t="s">
        <v>107</v>
      </c>
      <c r="D140" s="34"/>
      <c r="E140" s="61" t="s">
        <v>48</v>
      </c>
      <c r="F140" s="19">
        <v>33.299999999999997</v>
      </c>
      <c r="G140" s="78">
        <v>31.5</v>
      </c>
      <c r="H140" s="181">
        <v>32</v>
      </c>
      <c r="I140" s="78">
        <v>30.8</v>
      </c>
      <c r="J140" s="183">
        <v>32</v>
      </c>
      <c r="K140" s="212">
        <f t="shared" si="28"/>
        <v>0.96103896103896103</v>
      </c>
      <c r="L140" s="198" t="str">
        <f t="shared" si="19"/>
        <v>Ⅲ</v>
      </c>
      <c r="M140" s="199"/>
      <c r="N140" s="200" t="str">
        <f t="shared" ref="N140:N151" si="30">IF(I140&gt;=501,"①",IF(I140&lt;=100,"③","②"))</f>
        <v>③</v>
      </c>
      <c r="O140" s="200" t="str">
        <f>IF(K140&lt;0.9,"①",IF(AND(1.05&lt;=K140,K140&lt;1.1),"②",IF(AND(1.1&lt;=K140,K140&lt;1.2),"③",IF(K140&gt;=1.2,"④","⑤"))))</f>
        <v>⑤</v>
      </c>
      <c r="P140" s="201" t="str">
        <f t="shared" ref="P140:P151" si="31">INDEX($AB$9:$AD$13,MATCH(O140,$AA$9:$AA$13,0),MATCH(N140,$AB$8:$AD$8,0))</f>
        <v>Ⅲ</v>
      </c>
      <c r="Q140" s="205">
        <f t="shared" ref="Q140:Q145" si="32">J140-I140</f>
        <v>1.1999999999999993</v>
      </c>
      <c r="R140" s="262"/>
      <c r="S140" s="265"/>
      <c r="T140" s="268"/>
      <c r="U140" s="271"/>
      <c r="V140" s="268"/>
      <c r="W140" s="259"/>
      <c r="X140" s="161"/>
      <c r="Y140" s="7" t="s">
        <v>21</v>
      </c>
    </row>
    <row r="141" spans="1:25" x14ac:dyDescent="0.15">
      <c r="A141" s="51"/>
      <c r="B141" s="62"/>
      <c r="C141" s="28" t="s">
        <v>112</v>
      </c>
      <c r="D141" s="34"/>
      <c r="E141" s="61" t="s">
        <v>48</v>
      </c>
      <c r="F141" s="19">
        <v>23</v>
      </c>
      <c r="G141" s="78">
        <v>23.2</v>
      </c>
      <c r="H141" s="181">
        <v>23</v>
      </c>
      <c r="I141" s="78">
        <v>22.5</v>
      </c>
      <c r="J141" s="183">
        <v>23.9</v>
      </c>
      <c r="K141" s="212">
        <f t="shared" si="28"/>
        <v>0.93777777777777782</v>
      </c>
      <c r="L141" s="198" t="str">
        <f t="shared" si="19"/>
        <v>Ⅲ</v>
      </c>
      <c r="M141" s="199"/>
      <c r="N141" s="200" t="str">
        <f t="shared" si="30"/>
        <v>③</v>
      </c>
      <c r="O141" s="200" t="str">
        <f t="shared" ref="O141:O145" si="33">IF(K141&lt;0.9,"①",IF(AND(1.05&lt;=K141,K141&lt;1.1),"②",IF(AND(1.1&lt;=K141,K141&lt;1.2),"③",IF(K141&gt;=1.2,"④","⑤"))))</f>
        <v>⑤</v>
      </c>
      <c r="P141" s="201" t="str">
        <f t="shared" si="31"/>
        <v>Ⅲ</v>
      </c>
      <c r="Q141" s="205">
        <f t="shared" si="32"/>
        <v>1.3999999999999986</v>
      </c>
      <c r="R141" s="262"/>
      <c r="S141" s="265"/>
      <c r="T141" s="268"/>
      <c r="U141" s="271"/>
      <c r="V141" s="268"/>
      <c r="W141" s="259"/>
      <c r="X141" s="161"/>
      <c r="Y141" s="2" t="s">
        <v>125</v>
      </c>
    </row>
    <row r="142" spans="1:25" x14ac:dyDescent="0.15">
      <c r="A142" s="51"/>
      <c r="B142" s="62"/>
      <c r="C142" s="28" t="s">
        <v>104</v>
      </c>
      <c r="D142" s="34"/>
      <c r="E142" s="61" t="s">
        <v>48</v>
      </c>
      <c r="F142" s="19">
        <v>7.4</v>
      </c>
      <c r="G142" s="78">
        <v>6.5</v>
      </c>
      <c r="H142" s="14">
        <v>6.7</v>
      </c>
      <c r="I142" s="78">
        <v>6.9</v>
      </c>
      <c r="J142" s="183">
        <v>6.6</v>
      </c>
      <c r="K142" s="212">
        <f t="shared" si="28"/>
        <v>1.0434782608695654</v>
      </c>
      <c r="L142" s="198" t="str">
        <f t="shared" si="19"/>
        <v>Ⅲ</v>
      </c>
      <c r="M142" s="199"/>
      <c r="N142" s="200" t="str">
        <f t="shared" si="30"/>
        <v>③</v>
      </c>
      <c r="O142" s="200" t="str">
        <f t="shared" si="33"/>
        <v>⑤</v>
      </c>
      <c r="P142" s="201" t="str">
        <f t="shared" si="31"/>
        <v>Ⅲ</v>
      </c>
      <c r="Q142" s="205">
        <f t="shared" si="32"/>
        <v>-0.30000000000000071</v>
      </c>
      <c r="R142" s="262"/>
      <c r="S142" s="265"/>
      <c r="T142" s="268"/>
      <c r="U142" s="271"/>
      <c r="V142" s="268"/>
      <c r="W142" s="259"/>
      <c r="X142" s="161"/>
      <c r="Y142" s="2" t="s">
        <v>22</v>
      </c>
    </row>
    <row r="143" spans="1:25" x14ac:dyDescent="0.15">
      <c r="A143" s="51"/>
      <c r="B143" s="62"/>
      <c r="C143" s="28" t="s">
        <v>114</v>
      </c>
      <c r="D143" s="34"/>
      <c r="E143" s="61" t="s">
        <v>48</v>
      </c>
      <c r="F143" s="19">
        <v>38</v>
      </c>
      <c r="G143" s="78">
        <v>39.1</v>
      </c>
      <c r="H143" s="156">
        <v>37.5</v>
      </c>
      <c r="I143" s="78">
        <v>36</v>
      </c>
      <c r="J143" s="183">
        <v>39.4</v>
      </c>
      <c r="K143" s="212">
        <f t="shared" si="28"/>
        <v>0.90555555555555556</v>
      </c>
      <c r="L143" s="198" t="str">
        <f t="shared" si="19"/>
        <v>Ⅲ</v>
      </c>
      <c r="M143" s="199"/>
      <c r="N143" s="200" t="str">
        <f t="shared" si="30"/>
        <v>③</v>
      </c>
      <c r="O143" s="200" t="str">
        <f t="shared" si="33"/>
        <v>⑤</v>
      </c>
      <c r="P143" s="201" t="str">
        <f t="shared" si="31"/>
        <v>Ⅲ</v>
      </c>
      <c r="Q143" s="205">
        <f t="shared" si="32"/>
        <v>3.3999999999999986</v>
      </c>
      <c r="R143" s="262"/>
      <c r="S143" s="265"/>
      <c r="T143" s="268"/>
      <c r="U143" s="271"/>
      <c r="V143" s="268"/>
      <c r="W143" s="259"/>
      <c r="X143" s="161"/>
      <c r="Y143" s="2" t="s">
        <v>135</v>
      </c>
    </row>
    <row r="144" spans="1:25" x14ac:dyDescent="0.15">
      <c r="A144" s="51"/>
      <c r="B144" s="62"/>
      <c r="C144" s="28" t="s">
        <v>115</v>
      </c>
      <c r="D144" s="34"/>
      <c r="E144" s="61" t="s">
        <v>48</v>
      </c>
      <c r="F144" s="19">
        <v>26.3</v>
      </c>
      <c r="G144" s="78">
        <v>24.3</v>
      </c>
      <c r="H144" s="14">
        <v>23.8</v>
      </c>
      <c r="I144" s="78">
        <v>22.7</v>
      </c>
      <c r="J144" s="183">
        <v>24.4</v>
      </c>
      <c r="K144" s="212">
        <f t="shared" si="28"/>
        <v>0.92511013215859039</v>
      </c>
      <c r="L144" s="198" t="str">
        <f t="shared" si="19"/>
        <v>Ⅲ</v>
      </c>
      <c r="M144" s="199"/>
      <c r="N144" s="200" t="str">
        <f t="shared" si="30"/>
        <v>③</v>
      </c>
      <c r="O144" s="200" t="str">
        <f t="shared" si="33"/>
        <v>⑤</v>
      </c>
      <c r="P144" s="201" t="str">
        <f t="shared" si="31"/>
        <v>Ⅲ</v>
      </c>
      <c r="Q144" s="205">
        <f t="shared" si="32"/>
        <v>1.6999999999999993</v>
      </c>
      <c r="R144" s="262"/>
      <c r="S144" s="265"/>
      <c r="T144" s="268"/>
      <c r="U144" s="271"/>
      <c r="V144" s="268"/>
      <c r="W144" s="259"/>
      <c r="X144" s="161"/>
      <c r="Y144" s="2" t="s">
        <v>23</v>
      </c>
    </row>
    <row r="145" spans="1:25" x14ac:dyDescent="0.15">
      <c r="A145" s="51"/>
      <c r="B145" s="62"/>
      <c r="C145" s="24" t="s">
        <v>31</v>
      </c>
      <c r="D145" s="34"/>
      <c r="E145" s="61" t="s">
        <v>48</v>
      </c>
      <c r="F145" s="19">
        <v>30.6</v>
      </c>
      <c r="G145" s="78">
        <v>29.9</v>
      </c>
      <c r="H145" s="156">
        <v>29.8</v>
      </c>
      <c r="I145" s="78">
        <v>28.6</v>
      </c>
      <c r="J145" s="183">
        <v>30.7</v>
      </c>
      <c r="K145" s="212">
        <f t="shared" si="28"/>
        <v>0.92657342657342667</v>
      </c>
      <c r="L145" s="198" t="str">
        <f t="shared" si="19"/>
        <v>Ⅲ</v>
      </c>
      <c r="M145" s="199"/>
      <c r="N145" s="200" t="str">
        <f t="shared" si="30"/>
        <v>③</v>
      </c>
      <c r="O145" s="200" t="str">
        <f t="shared" si="33"/>
        <v>⑤</v>
      </c>
      <c r="P145" s="201" t="str">
        <f t="shared" si="31"/>
        <v>Ⅲ</v>
      </c>
      <c r="Q145" s="205">
        <f t="shared" si="32"/>
        <v>2.0999999999999979</v>
      </c>
      <c r="R145" s="262"/>
      <c r="S145" s="265"/>
      <c r="T145" s="268"/>
      <c r="U145" s="271"/>
      <c r="V145" s="268"/>
      <c r="W145" s="259"/>
      <c r="X145" s="161"/>
      <c r="Y145" s="2" t="s">
        <v>77</v>
      </c>
    </row>
    <row r="146" spans="1:25" x14ac:dyDescent="0.15">
      <c r="A146" s="51"/>
      <c r="B146" s="62" t="s">
        <v>19</v>
      </c>
      <c r="C146" s="24"/>
      <c r="D146" s="34"/>
      <c r="E146" s="61"/>
      <c r="F146" s="22"/>
      <c r="G146" s="72"/>
      <c r="H146" s="14"/>
      <c r="I146" s="72"/>
      <c r="J146" s="14"/>
      <c r="K146" s="197"/>
      <c r="L146" s="203"/>
      <c r="M146" s="199"/>
      <c r="N146" s="200"/>
      <c r="O146" s="200"/>
      <c r="P146" s="201"/>
      <c r="Q146" s="205"/>
      <c r="R146" s="262"/>
      <c r="S146" s="265"/>
      <c r="T146" s="268"/>
      <c r="U146" s="271"/>
      <c r="V146" s="268"/>
      <c r="W146" s="259"/>
      <c r="X146" s="161"/>
      <c r="Y146" s="7" t="s">
        <v>139</v>
      </c>
    </row>
    <row r="147" spans="1:25" x14ac:dyDescent="0.15">
      <c r="A147" s="51"/>
      <c r="B147" s="62"/>
      <c r="C147" s="28" t="s">
        <v>107</v>
      </c>
      <c r="D147" s="34"/>
      <c r="E147" s="61" t="s">
        <v>48</v>
      </c>
      <c r="F147" s="19">
        <v>69.2</v>
      </c>
      <c r="G147" s="78">
        <v>76.14</v>
      </c>
      <c r="H147" s="78">
        <v>81.099999999999994</v>
      </c>
      <c r="I147" s="78">
        <v>81</v>
      </c>
      <c r="J147" s="78">
        <v>85.88</v>
      </c>
      <c r="K147" s="197">
        <f>J147/I147</f>
        <v>1.0602469135802468</v>
      </c>
      <c r="L147" s="198" t="str">
        <f t="shared" si="19"/>
        <v>Ⅲ</v>
      </c>
      <c r="M147" s="199"/>
      <c r="N147" s="200" t="str">
        <f t="shared" si="30"/>
        <v>③</v>
      </c>
      <c r="O147" s="200" t="str">
        <f t="shared" ref="O147:O151" si="34">IF(J147/I147&lt;90%,"①",IF(AND(105%&lt;=J147/I147,J147/I147&lt;110%),"②",IF(AND(110%&lt;=J147/I147,J147/I147&lt;120%),"③",IF(J147/I147&gt;=120%,"④","⑤"))))</f>
        <v>②</v>
      </c>
      <c r="P147" s="201" t="str">
        <f t="shared" si="31"/>
        <v>Ⅲ</v>
      </c>
      <c r="Q147" s="205">
        <f>J147-I147</f>
        <v>4.8799999999999955</v>
      </c>
      <c r="R147" s="262"/>
      <c r="S147" s="265"/>
      <c r="T147" s="268"/>
      <c r="U147" s="271"/>
      <c r="V147" s="268"/>
      <c r="W147" s="259"/>
      <c r="X147" s="161"/>
      <c r="Y147" s="7" t="s">
        <v>21</v>
      </c>
    </row>
    <row r="148" spans="1:25" x14ac:dyDescent="0.15">
      <c r="A148" s="51"/>
      <c r="B148" s="62"/>
      <c r="C148" s="28" t="s">
        <v>112</v>
      </c>
      <c r="D148" s="34"/>
      <c r="E148" s="61" t="s">
        <v>48</v>
      </c>
      <c r="F148" s="74">
        <v>69.55</v>
      </c>
      <c r="G148" s="130">
        <v>70.12</v>
      </c>
      <c r="H148" s="78">
        <v>77.900000000000006</v>
      </c>
      <c r="I148" s="78">
        <v>81</v>
      </c>
      <c r="J148" s="78">
        <v>84.89</v>
      </c>
      <c r="K148" s="197">
        <f>J148/I148</f>
        <v>1.0480246913580247</v>
      </c>
      <c r="L148" s="198" t="str">
        <f t="shared" ref="L148:L151" si="35">P148</f>
        <v>Ⅲ</v>
      </c>
      <c r="M148" s="199"/>
      <c r="N148" s="200" t="str">
        <f t="shared" si="30"/>
        <v>③</v>
      </c>
      <c r="O148" s="200" t="str">
        <f t="shared" si="34"/>
        <v>⑤</v>
      </c>
      <c r="P148" s="201" t="str">
        <f t="shared" si="31"/>
        <v>Ⅲ</v>
      </c>
      <c r="Q148" s="205">
        <f t="shared" ref="Q148:Q151" si="36">J148-I148</f>
        <v>3.8900000000000006</v>
      </c>
      <c r="R148" s="262"/>
      <c r="S148" s="265"/>
      <c r="T148" s="268"/>
      <c r="U148" s="271"/>
      <c r="V148" s="268"/>
      <c r="W148" s="259"/>
      <c r="X148" s="161"/>
      <c r="Y148" s="2" t="s">
        <v>125</v>
      </c>
    </row>
    <row r="149" spans="1:25" x14ac:dyDescent="0.15">
      <c r="A149" s="51"/>
      <c r="B149" s="62"/>
      <c r="C149" s="28" t="s">
        <v>104</v>
      </c>
      <c r="D149" s="34"/>
      <c r="E149" s="61" t="s">
        <v>48</v>
      </c>
      <c r="F149" s="19">
        <v>55.32</v>
      </c>
      <c r="G149" s="78">
        <v>67.87</v>
      </c>
      <c r="H149" s="78">
        <v>67.540000000000006</v>
      </c>
      <c r="I149" s="78">
        <v>72</v>
      </c>
      <c r="J149" s="78">
        <v>73.8</v>
      </c>
      <c r="K149" s="197">
        <f>J149/I149</f>
        <v>1.0249999999999999</v>
      </c>
      <c r="L149" s="198" t="str">
        <f t="shared" si="35"/>
        <v>Ⅲ</v>
      </c>
      <c r="M149" s="199"/>
      <c r="N149" s="200" t="str">
        <f t="shared" si="30"/>
        <v>③</v>
      </c>
      <c r="O149" s="200" t="str">
        <f t="shared" si="34"/>
        <v>⑤</v>
      </c>
      <c r="P149" s="201" t="str">
        <f t="shared" si="31"/>
        <v>Ⅲ</v>
      </c>
      <c r="Q149" s="205">
        <f t="shared" si="36"/>
        <v>1.7999999999999972</v>
      </c>
      <c r="R149" s="262"/>
      <c r="S149" s="265"/>
      <c r="T149" s="268"/>
      <c r="U149" s="271"/>
      <c r="V149" s="268"/>
      <c r="W149" s="259"/>
      <c r="X149" s="161"/>
      <c r="Y149" s="2" t="s">
        <v>22</v>
      </c>
    </row>
    <row r="150" spans="1:25" x14ac:dyDescent="0.15">
      <c r="A150" s="51"/>
      <c r="B150" s="62"/>
      <c r="C150" s="28" t="s">
        <v>114</v>
      </c>
      <c r="D150" s="34"/>
      <c r="E150" s="61" t="s">
        <v>48</v>
      </c>
      <c r="F150" s="19">
        <v>69.599999999999994</v>
      </c>
      <c r="G150" s="78">
        <v>77.260000000000005</v>
      </c>
      <c r="H150" s="174">
        <v>81</v>
      </c>
      <c r="I150" s="78">
        <v>82.5</v>
      </c>
      <c r="J150" s="174">
        <v>88</v>
      </c>
      <c r="K150" s="197">
        <f>J150/I150</f>
        <v>1.0666666666666667</v>
      </c>
      <c r="L150" s="198" t="str">
        <f t="shared" si="35"/>
        <v>Ⅲ</v>
      </c>
      <c r="M150" s="199"/>
      <c r="N150" s="200" t="str">
        <f t="shared" si="30"/>
        <v>③</v>
      </c>
      <c r="O150" s="200" t="str">
        <f t="shared" si="34"/>
        <v>②</v>
      </c>
      <c r="P150" s="201" t="str">
        <f t="shared" si="31"/>
        <v>Ⅲ</v>
      </c>
      <c r="Q150" s="205">
        <f t="shared" si="36"/>
        <v>5.5</v>
      </c>
      <c r="R150" s="262"/>
      <c r="S150" s="265"/>
      <c r="T150" s="268"/>
      <c r="U150" s="271"/>
      <c r="V150" s="268"/>
      <c r="W150" s="259"/>
      <c r="X150" s="161"/>
      <c r="Y150" s="2" t="s">
        <v>135</v>
      </c>
    </row>
    <row r="151" spans="1:25" ht="14.25" thickBot="1" x14ac:dyDescent="0.2">
      <c r="A151" s="51"/>
      <c r="B151" s="79"/>
      <c r="C151" s="132" t="s">
        <v>115</v>
      </c>
      <c r="D151" s="38"/>
      <c r="E151" s="80" t="s">
        <v>48</v>
      </c>
      <c r="F151" s="133">
        <v>69.89</v>
      </c>
      <c r="G151" s="134">
        <v>86.45</v>
      </c>
      <c r="H151" s="175">
        <v>89.3</v>
      </c>
      <c r="I151" s="133">
        <v>85</v>
      </c>
      <c r="J151" s="175">
        <v>88.91</v>
      </c>
      <c r="K151" s="214">
        <f>J151/I151</f>
        <v>1.046</v>
      </c>
      <c r="L151" s="215" t="str">
        <f t="shared" si="35"/>
        <v>Ⅲ</v>
      </c>
      <c r="M151" s="216"/>
      <c r="N151" s="217" t="str">
        <f t="shared" si="30"/>
        <v>③</v>
      </c>
      <c r="O151" s="217" t="str">
        <f t="shared" si="34"/>
        <v>⑤</v>
      </c>
      <c r="P151" s="218" t="str">
        <f t="shared" si="31"/>
        <v>Ⅲ</v>
      </c>
      <c r="Q151" s="219">
        <f t="shared" si="36"/>
        <v>3.9099999999999966</v>
      </c>
      <c r="R151" s="274"/>
      <c r="S151" s="275"/>
      <c r="T151" s="276"/>
      <c r="U151" s="277"/>
      <c r="V151" s="276"/>
      <c r="W151" s="260"/>
      <c r="X151" s="161"/>
      <c r="Y151" s="2" t="s">
        <v>23</v>
      </c>
    </row>
    <row r="152" spans="1:25" s="7" customFormat="1" x14ac:dyDescent="0.15">
      <c r="C152" s="13"/>
      <c r="D152" s="13"/>
      <c r="F152" s="13"/>
      <c r="G152" s="13"/>
      <c r="H152" s="13"/>
      <c r="I152" s="13"/>
      <c r="J152" s="13"/>
      <c r="K152" s="13"/>
      <c r="L152" s="144"/>
      <c r="M152" s="144"/>
      <c r="N152" s="144"/>
      <c r="O152" s="144"/>
      <c r="P152" s="144"/>
      <c r="Q152" s="13"/>
      <c r="R152" s="13"/>
      <c r="S152" s="13"/>
      <c r="T152" s="13"/>
      <c r="U152" s="13"/>
      <c r="V152" s="13"/>
      <c r="W152" s="13"/>
      <c r="X152" s="13"/>
    </row>
  </sheetData>
  <autoFilter ref="B5:Y151"/>
  <mergeCells count="96">
    <mergeCell ref="A1:W1"/>
    <mergeCell ref="A2:W2"/>
    <mergeCell ref="B3:Q3"/>
    <mergeCell ref="B4:D4"/>
    <mergeCell ref="L4:M4"/>
    <mergeCell ref="N4:P4"/>
    <mergeCell ref="AB7:AD7"/>
    <mergeCell ref="Z9:Z13"/>
    <mergeCell ref="R14:R19"/>
    <mergeCell ref="S14:S19"/>
    <mergeCell ref="T14:T19"/>
    <mergeCell ref="U14:U19"/>
    <mergeCell ref="V14:V19"/>
    <mergeCell ref="W14:W19"/>
    <mergeCell ref="Z15:AA16"/>
    <mergeCell ref="AB15:AD15"/>
    <mergeCell ref="R6:R13"/>
    <mergeCell ref="S6:S13"/>
    <mergeCell ref="T6:T13"/>
    <mergeCell ref="U6:U13"/>
    <mergeCell ref="V6:V13"/>
    <mergeCell ref="W6:W13"/>
    <mergeCell ref="Z17:Z21"/>
    <mergeCell ref="R20:R23"/>
    <mergeCell ref="S20:S23"/>
    <mergeCell ref="T20:T23"/>
    <mergeCell ref="U20:U23"/>
    <mergeCell ref="V20:V23"/>
    <mergeCell ref="W20:W23"/>
    <mergeCell ref="W31:W38"/>
    <mergeCell ref="R24:R30"/>
    <mergeCell ref="S24:S30"/>
    <mergeCell ref="T24:T30"/>
    <mergeCell ref="U24:U30"/>
    <mergeCell ref="V24:V30"/>
    <mergeCell ref="W24:W30"/>
    <mergeCell ref="R31:R38"/>
    <mergeCell ref="S31:S38"/>
    <mergeCell ref="T31:T38"/>
    <mergeCell ref="U31:U38"/>
    <mergeCell ref="V31:V38"/>
    <mergeCell ref="B39:D39"/>
    <mergeCell ref="R39:R66"/>
    <mergeCell ref="S39:S66"/>
    <mergeCell ref="T39:T66"/>
    <mergeCell ref="U39:U66"/>
    <mergeCell ref="W82:W94"/>
    <mergeCell ref="W39:W66"/>
    <mergeCell ref="R67:R81"/>
    <mergeCell ref="S67:S81"/>
    <mergeCell ref="T67:T81"/>
    <mergeCell ref="U67:U81"/>
    <mergeCell ref="V67:V81"/>
    <mergeCell ref="W67:W81"/>
    <mergeCell ref="V39:V66"/>
    <mergeCell ref="R82:R94"/>
    <mergeCell ref="S82:S94"/>
    <mergeCell ref="T82:T94"/>
    <mergeCell ref="U82:U94"/>
    <mergeCell ref="V82:V94"/>
    <mergeCell ref="W101:W105"/>
    <mergeCell ref="R95:R100"/>
    <mergeCell ref="S95:S100"/>
    <mergeCell ref="T95:T100"/>
    <mergeCell ref="U95:U100"/>
    <mergeCell ref="V95:V100"/>
    <mergeCell ref="W95:W100"/>
    <mergeCell ref="R101:R105"/>
    <mergeCell ref="S101:S105"/>
    <mergeCell ref="T101:T105"/>
    <mergeCell ref="U101:U105"/>
    <mergeCell ref="V101:V105"/>
    <mergeCell ref="W120:W131"/>
    <mergeCell ref="R106:R119"/>
    <mergeCell ref="S106:S119"/>
    <mergeCell ref="T106:T119"/>
    <mergeCell ref="U106:U119"/>
    <mergeCell ref="V106:V119"/>
    <mergeCell ref="W106:W119"/>
    <mergeCell ref="R120:R131"/>
    <mergeCell ref="S120:S131"/>
    <mergeCell ref="T120:T131"/>
    <mergeCell ref="U120:U131"/>
    <mergeCell ref="V120:V131"/>
    <mergeCell ref="W139:W151"/>
    <mergeCell ref="R132:R138"/>
    <mergeCell ref="S132:S138"/>
    <mergeCell ref="T132:T138"/>
    <mergeCell ref="U132:U138"/>
    <mergeCell ref="V132:V138"/>
    <mergeCell ref="W132:W138"/>
    <mergeCell ref="R139:R151"/>
    <mergeCell ref="S139:S151"/>
    <mergeCell ref="T139:T151"/>
    <mergeCell ref="U139:U151"/>
    <mergeCell ref="V139:V151"/>
  </mergeCells>
  <phoneticPr fontId="11"/>
  <conditionalFormatting sqref="R6:S6 L6:L151 R14:X14 R20:X20 R24:X24 R31:X31 R39:X39 R67:X67 R82:X82 R101:X101 R106:X106 R120:X120 R132:X132 R139:X139 R95:X95">
    <cfRule type="containsText" dxfId="8" priority="3" operator="containsText" text="Ⅱ">
      <formula>NOT(ISERROR(SEARCH("Ⅱ",L6)))</formula>
    </cfRule>
  </conditionalFormatting>
  <conditionalFormatting sqref="V6:X6">
    <cfRule type="containsText" dxfId="7" priority="2" operator="containsText" text="Ⅱ">
      <formula>NOT(ISERROR(SEARCH("Ⅱ",V6)))</formula>
    </cfRule>
  </conditionalFormatting>
  <conditionalFormatting sqref="T6:U6">
    <cfRule type="containsText" dxfId="6" priority="1" operator="containsText" text="Ⅱ">
      <formula>NOT(ISERROR(SEARCH("Ⅱ",T6)))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scale="70" firstPageNumber="6" fitToHeight="0" orientation="portrait" useFirstPageNumber="1" r:id="rId1"/>
  <headerFooter scaleWithDoc="0">
    <oddHeader>&amp;R&amp;8令和元年6月26日 理事会資料</oddHeader>
    <oddFooter>&amp;C2-&amp;P</oddFooter>
  </headerFooter>
  <rowBreaks count="1" manualBreakCount="1">
    <brk id="119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2"/>
  <sheetViews>
    <sheetView view="pageBreakPreview" topLeftCell="G28" zoomScaleNormal="100" zoomScaleSheetLayoutView="100" workbookViewId="0">
      <selection activeCell="J121" sqref="J121"/>
    </sheetView>
  </sheetViews>
  <sheetFormatPr defaultColWidth="9" defaultRowHeight="13.5" x14ac:dyDescent="0.15"/>
  <cols>
    <col min="1" max="1" width="5" style="2" customWidth="1"/>
    <col min="2" max="2" width="9" style="2"/>
    <col min="3" max="3" width="5.375" style="6" customWidth="1"/>
    <col min="4" max="4" width="58.625" style="6" customWidth="1"/>
    <col min="5" max="5" width="7" style="2" customWidth="1"/>
    <col min="6" max="6" width="9.125" style="13" hidden="1" customWidth="1"/>
    <col min="7" max="7" width="15.75" style="13" customWidth="1"/>
    <col min="8" max="10" width="15.625" style="13" customWidth="1"/>
    <col min="11" max="11" width="13.625" style="13" customWidth="1"/>
    <col min="12" max="12" width="9.25" style="144" customWidth="1"/>
    <col min="13" max="13" width="6" style="144" hidden="1" customWidth="1"/>
    <col min="14" max="14" width="9.75" style="144" hidden="1" customWidth="1"/>
    <col min="15" max="15" width="9" style="144" hidden="1" customWidth="1"/>
    <col min="16" max="16" width="3.75" style="144" hidden="1" customWidth="1"/>
    <col min="17" max="17" width="13.625" style="13" customWidth="1"/>
    <col min="18" max="20" width="6.125" style="41" customWidth="1"/>
    <col min="21" max="23" width="6.125" style="41" hidden="1" customWidth="1"/>
    <col min="24" max="24" width="6.125" style="41" customWidth="1"/>
    <col min="25" max="25" width="9" style="2"/>
    <col min="26" max="26" width="8" style="2" customWidth="1"/>
    <col min="27" max="27" width="10.625" style="2" customWidth="1"/>
    <col min="28" max="28" width="11.25" style="2" customWidth="1"/>
    <col min="29" max="29" width="12.25" style="2" customWidth="1"/>
    <col min="30" max="30" width="11.125" style="2" customWidth="1"/>
    <col min="31" max="16384" width="9" style="2"/>
  </cols>
  <sheetData>
    <row r="1" spans="1:30" ht="21" customHeight="1" x14ac:dyDescent="0.15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154"/>
    </row>
    <row r="2" spans="1:30" ht="23.25" customHeight="1" x14ac:dyDescent="0.15">
      <c r="A2" s="303" t="s">
        <v>37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155"/>
    </row>
    <row r="3" spans="1:30" ht="50.25" customHeight="1" thickBot="1" x14ac:dyDescent="0.2">
      <c r="A3" s="50"/>
      <c r="B3" s="304" t="s">
        <v>45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121"/>
      <c r="S3" s="121"/>
      <c r="T3" s="121"/>
      <c r="U3" s="121"/>
      <c r="V3" s="121"/>
      <c r="W3" s="121"/>
      <c r="X3" s="121"/>
      <c r="Y3" s="7"/>
    </row>
    <row r="4" spans="1:30" ht="37.5" customHeight="1" x14ac:dyDescent="0.15">
      <c r="A4" s="8" t="s">
        <v>32</v>
      </c>
      <c r="B4" s="305"/>
      <c r="C4" s="306"/>
      <c r="D4" s="306"/>
      <c r="E4" s="3" t="s">
        <v>24</v>
      </c>
      <c r="F4" s="9" t="s">
        <v>38</v>
      </c>
      <c r="G4" s="191" t="s">
        <v>44</v>
      </c>
      <c r="H4" s="16" t="s">
        <v>100</v>
      </c>
      <c r="I4" s="16" t="s">
        <v>146</v>
      </c>
      <c r="J4" s="16" t="s">
        <v>147</v>
      </c>
      <c r="K4" s="189" t="s">
        <v>35</v>
      </c>
      <c r="L4" s="307" t="s">
        <v>40</v>
      </c>
      <c r="M4" s="308"/>
      <c r="N4" s="307" t="s">
        <v>88</v>
      </c>
      <c r="O4" s="309"/>
      <c r="P4" s="308"/>
      <c r="Q4" s="190" t="s">
        <v>36</v>
      </c>
      <c r="R4" s="122" t="s">
        <v>96</v>
      </c>
      <c r="S4" s="126" t="s">
        <v>97</v>
      </c>
      <c r="T4" s="124" t="s">
        <v>98</v>
      </c>
      <c r="U4" s="185" t="s">
        <v>144</v>
      </c>
      <c r="V4" s="124" t="s">
        <v>99</v>
      </c>
      <c r="W4" s="163" t="s">
        <v>145</v>
      </c>
      <c r="X4" s="159"/>
      <c r="Y4" s="1" t="s">
        <v>20</v>
      </c>
    </row>
    <row r="5" spans="1:30" ht="18" customHeight="1" x14ac:dyDescent="0.15">
      <c r="B5" s="4"/>
      <c r="C5" s="31"/>
      <c r="D5" s="31"/>
      <c r="E5" s="5"/>
      <c r="F5" s="10"/>
      <c r="G5" s="220"/>
      <c r="H5" s="17"/>
      <c r="I5" s="17"/>
      <c r="J5" s="17"/>
      <c r="K5" s="192"/>
      <c r="L5" s="193"/>
      <c r="M5" s="194" t="s">
        <v>76</v>
      </c>
      <c r="N5" s="195" t="s">
        <v>81</v>
      </c>
      <c r="O5" s="195" t="s">
        <v>82</v>
      </c>
      <c r="P5" s="195"/>
      <c r="Q5" s="196"/>
      <c r="R5" s="123"/>
      <c r="S5" s="127"/>
      <c r="T5" s="125"/>
      <c r="U5" s="186"/>
      <c r="V5" s="125"/>
      <c r="W5" s="162"/>
      <c r="X5" s="159"/>
      <c r="Y5" s="1"/>
    </row>
    <row r="6" spans="1:30" x14ac:dyDescent="0.15">
      <c r="A6" s="51">
        <v>1</v>
      </c>
      <c r="B6" s="56" t="s">
        <v>102</v>
      </c>
      <c r="C6" s="31"/>
      <c r="D6" s="31"/>
      <c r="E6" s="57"/>
      <c r="F6" s="58"/>
      <c r="G6" s="58"/>
      <c r="H6" s="59"/>
      <c r="I6" s="59"/>
      <c r="J6" s="59"/>
      <c r="K6" s="192"/>
      <c r="L6" s="193"/>
      <c r="M6" s="194"/>
      <c r="N6" s="195"/>
      <c r="O6" s="195"/>
      <c r="P6" s="195"/>
      <c r="Q6" s="196"/>
      <c r="R6" s="283">
        <f>COUNTIF(L7:L13,"Ⅱ")</f>
        <v>2</v>
      </c>
      <c r="S6" s="286">
        <f>COUNTIF(L7:L13,"Ⅲ")</f>
        <v>2</v>
      </c>
      <c r="T6" s="289">
        <f>COUNTIF(L7:L13,"Ⅳ")</f>
        <v>3</v>
      </c>
      <c r="U6" s="299">
        <f>T6/V6</f>
        <v>0.42857142857142855</v>
      </c>
      <c r="V6" s="289">
        <f>SUM(R6:T13)</f>
        <v>7</v>
      </c>
      <c r="W6" s="292" t="str">
        <f>IF(R6/V6&gt;=2/3,"Ⅱ",IF(AND(50%&lt;=U6,R6=0),"Ⅳ",IF(AND(2/3&lt;=U6,R6/V6&lt;=10%),"Ⅳ","Ⅲ")))</f>
        <v>Ⅲ</v>
      </c>
      <c r="X6" s="160"/>
      <c r="Y6" s="1"/>
    </row>
    <row r="7" spans="1:30" x14ac:dyDescent="0.15">
      <c r="A7" s="51"/>
      <c r="B7" s="63"/>
      <c r="C7" s="26" t="s">
        <v>0</v>
      </c>
      <c r="D7" s="27"/>
      <c r="E7" s="61" t="s">
        <v>25</v>
      </c>
      <c r="F7" s="20">
        <v>8112</v>
      </c>
      <c r="G7" s="67">
        <v>7772</v>
      </c>
      <c r="H7" s="20">
        <v>8005</v>
      </c>
      <c r="I7" s="67">
        <v>7700</v>
      </c>
      <c r="J7" s="20">
        <v>8877</v>
      </c>
      <c r="K7" s="197">
        <f t="shared" ref="K7:K13" si="0">J7/I7</f>
        <v>1.1528571428571428</v>
      </c>
      <c r="L7" s="198" t="str">
        <f>P7</f>
        <v>Ⅳ</v>
      </c>
      <c r="M7" s="199"/>
      <c r="N7" s="200" t="str">
        <f>IF(I7&gt;=501,"①",IF(I7&lt;=100,"③","②"))</f>
        <v>①</v>
      </c>
      <c r="O7" s="200" t="str">
        <f>IF(J7/I7&lt;90%,"①",IF(AND(105%&lt;=J7/I7,J7/I7&lt;110%),"②",IF(AND(110%&lt;=J7/I7,J7/I7&lt;120%),"③",IF(J7/I7&gt;=120%,"④","⑤"))))</f>
        <v>③</v>
      </c>
      <c r="P7" s="201" t="str">
        <f>INDEX($AB$9:$AD$13,MATCH(O7,$AA$9:$AA$13,0),MATCH(N7,$AB$8:$AD$8,0))</f>
        <v>Ⅳ</v>
      </c>
      <c r="Q7" s="202">
        <f>J7-I7</f>
        <v>1177</v>
      </c>
      <c r="R7" s="284"/>
      <c r="S7" s="287"/>
      <c r="T7" s="290"/>
      <c r="U7" s="300"/>
      <c r="V7" s="290"/>
      <c r="W7" s="293"/>
      <c r="X7" s="160"/>
      <c r="Y7" s="7" t="s">
        <v>21</v>
      </c>
      <c r="Z7" s="101"/>
      <c r="AA7" s="102"/>
      <c r="AB7" s="282" t="s">
        <v>81</v>
      </c>
      <c r="AC7" s="282"/>
      <c r="AD7" s="282"/>
    </row>
    <row r="8" spans="1:30" x14ac:dyDescent="0.15">
      <c r="A8" s="51"/>
      <c r="B8" s="63"/>
      <c r="C8" s="26" t="s">
        <v>1</v>
      </c>
      <c r="D8" s="27"/>
      <c r="E8" s="61" t="s">
        <v>25</v>
      </c>
      <c r="F8" s="20">
        <v>1332</v>
      </c>
      <c r="G8" s="221">
        <v>1242</v>
      </c>
      <c r="H8" s="221">
        <v>1298</v>
      </c>
      <c r="I8" s="67">
        <v>1255</v>
      </c>
      <c r="J8" s="20">
        <v>1399</v>
      </c>
      <c r="K8" s="197">
        <f t="shared" si="0"/>
        <v>1.1147410358565737</v>
      </c>
      <c r="L8" s="198" t="str">
        <f t="shared" ref="L8:L38" si="1">P8</f>
        <v>Ⅳ</v>
      </c>
      <c r="M8" s="199"/>
      <c r="N8" s="200" t="str">
        <f t="shared" ref="N8:N13" si="2">IF(I8&gt;=501,"①",IF(I8&lt;=100,"③","②"))</f>
        <v>①</v>
      </c>
      <c r="O8" s="200" t="str">
        <f t="shared" ref="O8:O22" si="3">IF(J8/I8&lt;90%,"①",IF(AND(105%&lt;=J8/I8,J8/I8&lt;110%),"②",IF(AND(110%&lt;=J8/I8,J8/I8&lt;120%),"③",IF(J8/I8&gt;=120%,"④","⑤"))))</f>
        <v>③</v>
      </c>
      <c r="P8" s="201" t="str">
        <f t="shared" ref="P8:P23" si="4">INDEX($AB$9:$AD$13,MATCH(O8,$AA$9:$AA$13,0),MATCH(N8,$AB$8:$AD$8,0))</f>
        <v>Ⅳ</v>
      </c>
      <c r="Q8" s="202">
        <f t="shared" ref="Q8:Q13" si="5">J8-I8</f>
        <v>144</v>
      </c>
      <c r="R8" s="284"/>
      <c r="S8" s="287"/>
      <c r="T8" s="290"/>
      <c r="U8" s="300"/>
      <c r="V8" s="290"/>
      <c r="W8" s="293"/>
      <c r="X8" s="160"/>
      <c r="Y8" s="7" t="s">
        <v>21</v>
      </c>
      <c r="Z8" s="103"/>
      <c r="AA8" s="104"/>
      <c r="AB8" s="120" t="s">
        <v>83</v>
      </c>
      <c r="AC8" s="120" t="s">
        <v>85</v>
      </c>
      <c r="AD8" s="120" t="s">
        <v>84</v>
      </c>
    </row>
    <row r="9" spans="1:30" x14ac:dyDescent="0.15">
      <c r="A9" s="51"/>
      <c r="B9" s="63"/>
      <c r="C9" s="26" t="s">
        <v>2</v>
      </c>
      <c r="D9" s="27"/>
      <c r="E9" s="61" t="s">
        <v>25</v>
      </c>
      <c r="F9" s="20">
        <v>560</v>
      </c>
      <c r="G9" s="221">
        <v>445</v>
      </c>
      <c r="H9" s="221">
        <v>406</v>
      </c>
      <c r="I9" s="67">
        <v>450</v>
      </c>
      <c r="J9" s="20">
        <v>467</v>
      </c>
      <c r="K9" s="197">
        <f t="shared" si="0"/>
        <v>1.0377777777777777</v>
      </c>
      <c r="L9" s="198" t="str">
        <f t="shared" si="1"/>
        <v>Ⅲ</v>
      </c>
      <c r="M9" s="199"/>
      <c r="N9" s="200" t="str">
        <f t="shared" si="2"/>
        <v>②</v>
      </c>
      <c r="O9" s="200" t="str">
        <f t="shared" si="3"/>
        <v>⑤</v>
      </c>
      <c r="P9" s="201" t="str">
        <f t="shared" si="4"/>
        <v>Ⅲ</v>
      </c>
      <c r="Q9" s="202">
        <f t="shared" si="5"/>
        <v>17</v>
      </c>
      <c r="R9" s="284"/>
      <c r="S9" s="287"/>
      <c r="T9" s="290"/>
      <c r="U9" s="300"/>
      <c r="V9" s="290"/>
      <c r="W9" s="293"/>
      <c r="X9" s="160"/>
      <c r="Y9" s="7" t="s">
        <v>21</v>
      </c>
      <c r="Z9" s="282" t="s">
        <v>82</v>
      </c>
      <c r="AA9" s="120" t="s">
        <v>83</v>
      </c>
      <c r="AB9" s="120" t="s">
        <v>43</v>
      </c>
      <c r="AC9" s="120" t="s">
        <v>43</v>
      </c>
      <c r="AD9" s="120" t="s">
        <v>43</v>
      </c>
    </row>
    <row r="10" spans="1:30" x14ac:dyDescent="0.15">
      <c r="A10" s="51"/>
      <c r="B10" s="224"/>
      <c r="C10" s="247" t="s">
        <v>30</v>
      </c>
      <c r="D10" s="248"/>
      <c r="E10" s="227" t="s">
        <v>25</v>
      </c>
      <c r="F10" s="245">
        <v>524</v>
      </c>
      <c r="G10" s="249">
        <v>453</v>
      </c>
      <c r="H10" s="249">
        <v>386</v>
      </c>
      <c r="I10" s="250">
        <v>460</v>
      </c>
      <c r="J10" s="250">
        <v>401</v>
      </c>
      <c r="K10" s="231">
        <f t="shared" si="0"/>
        <v>0.87173913043478257</v>
      </c>
      <c r="L10" s="232" t="str">
        <f t="shared" si="1"/>
        <v>Ⅱ</v>
      </c>
      <c r="M10" s="239"/>
      <c r="N10" s="234" t="str">
        <f t="shared" si="2"/>
        <v>②</v>
      </c>
      <c r="O10" s="234" t="str">
        <f t="shared" si="3"/>
        <v>①</v>
      </c>
      <c r="P10" s="235" t="str">
        <f t="shared" si="4"/>
        <v>Ⅱ</v>
      </c>
      <c r="Q10" s="236">
        <f t="shared" si="5"/>
        <v>-59</v>
      </c>
      <c r="R10" s="284"/>
      <c r="S10" s="287"/>
      <c r="T10" s="290"/>
      <c r="U10" s="300"/>
      <c r="V10" s="290"/>
      <c r="W10" s="293"/>
      <c r="X10" s="160"/>
      <c r="Y10" s="7" t="s">
        <v>21</v>
      </c>
      <c r="Z10" s="282"/>
      <c r="AA10" s="120" t="s">
        <v>85</v>
      </c>
      <c r="AB10" s="120" t="s">
        <v>42</v>
      </c>
      <c r="AC10" s="120" t="s">
        <v>41</v>
      </c>
      <c r="AD10" s="120" t="s">
        <v>41</v>
      </c>
    </row>
    <row r="11" spans="1:30" x14ac:dyDescent="0.15">
      <c r="A11" s="51"/>
      <c r="B11" s="63"/>
      <c r="C11" s="28" t="s">
        <v>46</v>
      </c>
      <c r="D11" s="29"/>
      <c r="E11" s="61" t="s">
        <v>26</v>
      </c>
      <c r="F11" s="20">
        <v>122</v>
      </c>
      <c r="G11" s="67">
        <v>111</v>
      </c>
      <c r="H11" s="67">
        <v>140</v>
      </c>
      <c r="I11" s="67">
        <v>110</v>
      </c>
      <c r="J11" s="67">
        <v>157</v>
      </c>
      <c r="K11" s="197">
        <f t="shared" si="0"/>
        <v>1.4272727272727272</v>
      </c>
      <c r="L11" s="198" t="str">
        <f t="shared" si="1"/>
        <v>Ⅳ</v>
      </c>
      <c r="M11" s="199"/>
      <c r="N11" s="200" t="str">
        <f t="shared" si="2"/>
        <v>②</v>
      </c>
      <c r="O11" s="200" t="str">
        <f t="shared" si="3"/>
        <v>④</v>
      </c>
      <c r="P11" s="201" t="str">
        <f t="shared" si="4"/>
        <v>Ⅳ</v>
      </c>
      <c r="Q11" s="202">
        <f t="shared" si="5"/>
        <v>47</v>
      </c>
      <c r="R11" s="284"/>
      <c r="S11" s="287"/>
      <c r="T11" s="290"/>
      <c r="U11" s="300"/>
      <c r="V11" s="290"/>
      <c r="W11" s="293"/>
      <c r="X11" s="160"/>
      <c r="Y11" s="7" t="s">
        <v>21</v>
      </c>
      <c r="Z11" s="282"/>
      <c r="AA11" s="100" t="s">
        <v>84</v>
      </c>
      <c r="AB11" s="120" t="s">
        <v>42</v>
      </c>
      <c r="AC11" s="120" t="s">
        <v>42</v>
      </c>
      <c r="AD11" s="120" t="s">
        <v>41</v>
      </c>
    </row>
    <row r="12" spans="1:30" x14ac:dyDescent="0.15">
      <c r="A12" s="51"/>
      <c r="B12" s="224"/>
      <c r="C12" s="225" t="s">
        <v>47</v>
      </c>
      <c r="D12" s="226"/>
      <c r="E12" s="227" t="s">
        <v>48</v>
      </c>
      <c r="F12" s="245">
        <v>24</v>
      </c>
      <c r="G12" s="246">
        <v>25.5</v>
      </c>
      <c r="H12" s="243">
        <v>23</v>
      </c>
      <c r="I12" s="246">
        <v>25</v>
      </c>
      <c r="J12" s="243">
        <v>22.0155968806239</v>
      </c>
      <c r="K12" s="231">
        <f t="shared" si="0"/>
        <v>0.880623875224956</v>
      </c>
      <c r="L12" s="232" t="str">
        <f t="shared" si="1"/>
        <v>Ⅱ</v>
      </c>
      <c r="M12" s="239"/>
      <c r="N12" s="234" t="str">
        <f t="shared" si="2"/>
        <v>③</v>
      </c>
      <c r="O12" s="234" t="str">
        <f t="shared" si="3"/>
        <v>①</v>
      </c>
      <c r="P12" s="235" t="str">
        <f t="shared" si="4"/>
        <v>Ⅱ</v>
      </c>
      <c r="Q12" s="236">
        <f t="shared" si="5"/>
        <v>-2.9844031193761005</v>
      </c>
      <c r="R12" s="284"/>
      <c r="S12" s="287"/>
      <c r="T12" s="290"/>
      <c r="U12" s="300"/>
      <c r="V12" s="290"/>
      <c r="W12" s="293"/>
      <c r="X12" s="160"/>
      <c r="Y12" s="7" t="s">
        <v>21</v>
      </c>
      <c r="Z12" s="282"/>
      <c r="AA12" s="120" t="s">
        <v>86</v>
      </c>
      <c r="AB12" s="120" t="s">
        <v>42</v>
      </c>
      <c r="AC12" s="120" t="s">
        <v>42</v>
      </c>
      <c r="AD12" s="120" t="s">
        <v>42</v>
      </c>
    </row>
    <row r="13" spans="1:30" x14ac:dyDescent="0.15">
      <c r="A13" s="51"/>
      <c r="B13" s="63"/>
      <c r="C13" s="28" t="s">
        <v>49</v>
      </c>
      <c r="D13" s="29"/>
      <c r="E13" s="61" t="s">
        <v>34</v>
      </c>
      <c r="F13" s="20">
        <v>171</v>
      </c>
      <c r="G13" s="67">
        <v>198</v>
      </c>
      <c r="H13" s="67">
        <v>226</v>
      </c>
      <c r="I13" s="67">
        <v>250</v>
      </c>
      <c r="J13" s="67">
        <v>256</v>
      </c>
      <c r="K13" s="197">
        <f t="shared" si="0"/>
        <v>1.024</v>
      </c>
      <c r="L13" s="198" t="str">
        <f t="shared" si="1"/>
        <v>Ⅲ</v>
      </c>
      <c r="M13" s="199"/>
      <c r="N13" s="200" t="str">
        <f t="shared" si="2"/>
        <v>②</v>
      </c>
      <c r="O13" s="200" t="str">
        <f t="shared" si="3"/>
        <v>⑤</v>
      </c>
      <c r="P13" s="201" t="str">
        <f t="shared" si="4"/>
        <v>Ⅲ</v>
      </c>
      <c r="Q13" s="202">
        <f t="shared" si="5"/>
        <v>6</v>
      </c>
      <c r="R13" s="285"/>
      <c r="S13" s="288"/>
      <c r="T13" s="291"/>
      <c r="U13" s="301"/>
      <c r="V13" s="291"/>
      <c r="W13" s="294"/>
      <c r="X13" s="160"/>
      <c r="Y13" s="7" t="s">
        <v>21</v>
      </c>
      <c r="Z13" s="282"/>
      <c r="AA13" s="120" t="s">
        <v>87</v>
      </c>
      <c r="AB13" s="120" t="s">
        <v>41</v>
      </c>
      <c r="AC13" s="120" t="s">
        <v>41</v>
      </c>
      <c r="AD13" s="120" t="s">
        <v>41</v>
      </c>
    </row>
    <row r="14" spans="1:30" x14ac:dyDescent="0.15">
      <c r="A14" s="51">
        <v>2</v>
      </c>
      <c r="B14" s="66" t="s">
        <v>103</v>
      </c>
      <c r="C14" s="11"/>
      <c r="D14" s="12"/>
      <c r="E14" s="61"/>
      <c r="F14" s="64"/>
      <c r="G14" s="65"/>
      <c r="H14" s="20"/>
      <c r="I14" s="65"/>
      <c r="J14" s="20"/>
      <c r="K14" s="197"/>
      <c r="L14" s="203"/>
      <c r="M14" s="199"/>
      <c r="N14" s="200"/>
      <c r="O14" s="200"/>
      <c r="P14" s="201"/>
      <c r="Q14" s="202"/>
      <c r="R14" s="283">
        <f>COUNTIF(L15:L19,"Ⅱ")</f>
        <v>0</v>
      </c>
      <c r="S14" s="286">
        <f>COUNTIF(L15:L19,"Ⅲ")</f>
        <v>2</v>
      </c>
      <c r="T14" s="289">
        <f>COUNTIF(L15:L19,"Ⅳ")</f>
        <v>3</v>
      </c>
      <c r="U14" s="270">
        <f>T14/V14</f>
        <v>0.6</v>
      </c>
      <c r="V14" s="289">
        <f>SUM(R14:T19)</f>
        <v>5</v>
      </c>
      <c r="W14" s="292" t="str">
        <f>IF(R14/V14&gt;=2/3,"Ⅱ",IF(AND(50%&lt;=U14,R14=0),"Ⅳ",IF(AND(2/3&lt;=U14,R14/V14&lt;=10%),"Ⅳ","Ⅲ")))</f>
        <v>Ⅳ</v>
      </c>
      <c r="X14" s="160"/>
      <c r="Y14" s="2" t="s">
        <v>125</v>
      </c>
    </row>
    <row r="15" spans="1:30" x14ac:dyDescent="0.15">
      <c r="A15" s="51"/>
      <c r="B15" s="63"/>
      <c r="C15" s="28" t="s">
        <v>50</v>
      </c>
      <c r="D15" s="29"/>
      <c r="E15" s="61" t="s">
        <v>25</v>
      </c>
      <c r="F15" s="20">
        <v>125</v>
      </c>
      <c r="G15" s="67">
        <v>140</v>
      </c>
      <c r="H15" s="67">
        <v>126</v>
      </c>
      <c r="I15" s="67">
        <v>130</v>
      </c>
      <c r="J15" s="67">
        <v>155</v>
      </c>
      <c r="K15" s="197">
        <f>J15/I15</f>
        <v>1.1923076923076923</v>
      </c>
      <c r="L15" s="198" t="str">
        <f t="shared" si="1"/>
        <v>Ⅳ</v>
      </c>
      <c r="M15" s="204"/>
      <c r="N15" s="200" t="str">
        <f t="shared" ref="N15:N77" si="6">IF(I15&gt;=501,"①",IF(I15&lt;=100,"③","②"))</f>
        <v>②</v>
      </c>
      <c r="O15" s="200" t="str">
        <f t="shared" si="3"/>
        <v>③</v>
      </c>
      <c r="P15" s="201" t="str">
        <f t="shared" si="4"/>
        <v>Ⅳ</v>
      </c>
      <c r="Q15" s="202">
        <f>J15-I15</f>
        <v>25</v>
      </c>
      <c r="R15" s="284"/>
      <c r="S15" s="287"/>
      <c r="T15" s="290"/>
      <c r="U15" s="271"/>
      <c r="V15" s="290"/>
      <c r="W15" s="293"/>
      <c r="X15" s="160"/>
      <c r="Y15" s="2" t="s">
        <v>126</v>
      </c>
      <c r="Z15" s="295"/>
      <c r="AA15" s="296"/>
      <c r="AB15" s="282" t="s">
        <v>89</v>
      </c>
      <c r="AC15" s="282"/>
      <c r="AD15" s="282"/>
    </row>
    <row r="16" spans="1:30" x14ac:dyDescent="0.15">
      <c r="A16" s="51"/>
      <c r="B16" s="63"/>
      <c r="C16" s="28" t="s">
        <v>51</v>
      </c>
      <c r="D16" s="29"/>
      <c r="E16" s="61" t="s">
        <v>26</v>
      </c>
      <c r="F16" s="20">
        <v>7231</v>
      </c>
      <c r="G16" s="67">
        <v>9524</v>
      </c>
      <c r="H16" s="67">
        <v>11174</v>
      </c>
      <c r="I16" s="67">
        <v>9000</v>
      </c>
      <c r="J16" s="67">
        <v>10528</v>
      </c>
      <c r="K16" s="197">
        <f>J16/I16</f>
        <v>1.1697777777777778</v>
      </c>
      <c r="L16" s="198" t="str">
        <f t="shared" si="1"/>
        <v>Ⅳ</v>
      </c>
      <c r="M16" s="199"/>
      <c r="N16" s="200" t="str">
        <f t="shared" si="6"/>
        <v>①</v>
      </c>
      <c r="O16" s="200" t="str">
        <f t="shared" si="3"/>
        <v>③</v>
      </c>
      <c r="P16" s="201" t="str">
        <f t="shared" si="4"/>
        <v>Ⅳ</v>
      </c>
      <c r="Q16" s="202">
        <f>J16-I16</f>
        <v>1528</v>
      </c>
      <c r="R16" s="284"/>
      <c r="S16" s="287"/>
      <c r="T16" s="290"/>
      <c r="U16" s="271"/>
      <c r="V16" s="290"/>
      <c r="W16" s="293"/>
      <c r="X16" s="160"/>
      <c r="Y16" s="2" t="s">
        <v>127</v>
      </c>
      <c r="Z16" s="297"/>
      <c r="AA16" s="298"/>
      <c r="AB16" s="120" t="s">
        <v>93</v>
      </c>
      <c r="AC16" s="120" t="s">
        <v>94</v>
      </c>
      <c r="AD16" s="120" t="s">
        <v>95</v>
      </c>
    </row>
    <row r="17" spans="1:30" x14ac:dyDescent="0.15">
      <c r="A17" s="51"/>
      <c r="B17" s="63"/>
      <c r="C17" s="28" t="s">
        <v>3</v>
      </c>
      <c r="D17" s="29"/>
      <c r="E17" s="61" t="s">
        <v>26</v>
      </c>
      <c r="F17" s="21">
        <v>1359</v>
      </c>
      <c r="G17" s="69">
        <v>1319</v>
      </c>
      <c r="H17" s="69">
        <v>1271</v>
      </c>
      <c r="I17" s="69">
        <v>1400</v>
      </c>
      <c r="J17" s="69">
        <v>1275</v>
      </c>
      <c r="K17" s="197">
        <f>J17/I17</f>
        <v>0.9107142857142857</v>
      </c>
      <c r="L17" s="198" t="str">
        <f t="shared" si="1"/>
        <v>Ⅲ</v>
      </c>
      <c r="M17" s="199"/>
      <c r="N17" s="200" t="str">
        <f t="shared" si="6"/>
        <v>①</v>
      </c>
      <c r="O17" s="200" t="str">
        <f t="shared" si="3"/>
        <v>⑤</v>
      </c>
      <c r="P17" s="201" t="str">
        <f t="shared" si="4"/>
        <v>Ⅲ</v>
      </c>
      <c r="Q17" s="202">
        <f>J17-I17</f>
        <v>-125</v>
      </c>
      <c r="R17" s="284"/>
      <c r="S17" s="287"/>
      <c r="T17" s="290"/>
      <c r="U17" s="271"/>
      <c r="V17" s="290"/>
      <c r="W17" s="293"/>
      <c r="X17" s="160"/>
      <c r="Y17" s="2" t="s">
        <v>126</v>
      </c>
      <c r="Z17" s="281" t="s">
        <v>90</v>
      </c>
      <c r="AA17" s="105" t="s">
        <v>91</v>
      </c>
      <c r="AB17" s="120" t="s">
        <v>43</v>
      </c>
      <c r="AC17" s="120" t="s">
        <v>43</v>
      </c>
      <c r="AD17" s="120" t="s">
        <v>43</v>
      </c>
    </row>
    <row r="18" spans="1:30" x14ac:dyDescent="0.15">
      <c r="A18" s="51"/>
      <c r="B18" s="63"/>
      <c r="C18" s="28" t="s">
        <v>52</v>
      </c>
      <c r="D18" s="29"/>
      <c r="E18" s="61" t="s">
        <v>34</v>
      </c>
      <c r="F18" s="21">
        <v>1363</v>
      </c>
      <c r="G18" s="69">
        <v>1271</v>
      </c>
      <c r="H18" s="69">
        <v>1552</v>
      </c>
      <c r="I18" s="69">
        <v>1485</v>
      </c>
      <c r="J18" s="69">
        <v>1682</v>
      </c>
      <c r="K18" s="197">
        <f>J18/I18</f>
        <v>1.1326599326599327</v>
      </c>
      <c r="L18" s="198" t="str">
        <f t="shared" si="1"/>
        <v>Ⅳ</v>
      </c>
      <c r="M18" s="199"/>
      <c r="N18" s="200" t="str">
        <f t="shared" si="6"/>
        <v>①</v>
      </c>
      <c r="O18" s="200" t="str">
        <f t="shared" si="3"/>
        <v>③</v>
      </c>
      <c r="P18" s="201" t="str">
        <f t="shared" si="4"/>
        <v>Ⅳ</v>
      </c>
      <c r="Q18" s="202">
        <f>J18-I18</f>
        <v>197</v>
      </c>
      <c r="R18" s="284"/>
      <c r="S18" s="287"/>
      <c r="T18" s="290"/>
      <c r="U18" s="271"/>
      <c r="V18" s="290"/>
      <c r="W18" s="293"/>
      <c r="X18" s="160"/>
      <c r="Y18" s="2" t="s">
        <v>128</v>
      </c>
      <c r="Z18" s="281"/>
      <c r="AA18" s="105" t="s">
        <v>92</v>
      </c>
      <c r="AB18" s="120" t="s">
        <v>42</v>
      </c>
      <c r="AC18" s="120" t="s">
        <v>41</v>
      </c>
      <c r="AD18" s="120" t="s">
        <v>41</v>
      </c>
    </row>
    <row r="19" spans="1:30" x14ac:dyDescent="0.15">
      <c r="A19" s="51"/>
      <c r="B19" s="63"/>
      <c r="C19" s="28" t="s">
        <v>53</v>
      </c>
      <c r="D19" s="29"/>
      <c r="E19" s="61" t="s">
        <v>26</v>
      </c>
      <c r="F19" s="44">
        <v>149</v>
      </c>
      <c r="G19" s="69">
        <v>158</v>
      </c>
      <c r="H19" s="69">
        <v>155</v>
      </c>
      <c r="I19" s="69">
        <v>154</v>
      </c>
      <c r="J19" s="69">
        <v>160</v>
      </c>
      <c r="K19" s="197">
        <f>J19/I19</f>
        <v>1.0389610389610389</v>
      </c>
      <c r="L19" s="198" t="str">
        <f t="shared" si="1"/>
        <v>Ⅲ</v>
      </c>
      <c r="M19" s="199"/>
      <c r="N19" s="200" t="str">
        <f t="shared" si="6"/>
        <v>②</v>
      </c>
      <c r="O19" s="200" t="str">
        <f t="shared" si="3"/>
        <v>⑤</v>
      </c>
      <c r="P19" s="201" t="str">
        <f t="shared" si="4"/>
        <v>Ⅲ</v>
      </c>
      <c r="Q19" s="202">
        <f>J19-I19</f>
        <v>6</v>
      </c>
      <c r="R19" s="285"/>
      <c r="S19" s="288"/>
      <c r="T19" s="291"/>
      <c r="U19" s="272"/>
      <c r="V19" s="291"/>
      <c r="W19" s="294"/>
      <c r="X19" s="160"/>
      <c r="Y19" s="2" t="s">
        <v>128</v>
      </c>
      <c r="Z19" s="281"/>
      <c r="AA19" s="106" t="s">
        <v>78</v>
      </c>
      <c r="AB19" s="120" t="s">
        <v>42</v>
      </c>
      <c r="AC19" s="120" t="s">
        <v>42</v>
      </c>
      <c r="AD19" s="120" t="s">
        <v>41</v>
      </c>
    </row>
    <row r="20" spans="1:30" x14ac:dyDescent="0.15">
      <c r="A20" s="51">
        <v>3</v>
      </c>
      <c r="B20" s="66" t="s">
        <v>104</v>
      </c>
      <c r="C20" s="11"/>
      <c r="D20" s="12"/>
      <c r="E20" s="68"/>
      <c r="F20" s="64"/>
      <c r="G20" s="65"/>
      <c r="H20" s="20"/>
      <c r="I20" s="65"/>
      <c r="J20" s="20"/>
      <c r="K20" s="197"/>
      <c r="L20" s="203"/>
      <c r="M20" s="199"/>
      <c r="N20" s="200"/>
      <c r="O20" s="200"/>
      <c r="P20" s="201"/>
      <c r="Q20" s="202"/>
      <c r="R20" s="261">
        <f>COUNTIF($L20:$L23,"Ⅱ")</f>
        <v>2</v>
      </c>
      <c r="S20" s="264">
        <f>COUNTIF($L20:$L23,"Ⅲ")</f>
        <v>1</v>
      </c>
      <c r="T20" s="267">
        <f>COUNTIF($L20:$L23,"Ⅳ")</f>
        <v>0</v>
      </c>
      <c r="U20" s="270">
        <f>T20/V20</f>
        <v>0</v>
      </c>
      <c r="V20" s="267">
        <f>SUM(R20:T23)</f>
        <v>3</v>
      </c>
      <c r="W20" s="258" t="str">
        <f>IF(R20/V20&gt;=2/3,"Ⅱ",IF(AND(50%&lt;=U20,R20=0),"Ⅳ",IF(AND(2/3&lt;=U20,R20/V20&lt;=10%),"Ⅳ","Ⅲ")))</f>
        <v>Ⅱ</v>
      </c>
      <c r="X20" s="161"/>
      <c r="Y20" s="2" t="s">
        <v>22</v>
      </c>
      <c r="Z20" s="281"/>
      <c r="AA20" s="105" t="s">
        <v>79</v>
      </c>
      <c r="AB20" s="120" t="s">
        <v>42</v>
      </c>
      <c r="AC20" s="120" t="s">
        <v>42</v>
      </c>
      <c r="AD20" s="120" t="s">
        <v>42</v>
      </c>
    </row>
    <row r="21" spans="1:30" x14ac:dyDescent="0.15">
      <c r="A21" s="51"/>
      <c r="B21" s="63"/>
      <c r="C21" s="28" t="s">
        <v>4</v>
      </c>
      <c r="D21" s="29"/>
      <c r="E21" s="61" t="s">
        <v>26</v>
      </c>
      <c r="F21" s="21">
        <v>5328</v>
      </c>
      <c r="G21" s="69">
        <v>5152</v>
      </c>
      <c r="H21" s="69">
        <v>5083</v>
      </c>
      <c r="I21" s="69">
        <v>5400</v>
      </c>
      <c r="J21" s="69">
        <v>5208</v>
      </c>
      <c r="K21" s="197">
        <f>J21/I21</f>
        <v>0.96444444444444444</v>
      </c>
      <c r="L21" s="198" t="str">
        <f t="shared" si="1"/>
        <v>Ⅲ</v>
      </c>
      <c r="M21" s="199"/>
      <c r="N21" s="200" t="str">
        <f t="shared" si="6"/>
        <v>①</v>
      </c>
      <c r="O21" s="200" t="str">
        <f t="shared" si="3"/>
        <v>⑤</v>
      </c>
      <c r="P21" s="201" t="str">
        <f t="shared" si="4"/>
        <v>Ⅲ</v>
      </c>
      <c r="Q21" s="202">
        <f>J21-I21</f>
        <v>-192</v>
      </c>
      <c r="R21" s="262"/>
      <c r="S21" s="265"/>
      <c r="T21" s="268"/>
      <c r="U21" s="271"/>
      <c r="V21" s="268"/>
      <c r="W21" s="259"/>
      <c r="X21" s="161"/>
      <c r="Y21" s="2" t="s">
        <v>22</v>
      </c>
      <c r="Z21" s="281"/>
      <c r="AA21" s="105" t="s">
        <v>80</v>
      </c>
      <c r="AB21" s="120" t="s">
        <v>41</v>
      </c>
      <c r="AC21" s="120" t="s">
        <v>41</v>
      </c>
      <c r="AD21" s="120" t="s">
        <v>41</v>
      </c>
    </row>
    <row r="22" spans="1:30" x14ac:dyDescent="0.15">
      <c r="A22" s="51"/>
      <c r="B22" s="224"/>
      <c r="C22" s="225" t="s">
        <v>54</v>
      </c>
      <c r="D22" s="226"/>
      <c r="E22" s="227" t="s">
        <v>26</v>
      </c>
      <c r="F22" s="228">
        <v>283</v>
      </c>
      <c r="G22" s="229">
        <v>252</v>
      </c>
      <c r="H22" s="229">
        <v>237</v>
      </c>
      <c r="I22" s="229">
        <v>350</v>
      </c>
      <c r="J22" s="229">
        <v>223</v>
      </c>
      <c r="K22" s="231">
        <f>J22/I22</f>
        <v>0.63714285714285712</v>
      </c>
      <c r="L22" s="232" t="str">
        <f t="shared" si="1"/>
        <v>Ⅱ</v>
      </c>
      <c r="M22" s="239"/>
      <c r="N22" s="234" t="str">
        <f t="shared" si="6"/>
        <v>②</v>
      </c>
      <c r="O22" s="234" t="str">
        <f t="shared" si="3"/>
        <v>①</v>
      </c>
      <c r="P22" s="235" t="str">
        <f t="shared" si="4"/>
        <v>Ⅱ</v>
      </c>
      <c r="Q22" s="236">
        <f>J22-I22</f>
        <v>-127</v>
      </c>
      <c r="R22" s="262"/>
      <c r="S22" s="265"/>
      <c r="T22" s="268"/>
      <c r="U22" s="271"/>
      <c r="V22" s="268"/>
      <c r="W22" s="259"/>
      <c r="X22" s="161"/>
      <c r="Y22" s="2" t="s">
        <v>22</v>
      </c>
    </row>
    <row r="23" spans="1:30" x14ac:dyDescent="0.15">
      <c r="A23" s="51"/>
      <c r="B23" s="224"/>
      <c r="C23" s="225" t="s">
        <v>55</v>
      </c>
      <c r="D23" s="226"/>
      <c r="E23" s="227" t="s">
        <v>25</v>
      </c>
      <c r="F23" s="228">
        <v>166</v>
      </c>
      <c r="G23" s="229">
        <v>216</v>
      </c>
      <c r="H23" s="230">
        <v>131</v>
      </c>
      <c r="I23" s="229">
        <v>100</v>
      </c>
      <c r="J23" s="230">
        <v>119</v>
      </c>
      <c r="K23" s="231">
        <f>1-((J23-I23)/I23)</f>
        <v>0.81</v>
      </c>
      <c r="L23" s="232" t="str">
        <f t="shared" si="1"/>
        <v>Ⅱ</v>
      </c>
      <c r="M23" s="239"/>
      <c r="N23" s="234" t="str">
        <f t="shared" si="6"/>
        <v>③</v>
      </c>
      <c r="O23" s="234" t="str">
        <f>IF(K23&lt;0.9,"①",IF(AND(1.05&lt;=K23,K23&lt;1.1),"②",IF(AND(1.1&lt;=K23,K23&lt;1.2),"③",IF(K23&gt;=1.2,"④","⑤"))))</f>
        <v>①</v>
      </c>
      <c r="P23" s="235" t="str">
        <f t="shared" si="4"/>
        <v>Ⅱ</v>
      </c>
      <c r="Q23" s="236">
        <f>J23-I23</f>
        <v>19</v>
      </c>
      <c r="R23" s="263"/>
      <c r="S23" s="266"/>
      <c r="T23" s="269"/>
      <c r="U23" s="272"/>
      <c r="V23" s="269"/>
      <c r="W23" s="273"/>
      <c r="X23" s="161"/>
      <c r="Y23" s="2" t="s">
        <v>22</v>
      </c>
    </row>
    <row r="24" spans="1:30" x14ac:dyDescent="0.15">
      <c r="A24" s="51">
        <v>4</v>
      </c>
      <c r="B24" s="60" t="s">
        <v>105</v>
      </c>
      <c r="C24" s="11"/>
      <c r="D24" s="12"/>
      <c r="E24" s="68"/>
      <c r="F24" s="15"/>
      <c r="G24" s="70"/>
      <c r="H24" s="20"/>
      <c r="I24" s="70"/>
      <c r="J24" s="20"/>
      <c r="K24" s="197"/>
      <c r="L24" s="203"/>
      <c r="M24" s="199"/>
      <c r="N24" s="200"/>
      <c r="O24" s="200"/>
      <c r="P24" s="201"/>
      <c r="Q24" s="202"/>
      <c r="R24" s="261">
        <f>COUNTIF($L24:$L30,"Ⅱ")</f>
        <v>1</v>
      </c>
      <c r="S24" s="264">
        <f>COUNTIF($L24:$L30,"Ⅲ")</f>
        <v>4</v>
      </c>
      <c r="T24" s="267">
        <f>COUNTIF($L24:$L30,"Ⅳ")</f>
        <v>1</v>
      </c>
      <c r="U24" s="270">
        <f>T24/V24</f>
        <v>0.16666666666666666</v>
      </c>
      <c r="V24" s="267">
        <f>SUM(R24:T30)</f>
        <v>6</v>
      </c>
      <c r="W24" s="258" t="str">
        <f>IF(R24/V24&gt;=2/3,"Ⅱ",IF(AND(50%&lt;=U24,R24=0),"Ⅳ",IF(AND(2/3&lt;=U24,R24/V24&lt;=10%),"Ⅳ","Ⅲ")))</f>
        <v>Ⅲ</v>
      </c>
      <c r="X24" s="161"/>
      <c r="Y24" s="2" t="s">
        <v>135</v>
      </c>
    </row>
    <row r="25" spans="1:30" ht="15.75" customHeight="1" x14ac:dyDescent="0.15">
      <c r="A25" s="51"/>
      <c r="B25" s="63"/>
      <c r="C25" s="28" t="s">
        <v>56</v>
      </c>
      <c r="D25" s="29"/>
      <c r="E25" s="61" t="s">
        <v>26</v>
      </c>
      <c r="F25" s="21">
        <v>3389</v>
      </c>
      <c r="G25" s="69">
        <v>3390</v>
      </c>
      <c r="H25" s="164">
        <v>3929</v>
      </c>
      <c r="I25" s="69">
        <v>4200</v>
      </c>
      <c r="J25" s="164">
        <v>4014</v>
      </c>
      <c r="K25" s="197">
        <f t="shared" ref="K25:K30" si="7">J25/I25</f>
        <v>0.95571428571428574</v>
      </c>
      <c r="L25" s="198" t="str">
        <f t="shared" si="1"/>
        <v>Ⅲ</v>
      </c>
      <c r="M25" s="199"/>
      <c r="N25" s="200" t="str">
        <f t="shared" si="6"/>
        <v>①</v>
      </c>
      <c r="O25" s="200" t="str">
        <f t="shared" ref="O25:O38" si="8">IF(J25/I25&lt;90%,"①",IF(AND(105%&lt;=J25/I25,J25/I25&lt;110%),"②",IF(AND(110%&lt;=J25/I25,J25/I25&lt;120%),"③",IF(J25/I25&gt;=120%,"④","⑤"))))</f>
        <v>⑤</v>
      </c>
      <c r="P25" s="201" t="str">
        <f t="shared" ref="P25:P77" si="9">INDEX($AB$9:$AD$13,MATCH(O25,$AA$9:$AA$13,0),MATCH(N25,$AB$8:$AD$8,0))</f>
        <v>Ⅲ</v>
      </c>
      <c r="Q25" s="202">
        <f t="shared" ref="Q25:Q30" si="10">J25-I25</f>
        <v>-186</v>
      </c>
      <c r="R25" s="262"/>
      <c r="S25" s="265"/>
      <c r="T25" s="268"/>
      <c r="U25" s="271"/>
      <c r="V25" s="268"/>
      <c r="W25" s="259"/>
      <c r="X25" s="161"/>
      <c r="Y25" s="2" t="s">
        <v>136</v>
      </c>
    </row>
    <row r="26" spans="1:30" x14ac:dyDescent="0.15">
      <c r="A26" s="51"/>
      <c r="B26" s="63"/>
      <c r="C26" s="28" t="s">
        <v>57</v>
      </c>
      <c r="D26" s="29"/>
      <c r="E26" s="61" t="s">
        <v>26</v>
      </c>
      <c r="F26" s="21">
        <v>730</v>
      </c>
      <c r="G26" s="69">
        <v>748</v>
      </c>
      <c r="H26" s="164">
        <v>779</v>
      </c>
      <c r="I26" s="69">
        <v>760</v>
      </c>
      <c r="J26" s="164">
        <v>795</v>
      </c>
      <c r="K26" s="197">
        <f t="shared" si="7"/>
        <v>1.0460526315789473</v>
      </c>
      <c r="L26" s="198" t="str">
        <f t="shared" si="1"/>
        <v>Ⅲ</v>
      </c>
      <c r="M26" s="199"/>
      <c r="N26" s="200" t="str">
        <f t="shared" si="6"/>
        <v>①</v>
      </c>
      <c r="O26" s="200" t="str">
        <f t="shared" si="8"/>
        <v>⑤</v>
      </c>
      <c r="P26" s="201" t="str">
        <f t="shared" si="9"/>
        <v>Ⅲ</v>
      </c>
      <c r="Q26" s="202">
        <f t="shared" si="10"/>
        <v>35</v>
      </c>
      <c r="R26" s="262"/>
      <c r="S26" s="265"/>
      <c r="T26" s="268"/>
      <c r="U26" s="271"/>
      <c r="V26" s="268"/>
      <c r="W26" s="259"/>
      <c r="X26" s="161"/>
      <c r="Y26" s="2" t="s">
        <v>137</v>
      </c>
    </row>
    <row r="27" spans="1:30" x14ac:dyDescent="0.15">
      <c r="A27" s="51"/>
      <c r="B27" s="63"/>
      <c r="C27" s="28" t="s">
        <v>58</v>
      </c>
      <c r="D27" s="29"/>
      <c r="E27" s="61" t="s">
        <v>26</v>
      </c>
      <c r="F27" s="21">
        <v>890</v>
      </c>
      <c r="G27" s="69">
        <v>1079</v>
      </c>
      <c r="H27" s="164">
        <v>1324</v>
      </c>
      <c r="I27" s="69">
        <v>1300</v>
      </c>
      <c r="J27" s="164">
        <v>1492</v>
      </c>
      <c r="K27" s="197">
        <f t="shared" si="7"/>
        <v>1.1476923076923078</v>
      </c>
      <c r="L27" s="198" t="str">
        <f t="shared" si="1"/>
        <v>Ⅳ</v>
      </c>
      <c r="M27" s="199"/>
      <c r="N27" s="200" t="str">
        <f t="shared" si="6"/>
        <v>①</v>
      </c>
      <c r="O27" s="200" t="str">
        <f t="shared" si="8"/>
        <v>③</v>
      </c>
      <c r="P27" s="201" t="str">
        <f t="shared" si="9"/>
        <v>Ⅳ</v>
      </c>
      <c r="Q27" s="202">
        <f t="shared" si="10"/>
        <v>192</v>
      </c>
      <c r="R27" s="262"/>
      <c r="S27" s="265"/>
      <c r="T27" s="268"/>
      <c r="U27" s="271"/>
      <c r="V27" s="268"/>
      <c r="W27" s="259"/>
      <c r="X27" s="161"/>
      <c r="Y27" s="2" t="s">
        <v>138</v>
      </c>
    </row>
    <row r="28" spans="1:30" x14ac:dyDescent="0.15">
      <c r="A28" s="51"/>
      <c r="B28" s="63"/>
      <c r="C28" s="28" t="s">
        <v>5</v>
      </c>
      <c r="D28" s="29"/>
      <c r="E28" s="61" t="s">
        <v>26</v>
      </c>
      <c r="F28" s="21">
        <v>30010</v>
      </c>
      <c r="G28" s="69">
        <v>31109</v>
      </c>
      <c r="H28" s="164">
        <v>35016</v>
      </c>
      <c r="I28" s="69">
        <v>35000</v>
      </c>
      <c r="J28" s="164">
        <v>35587</v>
      </c>
      <c r="K28" s="197">
        <f t="shared" si="7"/>
        <v>1.0167714285714287</v>
      </c>
      <c r="L28" s="198" t="str">
        <f t="shared" si="1"/>
        <v>Ⅲ</v>
      </c>
      <c r="M28" s="199"/>
      <c r="N28" s="200" t="str">
        <f t="shared" si="6"/>
        <v>①</v>
      </c>
      <c r="O28" s="200" t="str">
        <f t="shared" si="8"/>
        <v>⑤</v>
      </c>
      <c r="P28" s="201" t="str">
        <f t="shared" si="9"/>
        <v>Ⅲ</v>
      </c>
      <c r="Q28" s="202">
        <f t="shared" si="10"/>
        <v>587</v>
      </c>
      <c r="R28" s="262"/>
      <c r="S28" s="265"/>
      <c r="T28" s="268"/>
      <c r="U28" s="271"/>
      <c r="V28" s="268"/>
      <c r="W28" s="259"/>
      <c r="X28" s="161"/>
      <c r="Y28" s="2" t="s">
        <v>138</v>
      </c>
    </row>
    <row r="29" spans="1:30" x14ac:dyDescent="0.15">
      <c r="A29" s="51"/>
      <c r="B29" s="63"/>
      <c r="C29" s="28" t="s">
        <v>18</v>
      </c>
      <c r="D29" s="29"/>
      <c r="E29" s="61" t="s">
        <v>34</v>
      </c>
      <c r="F29" s="21">
        <v>11485</v>
      </c>
      <c r="G29" s="69">
        <v>11711</v>
      </c>
      <c r="H29" s="164">
        <v>13226</v>
      </c>
      <c r="I29" s="69">
        <v>14994</v>
      </c>
      <c r="J29" s="164">
        <v>13925</v>
      </c>
      <c r="K29" s="197">
        <f t="shared" si="7"/>
        <v>0.92870481525943716</v>
      </c>
      <c r="L29" s="198" t="str">
        <f t="shared" si="1"/>
        <v>Ⅲ</v>
      </c>
      <c r="M29" s="199"/>
      <c r="N29" s="200" t="str">
        <f t="shared" si="6"/>
        <v>①</v>
      </c>
      <c r="O29" s="200" t="str">
        <f t="shared" si="8"/>
        <v>⑤</v>
      </c>
      <c r="P29" s="201" t="str">
        <f t="shared" si="9"/>
        <v>Ⅲ</v>
      </c>
      <c r="Q29" s="202">
        <f t="shared" si="10"/>
        <v>-1069</v>
      </c>
      <c r="R29" s="262"/>
      <c r="S29" s="265"/>
      <c r="T29" s="268"/>
      <c r="U29" s="271"/>
      <c r="V29" s="268"/>
      <c r="W29" s="259"/>
      <c r="X29" s="161"/>
      <c r="Y29" s="2" t="s">
        <v>136</v>
      </c>
    </row>
    <row r="30" spans="1:30" x14ac:dyDescent="0.15">
      <c r="A30" s="51"/>
      <c r="B30" s="224"/>
      <c r="C30" s="225" t="s">
        <v>59</v>
      </c>
      <c r="D30" s="226"/>
      <c r="E30" s="227" t="s">
        <v>60</v>
      </c>
      <c r="F30" s="242">
        <v>30.7</v>
      </c>
      <c r="G30" s="243">
        <v>28.1</v>
      </c>
      <c r="H30" s="244">
        <v>36.299999999999997</v>
      </c>
      <c r="I30" s="243">
        <v>40</v>
      </c>
      <c r="J30" s="244">
        <v>35.799999999999997</v>
      </c>
      <c r="K30" s="231">
        <f t="shared" si="7"/>
        <v>0.89499999999999991</v>
      </c>
      <c r="L30" s="232" t="str">
        <f t="shared" si="1"/>
        <v>Ⅱ</v>
      </c>
      <c r="M30" s="239"/>
      <c r="N30" s="234" t="str">
        <f t="shared" si="6"/>
        <v>③</v>
      </c>
      <c r="O30" s="234" t="str">
        <f t="shared" si="8"/>
        <v>①</v>
      </c>
      <c r="P30" s="235" t="str">
        <f t="shared" si="9"/>
        <v>Ⅱ</v>
      </c>
      <c r="Q30" s="240">
        <f t="shared" si="10"/>
        <v>-4.2000000000000028</v>
      </c>
      <c r="R30" s="263"/>
      <c r="S30" s="266"/>
      <c r="T30" s="269"/>
      <c r="U30" s="272"/>
      <c r="V30" s="269"/>
      <c r="W30" s="273"/>
      <c r="X30" s="161"/>
      <c r="Y30" s="2" t="s">
        <v>138</v>
      </c>
    </row>
    <row r="31" spans="1:30" x14ac:dyDescent="0.15">
      <c r="A31" s="51">
        <v>5</v>
      </c>
      <c r="B31" s="60" t="s">
        <v>106</v>
      </c>
      <c r="C31" s="11"/>
      <c r="D31" s="12"/>
      <c r="E31" s="68"/>
      <c r="F31" s="14"/>
      <c r="G31" s="62"/>
      <c r="H31" s="20"/>
      <c r="I31" s="62"/>
      <c r="J31" s="20"/>
      <c r="K31" s="197"/>
      <c r="L31" s="203"/>
      <c r="M31" s="199"/>
      <c r="N31" s="200"/>
      <c r="O31" s="200"/>
      <c r="P31" s="201"/>
      <c r="Q31" s="202"/>
      <c r="R31" s="261">
        <f>COUNTIF($L31:$L38,"Ⅱ")</f>
        <v>0</v>
      </c>
      <c r="S31" s="264">
        <f>COUNTIF($L31:$L38,"Ⅲ")</f>
        <v>5</v>
      </c>
      <c r="T31" s="267">
        <f>COUNTIF($L31:$L38,"Ⅳ")</f>
        <v>1</v>
      </c>
      <c r="U31" s="270">
        <f>T31/V31</f>
        <v>0.16666666666666666</v>
      </c>
      <c r="V31" s="267">
        <f>SUM(R31:T38)</f>
        <v>6</v>
      </c>
      <c r="W31" s="258" t="str">
        <f>IF(R31/V31&gt;=2/3,"Ⅱ",IF(AND(50%&lt;=U31,R31=0),"Ⅳ",IF(AND(2/3&lt;=U31,R31/V31&lt;=10%),"Ⅳ","Ⅲ")))</f>
        <v>Ⅲ</v>
      </c>
      <c r="X31" s="161"/>
      <c r="Y31" s="2" t="s">
        <v>23</v>
      </c>
    </row>
    <row r="32" spans="1:30" x14ac:dyDescent="0.15">
      <c r="A32" s="51"/>
      <c r="B32" s="63"/>
      <c r="C32" s="28" t="s">
        <v>39</v>
      </c>
      <c r="D32" s="29"/>
      <c r="E32" s="61" t="s">
        <v>26</v>
      </c>
      <c r="F32" s="21">
        <v>219</v>
      </c>
      <c r="G32" s="69">
        <v>256</v>
      </c>
      <c r="H32" s="69">
        <v>232</v>
      </c>
      <c r="I32" s="69">
        <v>200</v>
      </c>
      <c r="J32" s="69">
        <v>201</v>
      </c>
      <c r="K32" s="197">
        <f>J32/I32</f>
        <v>1.0049999999999999</v>
      </c>
      <c r="L32" s="198" t="str">
        <f t="shared" si="1"/>
        <v>Ⅲ</v>
      </c>
      <c r="M32" s="199"/>
      <c r="N32" s="200" t="str">
        <f t="shared" si="6"/>
        <v>②</v>
      </c>
      <c r="O32" s="200" t="str">
        <f t="shared" si="8"/>
        <v>⑤</v>
      </c>
      <c r="P32" s="201" t="str">
        <f t="shared" si="9"/>
        <v>Ⅲ</v>
      </c>
      <c r="Q32" s="202">
        <f>J32-I32</f>
        <v>1</v>
      </c>
      <c r="R32" s="262"/>
      <c r="S32" s="265"/>
      <c r="T32" s="268"/>
      <c r="U32" s="271"/>
      <c r="V32" s="268"/>
      <c r="W32" s="259"/>
      <c r="X32" s="161"/>
      <c r="Y32" s="2" t="s">
        <v>23</v>
      </c>
    </row>
    <row r="33" spans="1:25" x14ac:dyDescent="0.15">
      <c r="A33" s="51"/>
      <c r="B33" s="63"/>
      <c r="C33" s="28" t="s">
        <v>61</v>
      </c>
      <c r="D33" s="29"/>
      <c r="E33" s="61"/>
      <c r="F33" s="88"/>
      <c r="G33" s="129"/>
      <c r="H33" s="20"/>
      <c r="I33" s="20"/>
      <c r="J33" s="20"/>
      <c r="K33" s="197"/>
      <c r="L33" s="203"/>
      <c r="M33" s="206"/>
      <c r="N33" s="200"/>
      <c r="O33" s="200"/>
      <c r="P33" s="201"/>
      <c r="Q33" s="205"/>
      <c r="R33" s="262"/>
      <c r="S33" s="265"/>
      <c r="T33" s="268"/>
      <c r="U33" s="271"/>
      <c r="V33" s="268"/>
      <c r="W33" s="259"/>
      <c r="X33" s="161"/>
      <c r="Y33" s="2" t="s">
        <v>23</v>
      </c>
    </row>
    <row r="34" spans="1:25" x14ac:dyDescent="0.15">
      <c r="A34" s="51"/>
      <c r="B34" s="63"/>
      <c r="C34" s="28"/>
      <c r="D34" s="29" t="s">
        <v>62</v>
      </c>
      <c r="E34" s="61" t="s">
        <v>26</v>
      </c>
      <c r="F34" s="21">
        <v>32</v>
      </c>
      <c r="G34" s="69">
        <v>36</v>
      </c>
      <c r="H34" s="69">
        <v>45</v>
      </c>
      <c r="I34" s="69">
        <v>30</v>
      </c>
      <c r="J34" s="69">
        <v>30</v>
      </c>
      <c r="K34" s="197">
        <f>J34/I34</f>
        <v>1</v>
      </c>
      <c r="L34" s="198" t="str">
        <f t="shared" si="1"/>
        <v>Ⅲ</v>
      </c>
      <c r="M34" s="199"/>
      <c r="N34" s="200" t="str">
        <f t="shared" si="6"/>
        <v>③</v>
      </c>
      <c r="O34" s="200" t="str">
        <f t="shared" si="8"/>
        <v>⑤</v>
      </c>
      <c r="P34" s="201" t="str">
        <f t="shared" si="9"/>
        <v>Ⅲ</v>
      </c>
      <c r="Q34" s="202">
        <f>J34-I34</f>
        <v>0</v>
      </c>
      <c r="R34" s="262"/>
      <c r="S34" s="265"/>
      <c r="T34" s="268"/>
      <c r="U34" s="271"/>
      <c r="V34" s="268"/>
      <c r="W34" s="259"/>
      <c r="X34" s="161"/>
      <c r="Y34" s="2" t="s">
        <v>23</v>
      </c>
    </row>
    <row r="35" spans="1:25" x14ac:dyDescent="0.15">
      <c r="A35" s="51"/>
      <c r="B35" s="63"/>
      <c r="C35" s="28"/>
      <c r="D35" s="29" t="s">
        <v>63</v>
      </c>
      <c r="E35" s="61" t="s">
        <v>26</v>
      </c>
      <c r="F35" s="21">
        <v>48</v>
      </c>
      <c r="G35" s="69">
        <v>40</v>
      </c>
      <c r="H35" s="69">
        <v>59</v>
      </c>
      <c r="I35" s="69">
        <v>40</v>
      </c>
      <c r="J35" s="69">
        <v>46</v>
      </c>
      <c r="K35" s="197">
        <f>J35/I35</f>
        <v>1.1499999999999999</v>
      </c>
      <c r="L35" s="198" t="str">
        <f t="shared" si="1"/>
        <v>Ⅲ</v>
      </c>
      <c r="M35" s="199"/>
      <c r="N35" s="200" t="str">
        <f t="shared" si="6"/>
        <v>③</v>
      </c>
      <c r="O35" s="200" t="str">
        <f t="shared" si="8"/>
        <v>③</v>
      </c>
      <c r="P35" s="201" t="str">
        <f t="shared" si="9"/>
        <v>Ⅲ</v>
      </c>
      <c r="Q35" s="202">
        <f>J35-I35</f>
        <v>6</v>
      </c>
      <c r="R35" s="262"/>
      <c r="S35" s="265"/>
      <c r="T35" s="268"/>
      <c r="U35" s="271"/>
      <c r="V35" s="268"/>
      <c r="W35" s="259"/>
      <c r="X35" s="161"/>
      <c r="Y35" s="2" t="s">
        <v>23</v>
      </c>
    </row>
    <row r="36" spans="1:25" x14ac:dyDescent="0.15">
      <c r="A36" s="51"/>
      <c r="B36" s="63"/>
      <c r="C36" s="28"/>
      <c r="D36" s="29" t="s">
        <v>64</v>
      </c>
      <c r="E36" s="61" t="s">
        <v>26</v>
      </c>
      <c r="F36" s="97"/>
      <c r="G36" s="69">
        <v>30</v>
      </c>
      <c r="H36" s="69">
        <v>26</v>
      </c>
      <c r="I36" s="69">
        <v>25</v>
      </c>
      <c r="J36" s="69">
        <v>25</v>
      </c>
      <c r="K36" s="197">
        <f>J36/I36</f>
        <v>1</v>
      </c>
      <c r="L36" s="198" t="str">
        <f t="shared" si="1"/>
        <v>Ⅲ</v>
      </c>
      <c r="M36" s="199"/>
      <c r="N36" s="200" t="str">
        <f t="shared" si="6"/>
        <v>③</v>
      </c>
      <c r="O36" s="200" t="str">
        <f t="shared" si="8"/>
        <v>⑤</v>
      </c>
      <c r="P36" s="201" t="str">
        <f t="shared" si="9"/>
        <v>Ⅲ</v>
      </c>
      <c r="Q36" s="202">
        <f>J36-I36</f>
        <v>0</v>
      </c>
      <c r="R36" s="262"/>
      <c r="S36" s="265"/>
      <c r="T36" s="268"/>
      <c r="U36" s="271"/>
      <c r="V36" s="268"/>
      <c r="W36" s="259"/>
      <c r="X36" s="161"/>
      <c r="Y36" s="2" t="s">
        <v>23</v>
      </c>
    </row>
    <row r="37" spans="1:25" x14ac:dyDescent="0.15">
      <c r="A37" s="51"/>
      <c r="B37" s="63"/>
      <c r="C37" s="28" t="s">
        <v>65</v>
      </c>
      <c r="D37" s="29"/>
      <c r="E37" s="61" t="s">
        <v>26</v>
      </c>
      <c r="F37" s="131">
        <v>280</v>
      </c>
      <c r="G37" s="222">
        <v>322</v>
      </c>
      <c r="H37" s="69">
        <v>353</v>
      </c>
      <c r="I37" s="69">
        <v>350</v>
      </c>
      <c r="J37" s="69">
        <v>388</v>
      </c>
      <c r="K37" s="197">
        <f>J37/I37</f>
        <v>1.1085714285714285</v>
      </c>
      <c r="L37" s="198" t="str">
        <f t="shared" si="1"/>
        <v>Ⅳ</v>
      </c>
      <c r="M37" s="199"/>
      <c r="N37" s="200" t="str">
        <f t="shared" si="6"/>
        <v>②</v>
      </c>
      <c r="O37" s="200" t="str">
        <f t="shared" si="8"/>
        <v>③</v>
      </c>
      <c r="P37" s="201" t="str">
        <f t="shared" si="9"/>
        <v>Ⅳ</v>
      </c>
      <c r="Q37" s="202">
        <f>J37-I37</f>
        <v>38</v>
      </c>
      <c r="R37" s="262"/>
      <c r="S37" s="265"/>
      <c r="T37" s="268"/>
      <c r="U37" s="271"/>
      <c r="V37" s="268"/>
      <c r="W37" s="259"/>
      <c r="X37" s="161"/>
      <c r="Y37" s="2" t="s">
        <v>23</v>
      </c>
    </row>
    <row r="38" spans="1:25" x14ac:dyDescent="0.15">
      <c r="A38" s="51"/>
      <c r="B38" s="63"/>
      <c r="C38" s="28" t="s">
        <v>66</v>
      </c>
      <c r="D38" s="29"/>
      <c r="E38" s="61" t="s">
        <v>26</v>
      </c>
      <c r="F38" s="21">
        <v>41</v>
      </c>
      <c r="G38" s="69">
        <v>34</v>
      </c>
      <c r="H38" s="69">
        <v>35</v>
      </c>
      <c r="I38" s="69">
        <v>35</v>
      </c>
      <c r="J38" s="69">
        <v>40</v>
      </c>
      <c r="K38" s="197">
        <f>J38/I38</f>
        <v>1.1428571428571428</v>
      </c>
      <c r="L38" s="198" t="str">
        <f t="shared" si="1"/>
        <v>Ⅲ</v>
      </c>
      <c r="M38" s="199"/>
      <c r="N38" s="200" t="str">
        <f t="shared" si="6"/>
        <v>③</v>
      </c>
      <c r="O38" s="200" t="str">
        <f t="shared" si="8"/>
        <v>③</v>
      </c>
      <c r="P38" s="201" t="str">
        <f t="shared" si="9"/>
        <v>Ⅲ</v>
      </c>
      <c r="Q38" s="202">
        <f>J38-I38</f>
        <v>5</v>
      </c>
      <c r="R38" s="263"/>
      <c r="S38" s="266"/>
      <c r="T38" s="269"/>
      <c r="U38" s="272"/>
      <c r="V38" s="269"/>
      <c r="W38" s="273"/>
      <c r="X38" s="161"/>
      <c r="Y38" s="2" t="s">
        <v>23</v>
      </c>
    </row>
    <row r="39" spans="1:25" x14ac:dyDescent="0.15">
      <c r="A39" s="51">
        <v>10</v>
      </c>
      <c r="B39" s="278" t="s">
        <v>6</v>
      </c>
      <c r="C39" s="279"/>
      <c r="D39" s="280"/>
      <c r="E39" s="71"/>
      <c r="F39" s="21"/>
      <c r="G39" s="69"/>
      <c r="H39" s="14"/>
      <c r="I39" s="69"/>
      <c r="J39" s="14"/>
      <c r="K39" s="197"/>
      <c r="L39" s="203"/>
      <c r="M39" s="199"/>
      <c r="N39" s="200"/>
      <c r="O39" s="200"/>
      <c r="P39" s="201"/>
      <c r="Q39" s="202"/>
      <c r="R39" s="261">
        <f>COUNTIF($L39:$L66,"Ⅱ")</f>
        <v>4</v>
      </c>
      <c r="S39" s="264">
        <f>COUNTIF($L39:$L66,"Ⅲ")</f>
        <v>11</v>
      </c>
      <c r="T39" s="267">
        <f>COUNTIF($L39:$L66,"Ⅳ")</f>
        <v>7</v>
      </c>
      <c r="U39" s="270">
        <f>T39/V39</f>
        <v>0.31818181818181818</v>
      </c>
      <c r="V39" s="267">
        <f>SUM(R39:T66)</f>
        <v>22</v>
      </c>
      <c r="W39" s="258" t="str">
        <f>IF(R39/V39&gt;=2/3,"Ⅱ",IF(AND(50%&lt;=U39,R39=0),"Ⅳ",IF(AND(2/3&lt;=U39,R39/V39&lt;=10%),"Ⅳ","Ⅲ")))</f>
        <v>Ⅲ</v>
      </c>
      <c r="X39" s="161"/>
      <c r="Y39" s="7" t="s">
        <v>139</v>
      </c>
    </row>
    <row r="40" spans="1:25" x14ac:dyDescent="0.15">
      <c r="A40" s="51"/>
      <c r="B40" s="60" t="s">
        <v>14</v>
      </c>
      <c r="C40" s="33" t="s">
        <v>107</v>
      </c>
      <c r="D40" s="35"/>
      <c r="E40" s="61"/>
      <c r="F40" s="21"/>
      <c r="G40" s="69"/>
      <c r="H40" s="14"/>
      <c r="I40" s="69"/>
      <c r="J40" s="14"/>
      <c r="K40" s="197"/>
      <c r="L40" s="203"/>
      <c r="M40" s="199"/>
      <c r="N40" s="200"/>
      <c r="O40" s="200"/>
      <c r="P40" s="201"/>
      <c r="Q40" s="202"/>
      <c r="R40" s="262"/>
      <c r="S40" s="265"/>
      <c r="T40" s="268"/>
      <c r="U40" s="271"/>
      <c r="V40" s="268"/>
      <c r="W40" s="259"/>
      <c r="X40" s="161"/>
      <c r="Y40" s="7" t="s">
        <v>21</v>
      </c>
    </row>
    <row r="41" spans="1:25" x14ac:dyDescent="0.15">
      <c r="A41" s="51"/>
      <c r="B41" s="63"/>
      <c r="C41" s="28"/>
      <c r="D41" s="29" t="s">
        <v>7</v>
      </c>
      <c r="E41" s="61" t="s">
        <v>25</v>
      </c>
      <c r="F41" s="21">
        <v>31891</v>
      </c>
      <c r="G41" s="69">
        <v>33727</v>
      </c>
      <c r="H41" s="69">
        <v>35554</v>
      </c>
      <c r="I41" s="69">
        <v>35300</v>
      </c>
      <c r="J41" s="69">
        <v>37566</v>
      </c>
      <c r="K41" s="197">
        <f t="shared" ref="K41:K46" si="11">J41/I41</f>
        <v>1.0641926345609065</v>
      </c>
      <c r="L41" s="198" t="str">
        <f t="shared" ref="L41:L66" si="12">P41</f>
        <v>Ⅳ</v>
      </c>
      <c r="M41" s="199"/>
      <c r="N41" s="200" t="str">
        <f t="shared" si="6"/>
        <v>①</v>
      </c>
      <c r="O41" s="200" t="str">
        <f t="shared" ref="O41:O66" si="13">IF(J41/I41&lt;90%,"①",IF(AND(105%&lt;=J41/I41,J41/I41&lt;110%),"②",IF(AND(110%&lt;=J41/I41,J41/I41&lt;120%),"③",IF(J41/I41&gt;=120%,"④","⑤"))))</f>
        <v>②</v>
      </c>
      <c r="P41" s="201" t="str">
        <f t="shared" si="9"/>
        <v>Ⅳ</v>
      </c>
      <c r="Q41" s="202">
        <f t="shared" ref="Q41:Q46" si="14">J41-I41</f>
        <v>2266</v>
      </c>
      <c r="R41" s="262"/>
      <c r="S41" s="265"/>
      <c r="T41" s="268"/>
      <c r="U41" s="271"/>
      <c r="V41" s="268"/>
      <c r="W41" s="259"/>
      <c r="X41" s="161"/>
      <c r="Y41" s="7" t="s">
        <v>21</v>
      </c>
    </row>
    <row r="42" spans="1:25" x14ac:dyDescent="0.15">
      <c r="A42" s="51"/>
      <c r="B42" s="63"/>
      <c r="C42" s="28"/>
      <c r="D42" s="36" t="s">
        <v>8</v>
      </c>
      <c r="E42" s="61" t="s">
        <v>25</v>
      </c>
      <c r="F42" s="21">
        <v>7170</v>
      </c>
      <c r="G42" s="69">
        <v>9189</v>
      </c>
      <c r="H42" s="69">
        <v>10376</v>
      </c>
      <c r="I42" s="69">
        <v>10350</v>
      </c>
      <c r="J42" s="69">
        <v>10787</v>
      </c>
      <c r="K42" s="197">
        <f t="shared" si="11"/>
        <v>1.0422222222222222</v>
      </c>
      <c r="L42" s="198" t="str">
        <f t="shared" si="12"/>
        <v>Ⅲ</v>
      </c>
      <c r="M42" s="199"/>
      <c r="N42" s="200" t="str">
        <f t="shared" si="6"/>
        <v>①</v>
      </c>
      <c r="O42" s="200" t="str">
        <f t="shared" si="13"/>
        <v>⑤</v>
      </c>
      <c r="P42" s="201" t="str">
        <f t="shared" si="9"/>
        <v>Ⅲ</v>
      </c>
      <c r="Q42" s="202">
        <f t="shared" si="14"/>
        <v>437</v>
      </c>
      <c r="R42" s="262"/>
      <c r="S42" s="265"/>
      <c r="T42" s="268"/>
      <c r="U42" s="271"/>
      <c r="V42" s="268"/>
      <c r="W42" s="259"/>
      <c r="X42" s="161"/>
      <c r="Y42" s="7" t="s">
        <v>21</v>
      </c>
    </row>
    <row r="43" spans="1:25" x14ac:dyDescent="0.15">
      <c r="A43" s="51"/>
      <c r="B43" s="63"/>
      <c r="C43" s="28"/>
      <c r="D43" s="29" t="s">
        <v>67</v>
      </c>
      <c r="E43" s="61" t="s">
        <v>25</v>
      </c>
      <c r="F43" s="21">
        <v>4031</v>
      </c>
      <c r="G43" s="69">
        <v>4417</v>
      </c>
      <c r="H43" s="69">
        <v>4628</v>
      </c>
      <c r="I43" s="69">
        <v>4680</v>
      </c>
      <c r="J43" s="69">
        <v>4467</v>
      </c>
      <c r="K43" s="197">
        <f t="shared" si="11"/>
        <v>0.95448717948717954</v>
      </c>
      <c r="L43" s="198" t="str">
        <f t="shared" si="12"/>
        <v>Ⅲ</v>
      </c>
      <c r="M43" s="199"/>
      <c r="N43" s="200" t="str">
        <f t="shared" si="6"/>
        <v>①</v>
      </c>
      <c r="O43" s="200" t="str">
        <f t="shared" si="13"/>
        <v>⑤</v>
      </c>
      <c r="P43" s="201" t="str">
        <f t="shared" si="9"/>
        <v>Ⅲ</v>
      </c>
      <c r="Q43" s="202">
        <f t="shared" si="14"/>
        <v>-213</v>
      </c>
      <c r="R43" s="262"/>
      <c r="S43" s="265"/>
      <c r="T43" s="268"/>
      <c r="U43" s="271"/>
      <c r="V43" s="268"/>
      <c r="W43" s="259"/>
      <c r="X43" s="161"/>
      <c r="Y43" s="7" t="s">
        <v>21</v>
      </c>
    </row>
    <row r="44" spans="1:25" x14ac:dyDescent="0.15">
      <c r="A44" s="51"/>
      <c r="B44" s="63"/>
      <c r="C44" s="28"/>
      <c r="D44" s="36" t="s">
        <v>9</v>
      </c>
      <c r="E44" s="61" t="s">
        <v>25</v>
      </c>
      <c r="F44" s="21">
        <v>2808</v>
      </c>
      <c r="G44" s="69">
        <v>2850</v>
      </c>
      <c r="H44" s="69">
        <v>2596</v>
      </c>
      <c r="I44" s="69">
        <v>2650</v>
      </c>
      <c r="J44" s="69">
        <v>2572</v>
      </c>
      <c r="K44" s="197">
        <f t="shared" si="11"/>
        <v>0.97056603773584904</v>
      </c>
      <c r="L44" s="198" t="str">
        <f t="shared" si="12"/>
        <v>Ⅲ</v>
      </c>
      <c r="M44" s="199"/>
      <c r="N44" s="200" t="str">
        <f t="shared" si="6"/>
        <v>①</v>
      </c>
      <c r="O44" s="200" t="str">
        <f t="shared" si="13"/>
        <v>⑤</v>
      </c>
      <c r="P44" s="201" t="str">
        <f t="shared" si="9"/>
        <v>Ⅲ</v>
      </c>
      <c r="Q44" s="202">
        <f t="shared" si="14"/>
        <v>-78</v>
      </c>
      <c r="R44" s="262"/>
      <c r="S44" s="265"/>
      <c r="T44" s="268"/>
      <c r="U44" s="271"/>
      <c r="V44" s="268"/>
      <c r="W44" s="259"/>
      <c r="X44" s="161"/>
      <c r="Y44" s="7" t="s">
        <v>21</v>
      </c>
    </row>
    <row r="45" spans="1:25" x14ac:dyDescent="0.15">
      <c r="A45" s="51"/>
      <c r="B45" s="224"/>
      <c r="C45" s="225"/>
      <c r="D45" s="226" t="s">
        <v>10</v>
      </c>
      <c r="E45" s="227" t="s">
        <v>25</v>
      </c>
      <c r="F45" s="228">
        <v>12716</v>
      </c>
      <c r="G45" s="229">
        <v>10458</v>
      </c>
      <c r="H45" s="229">
        <v>12337</v>
      </c>
      <c r="I45" s="229">
        <v>12820</v>
      </c>
      <c r="J45" s="229">
        <v>10290</v>
      </c>
      <c r="K45" s="231">
        <f t="shared" si="11"/>
        <v>0.80265210608424342</v>
      </c>
      <c r="L45" s="232" t="str">
        <f t="shared" si="12"/>
        <v>Ⅱ</v>
      </c>
      <c r="M45" s="239"/>
      <c r="N45" s="234" t="str">
        <f t="shared" si="6"/>
        <v>①</v>
      </c>
      <c r="O45" s="234" t="str">
        <f t="shared" si="13"/>
        <v>①</v>
      </c>
      <c r="P45" s="235" t="str">
        <f t="shared" si="9"/>
        <v>Ⅱ</v>
      </c>
      <c r="Q45" s="236">
        <f t="shared" si="14"/>
        <v>-2530</v>
      </c>
      <c r="R45" s="262"/>
      <c r="S45" s="265"/>
      <c r="T45" s="268"/>
      <c r="U45" s="271"/>
      <c r="V45" s="268"/>
      <c r="W45" s="259"/>
      <c r="X45" s="161"/>
      <c r="Y45" s="7" t="s">
        <v>21</v>
      </c>
    </row>
    <row r="46" spans="1:25" x14ac:dyDescent="0.15">
      <c r="A46" s="51"/>
      <c r="B46" s="224"/>
      <c r="C46" s="225"/>
      <c r="D46" s="226" t="s">
        <v>29</v>
      </c>
      <c r="E46" s="227" t="s">
        <v>25</v>
      </c>
      <c r="F46" s="228">
        <v>619</v>
      </c>
      <c r="G46" s="229">
        <v>650</v>
      </c>
      <c r="H46" s="229">
        <v>689</v>
      </c>
      <c r="I46" s="229">
        <v>710</v>
      </c>
      <c r="J46" s="229">
        <v>543</v>
      </c>
      <c r="K46" s="231">
        <f t="shared" si="11"/>
        <v>0.76478873239436618</v>
      </c>
      <c r="L46" s="232" t="str">
        <f t="shared" si="12"/>
        <v>Ⅱ</v>
      </c>
      <c r="M46" s="239"/>
      <c r="N46" s="234" t="str">
        <f t="shared" si="6"/>
        <v>①</v>
      </c>
      <c r="O46" s="234" t="str">
        <f t="shared" si="13"/>
        <v>①</v>
      </c>
      <c r="P46" s="235" t="str">
        <f t="shared" si="9"/>
        <v>Ⅱ</v>
      </c>
      <c r="Q46" s="236">
        <f t="shared" si="14"/>
        <v>-167</v>
      </c>
      <c r="R46" s="262"/>
      <c r="S46" s="265"/>
      <c r="T46" s="268"/>
      <c r="U46" s="271"/>
      <c r="V46" s="268"/>
      <c r="W46" s="259"/>
      <c r="X46" s="161"/>
      <c r="Y46" s="7" t="s">
        <v>21</v>
      </c>
    </row>
    <row r="47" spans="1:25" x14ac:dyDescent="0.15">
      <c r="A47" s="51"/>
      <c r="B47" s="60" t="s">
        <v>14</v>
      </c>
      <c r="C47" s="32" t="s">
        <v>108</v>
      </c>
      <c r="D47" s="37"/>
      <c r="E47" s="61"/>
      <c r="F47" s="21"/>
      <c r="G47" s="69"/>
      <c r="H47" s="20"/>
      <c r="I47" s="69"/>
      <c r="J47" s="20"/>
      <c r="K47" s="197"/>
      <c r="L47" s="203"/>
      <c r="M47" s="199"/>
      <c r="N47" s="200"/>
      <c r="O47" s="200"/>
      <c r="P47" s="201"/>
      <c r="Q47" s="202"/>
      <c r="R47" s="262"/>
      <c r="S47" s="265"/>
      <c r="T47" s="268"/>
      <c r="U47" s="271"/>
      <c r="V47" s="268"/>
      <c r="W47" s="259"/>
      <c r="X47" s="161"/>
      <c r="Y47" s="2" t="s">
        <v>129</v>
      </c>
    </row>
    <row r="48" spans="1:25" x14ac:dyDescent="0.15">
      <c r="A48" s="51"/>
      <c r="B48" s="63"/>
      <c r="C48" s="28"/>
      <c r="D48" s="29" t="s">
        <v>7</v>
      </c>
      <c r="E48" s="61" t="s">
        <v>25</v>
      </c>
      <c r="F48" s="21">
        <v>11684</v>
      </c>
      <c r="G48" s="69">
        <v>12005</v>
      </c>
      <c r="H48" s="69">
        <v>13413</v>
      </c>
      <c r="I48" s="69">
        <v>13000</v>
      </c>
      <c r="J48" s="69">
        <v>14706</v>
      </c>
      <c r="K48" s="197">
        <f>J48/I48</f>
        <v>1.1312307692307693</v>
      </c>
      <c r="L48" s="198" t="str">
        <f t="shared" si="12"/>
        <v>Ⅳ</v>
      </c>
      <c r="M48" s="199"/>
      <c r="N48" s="200" t="str">
        <f t="shared" si="6"/>
        <v>①</v>
      </c>
      <c r="O48" s="200" t="str">
        <f t="shared" si="13"/>
        <v>③</v>
      </c>
      <c r="P48" s="201" t="str">
        <f t="shared" si="9"/>
        <v>Ⅳ</v>
      </c>
      <c r="Q48" s="202">
        <f>J48-I48</f>
        <v>1706</v>
      </c>
      <c r="R48" s="262"/>
      <c r="S48" s="265"/>
      <c r="T48" s="268"/>
      <c r="U48" s="271"/>
      <c r="V48" s="268"/>
      <c r="W48" s="259"/>
      <c r="X48" s="161"/>
      <c r="Y48" s="2" t="s">
        <v>129</v>
      </c>
    </row>
    <row r="49" spans="1:25" x14ac:dyDescent="0.15">
      <c r="A49" s="51"/>
      <c r="B49" s="63"/>
      <c r="C49" s="28"/>
      <c r="D49" s="36" t="s">
        <v>8</v>
      </c>
      <c r="E49" s="61" t="s">
        <v>25</v>
      </c>
      <c r="F49" s="21">
        <v>2139</v>
      </c>
      <c r="G49" s="69">
        <v>2262</v>
      </c>
      <c r="H49" s="69">
        <v>2605</v>
      </c>
      <c r="I49" s="69">
        <v>2500</v>
      </c>
      <c r="J49" s="69">
        <v>2808</v>
      </c>
      <c r="K49" s="197">
        <f>J49/I49</f>
        <v>1.1232</v>
      </c>
      <c r="L49" s="198" t="str">
        <f t="shared" si="12"/>
        <v>Ⅳ</v>
      </c>
      <c r="M49" s="199"/>
      <c r="N49" s="200" t="str">
        <f t="shared" si="6"/>
        <v>①</v>
      </c>
      <c r="O49" s="200" t="str">
        <f t="shared" si="13"/>
        <v>③</v>
      </c>
      <c r="P49" s="201" t="str">
        <f t="shared" si="9"/>
        <v>Ⅳ</v>
      </c>
      <c r="Q49" s="202">
        <f>J49-I49</f>
        <v>308</v>
      </c>
      <c r="R49" s="262"/>
      <c r="S49" s="265"/>
      <c r="T49" s="268"/>
      <c r="U49" s="271"/>
      <c r="V49" s="268"/>
      <c r="W49" s="259"/>
      <c r="X49" s="161"/>
      <c r="Y49" s="2" t="s">
        <v>129</v>
      </c>
    </row>
    <row r="50" spans="1:25" x14ac:dyDescent="0.15">
      <c r="A50" s="51"/>
      <c r="B50" s="63"/>
      <c r="C50" s="28"/>
      <c r="D50" s="29" t="s">
        <v>67</v>
      </c>
      <c r="E50" s="61" t="s">
        <v>25</v>
      </c>
      <c r="F50" s="21">
        <v>134</v>
      </c>
      <c r="G50" s="69">
        <v>279</v>
      </c>
      <c r="H50" s="69">
        <v>296</v>
      </c>
      <c r="I50" s="69">
        <v>290</v>
      </c>
      <c r="J50" s="69">
        <v>281</v>
      </c>
      <c r="K50" s="197">
        <f>J50/I50</f>
        <v>0.96896551724137936</v>
      </c>
      <c r="L50" s="198" t="str">
        <f t="shared" si="12"/>
        <v>Ⅲ</v>
      </c>
      <c r="M50" s="199"/>
      <c r="N50" s="200" t="str">
        <f t="shared" si="6"/>
        <v>②</v>
      </c>
      <c r="O50" s="200" t="str">
        <f t="shared" si="13"/>
        <v>⑤</v>
      </c>
      <c r="P50" s="201" t="str">
        <f t="shared" si="9"/>
        <v>Ⅲ</v>
      </c>
      <c r="Q50" s="202">
        <f>J50-I50</f>
        <v>-9</v>
      </c>
      <c r="R50" s="262"/>
      <c r="S50" s="265"/>
      <c r="T50" s="268"/>
      <c r="U50" s="271"/>
      <c r="V50" s="268"/>
      <c r="W50" s="259"/>
      <c r="X50" s="161"/>
      <c r="Y50" s="2" t="s">
        <v>129</v>
      </c>
    </row>
    <row r="51" spans="1:25" x14ac:dyDescent="0.15">
      <c r="A51" s="51"/>
      <c r="B51" s="224"/>
      <c r="C51" s="225"/>
      <c r="D51" s="241" t="s">
        <v>9</v>
      </c>
      <c r="E51" s="227" t="s">
        <v>25</v>
      </c>
      <c r="F51" s="228">
        <v>834</v>
      </c>
      <c r="G51" s="229">
        <v>862</v>
      </c>
      <c r="H51" s="229">
        <v>931</v>
      </c>
      <c r="I51" s="229">
        <v>940</v>
      </c>
      <c r="J51" s="229">
        <v>834</v>
      </c>
      <c r="K51" s="231">
        <f>J51/I51</f>
        <v>0.88723404255319149</v>
      </c>
      <c r="L51" s="232" t="str">
        <f t="shared" si="12"/>
        <v>Ⅱ</v>
      </c>
      <c r="M51" s="239"/>
      <c r="N51" s="234" t="str">
        <f t="shared" si="6"/>
        <v>①</v>
      </c>
      <c r="O51" s="234" t="str">
        <f t="shared" si="13"/>
        <v>①</v>
      </c>
      <c r="P51" s="235" t="str">
        <f t="shared" si="9"/>
        <v>Ⅱ</v>
      </c>
      <c r="Q51" s="236">
        <f>J51-I51</f>
        <v>-106</v>
      </c>
      <c r="R51" s="262"/>
      <c r="S51" s="265"/>
      <c r="T51" s="268"/>
      <c r="U51" s="271"/>
      <c r="V51" s="268"/>
      <c r="W51" s="259"/>
      <c r="X51" s="161"/>
      <c r="Y51" s="2" t="s">
        <v>129</v>
      </c>
    </row>
    <row r="52" spans="1:25" x14ac:dyDescent="0.15">
      <c r="A52" s="51"/>
      <c r="B52" s="63"/>
      <c r="C52" s="28"/>
      <c r="D52" s="29" t="s">
        <v>10</v>
      </c>
      <c r="E52" s="61" t="s">
        <v>25</v>
      </c>
      <c r="F52" s="21">
        <v>4508</v>
      </c>
      <c r="G52" s="69">
        <v>2138</v>
      </c>
      <c r="H52" s="69">
        <v>4377</v>
      </c>
      <c r="I52" s="69">
        <v>4850</v>
      </c>
      <c r="J52" s="69">
        <v>4411</v>
      </c>
      <c r="K52" s="197">
        <f>J52/I52</f>
        <v>0.90948453608247426</v>
      </c>
      <c r="L52" s="198" t="str">
        <f t="shared" si="12"/>
        <v>Ⅲ</v>
      </c>
      <c r="M52" s="199"/>
      <c r="N52" s="200" t="str">
        <f t="shared" si="6"/>
        <v>①</v>
      </c>
      <c r="O52" s="200" t="str">
        <f t="shared" si="13"/>
        <v>⑤</v>
      </c>
      <c r="P52" s="201" t="str">
        <f t="shared" si="9"/>
        <v>Ⅲ</v>
      </c>
      <c r="Q52" s="202">
        <f>J52-I52</f>
        <v>-439</v>
      </c>
      <c r="R52" s="262"/>
      <c r="S52" s="265"/>
      <c r="T52" s="268"/>
      <c r="U52" s="271"/>
      <c r="V52" s="268"/>
      <c r="W52" s="259"/>
      <c r="X52" s="161"/>
      <c r="Y52" s="2" t="s">
        <v>130</v>
      </c>
    </row>
    <row r="53" spans="1:25" x14ac:dyDescent="0.15">
      <c r="A53" s="51"/>
      <c r="B53" s="60" t="s">
        <v>14</v>
      </c>
      <c r="C53" s="32" t="s">
        <v>109</v>
      </c>
      <c r="D53" s="37"/>
      <c r="E53" s="61"/>
      <c r="F53" s="21"/>
      <c r="G53" s="69"/>
      <c r="H53" s="20"/>
      <c r="I53" s="69"/>
      <c r="J53" s="20"/>
      <c r="K53" s="197"/>
      <c r="L53" s="203"/>
      <c r="M53" s="199"/>
      <c r="N53" s="200"/>
      <c r="O53" s="200"/>
      <c r="P53" s="201"/>
      <c r="Q53" s="202"/>
      <c r="R53" s="262"/>
      <c r="S53" s="265"/>
      <c r="T53" s="268"/>
      <c r="U53" s="271"/>
      <c r="V53" s="268"/>
      <c r="W53" s="259"/>
      <c r="X53" s="161"/>
      <c r="Y53" s="2" t="s">
        <v>22</v>
      </c>
    </row>
    <row r="54" spans="1:25" x14ac:dyDescent="0.15">
      <c r="A54" s="51"/>
      <c r="B54" s="63"/>
      <c r="C54" s="28"/>
      <c r="D54" s="29" t="s">
        <v>7</v>
      </c>
      <c r="E54" s="61" t="s">
        <v>25</v>
      </c>
      <c r="F54" s="21">
        <v>1183</v>
      </c>
      <c r="G54" s="69">
        <v>1417</v>
      </c>
      <c r="H54" s="69">
        <v>1385</v>
      </c>
      <c r="I54" s="69">
        <v>1300</v>
      </c>
      <c r="J54" s="69">
        <v>1513</v>
      </c>
      <c r="K54" s="197">
        <f>J54/I54</f>
        <v>1.1638461538461538</v>
      </c>
      <c r="L54" s="198" t="str">
        <f t="shared" si="12"/>
        <v>Ⅳ</v>
      </c>
      <c r="M54" s="199"/>
      <c r="N54" s="200" t="str">
        <f t="shared" si="6"/>
        <v>①</v>
      </c>
      <c r="O54" s="200" t="str">
        <f t="shared" si="13"/>
        <v>③</v>
      </c>
      <c r="P54" s="201" t="str">
        <f t="shared" si="9"/>
        <v>Ⅳ</v>
      </c>
      <c r="Q54" s="202">
        <f>J54-I54</f>
        <v>213</v>
      </c>
      <c r="R54" s="262"/>
      <c r="S54" s="265"/>
      <c r="T54" s="268"/>
      <c r="U54" s="271"/>
      <c r="V54" s="268"/>
      <c r="W54" s="259"/>
      <c r="X54" s="161"/>
      <c r="Y54" s="2" t="s">
        <v>22</v>
      </c>
    </row>
    <row r="55" spans="1:25" x14ac:dyDescent="0.15">
      <c r="A55" s="51"/>
      <c r="B55" s="60" t="s">
        <v>14</v>
      </c>
      <c r="C55" s="32" t="s">
        <v>110</v>
      </c>
      <c r="D55" s="37"/>
      <c r="E55" s="61"/>
      <c r="F55" s="21"/>
      <c r="G55" s="69"/>
      <c r="H55" s="20"/>
      <c r="I55" s="69"/>
      <c r="J55" s="20"/>
      <c r="K55" s="197"/>
      <c r="L55" s="203"/>
      <c r="M55" s="199"/>
      <c r="N55" s="200"/>
      <c r="O55" s="200"/>
      <c r="P55" s="201"/>
      <c r="Q55" s="202"/>
      <c r="R55" s="262"/>
      <c r="S55" s="265"/>
      <c r="T55" s="268"/>
      <c r="U55" s="271"/>
      <c r="V55" s="268"/>
      <c r="W55" s="259"/>
      <c r="X55" s="161"/>
      <c r="Y55" s="2" t="s">
        <v>140</v>
      </c>
    </row>
    <row r="56" spans="1:25" x14ac:dyDescent="0.15">
      <c r="A56" s="51"/>
      <c r="B56" s="63"/>
      <c r="C56" s="28"/>
      <c r="D56" s="29" t="s">
        <v>7</v>
      </c>
      <c r="E56" s="61" t="s">
        <v>25</v>
      </c>
      <c r="F56" s="21">
        <v>22172</v>
      </c>
      <c r="G56" s="69">
        <v>22364</v>
      </c>
      <c r="H56" s="164">
        <v>26585</v>
      </c>
      <c r="I56" s="69">
        <v>26230</v>
      </c>
      <c r="J56" s="164">
        <v>28268</v>
      </c>
      <c r="K56" s="197">
        <f>J56/I56</f>
        <v>1.0776972931757529</v>
      </c>
      <c r="L56" s="198" t="str">
        <f t="shared" si="12"/>
        <v>Ⅳ</v>
      </c>
      <c r="M56" s="199"/>
      <c r="N56" s="200" t="str">
        <f t="shared" si="6"/>
        <v>①</v>
      </c>
      <c r="O56" s="200" t="str">
        <f t="shared" si="13"/>
        <v>②</v>
      </c>
      <c r="P56" s="201" t="str">
        <f t="shared" si="9"/>
        <v>Ⅳ</v>
      </c>
      <c r="Q56" s="202">
        <f>J56-I56</f>
        <v>2038</v>
      </c>
      <c r="R56" s="262"/>
      <c r="S56" s="265"/>
      <c r="T56" s="268"/>
      <c r="U56" s="271"/>
      <c r="V56" s="268"/>
      <c r="W56" s="259"/>
      <c r="X56" s="161"/>
      <c r="Y56" s="2" t="s">
        <v>138</v>
      </c>
    </row>
    <row r="57" spans="1:25" x14ac:dyDescent="0.15">
      <c r="A57" s="51"/>
      <c r="B57" s="63"/>
      <c r="C57" s="28"/>
      <c r="D57" s="36" t="s">
        <v>8</v>
      </c>
      <c r="E57" s="61" t="s">
        <v>25</v>
      </c>
      <c r="F57" s="21">
        <v>7589</v>
      </c>
      <c r="G57" s="69">
        <v>7687</v>
      </c>
      <c r="H57" s="164">
        <v>9784</v>
      </c>
      <c r="I57" s="69">
        <v>9800</v>
      </c>
      <c r="J57" s="164">
        <v>10190</v>
      </c>
      <c r="K57" s="197">
        <f>J57/I57</f>
        <v>1.0397959183673469</v>
      </c>
      <c r="L57" s="198" t="str">
        <f t="shared" si="12"/>
        <v>Ⅲ</v>
      </c>
      <c r="M57" s="199"/>
      <c r="N57" s="200" t="str">
        <f t="shared" si="6"/>
        <v>①</v>
      </c>
      <c r="O57" s="200" t="str">
        <f t="shared" si="13"/>
        <v>⑤</v>
      </c>
      <c r="P57" s="201" t="str">
        <f t="shared" si="9"/>
        <v>Ⅲ</v>
      </c>
      <c r="Q57" s="202">
        <f>J57-I57</f>
        <v>390</v>
      </c>
      <c r="R57" s="262"/>
      <c r="S57" s="265"/>
      <c r="T57" s="268"/>
      <c r="U57" s="271"/>
      <c r="V57" s="268"/>
      <c r="W57" s="259"/>
      <c r="X57" s="161"/>
      <c r="Y57" s="2" t="s">
        <v>138</v>
      </c>
    </row>
    <row r="58" spans="1:25" x14ac:dyDescent="0.15">
      <c r="A58" s="51"/>
      <c r="B58" s="63"/>
      <c r="C58" s="28"/>
      <c r="D58" s="29" t="s">
        <v>67</v>
      </c>
      <c r="E58" s="61" t="s">
        <v>25</v>
      </c>
      <c r="F58" s="21">
        <v>1038</v>
      </c>
      <c r="G58" s="69">
        <v>991</v>
      </c>
      <c r="H58" s="164">
        <v>1128</v>
      </c>
      <c r="I58" s="69">
        <v>1100</v>
      </c>
      <c r="J58" s="164">
        <v>1199</v>
      </c>
      <c r="K58" s="197">
        <f>J58/I58</f>
        <v>1.0900000000000001</v>
      </c>
      <c r="L58" s="198" t="str">
        <f t="shared" si="12"/>
        <v>Ⅳ</v>
      </c>
      <c r="M58" s="199"/>
      <c r="N58" s="200" t="str">
        <f t="shared" si="6"/>
        <v>①</v>
      </c>
      <c r="O58" s="200" t="str">
        <f t="shared" si="13"/>
        <v>②</v>
      </c>
      <c r="P58" s="201" t="str">
        <f t="shared" si="9"/>
        <v>Ⅳ</v>
      </c>
      <c r="Q58" s="202">
        <f>J58-I58</f>
        <v>99</v>
      </c>
      <c r="R58" s="262"/>
      <c r="S58" s="265"/>
      <c r="T58" s="268"/>
      <c r="U58" s="271"/>
      <c r="V58" s="268"/>
      <c r="W58" s="259"/>
      <c r="X58" s="161"/>
      <c r="Y58" s="2" t="s">
        <v>138</v>
      </c>
    </row>
    <row r="59" spans="1:25" x14ac:dyDescent="0.15">
      <c r="A59" s="51"/>
      <c r="B59" s="63"/>
      <c r="C59" s="28"/>
      <c r="D59" s="36" t="s">
        <v>9</v>
      </c>
      <c r="E59" s="61" t="s">
        <v>25</v>
      </c>
      <c r="F59" s="21">
        <v>1269</v>
      </c>
      <c r="G59" s="69">
        <v>1188</v>
      </c>
      <c r="H59" s="164">
        <v>1251</v>
      </c>
      <c r="I59" s="69">
        <v>1230</v>
      </c>
      <c r="J59" s="164">
        <v>1137</v>
      </c>
      <c r="K59" s="197">
        <f>J59/I59</f>
        <v>0.92439024390243907</v>
      </c>
      <c r="L59" s="198" t="str">
        <f t="shared" si="12"/>
        <v>Ⅲ</v>
      </c>
      <c r="M59" s="199"/>
      <c r="N59" s="200" t="str">
        <f t="shared" si="6"/>
        <v>①</v>
      </c>
      <c r="O59" s="200" t="str">
        <f t="shared" si="13"/>
        <v>⑤</v>
      </c>
      <c r="P59" s="201" t="str">
        <f t="shared" si="9"/>
        <v>Ⅲ</v>
      </c>
      <c r="Q59" s="202">
        <f>J59-I59</f>
        <v>-93</v>
      </c>
      <c r="R59" s="262"/>
      <c r="S59" s="265"/>
      <c r="T59" s="268"/>
      <c r="U59" s="271"/>
      <c r="V59" s="268"/>
      <c r="W59" s="259"/>
      <c r="X59" s="161"/>
      <c r="Y59" s="2" t="s">
        <v>137</v>
      </c>
    </row>
    <row r="60" spans="1:25" x14ac:dyDescent="0.15">
      <c r="A60" s="51"/>
      <c r="B60" s="63"/>
      <c r="C60" s="28"/>
      <c r="D60" s="29" t="s">
        <v>10</v>
      </c>
      <c r="E60" s="61" t="s">
        <v>25</v>
      </c>
      <c r="F60" s="21">
        <v>29880</v>
      </c>
      <c r="G60" s="69">
        <v>31064</v>
      </c>
      <c r="H60" s="164">
        <v>34888</v>
      </c>
      <c r="I60" s="69">
        <v>35000</v>
      </c>
      <c r="J60" s="164">
        <v>35500</v>
      </c>
      <c r="K60" s="197">
        <f>J60/I60</f>
        <v>1.0142857142857142</v>
      </c>
      <c r="L60" s="198" t="str">
        <f t="shared" si="12"/>
        <v>Ⅲ</v>
      </c>
      <c r="M60" s="199"/>
      <c r="N60" s="200" t="str">
        <f t="shared" si="6"/>
        <v>①</v>
      </c>
      <c r="O60" s="200" t="str">
        <f t="shared" si="13"/>
        <v>⑤</v>
      </c>
      <c r="P60" s="201" t="str">
        <f t="shared" si="9"/>
        <v>Ⅲ</v>
      </c>
      <c r="Q60" s="202">
        <f>J60-I60</f>
        <v>500</v>
      </c>
      <c r="R60" s="262"/>
      <c r="S60" s="265"/>
      <c r="T60" s="268"/>
      <c r="U60" s="271"/>
      <c r="V60" s="268"/>
      <c r="W60" s="259"/>
      <c r="X60" s="161"/>
      <c r="Y60" s="2" t="s">
        <v>137</v>
      </c>
    </row>
    <row r="61" spans="1:25" x14ac:dyDescent="0.15">
      <c r="A61" s="51"/>
      <c r="B61" s="60" t="s">
        <v>14</v>
      </c>
      <c r="C61" s="32" t="s">
        <v>111</v>
      </c>
      <c r="D61" s="37"/>
      <c r="E61" s="61"/>
      <c r="F61" s="21"/>
      <c r="G61" s="69"/>
      <c r="H61" s="20"/>
      <c r="I61" s="69"/>
      <c r="J61" s="20"/>
      <c r="K61" s="197"/>
      <c r="L61" s="203"/>
      <c r="M61" s="199"/>
      <c r="N61" s="200"/>
      <c r="O61" s="200"/>
      <c r="P61" s="201"/>
      <c r="Q61" s="202"/>
      <c r="R61" s="262"/>
      <c r="S61" s="265"/>
      <c r="T61" s="268"/>
      <c r="U61" s="271"/>
      <c r="V61" s="268"/>
      <c r="W61" s="259"/>
      <c r="X61" s="161"/>
      <c r="Y61" s="2" t="s">
        <v>23</v>
      </c>
    </row>
    <row r="62" spans="1:25" x14ac:dyDescent="0.15">
      <c r="A62" s="51"/>
      <c r="B62" s="224"/>
      <c r="C62" s="225"/>
      <c r="D62" s="226" t="s">
        <v>7</v>
      </c>
      <c r="E62" s="227" t="s">
        <v>25</v>
      </c>
      <c r="F62" s="228">
        <v>3484</v>
      </c>
      <c r="G62" s="229">
        <v>3380</v>
      </c>
      <c r="H62" s="229">
        <v>3137</v>
      </c>
      <c r="I62" s="229">
        <v>3100</v>
      </c>
      <c r="J62" s="229">
        <v>2776</v>
      </c>
      <c r="K62" s="231">
        <f>J62/I62</f>
        <v>0.89548387096774196</v>
      </c>
      <c r="L62" s="232" t="str">
        <f t="shared" si="12"/>
        <v>Ⅱ</v>
      </c>
      <c r="M62" s="239"/>
      <c r="N62" s="234" t="str">
        <f t="shared" si="6"/>
        <v>①</v>
      </c>
      <c r="O62" s="234" t="str">
        <f t="shared" si="13"/>
        <v>①</v>
      </c>
      <c r="P62" s="235" t="str">
        <f t="shared" si="9"/>
        <v>Ⅱ</v>
      </c>
      <c r="Q62" s="236">
        <f>J62-I62</f>
        <v>-324</v>
      </c>
      <c r="R62" s="262"/>
      <c r="S62" s="265"/>
      <c r="T62" s="268"/>
      <c r="U62" s="271"/>
      <c r="V62" s="268"/>
      <c r="W62" s="259"/>
      <c r="X62" s="161"/>
      <c r="Y62" s="2" t="s">
        <v>23</v>
      </c>
    </row>
    <row r="63" spans="1:25" x14ac:dyDescent="0.15">
      <c r="A63" s="51"/>
      <c r="B63" s="63"/>
      <c r="C63" s="28"/>
      <c r="D63" s="36" t="s">
        <v>8</v>
      </c>
      <c r="E63" s="61" t="s">
        <v>25</v>
      </c>
      <c r="F63" s="21">
        <v>2066</v>
      </c>
      <c r="G63" s="69">
        <v>2144</v>
      </c>
      <c r="H63" s="69">
        <v>2229</v>
      </c>
      <c r="I63" s="69">
        <v>2200</v>
      </c>
      <c r="J63" s="69">
        <v>2071</v>
      </c>
      <c r="K63" s="197">
        <f>J63/I63</f>
        <v>0.9413636363636364</v>
      </c>
      <c r="L63" s="198" t="str">
        <f t="shared" si="12"/>
        <v>Ⅲ</v>
      </c>
      <c r="M63" s="199"/>
      <c r="N63" s="200" t="str">
        <f t="shared" si="6"/>
        <v>①</v>
      </c>
      <c r="O63" s="200" t="str">
        <f t="shared" si="13"/>
        <v>⑤</v>
      </c>
      <c r="P63" s="201" t="str">
        <f t="shared" si="9"/>
        <v>Ⅲ</v>
      </c>
      <c r="Q63" s="202">
        <f>J63-I63</f>
        <v>-129</v>
      </c>
      <c r="R63" s="262"/>
      <c r="S63" s="265"/>
      <c r="T63" s="268"/>
      <c r="U63" s="271"/>
      <c r="V63" s="268"/>
      <c r="W63" s="259"/>
      <c r="X63" s="161"/>
      <c r="Y63" s="2" t="s">
        <v>23</v>
      </c>
    </row>
    <row r="64" spans="1:25" x14ac:dyDescent="0.15">
      <c r="A64" s="51"/>
      <c r="B64" s="63"/>
      <c r="C64" s="28"/>
      <c r="D64" s="29" t="s">
        <v>67</v>
      </c>
      <c r="E64" s="61" t="s">
        <v>25</v>
      </c>
      <c r="F64" s="21">
        <v>348</v>
      </c>
      <c r="G64" s="69">
        <v>360</v>
      </c>
      <c r="H64" s="69">
        <v>403</v>
      </c>
      <c r="I64" s="69">
        <v>380</v>
      </c>
      <c r="J64" s="69">
        <v>367</v>
      </c>
      <c r="K64" s="197">
        <f>J64/I64</f>
        <v>0.96578947368421053</v>
      </c>
      <c r="L64" s="198" t="str">
        <f t="shared" si="12"/>
        <v>Ⅲ</v>
      </c>
      <c r="M64" s="199"/>
      <c r="N64" s="200" t="str">
        <f t="shared" si="6"/>
        <v>②</v>
      </c>
      <c r="O64" s="200" t="str">
        <f t="shared" si="13"/>
        <v>⑤</v>
      </c>
      <c r="P64" s="201" t="str">
        <f t="shared" si="9"/>
        <v>Ⅲ</v>
      </c>
      <c r="Q64" s="202">
        <f>J64-I64</f>
        <v>-13</v>
      </c>
      <c r="R64" s="262"/>
      <c r="S64" s="265"/>
      <c r="T64" s="268"/>
      <c r="U64" s="271"/>
      <c r="V64" s="268"/>
      <c r="W64" s="259"/>
      <c r="X64" s="161"/>
      <c r="Y64" s="2" t="s">
        <v>23</v>
      </c>
    </row>
    <row r="65" spans="1:25" x14ac:dyDescent="0.15">
      <c r="A65" s="51"/>
      <c r="B65" s="63"/>
      <c r="C65" s="28"/>
      <c r="D65" s="36" t="s">
        <v>9</v>
      </c>
      <c r="E65" s="61" t="s">
        <v>25</v>
      </c>
      <c r="F65" s="21">
        <v>458</v>
      </c>
      <c r="G65" s="69">
        <v>428</v>
      </c>
      <c r="H65" s="69">
        <v>406</v>
      </c>
      <c r="I65" s="69">
        <v>350</v>
      </c>
      <c r="J65" s="69">
        <v>335</v>
      </c>
      <c r="K65" s="197">
        <f>J65/I65</f>
        <v>0.95714285714285718</v>
      </c>
      <c r="L65" s="198" t="str">
        <f t="shared" si="12"/>
        <v>Ⅲ</v>
      </c>
      <c r="M65" s="206"/>
      <c r="N65" s="200" t="str">
        <f t="shared" si="6"/>
        <v>②</v>
      </c>
      <c r="O65" s="200" t="str">
        <f t="shared" si="13"/>
        <v>⑤</v>
      </c>
      <c r="P65" s="201" t="str">
        <f t="shared" si="9"/>
        <v>Ⅲ</v>
      </c>
      <c r="Q65" s="202">
        <f>J65-I65</f>
        <v>-15</v>
      </c>
      <c r="R65" s="262"/>
      <c r="S65" s="265"/>
      <c r="T65" s="268"/>
      <c r="U65" s="271"/>
      <c r="V65" s="268"/>
      <c r="W65" s="259"/>
      <c r="X65" s="161"/>
      <c r="Y65" s="2" t="s">
        <v>23</v>
      </c>
    </row>
    <row r="66" spans="1:25" x14ac:dyDescent="0.15">
      <c r="A66" s="51"/>
      <c r="B66" s="63"/>
      <c r="C66" s="28"/>
      <c r="D66" s="29" t="s">
        <v>10</v>
      </c>
      <c r="E66" s="61" t="s">
        <v>25</v>
      </c>
      <c r="F66" s="21">
        <v>610</v>
      </c>
      <c r="G66" s="69">
        <v>476</v>
      </c>
      <c r="H66" s="69">
        <v>380</v>
      </c>
      <c r="I66" s="69">
        <v>250</v>
      </c>
      <c r="J66" s="69">
        <v>538</v>
      </c>
      <c r="K66" s="197">
        <f>J66/I66</f>
        <v>2.1520000000000001</v>
      </c>
      <c r="L66" s="198" t="str">
        <f t="shared" si="12"/>
        <v>Ⅳ</v>
      </c>
      <c r="M66" s="206"/>
      <c r="N66" s="200" t="str">
        <f t="shared" si="6"/>
        <v>②</v>
      </c>
      <c r="O66" s="200" t="str">
        <f t="shared" si="13"/>
        <v>④</v>
      </c>
      <c r="P66" s="201" t="str">
        <f t="shared" si="9"/>
        <v>Ⅳ</v>
      </c>
      <c r="Q66" s="202">
        <f>J66-I66</f>
        <v>288</v>
      </c>
      <c r="R66" s="263"/>
      <c r="S66" s="266"/>
      <c r="T66" s="269"/>
      <c r="U66" s="272"/>
      <c r="V66" s="269"/>
      <c r="W66" s="273"/>
      <c r="X66" s="161"/>
      <c r="Y66" s="2" t="s">
        <v>23</v>
      </c>
    </row>
    <row r="67" spans="1:25" x14ac:dyDescent="0.15">
      <c r="A67" s="51">
        <v>11</v>
      </c>
      <c r="B67" s="63"/>
      <c r="C67" s="28" t="s">
        <v>68</v>
      </c>
      <c r="D67" s="29"/>
      <c r="E67" s="61"/>
      <c r="F67" s="22"/>
      <c r="G67" s="72"/>
      <c r="H67" s="14"/>
      <c r="I67" s="72"/>
      <c r="J67" s="14"/>
      <c r="K67" s="197"/>
      <c r="L67" s="207"/>
      <c r="M67" s="206"/>
      <c r="N67" s="200"/>
      <c r="O67" s="200"/>
      <c r="P67" s="201"/>
      <c r="Q67" s="202"/>
      <c r="R67" s="261">
        <f>COUNTIF($L67:$L81,"Ⅱ")</f>
        <v>1</v>
      </c>
      <c r="S67" s="264">
        <f>COUNTIF($L67:$L81,"Ⅲ")</f>
        <v>8</v>
      </c>
      <c r="T67" s="267">
        <f>COUNTIF($L67:$L81,"Ⅳ")</f>
        <v>1</v>
      </c>
      <c r="U67" s="270">
        <f>T67/V67</f>
        <v>0.1</v>
      </c>
      <c r="V67" s="267">
        <f>SUM(R67:T81)</f>
        <v>10</v>
      </c>
      <c r="W67" s="258" t="str">
        <f>IF(R67/V67&gt;=2/3,"Ⅱ",IF(AND(50%&lt;=U67,R67=0),"Ⅳ",IF(AND(2/3&lt;=U67,R67/V67&lt;=10%),"Ⅳ","Ⅲ")))</f>
        <v>Ⅲ</v>
      </c>
      <c r="X67" s="161"/>
      <c r="Y67" s="7" t="s">
        <v>139</v>
      </c>
    </row>
    <row r="68" spans="1:25" x14ac:dyDescent="0.15">
      <c r="A68" s="51"/>
      <c r="B68" s="63"/>
      <c r="C68" s="28" t="s">
        <v>11</v>
      </c>
      <c r="D68" s="29"/>
      <c r="E68" s="61"/>
      <c r="F68" s="22"/>
      <c r="G68" s="72"/>
      <c r="H68" s="14"/>
      <c r="I68" s="72"/>
      <c r="J68" s="14"/>
      <c r="K68" s="197"/>
      <c r="L68" s="207"/>
      <c r="M68" s="206"/>
      <c r="N68" s="200"/>
      <c r="O68" s="200"/>
      <c r="P68" s="201"/>
      <c r="Q68" s="202"/>
      <c r="R68" s="262"/>
      <c r="S68" s="265"/>
      <c r="T68" s="268"/>
      <c r="U68" s="271"/>
      <c r="V68" s="268"/>
      <c r="W68" s="259"/>
      <c r="X68" s="161"/>
      <c r="Y68" s="7" t="s">
        <v>139</v>
      </c>
    </row>
    <row r="69" spans="1:25" x14ac:dyDescent="0.15">
      <c r="A69" s="51"/>
      <c r="B69" s="63"/>
      <c r="C69" s="28"/>
      <c r="D69" s="29" t="s">
        <v>107</v>
      </c>
      <c r="E69" s="61" t="s">
        <v>48</v>
      </c>
      <c r="F69" s="18">
        <v>81.8</v>
      </c>
      <c r="G69" s="73">
        <v>83.1</v>
      </c>
      <c r="H69" s="73">
        <v>83.6</v>
      </c>
      <c r="I69" s="73">
        <v>84</v>
      </c>
      <c r="J69" s="73">
        <v>81.599999999999994</v>
      </c>
      <c r="K69" s="197">
        <f>J69/I69</f>
        <v>0.97142857142857131</v>
      </c>
      <c r="L69" s="198" t="str">
        <f t="shared" ref="L69:L81" si="15">P69</f>
        <v>Ⅲ</v>
      </c>
      <c r="M69" s="199"/>
      <c r="N69" s="200" t="str">
        <f t="shared" si="6"/>
        <v>③</v>
      </c>
      <c r="O69" s="200" t="str">
        <f t="shared" ref="O69:O81" si="16">IF(J69/I69&lt;90%,"①",IF(AND(105%&lt;=J69/I69,J69/I69&lt;110%),"②",IF(AND(110%&lt;=J69/I69,J69/I69&lt;120%),"③",IF(J69/I69&gt;=120%,"④","⑤"))))</f>
        <v>⑤</v>
      </c>
      <c r="P69" s="201" t="str">
        <f t="shared" si="9"/>
        <v>Ⅲ</v>
      </c>
      <c r="Q69" s="205">
        <f>J69-I69</f>
        <v>-2.4000000000000057</v>
      </c>
      <c r="R69" s="262"/>
      <c r="S69" s="265"/>
      <c r="T69" s="268"/>
      <c r="U69" s="271"/>
      <c r="V69" s="268"/>
      <c r="W69" s="259"/>
      <c r="X69" s="161"/>
      <c r="Y69" s="7" t="s">
        <v>21</v>
      </c>
    </row>
    <row r="70" spans="1:25" x14ac:dyDescent="0.15">
      <c r="A70" s="51"/>
      <c r="B70" s="63"/>
      <c r="C70" s="28"/>
      <c r="D70" s="29" t="s">
        <v>112</v>
      </c>
      <c r="E70" s="61" t="s">
        <v>48</v>
      </c>
      <c r="F70" s="18">
        <v>62</v>
      </c>
      <c r="G70" s="73">
        <v>61.8</v>
      </c>
      <c r="H70" s="73">
        <v>65.5</v>
      </c>
      <c r="I70" s="73">
        <v>67</v>
      </c>
      <c r="J70" s="73">
        <v>65.900000000000006</v>
      </c>
      <c r="K70" s="197">
        <f>J70/I70</f>
        <v>0.98358208955223891</v>
      </c>
      <c r="L70" s="198" t="str">
        <f t="shared" si="15"/>
        <v>Ⅲ</v>
      </c>
      <c r="M70" s="206"/>
      <c r="N70" s="200" t="str">
        <f t="shared" si="6"/>
        <v>③</v>
      </c>
      <c r="O70" s="200" t="str">
        <f t="shared" si="16"/>
        <v>⑤</v>
      </c>
      <c r="P70" s="201" t="str">
        <f t="shared" si="9"/>
        <v>Ⅲ</v>
      </c>
      <c r="Q70" s="205">
        <f>J70-I70</f>
        <v>-1.0999999999999943</v>
      </c>
      <c r="R70" s="262"/>
      <c r="S70" s="265"/>
      <c r="T70" s="268"/>
      <c r="U70" s="271"/>
      <c r="V70" s="268"/>
      <c r="W70" s="259"/>
      <c r="X70" s="161"/>
      <c r="Y70" s="2" t="s">
        <v>129</v>
      </c>
    </row>
    <row r="71" spans="1:25" x14ac:dyDescent="0.15">
      <c r="A71" s="51"/>
      <c r="B71" s="63"/>
      <c r="C71" s="28"/>
      <c r="D71" s="29" t="s">
        <v>113</v>
      </c>
      <c r="E71" s="61" t="s">
        <v>48</v>
      </c>
      <c r="F71" s="18">
        <v>56.3</v>
      </c>
      <c r="G71" s="73">
        <v>31.8</v>
      </c>
      <c r="H71" s="73">
        <v>32.700000000000003</v>
      </c>
      <c r="I71" s="73">
        <v>35</v>
      </c>
      <c r="J71" s="73">
        <v>32.1</v>
      </c>
      <c r="K71" s="197">
        <f>J71/I71</f>
        <v>0.91714285714285715</v>
      </c>
      <c r="L71" s="198" t="str">
        <f t="shared" si="15"/>
        <v>Ⅲ</v>
      </c>
      <c r="M71" s="206"/>
      <c r="N71" s="200" t="str">
        <f t="shared" si="6"/>
        <v>③</v>
      </c>
      <c r="O71" s="200" t="str">
        <f t="shared" si="16"/>
        <v>⑤</v>
      </c>
      <c r="P71" s="201" t="str">
        <f t="shared" si="9"/>
        <v>Ⅲ</v>
      </c>
      <c r="Q71" s="205">
        <f>J71-I71</f>
        <v>-2.8999999999999986</v>
      </c>
      <c r="R71" s="262"/>
      <c r="S71" s="265"/>
      <c r="T71" s="268"/>
      <c r="U71" s="271"/>
      <c r="V71" s="268"/>
      <c r="W71" s="259"/>
      <c r="X71" s="161"/>
      <c r="Y71" s="2" t="s">
        <v>22</v>
      </c>
    </row>
    <row r="72" spans="1:25" x14ac:dyDescent="0.15">
      <c r="A72" s="51"/>
      <c r="B72" s="63"/>
      <c r="C72" s="28"/>
      <c r="D72" s="29" t="s">
        <v>114</v>
      </c>
      <c r="E72" s="61" t="s">
        <v>48</v>
      </c>
      <c r="F72" s="18">
        <v>98.7</v>
      </c>
      <c r="G72" s="73">
        <v>97.1</v>
      </c>
      <c r="H72" s="166">
        <v>97.1</v>
      </c>
      <c r="I72" s="73">
        <v>98</v>
      </c>
      <c r="J72" s="166">
        <v>97</v>
      </c>
      <c r="K72" s="197">
        <f>J72/I72</f>
        <v>0.98979591836734693</v>
      </c>
      <c r="L72" s="198" t="str">
        <f t="shared" si="15"/>
        <v>Ⅲ</v>
      </c>
      <c r="M72" s="206"/>
      <c r="N72" s="200" t="str">
        <f t="shared" si="6"/>
        <v>③</v>
      </c>
      <c r="O72" s="200" t="str">
        <f t="shared" si="16"/>
        <v>⑤</v>
      </c>
      <c r="P72" s="201" t="str">
        <f t="shared" si="9"/>
        <v>Ⅲ</v>
      </c>
      <c r="Q72" s="205">
        <f>J72-I72</f>
        <v>-1</v>
      </c>
      <c r="R72" s="262"/>
      <c r="S72" s="265"/>
      <c r="T72" s="268"/>
      <c r="U72" s="271"/>
      <c r="V72" s="268"/>
      <c r="W72" s="259"/>
      <c r="X72" s="161"/>
      <c r="Y72" s="2" t="s">
        <v>138</v>
      </c>
    </row>
    <row r="73" spans="1:25" x14ac:dyDescent="0.15">
      <c r="A73" s="51"/>
      <c r="B73" s="63"/>
      <c r="C73" s="28"/>
      <c r="D73" s="29" t="s">
        <v>115</v>
      </c>
      <c r="E73" s="61" t="s">
        <v>48</v>
      </c>
      <c r="F73" s="18">
        <v>93.3</v>
      </c>
      <c r="G73" s="73">
        <v>93.3</v>
      </c>
      <c r="H73" s="73">
        <v>94.2</v>
      </c>
      <c r="I73" s="73">
        <v>90</v>
      </c>
      <c r="J73" s="73">
        <v>95.8</v>
      </c>
      <c r="K73" s="197">
        <f>J73/I73</f>
        <v>1.0644444444444443</v>
      </c>
      <c r="L73" s="198" t="str">
        <f t="shared" si="15"/>
        <v>Ⅲ</v>
      </c>
      <c r="M73" s="206"/>
      <c r="N73" s="200" t="str">
        <f t="shared" si="6"/>
        <v>③</v>
      </c>
      <c r="O73" s="200" t="str">
        <f t="shared" si="16"/>
        <v>②</v>
      </c>
      <c r="P73" s="201" t="str">
        <f t="shared" si="9"/>
        <v>Ⅲ</v>
      </c>
      <c r="Q73" s="205">
        <f>J73-I73</f>
        <v>5.7999999999999972</v>
      </c>
      <c r="R73" s="262"/>
      <c r="S73" s="265"/>
      <c r="T73" s="268"/>
      <c r="U73" s="271"/>
      <c r="V73" s="268"/>
      <c r="W73" s="259"/>
      <c r="X73" s="161"/>
      <c r="Y73" s="2" t="s">
        <v>23</v>
      </c>
    </row>
    <row r="74" spans="1:25" x14ac:dyDescent="0.15">
      <c r="A74" s="51"/>
      <c r="B74" s="63"/>
      <c r="C74" s="28" t="s">
        <v>15</v>
      </c>
      <c r="D74" s="29"/>
      <c r="E74" s="61"/>
      <c r="F74" s="18"/>
      <c r="G74" s="73"/>
      <c r="H74" s="14"/>
      <c r="I74" s="73"/>
      <c r="J74" s="14"/>
      <c r="K74" s="197"/>
      <c r="L74" s="207"/>
      <c r="M74" s="206"/>
      <c r="N74" s="200"/>
      <c r="O74" s="200"/>
      <c r="P74" s="201"/>
      <c r="Q74" s="202"/>
      <c r="R74" s="262"/>
      <c r="S74" s="265"/>
      <c r="T74" s="268"/>
      <c r="U74" s="271"/>
      <c r="V74" s="268"/>
      <c r="W74" s="259"/>
      <c r="X74" s="161"/>
      <c r="Y74" s="7" t="s">
        <v>139</v>
      </c>
    </row>
    <row r="75" spans="1:25" x14ac:dyDescent="0.15">
      <c r="A75" s="51"/>
      <c r="B75" s="63" t="s">
        <v>14</v>
      </c>
      <c r="C75" s="28"/>
      <c r="D75" s="29" t="s">
        <v>107</v>
      </c>
      <c r="E75" s="61" t="s">
        <v>48</v>
      </c>
      <c r="F75" s="18">
        <v>101.9</v>
      </c>
      <c r="G75" s="73">
        <v>99.8</v>
      </c>
      <c r="H75" s="73">
        <v>94.5</v>
      </c>
      <c r="I75" s="73">
        <v>94</v>
      </c>
      <c r="J75" s="73">
        <v>90.4</v>
      </c>
      <c r="K75" s="197">
        <f>J75/I75</f>
        <v>0.96170212765957452</v>
      </c>
      <c r="L75" s="198" t="str">
        <f t="shared" si="15"/>
        <v>Ⅲ</v>
      </c>
      <c r="M75" s="199"/>
      <c r="N75" s="200" t="str">
        <f t="shared" si="6"/>
        <v>③</v>
      </c>
      <c r="O75" s="200" t="str">
        <f t="shared" si="16"/>
        <v>⑤</v>
      </c>
      <c r="P75" s="201" t="str">
        <f t="shared" si="9"/>
        <v>Ⅲ</v>
      </c>
      <c r="Q75" s="205">
        <f>J75-I75</f>
        <v>-3.5999999999999943</v>
      </c>
      <c r="R75" s="262"/>
      <c r="S75" s="265"/>
      <c r="T75" s="268"/>
      <c r="U75" s="271"/>
      <c r="V75" s="268"/>
      <c r="W75" s="259"/>
      <c r="X75" s="161"/>
      <c r="Y75" s="7" t="s">
        <v>21</v>
      </c>
    </row>
    <row r="76" spans="1:25" x14ac:dyDescent="0.15">
      <c r="A76" s="51"/>
      <c r="B76" s="224" t="s">
        <v>14</v>
      </c>
      <c r="C76" s="225"/>
      <c r="D76" s="226" t="s">
        <v>112</v>
      </c>
      <c r="E76" s="227" t="s">
        <v>48</v>
      </c>
      <c r="F76" s="237">
        <v>64</v>
      </c>
      <c r="G76" s="238">
        <v>69.8</v>
      </c>
      <c r="H76" s="238">
        <v>75.8</v>
      </c>
      <c r="I76" s="238">
        <v>76</v>
      </c>
      <c r="J76" s="238">
        <v>66</v>
      </c>
      <c r="K76" s="231">
        <f>J76/I76</f>
        <v>0.86842105263157898</v>
      </c>
      <c r="L76" s="232" t="str">
        <f t="shared" si="15"/>
        <v>Ⅱ</v>
      </c>
      <c r="M76" s="239"/>
      <c r="N76" s="234" t="str">
        <f t="shared" si="6"/>
        <v>③</v>
      </c>
      <c r="O76" s="234" t="str">
        <f t="shared" si="16"/>
        <v>①</v>
      </c>
      <c r="P76" s="235" t="str">
        <f t="shared" si="9"/>
        <v>Ⅱ</v>
      </c>
      <c r="Q76" s="240">
        <f>J76-I76</f>
        <v>-10</v>
      </c>
      <c r="R76" s="262"/>
      <c r="S76" s="265"/>
      <c r="T76" s="268"/>
      <c r="U76" s="271"/>
      <c r="V76" s="268"/>
      <c r="W76" s="259"/>
      <c r="X76" s="161"/>
      <c r="Y76" s="2" t="s">
        <v>131</v>
      </c>
    </row>
    <row r="77" spans="1:25" x14ac:dyDescent="0.15">
      <c r="A77" s="51"/>
      <c r="B77" s="63"/>
      <c r="C77" s="28"/>
      <c r="D77" s="29" t="s">
        <v>104</v>
      </c>
      <c r="E77" s="61" t="s">
        <v>48</v>
      </c>
      <c r="F77" s="18">
        <v>54.4</v>
      </c>
      <c r="G77" s="73">
        <v>42.9</v>
      </c>
      <c r="H77" s="73">
        <v>41.1</v>
      </c>
      <c r="I77" s="73">
        <v>41</v>
      </c>
      <c r="J77" s="73">
        <v>41.3</v>
      </c>
      <c r="K77" s="197">
        <f>J77/I77</f>
        <v>1.0073170731707317</v>
      </c>
      <c r="L77" s="198" t="str">
        <f t="shared" si="15"/>
        <v>Ⅲ</v>
      </c>
      <c r="M77" s="199"/>
      <c r="N77" s="200" t="str">
        <f t="shared" si="6"/>
        <v>③</v>
      </c>
      <c r="O77" s="200" t="str">
        <f t="shared" si="16"/>
        <v>⑤</v>
      </c>
      <c r="P77" s="201" t="str">
        <f t="shared" si="9"/>
        <v>Ⅲ</v>
      </c>
      <c r="Q77" s="205">
        <f>J77-I77</f>
        <v>0.29999999999999716</v>
      </c>
      <c r="R77" s="262"/>
      <c r="S77" s="265"/>
      <c r="T77" s="268"/>
      <c r="U77" s="271"/>
      <c r="V77" s="268"/>
      <c r="W77" s="259"/>
      <c r="X77" s="161"/>
      <c r="Y77" s="2" t="s">
        <v>22</v>
      </c>
    </row>
    <row r="78" spans="1:25" x14ac:dyDescent="0.15">
      <c r="A78" s="51"/>
      <c r="B78" s="63"/>
      <c r="C78" s="28"/>
      <c r="D78" s="29" t="s">
        <v>114</v>
      </c>
      <c r="E78" s="61" t="s">
        <v>48</v>
      </c>
      <c r="F78" s="18">
        <v>118.8</v>
      </c>
      <c r="G78" s="73">
        <v>129.5</v>
      </c>
      <c r="H78" s="166">
        <v>100.4</v>
      </c>
      <c r="I78" s="179" t="s">
        <v>101</v>
      </c>
      <c r="J78" s="166">
        <v>109.3</v>
      </c>
      <c r="K78" s="208" t="s">
        <v>33</v>
      </c>
      <c r="L78" s="207"/>
      <c r="M78" s="206"/>
      <c r="N78" s="200"/>
      <c r="O78" s="200"/>
      <c r="P78" s="201"/>
      <c r="Q78" s="205"/>
      <c r="R78" s="262"/>
      <c r="S78" s="265"/>
      <c r="T78" s="268"/>
      <c r="U78" s="271"/>
      <c r="V78" s="268"/>
      <c r="W78" s="259"/>
      <c r="X78" s="161"/>
      <c r="Y78" s="2" t="s">
        <v>135</v>
      </c>
    </row>
    <row r="79" spans="1:25" x14ac:dyDescent="0.15">
      <c r="A79" s="51"/>
      <c r="B79" s="63" t="s">
        <v>14</v>
      </c>
      <c r="C79" s="28"/>
      <c r="D79" s="29" t="s">
        <v>115</v>
      </c>
      <c r="E79" s="61" t="s">
        <v>48</v>
      </c>
      <c r="F79" s="18">
        <v>40.5</v>
      </c>
      <c r="G79" s="73">
        <v>39</v>
      </c>
      <c r="H79" s="73">
        <v>37.39</v>
      </c>
      <c r="I79" s="73">
        <v>36</v>
      </c>
      <c r="J79" s="73">
        <v>35.18</v>
      </c>
      <c r="K79" s="197">
        <f>J79/I79</f>
        <v>0.97722222222222221</v>
      </c>
      <c r="L79" s="198" t="str">
        <f t="shared" si="15"/>
        <v>Ⅲ</v>
      </c>
      <c r="M79" s="199"/>
      <c r="N79" s="200" t="str">
        <f t="shared" ref="N79:N138" si="17">IF(I79&gt;=501,"①",IF(I79&lt;=100,"③","②"))</f>
        <v>③</v>
      </c>
      <c r="O79" s="200" t="str">
        <f t="shared" si="16"/>
        <v>⑤</v>
      </c>
      <c r="P79" s="201" t="str">
        <f t="shared" ref="P79:P138" si="18">INDEX($AB$9:$AD$13,MATCH(O79,$AA$9:$AA$13,0),MATCH(N79,$AB$8:$AD$8,0))</f>
        <v>Ⅲ</v>
      </c>
      <c r="Q79" s="205">
        <f>J79-I79</f>
        <v>-0.82000000000000028</v>
      </c>
      <c r="R79" s="262"/>
      <c r="S79" s="265"/>
      <c r="T79" s="268"/>
      <c r="U79" s="271"/>
      <c r="V79" s="268"/>
      <c r="W79" s="259"/>
      <c r="X79" s="161"/>
      <c r="Y79" s="2" t="s">
        <v>23</v>
      </c>
    </row>
    <row r="80" spans="1:25" x14ac:dyDescent="0.15">
      <c r="A80" s="51"/>
      <c r="B80" s="63"/>
      <c r="C80" s="28" t="s">
        <v>116</v>
      </c>
      <c r="D80" s="29"/>
      <c r="E80" s="61"/>
      <c r="F80" s="18"/>
      <c r="G80" s="73"/>
      <c r="H80" s="14"/>
      <c r="I80" s="73"/>
      <c r="J80" s="14"/>
      <c r="K80" s="197"/>
      <c r="L80" s="203"/>
      <c r="M80" s="199"/>
      <c r="N80" s="200"/>
      <c r="O80" s="200"/>
      <c r="P80" s="201"/>
      <c r="Q80" s="202"/>
      <c r="R80" s="262"/>
      <c r="S80" s="265"/>
      <c r="T80" s="268"/>
      <c r="U80" s="271"/>
      <c r="V80" s="268"/>
      <c r="W80" s="259"/>
      <c r="X80" s="161"/>
      <c r="Y80" s="7" t="s">
        <v>141</v>
      </c>
    </row>
    <row r="81" spans="1:25" x14ac:dyDescent="0.15">
      <c r="A81" s="51"/>
      <c r="B81" s="63" t="s">
        <v>14</v>
      </c>
      <c r="C81" s="28"/>
      <c r="D81" s="29" t="s">
        <v>69</v>
      </c>
      <c r="E81" s="61" t="s">
        <v>27</v>
      </c>
      <c r="F81" s="99">
        <v>136</v>
      </c>
      <c r="G81" s="87">
        <v>210</v>
      </c>
      <c r="H81" s="87">
        <v>262</v>
      </c>
      <c r="I81" s="87">
        <v>280</v>
      </c>
      <c r="J81" s="87">
        <v>319</v>
      </c>
      <c r="K81" s="197">
        <f>J81/I81</f>
        <v>1.1392857142857142</v>
      </c>
      <c r="L81" s="198" t="str">
        <f t="shared" si="15"/>
        <v>Ⅳ</v>
      </c>
      <c r="M81" s="199"/>
      <c r="N81" s="200" t="str">
        <f t="shared" si="17"/>
        <v>②</v>
      </c>
      <c r="O81" s="200" t="str">
        <f t="shared" si="16"/>
        <v>③</v>
      </c>
      <c r="P81" s="201" t="str">
        <f t="shared" si="18"/>
        <v>Ⅳ</v>
      </c>
      <c r="Q81" s="202">
        <f>J81-I81</f>
        <v>39</v>
      </c>
      <c r="R81" s="263"/>
      <c r="S81" s="266"/>
      <c r="T81" s="269"/>
      <c r="U81" s="272"/>
      <c r="V81" s="269"/>
      <c r="W81" s="273"/>
      <c r="X81" s="161"/>
      <c r="Y81" s="2" t="s">
        <v>138</v>
      </c>
    </row>
    <row r="82" spans="1:25" x14ac:dyDescent="0.15">
      <c r="A82" s="51">
        <v>15</v>
      </c>
      <c r="B82" s="63" t="s">
        <v>12</v>
      </c>
      <c r="C82" s="28"/>
      <c r="D82" s="29"/>
      <c r="E82" s="61"/>
      <c r="F82" s="22"/>
      <c r="G82" s="72"/>
      <c r="H82" s="14"/>
      <c r="I82" s="72"/>
      <c r="J82" s="14"/>
      <c r="K82" s="197"/>
      <c r="L82" s="203"/>
      <c r="M82" s="206"/>
      <c r="N82" s="200"/>
      <c r="O82" s="200"/>
      <c r="P82" s="201"/>
      <c r="Q82" s="202"/>
      <c r="R82" s="261">
        <f>COUNTIF($L82:$L94,"Ⅱ")</f>
        <v>1</v>
      </c>
      <c r="S82" s="264">
        <f>COUNTIF($L82:$L94,"Ⅲ")</f>
        <v>6</v>
      </c>
      <c r="T82" s="267">
        <f>COUNTIF($L82:$L94,"Ⅳ")</f>
        <v>1</v>
      </c>
      <c r="U82" s="270">
        <f>T82/V82</f>
        <v>0.125</v>
      </c>
      <c r="V82" s="267">
        <f>SUM(R82:T94)</f>
        <v>8</v>
      </c>
      <c r="W82" s="258" t="str">
        <f>IF(R82/V82&gt;=2/3,"Ⅱ",IF(AND(50%&lt;=U82,R82=0),"Ⅳ",IF(AND(2/3&lt;=U82,R82/V82&lt;=10%),"Ⅳ","Ⅲ")))</f>
        <v>Ⅲ</v>
      </c>
      <c r="X82" s="161"/>
      <c r="Y82" s="7" t="s">
        <v>139</v>
      </c>
    </row>
    <row r="83" spans="1:25" x14ac:dyDescent="0.15">
      <c r="A83" s="51"/>
      <c r="B83" s="63"/>
      <c r="C83" s="28" t="s">
        <v>107</v>
      </c>
      <c r="D83" s="29"/>
      <c r="E83" s="61"/>
      <c r="F83" s="22"/>
      <c r="G83" s="72"/>
      <c r="H83" s="14"/>
      <c r="I83" s="72"/>
      <c r="J83" s="14"/>
      <c r="K83" s="197"/>
      <c r="L83" s="203"/>
      <c r="M83" s="206"/>
      <c r="N83" s="200"/>
      <c r="O83" s="200"/>
      <c r="P83" s="201"/>
      <c r="Q83" s="202"/>
      <c r="R83" s="262"/>
      <c r="S83" s="265"/>
      <c r="T83" s="268"/>
      <c r="U83" s="271"/>
      <c r="V83" s="268"/>
      <c r="W83" s="259"/>
      <c r="X83" s="161"/>
      <c r="Y83" s="7" t="s">
        <v>21</v>
      </c>
    </row>
    <row r="84" spans="1:25" x14ac:dyDescent="0.15">
      <c r="A84" s="51"/>
      <c r="B84" s="63"/>
      <c r="C84" s="28" t="s">
        <v>117</v>
      </c>
      <c r="D84" s="29" t="s">
        <v>70</v>
      </c>
      <c r="E84" s="61" t="s">
        <v>48</v>
      </c>
      <c r="F84" s="19">
        <v>59.5</v>
      </c>
      <c r="G84" s="78">
        <v>51.6</v>
      </c>
      <c r="H84" s="78">
        <v>52.95</v>
      </c>
      <c r="I84" s="78">
        <v>55</v>
      </c>
      <c r="J84" s="78">
        <v>57.9</v>
      </c>
      <c r="K84" s="197">
        <f>J84/I84</f>
        <v>1.0527272727272727</v>
      </c>
      <c r="L84" s="198" t="str">
        <f t="shared" ref="L84:L147" si="19">P84</f>
        <v>Ⅲ</v>
      </c>
      <c r="M84" s="206"/>
      <c r="N84" s="200" t="str">
        <f t="shared" si="17"/>
        <v>③</v>
      </c>
      <c r="O84" s="200" t="str">
        <f t="shared" ref="O84:O131" si="20">IF(J84/I84&lt;90%,"①",IF(AND(105%&lt;=J84/I84,J84/I84&lt;110%),"②",IF(AND(110%&lt;=J84/I84,J84/I84&lt;120%),"③",IF(J84/I84&gt;=120%,"④","⑤"))))</f>
        <v>②</v>
      </c>
      <c r="P84" s="201" t="str">
        <f t="shared" si="18"/>
        <v>Ⅲ</v>
      </c>
      <c r="Q84" s="202">
        <f>J84-I84</f>
        <v>2.8999999999999986</v>
      </c>
      <c r="R84" s="262"/>
      <c r="S84" s="265"/>
      <c r="T84" s="268"/>
      <c r="U84" s="271"/>
      <c r="V84" s="268"/>
      <c r="W84" s="259"/>
      <c r="X84" s="161"/>
      <c r="Y84" s="7" t="s">
        <v>21</v>
      </c>
    </row>
    <row r="85" spans="1:25" x14ac:dyDescent="0.15">
      <c r="A85" s="51"/>
      <c r="B85" s="224"/>
      <c r="C85" s="225" t="s">
        <v>14</v>
      </c>
      <c r="D85" s="226" t="s">
        <v>13</v>
      </c>
      <c r="E85" s="227" t="s">
        <v>28</v>
      </c>
      <c r="F85" s="228">
        <v>620</v>
      </c>
      <c r="G85" s="229">
        <v>608</v>
      </c>
      <c r="H85" s="230">
        <v>569</v>
      </c>
      <c r="I85" s="229">
        <v>550</v>
      </c>
      <c r="J85" s="230">
        <v>442</v>
      </c>
      <c r="K85" s="231">
        <f>J85/I85</f>
        <v>0.80363636363636359</v>
      </c>
      <c r="L85" s="232" t="str">
        <f t="shared" si="19"/>
        <v>Ⅱ</v>
      </c>
      <c r="M85" s="233"/>
      <c r="N85" s="234" t="str">
        <f t="shared" si="17"/>
        <v>①</v>
      </c>
      <c r="O85" s="234" t="str">
        <f t="shared" si="20"/>
        <v>①</v>
      </c>
      <c r="P85" s="235" t="str">
        <f t="shared" si="18"/>
        <v>Ⅱ</v>
      </c>
      <c r="Q85" s="236">
        <f>J85-I85</f>
        <v>-108</v>
      </c>
      <c r="R85" s="262"/>
      <c r="S85" s="265"/>
      <c r="T85" s="268"/>
      <c r="U85" s="271"/>
      <c r="V85" s="268"/>
      <c r="W85" s="259"/>
      <c r="X85" s="161"/>
      <c r="Y85" s="7" t="s">
        <v>21</v>
      </c>
    </row>
    <row r="86" spans="1:25" x14ac:dyDescent="0.15">
      <c r="A86" s="51"/>
      <c r="B86" s="63"/>
      <c r="C86" s="28" t="s">
        <v>112</v>
      </c>
      <c r="D86" s="29"/>
      <c r="E86" s="61"/>
      <c r="F86" s="22"/>
      <c r="G86" s="72"/>
      <c r="H86" s="72"/>
      <c r="I86" s="72"/>
      <c r="J86" s="72"/>
      <c r="K86" s="197"/>
      <c r="L86" s="203"/>
      <c r="M86" s="206"/>
      <c r="N86" s="200"/>
      <c r="O86" s="200"/>
      <c r="P86" s="201"/>
      <c r="Q86" s="202"/>
      <c r="R86" s="262"/>
      <c r="S86" s="265"/>
      <c r="T86" s="268"/>
      <c r="U86" s="271"/>
      <c r="V86" s="268"/>
      <c r="W86" s="259"/>
      <c r="X86" s="161"/>
      <c r="Y86" s="7" t="s">
        <v>129</v>
      </c>
    </row>
    <row r="87" spans="1:25" x14ac:dyDescent="0.15">
      <c r="A87" s="51"/>
      <c r="B87" s="63"/>
      <c r="C87" s="28" t="s">
        <v>117</v>
      </c>
      <c r="D87" s="29" t="s">
        <v>70</v>
      </c>
      <c r="E87" s="61" t="s">
        <v>48</v>
      </c>
      <c r="F87" s="19">
        <v>59</v>
      </c>
      <c r="G87" s="78">
        <v>62.2</v>
      </c>
      <c r="H87" s="78">
        <v>63.1</v>
      </c>
      <c r="I87" s="78">
        <v>62.8</v>
      </c>
      <c r="J87" s="78">
        <v>65.7</v>
      </c>
      <c r="K87" s="197">
        <f>J87/I87</f>
        <v>1.0461783439490446</v>
      </c>
      <c r="L87" s="198" t="str">
        <f t="shared" si="19"/>
        <v>Ⅲ</v>
      </c>
      <c r="M87" s="199"/>
      <c r="N87" s="200" t="str">
        <f t="shared" si="17"/>
        <v>③</v>
      </c>
      <c r="O87" s="200" t="str">
        <f t="shared" si="20"/>
        <v>⑤</v>
      </c>
      <c r="P87" s="201" t="str">
        <f t="shared" si="18"/>
        <v>Ⅲ</v>
      </c>
      <c r="Q87" s="202">
        <f>J87-I87</f>
        <v>2.9000000000000057</v>
      </c>
      <c r="R87" s="262"/>
      <c r="S87" s="265"/>
      <c r="T87" s="268"/>
      <c r="U87" s="271"/>
      <c r="V87" s="268"/>
      <c r="W87" s="259"/>
      <c r="X87" s="161"/>
      <c r="Y87" s="7" t="s">
        <v>132</v>
      </c>
    </row>
    <row r="88" spans="1:25" x14ac:dyDescent="0.15">
      <c r="A88" s="51"/>
      <c r="B88" s="63"/>
      <c r="C88" s="28" t="s">
        <v>14</v>
      </c>
      <c r="D88" s="29" t="s">
        <v>13</v>
      </c>
      <c r="E88" s="61" t="s">
        <v>28</v>
      </c>
      <c r="F88" s="21">
        <v>258</v>
      </c>
      <c r="G88" s="69">
        <v>295</v>
      </c>
      <c r="H88" s="69">
        <v>273</v>
      </c>
      <c r="I88" s="69">
        <v>268</v>
      </c>
      <c r="J88" s="69">
        <v>299</v>
      </c>
      <c r="K88" s="197">
        <f>J88/I88</f>
        <v>1.1156716417910448</v>
      </c>
      <c r="L88" s="198" t="str">
        <f t="shared" si="19"/>
        <v>Ⅳ</v>
      </c>
      <c r="M88" s="199"/>
      <c r="N88" s="200" t="str">
        <f t="shared" si="17"/>
        <v>②</v>
      </c>
      <c r="O88" s="200" t="str">
        <f t="shared" si="20"/>
        <v>③</v>
      </c>
      <c r="P88" s="201" t="str">
        <f t="shared" si="18"/>
        <v>Ⅳ</v>
      </c>
      <c r="Q88" s="202">
        <f>J88-I88</f>
        <v>31</v>
      </c>
      <c r="R88" s="262"/>
      <c r="S88" s="265"/>
      <c r="T88" s="268"/>
      <c r="U88" s="271"/>
      <c r="V88" s="268"/>
      <c r="W88" s="259"/>
      <c r="X88" s="161"/>
      <c r="Y88" s="7" t="s">
        <v>133</v>
      </c>
    </row>
    <row r="89" spans="1:25" x14ac:dyDescent="0.15">
      <c r="A89" s="51"/>
      <c r="B89" s="63"/>
      <c r="C89" s="28" t="s">
        <v>114</v>
      </c>
      <c r="D89" s="29"/>
      <c r="E89" s="61"/>
      <c r="F89" s="22"/>
      <c r="G89" s="72"/>
      <c r="H89" s="167"/>
      <c r="I89" s="72"/>
      <c r="J89" s="167"/>
      <c r="K89" s="197"/>
      <c r="L89" s="203"/>
      <c r="M89" s="199"/>
      <c r="N89" s="200"/>
      <c r="O89" s="200"/>
      <c r="P89" s="201"/>
      <c r="Q89" s="202"/>
      <c r="R89" s="262"/>
      <c r="S89" s="265"/>
      <c r="T89" s="268"/>
      <c r="U89" s="271"/>
      <c r="V89" s="268"/>
      <c r="W89" s="259"/>
      <c r="X89" s="161"/>
      <c r="Y89" s="7" t="s">
        <v>142</v>
      </c>
    </row>
    <row r="90" spans="1:25" x14ac:dyDescent="0.15">
      <c r="A90" s="51"/>
      <c r="B90" s="63"/>
      <c r="C90" s="28" t="s">
        <v>14</v>
      </c>
      <c r="D90" s="29" t="s">
        <v>70</v>
      </c>
      <c r="E90" s="61" t="s">
        <v>48</v>
      </c>
      <c r="F90" s="19">
        <v>74.8</v>
      </c>
      <c r="G90" s="78">
        <v>75</v>
      </c>
      <c r="H90" s="168">
        <v>78.239999999999995</v>
      </c>
      <c r="I90" s="78">
        <v>78</v>
      </c>
      <c r="J90" s="168">
        <v>81.900000000000006</v>
      </c>
      <c r="K90" s="197">
        <f>J90/I90</f>
        <v>1.05</v>
      </c>
      <c r="L90" s="198" t="str">
        <f t="shared" si="19"/>
        <v>Ⅲ</v>
      </c>
      <c r="M90" s="199"/>
      <c r="N90" s="200" t="str">
        <f t="shared" si="17"/>
        <v>③</v>
      </c>
      <c r="O90" s="200" t="str">
        <f t="shared" si="20"/>
        <v>②</v>
      </c>
      <c r="P90" s="201" t="str">
        <f t="shared" si="18"/>
        <v>Ⅲ</v>
      </c>
      <c r="Q90" s="205">
        <f>J90-I90</f>
        <v>3.9000000000000057</v>
      </c>
      <c r="R90" s="262"/>
      <c r="S90" s="265"/>
      <c r="T90" s="268"/>
      <c r="U90" s="271"/>
      <c r="V90" s="268"/>
      <c r="W90" s="259"/>
      <c r="X90" s="161"/>
      <c r="Y90" s="7" t="s">
        <v>142</v>
      </c>
    </row>
    <row r="91" spans="1:25" x14ac:dyDescent="0.15">
      <c r="A91" s="51"/>
      <c r="B91" s="63"/>
      <c r="C91" s="28" t="s">
        <v>14</v>
      </c>
      <c r="D91" s="29" t="s">
        <v>13</v>
      </c>
      <c r="E91" s="61" t="s">
        <v>28</v>
      </c>
      <c r="F91" s="21">
        <v>338</v>
      </c>
      <c r="G91" s="69">
        <v>330</v>
      </c>
      <c r="H91" s="169">
        <v>385</v>
      </c>
      <c r="I91" s="69">
        <v>390</v>
      </c>
      <c r="J91" s="169">
        <v>383</v>
      </c>
      <c r="K91" s="197">
        <f>J91/I91</f>
        <v>0.982051282051282</v>
      </c>
      <c r="L91" s="198" t="str">
        <f t="shared" si="19"/>
        <v>Ⅲ</v>
      </c>
      <c r="M91" s="199"/>
      <c r="N91" s="200" t="str">
        <f t="shared" si="17"/>
        <v>②</v>
      </c>
      <c r="O91" s="200" t="str">
        <f t="shared" si="20"/>
        <v>⑤</v>
      </c>
      <c r="P91" s="201" t="str">
        <f t="shared" si="18"/>
        <v>Ⅲ</v>
      </c>
      <c r="Q91" s="202">
        <f>J91-I91</f>
        <v>-7</v>
      </c>
      <c r="R91" s="262"/>
      <c r="S91" s="265"/>
      <c r="T91" s="268"/>
      <c r="U91" s="271"/>
      <c r="V91" s="268"/>
      <c r="W91" s="259"/>
      <c r="X91" s="161"/>
      <c r="Y91" s="7" t="s">
        <v>142</v>
      </c>
    </row>
    <row r="92" spans="1:25" x14ac:dyDescent="0.15">
      <c r="A92" s="51"/>
      <c r="B92" s="63"/>
      <c r="C92" s="28" t="s">
        <v>115</v>
      </c>
      <c r="D92" s="29"/>
      <c r="E92" s="61"/>
      <c r="F92" s="22"/>
      <c r="G92" s="72"/>
      <c r="H92" s="72"/>
      <c r="I92" s="72"/>
      <c r="J92" s="72"/>
      <c r="K92" s="197"/>
      <c r="L92" s="203"/>
      <c r="M92" s="199"/>
      <c r="N92" s="200"/>
      <c r="O92" s="200"/>
      <c r="P92" s="201"/>
      <c r="Q92" s="202"/>
      <c r="R92" s="262"/>
      <c r="S92" s="265"/>
      <c r="T92" s="268"/>
      <c r="U92" s="271"/>
      <c r="V92" s="268"/>
      <c r="W92" s="259"/>
      <c r="X92" s="161"/>
      <c r="Y92" s="7" t="s">
        <v>23</v>
      </c>
    </row>
    <row r="93" spans="1:25" x14ac:dyDescent="0.15">
      <c r="A93" s="51"/>
      <c r="B93" s="63"/>
      <c r="C93" s="28" t="s">
        <v>117</v>
      </c>
      <c r="D93" s="29" t="s">
        <v>70</v>
      </c>
      <c r="E93" s="61" t="s">
        <v>48</v>
      </c>
      <c r="F93" s="19">
        <v>49.9</v>
      </c>
      <c r="G93" s="78">
        <v>54</v>
      </c>
      <c r="H93" s="78">
        <v>56.1</v>
      </c>
      <c r="I93" s="78">
        <v>57</v>
      </c>
      <c r="J93" s="78">
        <v>58</v>
      </c>
      <c r="K93" s="197">
        <f>J93/I93</f>
        <v>1.0175438596491229</v>
      </c>
      <c r="L93" s="198" t="str">
        <f t="shared" si="19"/>
        <v>Ⅲ</v>
      </c>
      <c r="M93" s="199"/>
      <c r="N93" s="200" t="str">
        <f t="shared" si="17"/>
        <v>③</v>
      </c>
      <c r="O93" s="200" t="str">
        <f t="shared" si="20"/>
        <v>⑤</v>
      </c>
      <c r="P93" s="201" t="str">
        <f t="shared" si="18"/>
        <v>Ⅲ</v>
      </c>
      <c r="Q93" s="202">
        <f>J93-I93</f>
        <v>1</v>
      </c>
      <c r="R93" s="262"/>
      <c r="S93" s="265"/>
      <c r="T93" s="268"/>
      <c r="U93" s="271"/>
      <c r="V93" s="268"/>
      <c r="W93" s="259"/>
      <c r="X93" s="161"/>
      <c r="Y93" s="7" t="s">
        <v>23</v>
      </c>
    </row>
    <row r="94" spans="1:25" ht="14.25" customHeight="1" x14ac:dyDescent="0.15">
      <c r="A94" s="51"/>
      <c r="B94" s="63"/>
      <c r="C94" s="28" t="s">
        <v>118</v>
      </c>
      <c r="D94" s="29" t="s">
        <v>13</v>
      </c>
      <c r="E94" s="61" t="s">
        <v>28</v>
      </c>
      <c r="F94" s="21">
        <v>208</v>
      </c>
      <c r="G94" s="69">
        <v>204</v>
      </c>
      <c r="H94" s="87">
        <v>210</v>
      </c>
      <c r="I94" s="69">
        <v>210</v>
      </c>
      <c r="J94" s="87">
        <v>221</v>
      </c>
      <c r="K94" s="197">
        <f>J94/I94</f>
        <v>1.0523809523809524</v>
      </c>
      <c r="L94" s="198" t="str">
        <f t="shared" si="19"/>
        <v>Ⅲ</v>
      </c>
      <c r="M94" s="199"/>
      <c r="N94" s="200" t="str">
        <f t="shared" si="17"/>
        <v>②</v>
      </c>
      <c r="O94" s="200" t="str">
        <f t="shared" si="20"/>
        <v>②</v>
      </c>
      <c r="P94" s="201" t="str">
        <f t="shared" si="18"/>
        <v>Ⅲ</v>
      </c>
      <c r="Q94" s="202">
        <f>J94-I94</f>
        <v>11</v>
      </c>
      <c r="R94" s="263"/>
      <c r="S94" s="266"/>
      <c r="T94" s="269"/>
      <c r="U94" s="272"/>
      <c r="V94" s="269"/>
      <c r="W94" s="273"/>
      <c r="X94" s="161"/>
      <c r="Y94" s="7" t="s">
        <v>23</v>
      </c>
    </row>
    <row r="95" spans="1:25" ht="14.25" customHeight="1" x14ac:dyDescent="0.15">
      <c r="A95" s="51">
        <v>16</v>
      </c>
      <c r="B95" s="63" t="s">
        <v>71</v>
      </c>
      <c r="C95" s="28"/>
      <c r="D95" s="29"/>
      <c r="E95" s="61"/>
      <c r="F95" s="18"/>
      <c r="G95" s="73"/>
      <c r="H95" s="14"/>
      <c r="I95" s="73"/>
      <c r="J95" s="14"/>
      <c r="K95" s="209"/>
      <c r="L95" s="210"/>
      <c r="M95" s="211"/>
      <c r="N95" s="200"/>
      <c r="O95" s="200"/>
      <c r="P95" s="201"/>
      <c r="Q95" s="202"/>
      <c r="R95" s="261">
        <f>COUNTIF($L95:$L100,"Ⅱ")</f>
        <v>0</v>
      </c>
      <c r="S95" s="264">
        <f>COUNTIF($L95:$L100,"Ⅲ")</f>
        <v>2</v>
      </c>
      <c r="T95" s="267">
        <f>COUNTIF($L95:$L100,"Ⅳ")</f>
        <v>3</v>
      </c>
      <c r="U95" s="270">
        <f>T95/V95</f>
        <v>0.6</v>
      </c>
      <c r="V95" s="267">
        <f>SUM(R95:T100)</f>
        <v>5</v>
      </c>
      <c r="W95" s="258" t="str">
        <f>IF(R95/V95&gt;=2/3,"Ⅱ",IF(AND(50%&lt;=U95,R95=0),"Ⅳ",IF(AND(2/3&lt;=U95,R95/V95&lt;=10%),"Ⅳ","Ⅲ")))</f>
        <v>Ⅳ</v>
      </c>
      <c r="X95" s="161"/>
      <c r="Y95" s="7" t="s">
        <v>139</v>
      </c>
    </row>
    <row r="96" spans="1:25" ht="14.25" customHeight="1" x14ac:dyDescent="0.15">
      <c r="A96" s="51"/>
      <c r="B96" s="63" t="s">
        <v>14</v>
      </c>
      <c r="C96" s="28" t="s">
        <v>107</v>
      </c>
      <c r="D96" s="29"/>
      <c r="E96" s="61" t="s">
        <v>26</v>
      </c>
      <c r="F96" s="21">
        <v>16312</v>
      </c>
      <c r="G96" s="69">
        <v>18092</v>
      </c>
      <c r="H96" s="69">
        <v>18567</v>
      </c>
      <c r="I96" s="69">
        <v>18500</v>
      </c>
      <c r="J96" s="69">
        <v>19385</v>
      </c>
      <c r="K96" s="197">
        <f>J96/I96</f>
        <v>1.0478378378378379</v>
      </c>
      <c r="L96" s="198" t="str">
        <f t="shared" si="19"/>
        <v>Ⅲ</v>
      </c>
      <c r="M96" s="206"/>
      <c r="N96" s="200" t="str">
        <f t="shared" si="17"/>
        <v>①</v>
      </c>
      <c r="O96" s="200" t="str">
        <f t="shared" si="20"/>
        <v>⑤</v>
      </c>
      <c r="P96" s="201" t="str">
        <f t="shared" si="18"/>
        <v>Ⅲ</v>
      </c>
      <c r="Q96" s="202">
        <f>J96-I96</f>
        <v>885</v>
      </c>
      <c r="R96" s="262"/>
      <c r="S96" s="265"/>
      <c r="T96" s="268"/>
      <c r="U96" s="271"/>
      <c r="V96" s="268"/>
      <c r="W96" s="259"/>
      <c r="X96" s="161"/>
      <c r="Y96" s="7" t="s">
        <v>21</v>
      </c>
    </row>
    <row r="97" spans="1:25" x14ac:dyDescent="0.15">
      <c r="A97" s="51"/>
      <c r="B97" s="63" t="s">
        <v>14</v>
      </c>
      <c r="C97" s="28" t="s">
        <v>112</v>
      </c>
      <c r="D97" s="29"/>
      <c r="E97" s="61" t="s">
        <v>26</v>
      </c>
      <c r="F97" s="21">
        <v>8479</v>
      </c>
      <c r="G97" s="69">
        <v>10117</v>
      </c>
      <c r="H97" s="69">
        <v>9797</v>
      </c>
      <c r="I97" s="69">
        <v>10000</v>
      </c>
      <c r="J97" s="69">
        <v>10704</v>
      </c>
      <c r="K97" s="197">
        <f>J97/I97</f>
        <v>1.0704</v>
      </c>
      <c r="L97" s="198" t="str">
        <f t="shared" si="19"/>
        <v>Ⅳ</v>
      </c>
      <c r="M97" s="199"/>
      <c r="N97" s="200" t="str">
        <f t="shared" si="17"/>
        <v>①</v>
      </c>
      <c r="O97" s="200" t="str">
        <f t="shared" si="20"/>
        <v>②</v>
      </c>
      <c r="P97" s="201" t="str">
        <f t="shared" si="18"/>
        <v>Ⅳ</v>
      </c>
      <c r="Q97" s="202">
        <f>J97-I97</f>
        <v>704</v>
      </c>
      <c r="R97" s="262"/>
      <c r="S97" s="265"/>
      <c r="T97" s="268"/>
      <c r="U97" s="271"/>
      <c r="V97" s="268"/>
      <c r="W97" s="259"/>
      <c r="X97" s="161"/>
      <c r="Y97" s="2" t="s">
        <v>129</v>
      </c>
    </row>
    <row r="98" spans="1:25" x14ac:dyDescent="0.15">
      <c r="A98" s="51"/>
      <c r="B98" s="63"/>
      <c r="C98" s="28" t="s">
        <v>113</v>
      </c>
      <c r="D98" s="29"/>
      <c r="E98" s="61" t="s">
        <v>26</v>
      </c>
      <c r="F98" s="21">
        <v>2431</v>
      </c>
      <c r="G98" s="69">
        <v>2436</v>
      </c>
      <c r="H98" s="69">
        <v>2189</v>
      </c>
      <c r="I98" s="69">
        <v>2600</v>
      </c>
      <c r="J98" s="69">
        <v>2947</v>
      </c>
      <c r="K98" s="197">
        <f>J98/I98</f>
        <v>1.1334615384615385</v>
      </c>
      <c r="L98" s="198" t="str">
        <f t="shared" si="19"/>
        <v>Ⅳ</v>
      </c>
      <c r="M98" s="199"/>
      <c r="N98" s="200" t="str">
        <f t="shared" si="17"/>
        <v>①</v>
      </c>
      <c r="O98" s="200" t="str">
        <f t="shared" si="20"/>
        <v>③</v>
      </c>
      <c r="P98" s="201" t="str">
        <f t="shared" si="18"/>
        <v>Ⅳ</v>
      </c>
      <c r="Q98" s="202">
        <f>J98-I98</f>
        <v>347</v>
      </c>
      <c r="R98" s="262"/>
      <c r="S98" s="265"/>
      <c r="T98" s="268"/>
      <c r="U98" s="271"/>
      <c r="V98" s="268"/>
      <c r="W98" s="259"/>
      <c r="X98" s="161"/>
      <c r="Y98" s="2" t="s">
        <v>22</v>
      </c>
    </row>
    <row r="99" spans="1:25" ht="12.75" customHeight="1" x14ac:dyDescent="0.15">
      <c r="A99" s="51"/>
      <c r="B99" s="63" t="s">
        <v>14</v>
      </c>
      <c r="C99" s="28" t="s">
        <v>114</v>
      </c>
      <c r="D99" s="29"/>
      <c r="E99" s="61" t="s">
        <v>26</v>
      </c>
      <c r="F99" s="21">
        <v>8853</v>
      </c>
      <c r="G99" s="69">
        <v>8718</v>
      </c>
      <c r="H99" s="170">
        <v>9197</v>
      </c>
      <c r="I99" s="69">
        <v>9500</v>
      </c>
      <c r="J99" s="170">
        <v>10199</v>
      </c>
      <c r="K99" s="197">
        <f>J99/I99</f>
        <v>1.073578947368421</v>
      </c>
      <c r="L99" s="198" t="str">
        <f t="shared" si="19"/>
        <v>Ⅳ</v>
      </c>
      <c r="M99" s="199"/>
      <c r="N99" s="200" t="str">
        <f t="shared" si="17"/>
        <v>①</v>
      </c>
      <c r="O99" s="200" t="str">
        <f t="shared" si="20"/>
        <v>②</v>
      </c>
      <c r="P99" s="201" t="str">
        <f t="shared" si="18"/>
        <v>Ⅳ</v>
      </c>
      <c r="Q99" s="202">
        <f>J99-I99</f>
        <v>699</v>
      </c>
      <c r="R99" s="262"/>
      <c r="S99" s="265"/>
      <c r="T99" s="268"/>
      <c r="U99" s="271"/>
      <c r="V99" s="268"/>
      <c r="W99" s="259"/>
      <c r="X99" s="161"/>
      <c r="Y99" s="2" t="s">
        <v>141</v>
      </c>
    </row>
    <row r="100" spans="1:25" x14ac:dyDescent="0.15">
      <c r="A100" s="51"/>
      <c r="B100" s="63" t="s">
        <v>14</v>
      </c>
      <c r="C100" s="28" t="s">
        <v>115</v>
      </c>
      <c r="D100" s="29"/>
      <c r="E100" s="61" t="s">
        <v>26</v>
      </c>
      <c r="F100" s="21">
        <v>4658</v>
      </c>
      <c r="G100" s="69">
        <v>5348</v>
      </c>
      <c r="H100" s="171">
        <v>4516</v>
      </c>
      <c r="I100" s="69">
        <v>5000</v>
      </c>
      <c r="J100" s="171">
        <v>4613</v>
      </c>
      <c r="K100" s="197">
        <f>J100/I100</f>
        <v>0.92259999999999998</v>
      </c>
      <c r="L100" s="198" t="str">
        <f t="shared" si="19"/>
        <v>Ⅲ</v>
      </c>
      <c r="M100" s="199"/>
      <c r="N100" s="200" t="str">
        <f t="shared" si="17"/>
        <v>①</v>
      </c>
      <c r="O100" s="200" t="str">
        <f t="shared" si="20"/>
        <v>⑤</v>
      </c>
      <c r="P100" s="201" t="str">
        <f t="shared" si="18"/>
        <v>Ⅲ</v>
      </c>
      <c r="Q100" s="202">
        <f>J100-I100</f>
        <v>-387</v>
      </c>
      <c r="R100" s="263"/>
      <c r="S100" s="266"/>
      <c r="T100" s="269"/>
      <c r="U100" s="272"/>
      <c r="V100" s="269"/>
      <c r="W100" s="273"/>
      <c r="X100" s="161"/>
      <c r="Y100" s="2" t="s">
        <v>23</v>
      </c>
    </row>
    <row r="101" spans="1:25" x14ac:dyDescent="0.15">
      <c r="A101" s="51">
        <v>19</v>
      </c>
      <c r="B101" s="62" t="s">
        <v>16</v>
      </c>
      <c r="C101" s="24"/>
      <c r="D101" s="34"/>
      <c r="E101" s="61"/>
      <c r="F101" s="22"/>
      <c r="G101" s="72"/>
      <c r="H101" s="14"/>
      <c r="I101" s="72"/>
      <c r="J101" s="14"/>
      <c r="K101" s="197"/>
      <c r="L101" s="207"/>
      <c r="M101" s="199"/>
      <c r="N101" s="200"/>
      <c r="O101" s="200"/>
      <c r="P101" s="201"/>
      <c r="Q101" s="202"/>
      <c r="R101" s="261">
        <f>COUNTIF($L101:$L105,"Ⅱ")</f>
        <v>0</v>
      </c>
      <c r="S101" s="264">
        <f>COUNTIF($L101:$L105,"Ⅲ")</f>
        <v>4</v>
      </c>
      <c r="T101" s="267">
        <f>COUNTIF($L101:$L105,"Ⅳ")</f>
        <v>0</v>
      </c>
      <c r="U101" s="270">
        <f>T101/V101</f>
        <v>0</v>
      </c>
      <c r="V101" s="267">
        <f>SUM(R101:T105)</f>
        <v>4</v>
      </c>
      <c r="W101" s="258" t="str">
        <f>IF(R101/V101&gt;=2/3,"Ⅱ",IF(AND(50%&lt;=U101,R101=0),"Ⅳ",IF(AND(2/3&lt;=U101,R101/V101&lt;=10%),"Ⅳ","Ⅲ")))</f>
        <v>Ⅲ</v>
      </c>
      <c r="X101" s="161"/>
      <c r="Y101" s="7" t="s">
        <v>143</v>
      </c>
    </row>
    <row r="102" spans="1:25" x14ac:dyDescent="0.15">
      <c r="A102" s="51"/>
      <c r="B102" s="62"/>
      <c r="C102" s="28" t="s">
        <v>107</v>
      </c>
      <c r="D102" s="34"/>
      <c r="E102" s="61" t="s">
        <v>26</v>
      </c>
      <c r="F102" s="23">
        <v>8297</v>
      </c>
      <c r="G102" s="75">
        <v>8262</v>
      </c>
      <c r="H102" s="75">
        <v>8398</v>
      </c>
      <c r="I102" s="75">
        <v>8450</v>
      </c>
      <c r="J102" s="75">
        <v>8600</v>
      </c>
      <c r="K102" s="197">
        <f>J102/I102</f>
        <v>1.0177514792899409</v>
      </c>
      <c r="L102" s="198" t="str">
        <f t="shared" si="19"/>
        <v>Ⅲ</v>
      </c>
      <c r="M102" s="199"/>
      <c r="N102" s="200" t="str">
        <f t="shared" si="17"/>
        <v>①</v>
      </c>
      <c r="O102" s="200" t="str">
        <f t="shared" si="20"/>
        <v>⑤</v>
      </c>
      <c r="P102" s="201" t="str">
        <f t="shared" si="18"/>
        <v>Ⅲ</v>
      </c>
      <c r="Q102" s="202">
        <f>J102-I102</f>
        <v>150</v>
      </c>
      <c r="R102" s="262"/>
      <c r="S102" s="265"/>
      <c r="T102" s="268"/>
      <c r="U102" s="271"/>
      <c r="V102" s="268"/>
      <c r="W102" s="259"/>
      <c r="X102" s="161"/>
      <c r="Y102" s="7" t="s">
        <v>21</v>
      </c>
    </row>
    <row r="103" spans="1:25" x14ac:dyDescent="0.15">
      <c r="A103" s="51"/>
      <c r="B103" s="62"/>
      <c r="C103" s="28" t="s">
        <v>112</v>
      </c>
      <c r="D103" s="34"/>
      <c r="E103" s="61" t="s">
        <v>26</v>
      </c>
      <c r="F103" s="96">
        <v>1983</v>
      </c>
      <c r="G103" s="75">
        <v>2003</v>
      </c>
      <c r="H103" s="75">
        <v>2460</v>
      </c>
      <c r="I103" s="75">
        <v>2500</v>
      </c>
      <c r="J103" s="75">
        <v>2464</v>
      </c>
      <c r="K103" s="197">
        <f>J103/I103</f>
        <v>0.98560000000000003</v>
      </c>
      <c r="L103" s="198" t="str">
        <f t="shared" si="19"/>
        <v>Ⅲ</v>
      </c>
      <c r="M103" s="206"/>
      <c r="N103" s="200" t="str">
        <f t="shared" si="17"/>
        <v>①</v>
      </c>
      <c r="O103" s="200" t="str">
        <f t="shared" si="20"/>
        <v>⑤</v>
      </c>
      <c r="P103" s="201" t="str">
        <f t="shared" si="18"/>
        <v>Ⅲ</v>
      </c>
      <c r="Q103" s="202">
        <f>J103-I103</f>
        <v>-36</v>
      </c>
      <c r="R103" s="262"/>
      <c r="S103" s="265"/>
      <c r="T103" s="268"/>
      <c r="U103" s="271"/>
      <c r="V103" s="268"/>
      <c r="W103" s="259"/>
      <c r="X103" s="161"/>
      <c r="Y103" s="2" t="s">
        <v>134</v>
      </c>
    </row>
    <row r="104" spans="1:25" x14ac:dyDescent="0.15">
      <c r="A104" s="51"/>
      <c r="B104" s="62"/>
      <c r="C104" s="28" t="s">
        <v>114</v>
      </c>
      <c r="D104" s="34"/>
      <c r="E104" s="61" t="s">
        <v>26</v>
      </c>
      <c r="F104" s="23">
        <v>3389</v>
      </c>
      <c r="G104" s="75">
        <v>3390</v>
      </c>
      <c r="H104" s="172">
        <v>3929</v>
      </c>
      <c r="I104" s="75">
        <v>4200</v>
      </c>
      <c r="J104" s="172">
        <v>4014</v>
      </c>
      <c r="K104" s="197">
        <f>J104/I104</f>
        <v>0.95571428571428574</v>
      </c>
      <c r="L104" s="198" t="str">
        <f t="shared" si="19"/>
        <v>Ⅲ</v>
      </c>
      <c r="M104" s="199"/>
      <c r="N104" s="200" t="str">
        <f t="shared" si="17"/>
        <v>①</v>
      </c>
      <c r="O104" s="200" t="str">
        <f t="shared" si="20"/>
        <v>⑤</v>
      </c>
      <c r="P104" s="201" t="str">
        <f t="shared" si="18"/>
        <v>Ⅲ</v>
      </c>
      <c r="Q104" s="202">
        <f>J104-I104</f>
        <v>-186</v>
      </c>
      <c r="R104" s="262"/>
      <c r="S104" s="265"/>
      <c r="T104" s="268"/>
      <c r="U104" s="271"/>
      <c r="V104" s="268"/>
      <c r="W104" s="259"/>
      <c r="X104" s="161"/>
      <c r="Y104" s="2" t="s">
        <v>138</v>
      </c>
    </row>
    <row r="105" spans="1:25" x14ac:dyDescent="0.15">
      <c r="A105" s="51"/>
      <c r="B105" s="62"/>
      <c r="C105" s="28" t="s">
        <v>115</v>
      </c>
      <c r="D105" s="34"/>
      <c r="E105" s="61" t="s">
        <v>26</v>
      </c>
      <c r="F105" s="23">
        <v>4202</v>
      </c>
      <c r="G105" s="75">
        <v>4421</v>
      </c>
      <c r="H105" s="75">
        <v>4447</v>
      </c>
      <c r="I105" s="75">
        <v>4200</v>
      </c>
      <c r="J105" s="75">
        <v>4239</v>
      </c>
      <c r="K105" s="197">
        <f>J105/I105</f>
        <v>1.0092857142857143</v>
      </c>
      <c r="L105" s="198" t="str">
        <f t="shared" si="19"/>
        <v>Ⅲ</v>
      </c>
      <c r="M105" s="199"/>
      <c r="N105" s="200" t="str">
        <f t="shared" si="17"/>
        <v>①</v>
      </c>
      <c r="O105" s="200" t="str">
        <f t="shared" si="20"/>
        <v>⑤</v>
      </c>
      <c r="P105" s="201" t="str">
        <f t="shared" si="18"/>
        <v>Ⅲ</v>
      </c>
      <c r="Q105" s="202">
        <f>J105-I105</f>
        <v>39</v>
      </c>
      <c r="R105" s="262"/>
      <c r="S105" s="265"/>
      <c r="T105" s="268"/>
      <c r="U105" s="271"/>
      <c r="V105" s="268"/>
      <c r="W105" s="259"/>
      <c r="X105" s="161"/>
      <c r="Y105" s="2" t="s">
        <v>23</v>
      </c>
    </row>
    <row r="106" spans="1:25" x14ac:dyDescent="0.15">
      <c r="A106" s="51">
        <v>24</v>
      </c>
      <c r="B106" s="62" t="s">
        <v>72</v>
      </c>
      <c r="C106" s="24"/>
      <c r="D106" s="34"/>
      <c r="E106" s="61"/>
      <c r="F106" s="23"/>
      <c r="G106" s="75"/>
      <c r="H106" s="14"/>
      <c r="I106" s="75"/>
      <c r="J106" s="14"/>
      <c r="K106" s="197"/>
      <c r="L106" s="203"/>
      <c r="M106" s="199"/>
      <c r="N106" s="200"/>
      <c r="O106" s="200"/>
      <c r="P106" s="201"/>
      <c r="Q106" s="202"/>
      <c r="R106" s="261">
        <f>COUNTIF($L106:$L119,"Ⅱ")</f>
        <v>0</v>
      </c>
      <c r="S106" s="264">
        <f>COUNTIF($L106:$L119,"Ⅲ")</f>
        <v>12</v>
      </c>
      <c r="T106" s="267">
        <f>COUNTIF($L106:$L119,"Ⅳ")</f>
        <v>0</v>
      </c>
      <c r="U106" s="270">
        <f>T106/V106</f>
        <v>0</v>
      </c>
      <c r="V106" s="267">
        <f>SUM(R106:T119)</f>
        <v>12</v>
      </c>
      <c r="W106" s="258" t="str">
        <f>IF(R106/V106&gt;=2/3,"Ⅱ",IF(AND(50%&lt;=U106,R106=0),"Ⅳ",IF(AND(2/3&lt;=U106,R106/V106&lt;=10%),"Ⅳ","Ⅲ")))</f>
        <v>Ⅲ</v>
      </c>
      <c r="X106" s="161"/>
      <c r="Y106" s="7" t="s">
        <v>139</v>
      </c>
    </row>
    <row r="107" spans="1:25" x14ac:dyDescent="0.15">
      <c r="A107" s="51"/>
      <c r="B107" s="62"/>
      <c r="C107" s="28" t="s">
        <v>107</v>
      </c>
      <c r="D107" s="34"/>
      <c r="E107" s="61" t="s">
        <v>48</v>
      </c>
      <c r="F107" s="76">
        <v>108.6</v>
      </c>
      <c r="G107" s="77">
        <v>104.4</v>
      </c>
      <c r="H107" s="78">
        <v>100.6</v>
      </c>
      <c r="I107" s="77">
        <v>100</v>
      </c>
      <c r="J107" s="78">
        <v>101</v>
      </c>
      <c r="K107" s="197">
        <f t="shared" ref="K107:K112" si="21">J107/I107</f>
        <v>1.01</v>
      </c>
      <c r="L107" s="198" t="str">
        <f t="shared" si="19"/>
        <v>Ⅲ</v>
      </c>
      <c r="M107" s="199"/>
      <c r="N107" s="200" t="str">
        <f t="shared" si="17"/>
        <v>③</v>
      </c>
      <c r="O107" s="200" t="str">
        <f t="shared" si="20"/>
        <v>⑤</v>
      </c>
      <c r="P107" s="201" t="str">
        <f t="shared" si="18"/>
        <v>Ⅲ</v>
      </c>
      <c r="Q107" s="205">
        <f t="shared" ref="Q107:Q112" si="22">J107-I107</f>
        <v>1</v>
      </c>
      <c r="R107" s="262"/>
      <c r="S107" s="265"/>
      <c r="T107" s="268"/>
      <c r="U107" s="271"/>
      <c r="V107" s="268"/>
      <c r="W107" s="259"/>
      <c r="X107" s="161"/>
      <c r="Y107" s="7" t="s">
        <v>21</v>
      </c>
    </row>
    <row r="108" spans="1:25" x14ac:dyDescent="0.15">
      <c r="A108" s="51"/>
      <c r="B108" s="62"/>
      <c r="C108" s="28" t="s">
        <v>112</v>
      </c>
      <c r="D108" s="34"/>
      <c r="E108" s="61" t="s">
        <v>48</v>
      </c>
      <c r="F108" s="76">
        <v>101</v>
      </c>
      <c r="G108" s="77">
        <v>98.5</v>
      </c>
      <c r="H108" s="15">
        <v>100</v>
      </c>
      <c r="I108" s="77">
        <v>101.8</v>
      </c>
      <c r="J108" s="15">
        <v>102.6</v>
      </c>
      <c r="K108" s="197">
        <f t="shared" si="21"/>
        <v>1.0078585461689586</v>
      </c>
      <c r="L108" s="198" t="str">
        <f t="shared" si="19"/>
        <v>Ⅲ</v>
      </c>
      <c r="M108" s="199"/>
      <c r="N108" s="200" t="str">
        <f t="shared" si="17"/>
        <v>②</v>
      </c>
      <c r="O108" s="200" t="str">
        <f t="shared" si="20"/>
        <v>⑤</v>
      </c>
      <c r="P108" s="201" t="str">
        <f t="shared" si="18"/>
        <v>Ⅲ</v>
      </c>
      <c r="Q108" s="205">
        <f t="shared" si="22"/>
        <v>0.79999999999999716</v>
      </c>
      <c r="R108" s="262"/>
      <c r="S108" s="265"/>
      <c r="T108" s="268"/>
      <c r="U108" s="271"/>
      <c r="V108" s="268"/>
      <c r="W108" s="259"/>
      <c r="X108" s="161"/>
      <c r="Y108" s="2" t="s">
        <v>134</v>
      </c>
    </row>
    <row r="109" spans="1:25" x14ac:dyDescent="0.15">
      <c r="A109" s="51"/>
      <c r="B109" s="62"/>
      <c r="C109" s="28" t="s">
        <v>119</v>
      </c>
      <c r="D109" s="34"/>
      <c r="E109" s="61" t="s">
        <v>48</v>
      </c>
      <c r="F109" s="76">
        <v>109.5</v>
      </c>
      <c r="G109" s="77">
        <v>103.3</v>
      </c>
      <c r="H109" s="15">
        <v>101.8</v>
      </c>
      <c r="I109" s="77">
        <v>100.8</v>
      </c>
      <c r="J109" s="15">
        <v>104.2</v>
      </c>
      <c r="K109" s="197">
        <f t="shared" si="21"/>
        <v>1.0337301587301588</v>
      </c>
      <c r="L109" s="198" t="str">
        <f t="shared" si="19"/>
        <v>Ⅲ</v>
      </c>
      <c r="M109" s="199"/>
      <c r="N109" s="200" t="str">
        <f t="shared" si="17"/>
        <v>②</v>
      </c>
      <c r="O109" s="200" t="str">
        <f t="shared" si="20"/>
        <v>⑤</v>
      </c>
      <c r="P109" s="201" t="str">
        <f t="shared" si="18"/>
        <v>Ⅲ</v>
      </c>
      <c r="Q109" s="205">
        <f t="shared" si="22"/>
        <v>3.4000000000000057</v>
      </c>
      <c r="R109" s="262"/>
      <c r="S109" s="265"/>
      <c r="T109" s="268"/>
      <c r="U109" s="271"/>
      <c r="V109" s="268"/>
      <c r="W109" s="259"/>
      <c r="X109" s="161"/>
      <c r="Y109" s="2" t="s">
        <v>22</v>
      </c>
    </row>
    <row r="110" spans="1:25" x14ac:dyDescent="0.15">
      <c r="A110" s="51"/>
      <c r="B110" s="62"/>
      <c r="C110" s="28" t="s">
        <v>114</v>
      </c>
      <c r="D110" s="34"/>
      <c r="E110" s="61" t="s">
        <v>48</v>
      </c>
      <c r="F110" s="76">
        <v>107.5</v>
      </c>
      <c r="G110" s="77">
        <v>95.5</v>
      </c>
      <c r="H110" s="15">
        <v>99.3</v>
      </c>
      <c r="I110" s="77">
        <v>97</v>
      </c>
      <c r="J110" s="15">
        <v>99.3</v>
      </c>
      <c r="K110" s="197">
        <f t="shared" si="21"/>
        <v>1.0237113402061855</v>
      </c>
      <c r="L110" s="198" t="str">
        <f t="shared" si="19"/>
        <v>Ⅲ</v>
      </c>
      <c r="M110" s="199"/>
      <c r="N110" s="200" t="str">
        <f t="shared" si="17"/>
        <v>③</v>
      </c>
      <c r="O110" s="200" t="str">
        <f t="shared" si="20"/>
        <v>⑤</v>
      </c>
      <c r="P110" s="201" t="str">
        <f t="shared" si="18"/>
        <v>Ⅲ</v>
      </c>
      <c r="Q110" s="205">
        <f t="shared" si="22"/>
        <v>2.2999999999999972</v>
      </c>
      <c r="R110" s="262"/>
      <c r="S110" s="265"/>
      <c r="T110" s="268"/>
      <c r="U110" s="271"/>
      <c r="V110" s="268"/>
      <c r="W110" s="259"/>
      <c r="X110" s="161"/>
      <c r="Y110" s="2" t="s">
        <v>138</v>
      </c>
    </row>
    <row r="111" spans="1:25" x14ac:dyDescent="0.15">
      <c r="A111" s="51"/>
      <c r="B111" s="62"/>
      <c r="C111" s="28" t="s">
        <v>115</v>
      </c>
      <c r="D111" s="34"/>
      <c r="E111" s="61" t="s">
        <v>48</v>
      </c>
      <c r="F111" s="76">
        <v>108.9</v>
      </c>
      <c r="G111" s="77">
        <v>102.8</v>
      </c>
      <c r="H111" s="15">
        <v>102.9</v>
      </c>
      <c r="I111" s="77">
        <v>99.6</v>
      </c>
      <c r="J111" s="15">
        <v>99.6</v>
      </c>
      <c r="K111" s="197">
        <f t="shared" si="21"/>
        <v>1</v>
      </c>
      <c r="L111" s="198" t="str">
        <f t="shared" si="19"/>
        <v>Ⅲ</v>
      </c>
      <c r="M111" s="199"/>
      <c r="N111" s="200" t="str">
        <f t="shared" si="17"/>
        <v>③</v>
      </c>
      <c r="O111" s="200" t="str">
        <f t="shared" si="20"/>
        <v>⑤</v>
      </c>
      <c r="P111" s="201" t="str">
        <f t="shared" si="18"/>
        <v>Ⅲ</v>
      </c>
      <c r="Q111" s="205">
        <f t="shared" si="22"/>
        <v>0</v>
      </c>
      <c r="R111" s="262"/>
      <c r="S111" s="265"/>
      <c r="T111" s="268"/>
      <c r="U111" s="271"/>
      <c r="V111" s="268"/>
      <c r="W111" s="259"/>
      <c r="X111" s="161"/>
      <c r="Y111" s="2" t="s">
        <v>23</v>
      </c>
    </row>
    <row r="112" spans="1:25" x14ac:dyDescent="0.15">
      <c r="A112" s="51"/>
      <c r="B112" s="62"/>
      <c r="C112" s="24" t="s">
        <v>31</v>
      </c>
      <c r="D112" s="34"/>
      <c r="E112" s="61" t="s">
        <v>48</v>
      </c>
      <c r="F112" s="76">
        <v>106.4</v>
      </c>
      <c r="G112" s="77">
        <v>99.8</v>
      </c>
      <c r="H112" s="15">
        <v>99.7</v>
      </c>
      <c r="I112" s="77">
        <v>98.3</v>
      </c>
      <c r="J112" s="15">
        <v>99.7</v>
      </c>
      <c r="K112" s="197">
        <f t="shared" si="21"/>
        <v>1.0142421159715158</v>
      </c>
      <c r="L112" s="198" t="str">
        <f t="shared" si="19"/>
        <v>Ⅲ</v>
      </c>
      <c r="M112" s="199"/>
      <c r="N112" s="200" t="str">
        <f t="shared" si="17"/>
        <v>③</v>
      </c>
      <c r="O112" s="200" t="str">
        <f t="shared" si="20"/>
        <v>⑤</v>
      </c>
      <c r="P112" s="201" t="str">
        <f t="shared" si="18"/>
        <v>Ⅲ</v>
      </c>
      <c r="Q112" s="205">
        <f t="shared" si="22"/>
        <v>1.4000000000000057</v>
      </c>
      <c r="R112" s="262"/>
      <c r="S112" s="265"/>
      <c r="T112" s="268"/>
      <c r="U112" s="271"/>
      <c r="V112" s="268"/>
      <c r="W112" s="259"/>
      <c r="X112" s="161"/>
      <c r="Y112" s="2" t="s">
        <v>77</v>
      </c>
    </row>
    <row r="113" spans="1:25" x14ac:dyDescent="0.15">
      <c r="A113" s="51"/>
      <c r="B113" s="62" t="s">
        <v>73</v>
      </c>
      <c r="C113" s="24"/>
      <c r="D113" s="34"/>
      <c r="E113" s="61" t="s">
        <v>14</v>
      </c>
      <c r="F113" s="76"/>
      <c r="G113" s="77"/>
      <c r="H113" s="14"/>
      <c r="I113" s="77"/>
      <c r="J113" s="14"/>
      <c r="K113" s="197"/>
      <c r="L113" s="203"/>
      <c r="M113" s="199"/>
      <c r="N113" s="200"/>
      <c r="O113" s="200"/>
      <c r="P113" s="201"/>
      <c r="Q113" s="202"/>
      <c r="R113" s="262"/>
      <c r="S113" s="265"/>
      <c r="T113" s="268"/>
      <c r="U113" s="271"/>
      <c r="V113" s="268"/>
      <c r="W113" s="259"/>
      <c r="X113" s="161"/>
      <c r="Y113" s="7" t="s">
        <v>139</v>
      </c>
    </row>
    <row r="114" spans="1:25" x14ac:dyDescent="0.15">
      <c r="A114" s="51"/>
      <c r="B114" s="62"/>
      <c r="C114" s="28" t="s">
        <v>107</v>
      </c>
      <c r="D114" s="34"/>
      <c r="E114" s="61" t="s">
        <v>48</v>
      </c>
      <c r="F114" s="76">
        <v>101.8</v>
      </c>
      <c r="G114" s="77">
        <v>99.6</v>
      </c>
      <c r="H114" s="14">
        <v>97.4</v>
      </c>
      <c r="I114" s="77">
        <v>97.6</v>
      </c>
      <c r="J114" s="223">
        <v>98.3</v>
      </c>
      <c r="K114" s="197">
        <f t="shared" ref="K114:K119" si="23">J114/I114</f>
        <v>1.007172131147541</v>
      </c>
      <c r="L114" s="198" t="str">
        <f t="shared" si="19"/>
        <v>Ⅲ</v>
      </c>
      <c r="M114" s="199"/>
      <c r="N114" s="200" t="str">
        <f t="shared" si="17"/>
        <v>③</v>
      </c>
      <c r="O114" s="200" t="str">
        <f t="shared" si="20"/>
        <v>⑤</v>
      </c>
      <c r="P114" s="201" t="str">
        <f t="shared" si="18"/>
        <v>Ⅲ</v>
      </c>
      <c r="Q114" s="205">
        <f t="shared" ref="Q114:Q119" si="24">J114-I114</f>
        <v>0.70000000000000284</v>
      </c>
      <c r="R114" s="262"/>
      <c r="S114" s="265"/>
      <c r="T114" s="268"/>
      <c r="U114" s="271"/>
      <c r="V114" s="268"/>
      <c r="W114" s="259"/>
      <c r="X114" s="161"/>
      <c r="Y114" s="7" t="s">
        <v>21</v>
      </c>
    </row>
    <row r="115" spans="1:25" x14ac:dyDescent="0.15">
      <c r="A115" s="51"/>
      <c r="B115" s="62"/>
      <c r="C115" s="28" t="s">
        <v>112</v>
      </c>
      <c r="D115" s="34"/>
      <c r="E115" s="61" t="s">
        <v>48</v>
      </c>
      <c r="F115" s="76">
        <v>85.9</v>
      </c>
      <c r="G115" s="77">
        <v>88.1</v>
      </c>
      <c r="H115" s="14">
        <v>89.7</v>
      </c>
      <c r="I115" s="77">
        <v>91.8</v>
      </c>
      <c r="J115" s="223">
        <v>93.1</v>
      </c>
      <c r="K115" s="197">
        <f t="shared" si="23"/>
        <v>1.014161220043573</v>
      </c>
      <c r="L115" s="198" t="str">
        <f t="shared" si="19"/>
        <v>Ⅲ</v>
      </c>
      <c r="M115" s="199"/>
      <c r="N115" s="200" t="str">
        <f t="shared" si="17"/>
        <v>③</v>
      </c>
      <c r="O115" s="200" t="str">
        <f t="shared" si="20"/>
        <v>⑤</v>
      </c>
      <c r="P115" s="201" t="str">
        <f t="shared" si="18"/>
        <v>Ⅲ</v>
      </c>
      <c r="Q115" s="205">
        <f t="shared" si="24"/>
        <v>1.2999999999999972</v>
      </c>
      <c r="R115" s="262"/>
      <c r="S115" s="265"/>
      <c r="T115" s="268"/>
      <c r="U115" s="271"/>
      <c r="V115" s="268"/>
      <c r="W115" s="259"/>
      <c r="X115" s="161"/>
      <c r="Y115" s="2" t="s">
        <v>134</v>
      </c>
    </row>
    <row r="116" spans="1:25" x14ac:dyDescent="0.15">
      <c r="A116" s="51"/>
      <c r="B116" s="62"/>
      <c r="C116" s="28" t="s">
        <v>113</v>
      </c>
      <c r="D116" s="34"/>
      <c r="E116" s="61" t="s">
        <v>48</v>
      </c>
      <c r="F116" s="76">
        <v>74.3</v>
      </c>
      <c r="G116" s="77">
        <v>70.400000000000006</v>
      </c>
      <c r="H116" s="14">
        <v>69.599999999999994</v>
      </c>
      <c r="I116" s="77">
        <v>70.8</v>
      </c>
      <c r="J116" s="223">
        <v>73.2</v>
      </c>
      <c r="K116" s="197">
        <f t="shared" si="23"/>
        <v>1.0338983050847459</v>
      </c>
      <c r="L116" s="198" t="str">
        <f t="shared" si="19"/>
        <v>Ⅲ</v>
      </c>
      <c r="M116" s="199"/>
      <c r="N116" s="200" t="str">
        <f t="shared" si="17"/>
        <v>③</v>
      </c>
      <c r="O116" s="200" t="str">
        <f t="shared" si="20"/>
        <v>⑤</v>
      </c>
      <c r="P116" s="201" t="str">
        <f t="shared" si="18"/>
        <v>Ⅲ</v>
      </c>
      <c r="Q116" s="205">
        <f t="shared" si="24"/>
        <v>2.4000000000000057</v>
      </c>
      <c r="R116" s="262"/>
      <c r="S116" s="265"/>
      <c r="T116" s="268"/>
      <c r="U116" s="271"/>
      <c r="V116" s="268"/>
      <c r="W116" s="259"/>
      <c r="X116" s="161"/>
      <c r="Y116" s="2" t="s">
        <v>22</v>
      </c>
    </row>
    <row r="117" spans="1:25" x14ac:dyDescent="0.15">
      <c r="A117" s="51"/>
      <c r="B117" s="62"/>
      <c r="C117" s="28" t="s">
        <v>114</v>
      </c>
      <c r="D117" s="34"/>
      <c r="E117" s="61" t="s">
        <v>48</v>
      </c>
      <c r="F117" s="76">
        <v>98.3</v>
      </c>
      <c r="G117" s="77">
        <v>92.3</v>
      </c>
      <c r="H117" s="14">
        <v>94.1</v>
      </c>
      <c r="I117" s="77">
        <v>91.8</v>
      </c>
      <c r="J117" s="223">
        <v>94.7</v>
      </c>
      <c r="K117" s="197">
        <f t="shared" si="23"/>
        <v>1.0315904139433552</v>
      </c>
      <c r="L117" s="198" t="str">
        <f t="shared" si="19"/>
        <v>Ⅲ</v>
      </c>
      <c r="M117" s="199"/>
      <c r="N117" s="200" t="str">
        <f t="shared" si="17"/>
        <v>③</v>
      </c>
      <c r="O117" s="200" t="str">
        <f t="shared" si="20"/>
        <v>⑤</v>
      </c>
      <c r="P117" s="201" t="str">
        <f t="shared" si="18"/>
        <v>Ⅲ</v>
      </c>
      <c r="Q117" s="205">
        <f t="shared" si="24"/>
        <v>2.9000000000000057</v>
      </c>
      <c r="R117" s="262"/>
      <c r="S117" s="265"/>
      <c r="T117" s="268"/>
      <c r="U117" s="271"/>
      <c r="V117" s="268"/>
      <c r="W117" s="259"/>
      <c r="X117" s="161"/>
      <c r="Y117" s="2" t="s">
        <v>141</v>
      </c>
    </row>
    <row r="118" spans="1:25" x14ac:dyDescent="0.15">
      <c r="A118" s="51"/>
      <c r="B118" s="62"/>
      <c r="C118" s="28" t="s">
        <v>115</v>
      </c>
      <c r="D118" s="34"/>
      <c r="E118" s="61" t="s">
        <v>48</v>
      </c>
      <c r="F118" s="76">
        <v>94.2</v>
      </c>
      <c r="G118" s="77">
        <v>93.3</v>
      </c>
      <c r="H118" s="14">
        <v>93.6</v>
      </c>
      <c r="I118" s="77">
        <v>93.3</v>
      </c>
      <c r="J118" s="223">
        <v>90.8</v>
      </c>
      <c r="K118" s="197">
        <f t="shared" si="23"/>
        <v>0.97320471596998925</v>
      </c>
      <c r="L118" s="198" t="str">
        <f t="shared" si="19"/>
        <v>Ⅲ</v>
      </c>
      <c r="M118" s="199"/>
      <c r="N118" s="200" t="str">
        <f t="shared" si="17"/>
        <v>③</v>
      </c>
      <c r="O118" s="200" t="str">
        <f t="shared" si="20"/>
        <v>⑤</v>
      </c>
      <c r="P118" s="201" t="str">
        <f t="shared" si="18"/>
        <v>Ⅲ</v>
      </c>
      <c r="Q118" s="205">
        <f t="shared" si="24"/>
        <v>-2.5</v>
      </c>
      <c r="R118" s="262"/>
      <c r="S118" s="265"/>
      <c r="T118" s="268"/>
      <c r="U118" s="271"/>
      <c r="V118" s="268"/>
      <c r="W118" s="259"/>
      <c r="X118" s="161"/>
      <c r="Y118" s="2" t="s">
        <v>23</v>
      </c>
    </row>
    <row r="119" spans="1:25" x14ac:dyDescent="0.15">
      <c r="A119" s="51"/>
      <c r="B119" s="62"/>
      <c r="C119" s="24" t="s">
        <v>31</v>
      </c>
      <c r="D119" s="34"/>
      <c r="E119" s="61" t="s">
        <v>48</v>
      </c>
      <c r="F119" s="76">
        <v>94.5</v>
      </c>
      <c r="G119" s="77">
        <v>91.9</v>
      </c>
      <c r="H119" s="14">
        <v>92.1</v>
      </c>
      <c r="I119" s="77">
        <v>91.7</v>
      </c>
      <c r="J119" s="223">
        <v>92.8</v>
      </c>
      <c r="K119" s="197">
        <f t="shared" si="23"/>
        <v>1.0119956379498363</v>
      </c>
      <c r="L119" s="198" t="str">
        <f t="shared" si="19"/>
        <v>Ⅲ</v>
      </c>
      <c r="M119" s="199"/>
      <c r="N119" s="200" t="str">
        <f t="shared" si="17"/>
        <v>③</v>
      </c>
      <c r="O119" s="200" t="str">
        <f t="shared" si="20"/>
        <v>⑤</v>
      </c>
      <c r="P119" s="201" t="str">
        <f t="shared" si="18"/>
        <v>Ⅲ</v>
      </c>
      <c r="Q119" s="205">
        <f t="shared" si="24"/>
        <v>1.0999999999999943</v>
      </c>
      <c r="R119" s="263"/>
      <c r="S119" s="266"/>
      <c r="T119" s="269"/>
      <c r="U119" s="272"/>
      <c r="V119" s="269"/>
      <c r="W119" s="273"/>
      <c r="X119" s="161"/>
      <c r="Y119" s="2" t="s">
        <v>77</v>
      </c>
    </row>
    <row r="120" spans="1:25" x14ac:dyDescent="0.15">
      <c r="A120" s="51">
        <v>25</v>
      </c>
      <c r="B120" s="62" t="s">
        <v>17</v>
      </c>
      <c r="C120" s="24"/>
      <c r="D120" s="34"/>
      <c r="E120" s="61"/>
      <c r="F120" s="22"/>
      <c r="G120" s="72"/>
      <c r="H120" s="14"/>
      <c r="I120" s="72"/>
      <c r="J120" s="14"/>
      <c r="K120" s="197"/>
      <c r="L120" s="203"/>
      <c r="M120" s="199"/>
      <c r="N120" s="200"/>
      <c r="O120" s="200"/>
      <c r="P120" s="201"/>
      <c r="Q120" s="202"/>
      <c r="R120" s="261">
        <f>COUNTIF($L120:$L131,"Ⅱ")</f>
        <v>0</v>
      </c>
      <c r="S120" s="264">
        <f>COUNTIF($L120:$L131,"Ⅲ")</f>
        <v>9</v>
      </c>
      <c r="T120" s="267">
        <f>COUNTIF($L120:$L131,"Ⅳ")</f>
        <v>1</v>
      </c>
      <c r="U120" s="270">
        <f>T120/V120</f>
        <v>0.1</v>
      </c>
      <c r="V120" s="267">
        <f>SUM(R120:T131)</f>
        <v>10</v>
      </c>
      <c r="W120" s="258" t="str">
        <f>IF(R120/V120&gt;=2/3,"Ⅱ",IF(AND(50%&lt;=U120,R120=0),"Ⅳ",IF(AND(2/3&lt;=U120,R120/V120&lt;=10%),"Ⅳ","Ⅲ")))</f>
        <v>Ⅲ</v>
      </c>
      <c r="X120" s="161"/>
      <c r="Y120" s="7" t="s">
        <v>139</v>
      </c>
    </row>
    <row r="121" spans="1:25" x14ac:dyDescent="0.15">
      <c r="A121" s="51"/>
      <c r="B121" s="62"/>
      <c r="C121" s="24" t="s">
        <v>107</v>
      </c>
      <c r="D121" s="34"/>
      <c r="E121" s="61" t="s">
        <v>48</v>
      </c>
      <c r="F121" s="19">
        <v>95.2</v>
      </c>
      <c r="G121" s="78">
        <v>91.9</v>
      </c>
      <c r="H121" s="78">
        <v>90.8</v>
      </c>
      <c r="I121" s="78">
        <v>88.9</v>
      </c>
      <c r="J121" s="78">
        <v>90.8</v>
      </c>
      <c r="K121" s="197">
        <f>J121/I121</f>
        <v>1.0213723284589424</v>
      </c>
      <c r="L121" s="198" t="str">
        <f t="shared" si="19"/>
        <v>Ⅲ</v>
      </c>
      <c r="M121" s="199"/>
      <c r="N121" s="200" t="str">
        <f t="shared" si="17"/>
        <v>③</v>
      </c>
      <c r="O121" s="200" t="str">
        <f t="shared" si="20"/>
        <v>⑤</v>
      </c>
      <c r="P121" s="201" t="str">
        <f t="shared" si="18"/>
        <v>Ⅲ</v>
      </c>
      <c r="Q121" s="205">
        <f>J121-I121</f>
        <v>1.8999999999999915</v>
      </c>
      <c r="R121" s="262"/>
      <c r="S121" s="265"/>
      <c r="T121" s="268"/>
      <c r="U121" s="271"/>
      <c r="V121" s="268"/>
      <c r="W121" s="259"/>
      <c r="X121" s="161"/>
      <c r="Y121" s="7" t="s">
        <v>21</v>
      </c>
    </row>
    <row r="122" spans="1:25" x14ac:dyDescent="0.15">
      <c r="A122" s="51"/>
      <c r="B122" s="62"/>
      <c r="C122" s="24" t="s">
        <v>120</v>
      </c>
      <c r="D122" s="34"/>
      <c r="E122" s="61" t="s">
        <v>48</v>
      </c>
      <c r="F122" s="19">
        <v>81.599999999999994</v>
      </c>
      <c r="G122" s="78">
        <v>81.599999999999994</v>
      </c>
      <c r="H122" s="78">
        <v>81.599999999999994</v>
      </c>
      <c r="I122" s="78">
        <v>86.2</v>
      </c>
      <c r="J122" s="78">
        <v>81.3</v>
      </c>
      <c r="K122" s="197">
        <f>J122/I122</f>
        <v>0.94315545243619481</v>
      </c>
      <c r="L122" s="198" t="str">
        <f t="shared" si="19"/>
        <v>Ⅲ</v>
      </c>
      <c r="M122" s="199"/>
      <c r="N122" s="200" t="str">
        <f t="shared" si="17"/>
        <v>③</v>
      </c>
      <c r="O122" s="200" t="str">
        <f t="shared" si="20"/>
        <v>⑤</v>
      </c>
      <c r="P122" s="201" t="str">
        <f t="shared" si="18"/>
        <v>Ⅲ</v>
      </c>
      <c r="Q122" s="205">
        <f>J122-I122</f>
        <v>-4.9000000000000057</v>
      </c>
      <c r="R122" s="262"/>
      <c r="S122" s="265"/>
      <c r="T122" s="268"/>
      <c r="U122" s="271"/>
      <c r="V122" s="268"/>
      <c r="W122" s="259"/>
      <c r="X122" s="161"/>
      <c r="Y122" s="2" t="s">
        <v>134</v>
      </c>
    </row>
    <row r="123" spans="1:25" x14ac:dyDescent="0.15">
      <c r="A123" s="51"/>
      <c r="B123" s="62"/>
      <c r="C123" s="24" t="s">
        <v>121</v>
      </c>
      <c r="D123" s="34"/>
      <c r="E123" s="61" t="s">
        <v>48</v>
      </c>
      <c r="F123" s="19">
        <v>85.9</v>
      </c>
      <c r="G123" s="78">
        <v>85.1</v>
      </c>
      <c r="H123" s="78">
        <v>83.8</v>
      </c>
      <c r="I123" s="78">
        <v>87.7</v>
      </c>
      <c r="J123" s="78">
        <v>86.8</v>
      </c>
      <c r="K123" s="197">
        <f>J123/I123</f>
        <v>0.98973774230330669</v>
      </c>
      <c r="L123" s="198" t="str">
        <f t="shared" si="19"/>
        <v>Ⅲ</v>
      </c>
      <c r="M123" s="199"/>
      <c r="N123" s="200" t="str">
        <f t="shared" si="17"/>
        <v>③</v>
      </c>
      <c r="O123" s="200" t="str">
        <f t="shared" si="20"/>
        <v>⑤</v>
      </c>
      <c r="P123" s="201" t="str">
        <f t="shared" si="18"/>
        <v>Ⅲ</v>
      </c>
      <c r="Q123" s="205">
        <f>J123-I123</f>
        <v>-0.90000000000000568</v>
      </c>
      <c r="R123" s="262"/>
      <c r="S123" s="265"/>
      <c r="T123" s="268"/>
      <c r="U123" s="271"/>
      <c r="V123" s="268"/>
      <c r="W123" s="259"/>
      <c r="X123" s="161"/>
      <c r="Y123" s="2" t="s">
        <v>22</v>
      </c>
    </row>
    <row r="124" spans="1:25" x14ac:dyDescent="0.15">
      <c r="A124" s="51"/>
      <c r="B124" s="62"/>
      <c r="C124" s="24" t="s">
        <v>122</v>
      </c>
      <c r="D124" s="34"/>
      <c r="E124" s="61" t="s">
        <v>48</v>
      </c>
      <c r="F124" s="19">
        <v>89.4</v>
      </c>
      <c r="G124" s="78">
        <v>87.2</v>
      </c>
      <c r="H124" s="173">
        <v>88.6</v>
      </c>
      <c r="I124" s="78">
        <v>92.7</v>
      </c>
      <c r="J124" s="173">
        <v>89.8</v>
      </c>
      <c r="K124" s="197">
        <f>J124/I124</f>
        <v>0.96871628910463858</v>
      </c>
      <c r="L124" s="198" t="str">
        <f t="shared" si="19"/>
        <v>Ⅲ</v>
      </c>
      <c r="M124" s="199"/>
      <c r="N124" s="200" t="str">
        <f t="shared" si="17"/>
        <v>③</v>
      </c>
      <c r="O124" s="200" t="str">
        <f t="shared" si="20"/>
        <v>⑤</v>
      </c>
      <c r="P124" s="201" t="str">
        <f t="shared" si="18"/>
        <v>Ⅲ</v>
      </c>
      <c r="Q124" s="205">
        <f>J124-I124</f>
        <v>-2.9000000000000057</v>
      </c>
      <c r="R124" s="262"/>
      <c r="S124" s="265"/>
      <c r="T124" s="268"/>
      <c r="U124" s="271"/>
      <c r="V124" s="268"/>
      <c r="W124" s="259"/>
      <c r="X124" s="161"/>
      <c r="Y124" s="2" t="s">
        <v>138</v>
      </c>
    </row>
    <row r="125" spans="1:25" x14ac:dyDescent="0.15">
      <c r="A125" s="51"/>
      <c r="B125" s="62"/>
      <c r="C125" s="24" t="s">
        <v>115</v>
      </c>
      <c r="D125" s="34"/>
      <c r="E125" s="61" t="s">
        <v>48</v>
      </c>
      <c r="F125" s="19">
        <v>87.3</v>
      </c>
      <c r="G125" s="78">
        <v>90.9</v>
      </c>
      <c r="H125" s="78">
        <v>91.7</v>
      </c>
      <c r="I125" s="78">
        <v>89.6</v>
      </c>
      <c r="J125" s="78">
        <v>89.4</v>
      </c>
      <c r="K125" s="197">
        <f>J125/I125</f>
        <v>0.99776785714285732</v>
      </c>
      <c r="L125" s="198" t="str">
        <f t="shared" si="19"/>
        <v>Ⅲ</v>
      </c>
      <c r="M125" s="199"/>
      <c r="N125" s="200" t="str">
        <f t="shared" si="17"/>
        <v>③</v>
      </c>
      <c r="O125" s="200" t="str">
        <f t="shared" si="20"/>
        <v>⑤</v>
      </c>
      <c r="P125" s="201" t="str">
        <f t="shared" si="18"/>
        <v>Ⅲ</v>
      </c>
      <c r="Q125" s="205">
        <f>J125-I125</f>
        <v>-0.19999999999998863</v>
      </c>
      <c r="R125" s="262"/>
      <c r="S125" s="265"/>
      <c r="T125" s="268"/>
      <c r="U125" s="271"/>
      <c r="V125" s="268"/>
      <c r="W125" s="259"/>
      <c r="X125" s="161"/>
      <c r="Y125" s="2" t="s">
        <v>23</v>
      </c>
    </row>
    <row r="126" spans="1:25" x14ac:dyDescent="0.15">
      <c r="A126" s="51"/>
      <c r="B126" s="62" t="s">
        <v>18</v>
      </c>
      <c r="C126" s="24"/>
      <c r="D126" s="34"/>
      <c r="E126" s="61"/>
      <c r="F126" s="22"/>
      <c r="G126" s="72"/>
      <c r="H126" s="14"/>
      <c r="I126" s="72"/>
      <c r="J126" s="14"/>
      <c r="K126" s="197"/>
      <c r="L126" s="203"/>
      <c r="M126" s="199"/>
      <c r="N126" s="200"/>
      <c r="O126" s="200"/>
      <c r="P126" s="201"/>
      <c r="Q126" s="202"/>
      <c r="R126" s="262"/>
      <c r="S126" s="265"/>
      <c r="T126" s="268"/>
      <c r="U126" s="271"/>
      <c r="V126" s="268"/>
      <c r="W126" s="259"/>
      <c r="X126" s="161"/>
      <c r="Y126" s="7" t="s">
        <v>139</v>
      </c>
    </row>
    <row r="127" spans="1:25" x14ac:dyDescent="0.15">
      <c r="A127" s="51"/>
      <c r="B127" s="62"/>
      <c r="C127" s="24" t="s">
        <v>107</v>
      </c>
      <c r="D127" s="34"/>
      <c r="E127" s="61" t="s">
        <v>25</v>
      </c>
      <c r="F127" s="23">
        <v>20175</v>
      </c>
      <c r="G127" s="75">
        <v>20010</v>
      </c>
      <c r="H127" s="75">
        <v>20493</v>
      </c>
      <c r="I127" s="75">
        <v>22905</v>
      </c>
      <c r="J127" s="75">
        <v>22175</v>
      </c>
      <c r="K127" s="197">
        <f t="shared" ref="K127:K131" si="25">J127/I127</f>
        <v>0.96812922942588953</v>
      </c>
      <c r="L127" s="198" t="str">
        <f t="shared" si="19"/>
        <v>Ⅲ</v>
      </c>
      <c r="M127" s="199"/>
      <c r="N127" s="200" t="str">
        <f t="shared" si="17"/>
        <v>①</v>
      </c>
      <c r="O127" s="200" t="str">
        <f t="shared" si="20"/>
        <v>⑤</v>
      </c>
      <c r="P127" s="201" t="str">
        <f t="shared" si="18"/>
        <v>Ⅲ</v>
      </c>
      <c r="Q127" s="202">
        <f t="shared" ref="Q127:Q131" si="26">J127-I127</f>
        <v>-730</v>
      </c>
      <c r="R127" s="262"/>
      <c r="S127" s="265"/>
      <c r="T127" s="268"/>
      <c r="U127" s="271"/>
      <c r="V127" s="268"/>
      <c r="W127" s="259"/>
      <c r="X127" s="161"/>
      <c r="Y127" s="7" t="s">
        <v>21</v>
      </c>
    </row>
    <row r="128" spans="1:25" x14ac:dyDescent="0.15">
      <c r="A128" s="51"/>
      <c r="B128" s="62"/>
      <c r="C128" s="24" t="s">
        <v>112</v>
      </c>
      <c r="D128" s="34"/>
      <c r="E128" s="61" t="s">
        <v>25</v>
      </c>
      <c r="F128" s="23">
        <v>9322</v>
      </c>
      <c r="G128" s="75">
        <v>9183</v>
      </c>
      <c r="H128" s="75">
        <v>9862</v>
      </c>
      <c r="I128" s="75">
        <v>10390</v>
      </c>
      <c r="J128" s="75">
        <v>10071</v>
      </c>
      <c r="K128" s="197">
        <f t="shared" si="25"/>
        <v>0.96929740134744946</v>
      </c>
      <c r="L128" s="198" t="str">
        <f t="shared" si="19"/>
        <v>Ⅲ</v>
      </c>
      <c r="M128" s="199"/>
      <c r="N128" s="200" t="str">
        <f t="shared" si="17"/>
        <v>①</v>
      </c>
      <c r="O128" s="200" t="str">
        <f t="shared" si="20"/>
        <v>⑤</v>
      </c>
      <c r="P128" s="201" t="str">
        <f t="shared" si="18"/>
        <v>Ⅲ</v>
      </c>
      <c r="Q128" s="202">
        <f t="shared" si="26"/>
        <v>-319</v>
      </c>
      <c r="R128" s="262"/>
      <c r="S128" s="265"/>
      <c r="T128" s="268"/>
      <c r="U128" s="271"/>
      <c r="V128" s="268"/>
      <c r="W128" s="259"/>
      <c r="X128" s="161"/>
      <c r="Y128" s="2" t="s">
        <v>134</v>
      </c>
    </row>
    <row r="129" spans="1:25" x14ac:dyDescent="0.15">
      <c r="A129" s="51"/>
      <c r="B129" s="62"/>
      <c r="C129" s="24" t="s">
        <v>121</v>
      </c>
      <c r="D129" s="34"/>
      <c r="E129" s="61" t="s">
        <v>25</v>
      </c>
      <c r="F129" s="23">
        <v>910</v>
      </c>
      <c r="G129" s="75">
        <v>890</v>
      </c>
      <c r="H129" s="75">
        <v>955</v>
      </c>
      <c r="I129" s="75">
        <v>970</v>
      </c>
      <c r="J129" s="75">
        <v>1111</v>
      </c>
      <c r="K129" s="197">
        <f t="shared" si="25"/>
        <v>1.145360824742268</v>
      </c>
      <c r="L129" s="198" t="str">
        <f t="shared" si="19"/>
        <v>Ⅳ</v>
      </c>
      <c r="M129" s="199"/>
      <c r="N129" s="200" t="str">
        <f t="shared" si="17"/>
        <v>①</v>
      </c>
      <c r="O129" s="200" t="str">
        <f t="shared" si="20"/>
        <v>③</v>
      </c>
      <c r="P129" s="201" t="str">
        <f t="shared" si="18"/>
        <v>Ⅳ</v>
      </c>
      <c r="Q129" s="202">
        <f t="shared" si="26"/>
        <v>141</v>
      </c>
      <c r="R129" s="262"/>
      <c r="S129" s="265"/>
      <c r="T129" s="268"/>
      <c r="U129" s="271"/>
      <c r="V129" s="268"/>
      <c r="W129" s="259"/>
      <c r="X129" s="161"/>
      <c r="Y129" s="2" t="s">
        <v>22</v>
      </c>
    </row>
    <row r="130" spans="1:25" x14ac:dyDescent="0.15">
      <c r="A130" s="51"/>
      <c r="B130" s="62"/>
      <c r="C130" s="24" t="s">
        <v>122</v>
      </c>
      <c r="D130" s="34"/>
      <c r="E130" s="61" t="s">
        <v>25</v>
      </c>
      <c r="F130" s="23">
        <v>11485</v>
      </c>
      <c r="G130" s="75">
        <v>11711</v>
      </c>
      <c r="H130" s="75">
        <v>13226</v>
      </c>
      <c r="I130" s="75">
        <v>14994</v>
      </c>
      <c r="J130" s="75">
        <v>13925</v>
      </c>
      <c r="K130" s="197">
        <f t="shared" si="25"/>
        <v>0.92870481525943716</v>
      </c>
      <c r="L130" s="198" t="str">
        <f t="shared" si="19"/>
        <v>Ⅲ</v>
      </c>
      <c r="M130" s="199"/>
      <c r="N130" s="200" t="str">
        <f t="shared" si="17"/>
        <v>①</v>
      </c>
      <c r="O130" s="200" t="str">
        <f t="shared" si="20"/>
        <v>⑤</v>
      </c>
      <c r="P130" s="201" t="str">
        <f t="shared" si="18"/>
        <v>Ⅲ</v>
      </c>
      <c r="Q130" s="202">
        <f t="shared" si="26"/>
        <v>-1069</v>
      </c>
      <c r="R130" s="262"/>
      <c r="S130" s="265"/>
      <c r="T130" s="268"/>
      <c r="U130" s="271"/>
      <c r="V130" s="268"/>
      <c r="W130" s="259"/>
      <c r="X130" s="161"/>
      <c r="Y130" s="2" t="s">
        <v>138</v>
      </c>
    </row>
    <row r="131" spans="1:25" x14ac:dyDescent="0.15">
      <c r="A131" s="51"/>
      <c r="B131" s="62"/>
      <c r="C131" s="24" t="s">
        <v>115</v>
      </c>
      <c r="D131" s="34"/>
      <c r="E131" s="61" t="s">
        <v>25</v>
      </c>
      <c r="F131" s="23">
        <v>9457</v>
      </c>
      <c r="G131" s="75">
        <v>10124</v>
      </c>
      <c r="H131" s="75">
        <v>10812</v>
      </c>
      <c r="I131" s="75">
        <v>10800</v>
      </c>
      <c r="J131" s="75">
        <v>10813</v>
      </c>
      <c r="K131" s="197">
        <f t="shared" si="25"/>
        <v>1.0012037037037036</v>
      </c>
      <c r="L131" s="198" t="str">
        <f t="shared" si="19"/>
        <v>Ⅲ</v>
      </c>
      <c r="M131" s="199"/>
      <c r="N131" s="200" t="str">
        <f t="shared" si="17"/>
        <v>①</v>
      </c>
      <c r="O131" s="200" t="str">
        <f t="shared" si="20"/>
        <v>⑤</v>
      </c>
      <c r="P131" s="201" t="str">
        <f t="shared" si="18"/>
        <v>Ⅲ</v>
      </c>
      <c r="Q131" s="202">
        <f t="shared" si="26"/>
        <v>13</v>
      </c>
      <c r="R131" s="262"/>
      <c r="S131" s="265"/>
      <c r="T131" s="268"/>
      <c r="U131" s="271"/>
      <c r="V131" s="268"/>
      <c r="W131" s="259"/>
      <c r="X131" s="161"/>
      <c r="Y131" s="2" t="s">
        <v>23</v>
      </c>
    </row>
    <row r="132" spans="1:25" x14ac:dyDescent="0.15">
      <c r="A132" s="51">
        <v>27</v>
      </c>
      <c r="B132" s="62" t="s">
        <v>74</v>
      </c>
      <c r="C132" s="24"/>
      <c r="D132" s="34"/>
      <c r="E132" s="61"/>
      <c r="F132" s="23"/>
      <c r="G132" s="75"/>
      <c r="H132" s="14"/>
      <c r="I132" s="14"/>
      <c r="J132" s="14"/>
      <c r="K132" s="197"/>
      <c r="L132" s="203"/>
      <c r="M132" s="199"/>
      <c r="N132" s="200"/>
      <c r="O132" s="200"/>
      <c r="P132" s="201"/>
      <c r="Q132" s="202"/>
      <c r="R132" s="261">
        <f>COUNTIF($L132:$L138,"Ⅱ")</f>
        <v>0</v>
      </c>
      <c r="S132" s="264">
        <f>COUNTIF($L132:$L138,"Ⅲ")</f>
        <v>6</v>
      </c>
      <c r="T132" s="267">
        <f>COUNTIF($L132:$L138,"Ⅳ")</f>
        <v>0</v>
      </c>
      <c r="U132" s="270">
        <f>T132/V132</f>
        <v>0</v>
      </c>
      <c r="V132" s="267">
        <f>SUM(R132:T138)</f>
        <v>6</v>
      </c>
      <c r="W132" s="258" t="str">
        <f>IF(R132/V132&gt;=2/3,"Ⅱ",IF(AND(50%&lt;=U132,R132=0),"Ⅳ",IF(AND(2/3&lt;=U132,R132/V132&lt;=10%),"Ⅳ","Ⅲ")))</f>
        <v>Ⅲ</v>
      </c>
      <c r="X132" s="161"/>
      <c r="Y132" s="7" t="s">
        <v>139</v>
      </c>
    </row>
    <row r="133" spans="1:25" x14ac:dyDescent="0.15">
      <c r="A133" s="51"/>
      <c r="B133" s="62"/>
      <c r="C133" s="28" t="s">
        <v>107</v>
      </c>
      <c r="D133" s="34"/>
      <c r="E133" s="61" t="s">
        <v>48</v>
      </c>
      <c r="F133" s="19">
        <v>46.6</v>
      </c>
      <c r="G133" s="78">
        <v>46.2</v>
      </c>
      <c r="H133" s="181">
        <v>48</v>
      </c>
      <c r="I133" s="78">
        <v>46.8</v>
      </c>
      <c r="J133" s="213">
        <v>46.8</v>
      </c>
      <c r="K133" s="212">
        <f>1-((J133-I133)/I133)</f>
        <v>1</v>
      </c>
      <c r="L133" s="198" t="str">
        <f t="shared" si="19"/>
        <v>Ⅲ</v>
      </c>
      <c r="M133" s="199"/>
      <c r="N133" s="200" t="str">
        <f t="shared" si="17"/>
        <v>③</v>
      </c>
      <c r="O133" s="200" t="str">
        <f>IF(K133&lt;0.9,"①",IF(AND(1.05&lt;=K133,K133&lt;1.1),"②",IF(AND(1.1&lt;=K133,K133&lt;1.2),"③",IF(K133&gt;=1.2,"④","⑤"))))</f>
        <v>⑤</v>
      </c>
      <c r="P133" s="201" t="str">
        <f t="shared" si="18"/>
        <v>Ⅲ</v>
      </c>
      <c r="Q133" s="205">
        <f t="shared" ref="Q133:Q138" si="27">J133-I133</f>
        <v>0</v>
      </c>
      <c r="R133" s="262"/>
      <c r="S133" s="265"/>
      <c r="T133" s="268"/>
      <c r="U133" s="271"/>
      <c r="V133" s="268"/>
      <c r="W133" s="259"/>
      <c r="X133" s="161"/>
      <c r="Y133" s="7" t="s">
        <v>21</v>
      </c>
    </row>
    <row r="134" spans="1:25" x14ac:dyDescent="0.15">
      <c r="A134" s="51"/>
      <c r="B134" s="62"/>
      <c r="C134" s="28" t="s">
        <v>112</v>
      </c>
      <c r="D134" s="34"/>
      <c r="E134" s="61" t="s">
        <v>48</v>
      </c>
      <c r="F134" s="19">
        <v>67.7</v>
      </c>
      <c r="G134" s="78">
        <v>61.4</v>
      </c>
      <c r="H134" s="181">
        <v>61</v>
      </c>
      <c r="I134" s="78">
        <v>59.6</v>
      </c>
      <c r="J134" s="213">
        <v>57.8</v>
      </c>
      <c r="K134" s="212">
        <f t="shared" ref="K134:K145" si="28">1-((J134-I134)/I134)</f>
        <v>1.0302013422818792</v>
      </c>
      <c r="L134" s="198" t="str">
        <f t="shared" si="19"/>
        <v>Ⅲ</v>
      </c>
      <c r="M134" s="199"/>
      <c r="N134" s="200" t="str">
        <f t="shared" si="17"/>
        <v>③</v>
      </c>
      <c r="O134" s="200" t="str">
        <f t="shared" ref="O134:O138" si="29">IF(K134&lt;0.9,"①",IF(AND(1.05&lt;=K134,K134&lt;1.1),"②",IF(AND(1.1&lt;=K134,K134&lt;1.2),"③",IF(K134&gt;=1.2,"④","⑤"))))</f>
        <v>⑤</v>
      </c>
      <c r="P134" s="201" t="str">
        <f t="shared" si="18"/>
        <v>Ⅲ</v>
      </c>
      <c r="Q134" s="205">
        <f t="shared" si="27"/>
        <v>-1.8000000000000043</v>
      </c>
      <c r="R134" s="262"/>
      <c r="S134" s="265"/>
      <c r="T134" s="268"/>
      <c r="U134" s="271"/>
      <c r="V134" s="268"/>
      <c r="W134" s="259"/>
      <c r="X134" s="161"/>
      <c r="Y134" s="2" t="s">
        <v>134</v>
      </c>
    </row>
    <row r="135" spans="1:25" x14ac:dyDescent="0.15">
      <c r="A135" s="51"/>
      <c r="B135" s="62"/>
      <c r="C135" s="28" t="s">
        <v>123</v>
      </c>
      <c r="D135" s="34"/>
      <c r="E135" s="61" t="s">
        <v>48</v>
      </c>
      <c r="F135" s="19">
        <v>100.7</v>
      </c>
      <c r="G135" s="78">
        <v>94.9</v>
      </c>
      <c r="H135" s="14">
        <v>96.3</v>
      </c>
      <c r="I135" s="78">
        <v>93.5</v>
      </c>
      <c r="J135" s="213">
        <v>91.5</v>
      </c>
      <c r="K135" s="212">
        <f t="shared" si="28"/>
        <v>1.0213903743315509</v>
      </c>
      <c r="L135" s="198" t="str">
        <f t="shared" si="19"/>
        <v>Ⅲ</v>
      </c>
      <c r="M135" s="199"/>
      <c r="N135" s="200" t="str">
        <f t="shared" si="17"/>
        <v>③</v>
      </c>
      <c r="O135" s="200" t="str">
        <f t="shared" si="29"/>
        <v>⑤</v>
      </c>
      <c r="P135" s="201" t="str">
        <f t="shared" si="18"/>
        <v>Ⅲ</v>
      </c>
      <c r="Q135" s="205">
        <f t="shared" si="27"/>
        <v>-2</v>
      </c>
      <c r="R135" s="262"/>
      <c r="S135" s="265"/>
      <c r="T135" s="268"/>
      <c r="U135" s="271"/>
      <c r="V135" s="268"/>
      <c r="W135" s="259"/>
      <c r="X135" s="161"/>
      <c r="Y135" s="2" t="s">
        <v>22</v>
      </c>
    </row>
    <row r="136" spans="1:25" x14ac:dyDescent="0.15">
      <c r="A136" s="51"/>
      <c r="B136" s="62"/>
      <c r="C136" s="28" t="s">
        <v>114</v>
      </c>
      <c r="D136" s="34"/>
      <c r="E136" s="61" t="s">
        <v>48</v>
      </c>
      <c r="F136" s="19">
        <v>45.8</v>
      </c>
      <c r="G136" s="78">
        <v>43.7</v>
      </c>
      <c r="H136" s="14">
        <v>40.299999999999997</v>
      </c>
      <c r="I136" s="78">
        <v>41.1</v>
      </c>
      <c r="J136" s="213">
        <v>37.9</v>
      </c>
      <c r="K136" s="212">
        <f t="shared" si="28"/>
        <v>1.0778588807785889</v>
      </c>
      <c r="L136" s="198" t="str">
        <f t="shared" si="19"/>
        <v>Ⅲ</v>
      </c>
      <c r="M136" s="199"/>
      <c r="N136" s="200" t="str">
        <f t="shared" si="17"/>
        <v>③</v>
      </c>
      <c r="O136" s="200" t="str">
        <f t="shared" si="29"/>
        <v>②</v>
      </c>
      <c r="P136" s="201" t="str">
        <f t="shared" si="18"/>
        <v>Ⅲ</v>
      </c>
      <c r="Q136" s="205">
        <f t="shared" si="27"/>
        <v>-3.2000000000000028</v>
      </c>
      <c r="R136" s="262"/>
      <c r="S136" s="265"/>
      <c r="T136" s="268"/>
      <c r="U136" s="271"/>
      <c r="V136" s="268"/>
      <c r="W136" s="259"/>
      <c r="X136" s="161"/>
      <c r="Y136" s="2" t="s">
        <v>137</v>
      </c>
    </row>
    <row r="137" spans="1:25" x14ac:dyDescent="0.15">
      <c r="A137" s="51"/>
      <c r="B137" s="62"/>
      <c r="C137" s="28" t="s">
        <v>115</v>
      </c>
      <c r="D137" s="34"/>
      <c r="E137" s="61" t="s">
        <v>48</v>
      </c>
      <c r="F137" s="19">
        <v>57.4</v>
      </c>
      <c r="G137" s="78">
        <v>55.4</v>
      </c>
      <c r="H137" s="14">
        <v>55.8</v>
      </c>
      <c r="I137" s="78">
        <v>56.8</v>
      </c>
      <c r="J137" s="213">
        <v>58</v>
      </c>
      <c r="K137" s="212">
        <f t="shared" si="28"/>
        <v>0.97887323943661964</v>
      </c>
      <c r="L137" s="198" t="str">
        <f t="shared" si="19"/>
        <v>Ⅲ</v>
      </c>
      <c r="M137" s="199"/>
      <c r="N137" s="200" t="str">
        <f t="shared" si="17"/>
        <v>③</v>
      </c>
      <c r="O137" s="200" t="str">
        <f t="shared" si="29"/>
        <v>⑤</v>
      </c>
      <c r="P137" s="201" t="str">
        <f t="shared" si="18"/>
        <v>Ⅲ</v>
      </c>
      <c r="Q137" s="205">
        <f t="shared" si="27"/>
        <v>1.2000000000000028</v>
      </c>
      <c r="R137" s="262"/>
      <c r="S137" s="265"/>
      <c r="T137" s="268"/>
      <c r="U137" s="271"/>
      <c r="V137" s="268"/>
      <c r="W137" s="259"/>
      <c r="X137" s="161"/>
      <c r="Y137" s="2" t="s">
        <v>23</v>
      </c>
    </row>
    <row r="138" spans="1:25" x14ac:dyDescent="0.15">
      <c r="A138" s="51"/>
      <c r="B138" s="62"/>
      <c r="C138" s="24" t="s">
        <v>31</v>
      </c>
      <c r="D138" s="34"/>
      <c r="E138" s="61" t="s">
        <v>48</v>
      </c>
      <c r="F138" s="19">
        <v>54.3</v>
      </c>
      <c r="G138" s="78">
        <v>52.2</v>
      </c>
      <c r="H138" s="14">
        <v>51.6</v>
      </c>
      <c r="I138" s="78">
        <v>51.4</v>
      </c>
      <c r="J138" s="213">
        <v>50.1</v>
      </c>
      <c r="K138" s="212">
        <f t="shared" si="28"/>
        <v>1.0252918287937742</v>
      </c>
      <c r="L138" s="198" t="str">
        <f t="shared" si="19"/>
        <v>Ⅲ</v>
      </c>
      <c r="M138" s="199"/>
      <c r="N138" s="200" t="str">
        <f t="shared" si="17"/>
        <v>③</v>
      </c>
      <c r="O138" s="200" t="str">
        <f t="shared" si="29"/>
        <v>⑤</v>
      </c>
      <c r="P138" s="201" t="str">
        <f t="shared" si="18"/>
        <v>Ⅲ</v>
      </c>
      <c r="Q138" s="205">
        <f t="shared" si="27"/>
        <v>-1.2999999999999972</v>
      </c>
      <c r="R138" s="263"/>
      <c r="S138" s="266"/>
      <c r="T138" s="269"/>
      <c r="U138" s="272"/>
      <c r="V138" s="269"/>
      <c r="W138" s="273"/>
      <c r="X138" s="161"/>
      <c r="Y138" s="2" t="s">
        <v>77</v>
      </c>
    </row>
    <row r="139" spans="1:25" x14ac:dyDescent="0.15">
      <c r="A139" s="51">
        <v>28</v>
      </c>
      <c r="B139" s="62" t="s">
        <v>75</v>
      </c>
      <c r="C139" s="24"/>
      <c r="D139" s="34"/>
      <c r="E139" s="61"/>
      <c r="F139" s="19"/>
      <c r="G139" s="78"/>
      <c r="H139" s="14"/>
      <c r="I139" s="78"/>
      <c r="J139" s="213"/>
      <c r="K139" s="197"/>
      <c r="L139" s="203"/>
      <c r="M139" s="199"/>
      <c r="N139" s="200"/>
      <c r="O139" s="200"/>
      <c r="P139" s="201"/>
      <c r="Q139" s="205"/>
      <c r="R139" s="261">
        <f>COUNTIF($L139:$L151,"Ⅱ")</f>
        <v>0</v>
      </c>
      <c r="S139" s="264">
        <f>COUNTIF($L139:$L151,"Ⅲ")</f>
        <v>11</v>
      </c>
      <c r="T139" s="267">
        <f>COUNTIF($L139:$L151,"Ⅳ")</f>
        <v>0</v>
      </c>
      <c r="U139" s="270">
        <f>T139/V139</f>
        <v>0</v>
      </c>
      <c r="V139" s="267">
        <f>SUM(R139:T151)</f>
        <v>11</v>
      </c>
      <c r="W139" s="258" t="str">
        <f>IF(R139/V139&gt;=2/3,"Ⅱ",IF(AND(50%&lt;=U139,R139=0),"Ⅳ",IF(AND(2/3&lt;=U139,R139/V139&lt;=10%),"Ⅳ","Ⅲ")))</f>
        <v>Ⅲ</v>
      </c>
      <c r="X139" s="161"/>
      <c r="Y139" s="7" t="s">
        <v>139</v>
      </c>
    </row>
    <row r="140" spans="1:25" x14ac:dyDescent="0.15">
      <c r="A140" s="51"/>
      <c r="B140" s="62"/>
      <c r="C140" s="28" t="s">
        <v>107</v>
      </c>
      <c r="D140" s="34"/>
      <c r="E140" s="61" t="s">
        <v>48</v>
      </c>
      <c r="F140" s="19">
        <v>33.299999999999997</v>
      </c>
      <c r="G140" s="78">
        <v>31.5</v>
      </c>
      <c r="H140" s="181">
        <v>32</v>
      </c>
      <c r="I140" s="78">
        <v>30.8</v>
      </c>
      <c r="J140" s="213">
        <v>32</v>
      </c>
      <c r="K140" s="212">
        <f t="shared" si="28"/>
        <v>0.96103896103896103</v>
      </c>
      <c r="L140" s="198" t="str">
        <f t="shared" si="19"/>
        <v>Ⅲ</v>
      </c>
      <c r="M140" s="199"/>
      <c r="N140" s="200" t="str">
        <f t="shared" ref="N140:N151" si="30">IF(I140&gt;=501,"①",IF(I140&lt;=100,"③","②"))</f>
        <v>③</v>
      </c>
      <c r="O140" s="200" t="str">
        <f>IF(K140&lt;0.9,"①",IF(AND(1.05&lt;=K140,K140&lt;1.1),"②",IF(AND(1.1&lt;=K140,K140&lt;1.2),"③",IF(K140&gt;=1.2,"④","⑤"))))</f>
        <v>⑤</v>
      </c>
      <c r="P140" s="201" t="str">
        <f t="shared" ref="P140:P151" si="31">INDEX($AB$9:$AD$13,MATCH(O140,$AA$9:$AA$13,0),MATCH(N140,$AB$8:$AD$8,0))</f>
        <v>Ⅲ</v>
      </c>
      <c r="Q140" s="205">
        <f t="shared" ref="Q140:Q145" si="32">J140-I140</f>
        <v>1.1999999999999993</v>
      </c>
      <c r="R140" s="262"/>
      <c r="S140" s="265"/>
      <c r="T140" s="268"/>
      <c r="U140" s="271"/>
      <c r="V140" s="268"/>
      <c r="W140" s="259"/>
      <c r="X140" s="161"/>
      <c r="Y140" s="7" t="s">
        <v>21</v>
      </c>
    </row>
    <row r="141" spans="1:25" x14ac:dyDescent="0.15">
      <c r="A141" s="51"/>
      <c r="B141" s="62"/>
      <c r="C141" s="28" t="s">
        <v>112</v>
      </c>
      <c r="D141" s="34"/>
      <c r="E141" s="61" t="s">
        <v>48</v>
      </c>
      <c r="F141" s="19">
        <v>23</v>
      </c>
      <c r="G141" s="78">
        <v>23.2</v>
      </c>
      <c r="H141" s="181">
        <v>23</v>
      </c>
      <c r="I141" s="78">
        <v>22.5</v>
      </c>
      <c r="J141" s="213">
        <v>23.9</v>
      </c>
      <c r="K141" s="212">
        <f t="shared" si="28"/>
        <v>0.93777777777777782</v>
      </c>
      <c r="L141" s="198" t="str">
        <f t="shared" si="19"/>
        <v>Ⅲ</v>
      </c>
      <c r="M141" s="199"/>
      <c r="N141" s="200" t="str">
        <f t="shared" si="30"/>
        <v>③</v>
      </c>
      <c r="O141" s="200" t="str">
        <f t="shared" ref="O141:O145" si="33">IF(K141&lt;0.9,"①",IF(AND(1.05&lt;=K141,K141&lt;1.1),"②",IF(AND(1.1&lt;=K141,K141&lt;1.2),"③",IF(K141&gt;=1.2,"④","⑤"))))</f>
        <v>⑤</v>
      </c>
      <c r="P141" s="201" t="str">
        <f t="shared" si="31"/>
        <v>Ⅲ</v>
      </c>
      <c r="Q141" s="205">
        <f t="shared" si="32"/>
        <v>1.3999999999999986</v>
      </c>
      <c r="R141" s="262"/>
      <c r="S141" s="265"/>
      <c r="T141" s="268"/>
      <c r="U141" s="271"/>
      <c r="V141" s="268"/>
      <c r="W141" s="259"/>
      <c r="X141" s="161"/>
      <c r="Y141" s="2" t="s">
        <v>134</v>
      </c>
    </row>
    <row r="142" spans="1:25" x14ac:dyDescent="0.15">
      <c r="A142" s="51"/>
      <c r="B142" s="62"/>
      <c r="C142" s="28" t="s">
        <v>104</v>
      </c>
      <c r="D142" s="34"/>
      <c r="E142" s="61" t="s">
        <v>48</v>
      </c>
      <c r="F142" s="19">
        <v>7.4</v>
      </c>
      <c r="G142" s="78">
        <v>6.5</v>
      </c>
      <c r="H142" s="14">
        <v>6.7</v>
      </c>
      <c r="I142" s="78">
        <v>6.9</v>
      </c>
      <c r="J142" s="213">
        <v>6.6</v>
      </c>
      <c r="K142" s="212">
        <f t="shared" si="28"/>
        <v>1.0434782608695654</v>
      </c>
      <c r="L142" s="198" t="str">
        <f t="shared" si="19"/>
        <v>Ⅲ</v>
      </c>
      <c r="M142" s="199"/>
      <c r="N142" s="200" t="str">
        <f t="shared" si="30"/>
        <v>③</v>
      </c>
      <c r="O142" s="200" t="str">
        <f t="shared" si="33"/>
        <v>⑤</v>
      </c>
      <c r="P142" s="201" t="str">
        <f t="shared" si="31"/>
        <v>Ⅲ</v>
      </c>
      <c r="Q142" s="205">
        <f t="shared" si="32"/>
        <v>-0.30000000000000071</v>
      </c>
      <c r="R142" s="262"/>
      <c r="S142" s="265"/>
      <c r="T142" s="268"/>
      <c r="U142" s="271"/>
      <c r="V142" s="268"/>
      <c r="W142" s="259"/>
      <c r="X142" s="161"/>
      <c r="Y142" s="2" t="s">
        <v>22</v>
      </c>
    </row>
    <row r="143" spans="1:25" x14ac:dyDescent="0.15">
      <c r="A143" s="51"/>
      <c r="B143" s="62"/>
      <c r="C143" s="28" t="s">
        <v>114</v>
      </c>
      <c r="D143" s="34"/>
      <c r="E143" s="61" t="s">
        <v>48</v>
      </c>
      <c r="F143" s="19">
        <v>38</v>
      </c>
      <c r="G143" s="78">
        <v>39.1</v>
      </c>
      <c r="H143" s="14">
        <v>37.6</v>
      </c>
      <c r="I143" s="78">
        <v>36</v>
      </c>
      <c r="J143" s="213">
        <v>39.4</v>
      </c>
      <c r="K143" s="212">
        <f t="shared" si="28"/>
        <v>0.90555555555555556</v>
      </c>
      <c r="L143" s="198" t="str">
        <f t="shared" si="19"/>
        <v>Ⅲ</v>
      </c>
      <c r="M143" s="199"/>
      <c r="N143" s="200" t="str">
        <f t="shared" si="30"/>
        <v>③</v>
      </c>
      <c r="O143" s="200" t="str">
        <f t="shared" si="33"/>
        <v>⑤</v>
      </c>
      <c r="P143" s="201" t="str">
        <f t="shared" si="31"/>
        <v>Ⅲ</v>
      </c>
      <c r="Q143" s="205">
        <f t="shared" si="32"/>
        <v>3.3999999999999986</v>
      </c>
      <c r="R143" s="262"/>
      <c r="S143" s="265"/>
      <c r="T143" s="268"/>
      <c r="U143" s="271"/>
      <c r="V143" s="268"/>
      <c r="W143" s="259"/>
      <c r="X143" s="161"/>
      <c r="Y143" s="2" t="s">
        <v>138</v>
      </c>
    </row>
    <row r="144" spans="1:25" x14ac:dyDescent="0.15">
      <c r="A144" s="51"/>
      <c r="B144" s="62"/>
      <c r="C144" s="28" t="s">
        <v>115</v>
      </c>
      <c r="D144" s="34"/>
      <c r="E144" s="61" t="s">
        <v>48</v>
      </c>
      <c r="F144" s="19">
        <v>26.3</v>
      </c>
      <c r="G144" s="78">
        <v>24.3</v>
      </c>
      <c r="H144" s="14">
        <v>23.8</v>
      </c>
      <c r="I144" s="78">
        <v>22.7</v>
      </c>
      <c r="J144" s="213">
        <v>24.4</v>
      </c>
      <c r="K144" s="212">
        <f t="shared" si="28"/>
        <v>0.92511013215859039</v>
      </c>
      <c r="L144" s="198" t="str">
        <f t="shared" si="19"/>
        <v>Ⅲ</v>
      </c>
      <c r="M144" s="199"/>
      <c r="N144" s="200" t="str">
        <f t="shared" si="30"/>
        <v>③</v>
      </c>
      <c r="O144" s="200" t="str">
        <f t="shared" si="33"/>
        <v>⑤</v>
      </c>
      <c r="P144" s="201" t="str">
        <f t="shared" si="31"/>
        <v>Ⅲ</v>
      </c>
      <c r="Q144" s="205">
        <f t="shared" si="32"/>
        <v>1.6999999999999993</v>
      </c>
      <c r="R144" s="262"/>
      <c r="S144" s="265"/>
      <c r="T144" s="268"/>
      <c r="U144" s="271"/>
      <c r="V144" s="268"/>
      <c r="W144" s="259"/>
      <c r="X144" s="161"/>
      <c r="Y144" s="2" t="s">
        <v>23</v>
      </c>
    </row>
    <row r="145" spans="1:25" x14ac:dyDescent="0.15">
      <c r="A145" s="51"/>
      <c r="B145" s="62"/>
      <c r="C145" s="24" t="s">
        <v>31</v>
      </c>
      <c r="D145" s="34"/>
      <c r="E145" s="61" t="s">
        <v>48</v>
      </c>
      <c r="F145" s="19">
        <v>30.6</v>
      </c>
      <c r="G145" s="78">
        <v>29.9</v>
      </c>
      <c r="H145" s="14">
        <v>29.9</v>
      </c>
      <c r="I145" s="78">
        <v>28.6</v>
      </c>
      <c r="J145" s="213">
        <v>30.7</v>
      </c>
      <c r="K145" s="212">
        <f t="shared" si="28"/>
        <v>0.92657342657342667</v>
      </c>
      <c r="L145" s="198" t="str">
        <f t="shared" si="19"/>
        <v>Ⅲ</v>
      </c>
      <c r="M145" s="199"/>
      <c r="N145" s="200" t="str">
        <f t="shared" si="30"/>
        <v>③</v>
      </c>
      <c r="O145" s="200" t="str">
        <f t="shared" si="33"/>
        <v>⑤</v>
      </c>
      <c r="P145" s="201" t="str">
        <f t="shared" si="31"/>
        <v>Ⅲ</v>
      </c>
      <c r="Q145" s="205">
        <f t="shared" si="32"/>
        <v>2.0999999999999979</v>
      </c>
      <c r="R145" s="262"/>
      <c r="S145" s="265"/>
      <c r="T145" s="268"/>
      <c r="U145" s="271"/>
      <c r="V145" s="268"/>
      <c r="W145" s="259"/>
      <c r="X145" s="161"/>
      <c r="Y145" s="2" t="s">
        <v>77</v>
      </c>
    </row>
    <row r="146" spans="1:25" x14ac:dyDescent="0.15">
      <c r="A146" s="51"/>
      <c r="B146" s="62" t="s">
        <v>19</v>
      </c>
      <c r="C146" s="24"/>
      <c r="D146" s="34"/>
      <c r="E146" s="61"/>
      <c r="F146" s="22"/>
      <c r="G146" s="72"/>
      <c r="H146" s="14"/>
      <c r="I146" s="72"/>
      <c r="J146" s="14"/>
      <c r="K146" s="197"/>
      <c r="L146" s="203"/>
      <c r="M146" s="199"/>
      <c r="N146" s="200"/>
      <c r="O146" s="200"/>
      <c r="P146" s="201"/>
      <c r="Q146" s="205"/>
      <c r="R146" s="262"/>
      <c r="S146" s="265"/>
      <c r="T146" s="268"/>
      <c r="U146" s="271"/>
      <c r="V146" s="268"/>
      <c r="W146" s="259"/>
      <c r="X146" s="161"/>
      <c r="Y146" s="7" t="s">
        <v>139</v>
      </c>
    </row>
    <row r="147" spans="1:25" x14ac:dyDescent="0.15">
      <c r="A147" s="51"/>
      <c r="B147" s="62"/>
      <c r="C147" s="28" t="s">
        <v>107</v>
      </c>
      <c r="D147" s="34"/>
      <c r="E147" s="61" t="s">
        <v>48</v>
      </c>
      <c r="F147" s="19">
        <v>69.2</v>
      </c>
      <c r="G147" s="78">
        <v>76.14</v>
      </c>
      <c r="H147" s="78">
        <v>81.099999999999994</v>
      </c>
      <c r="I147" s="78">
        <v>81</v>
      </c>
      <c r="J147" s="78">
        <v>85.88</v>
      </c>
      <c r="K147" s="197">
        <f>J147/I147</f>
        <v>1.0602469135802468</v>
      </c>
      <c r="L147" s="198" t="str">
        <f t="shared" si="19"/>
        <v>Ⅲ</v>
      </c>
      <c r="M147" s="199"/>
      <c r="N147" s="200" t="str">
        <f t="shared" si="30"/>
        <v>③</v>
      </c>
      <c r="O147" s="200" t="str">
        <f t="shared" ref="O147:O151" si="34">IF(J147/I147&lt;90%,"①",IF(AND(105%&lt;=J147/I147,J147/I147&lt;110%),"②",IF(AND(110%&lt;=J147/I147,J147/I147&lt;120%),"③",IF(J147/I147&gt;=120%,"④","⑤"))))</f>
        <v>②</v>
      </c>
      <c r="P147" s="201" t="str">
        <f t="shared" si="31"/>
        <v>Ⅲ</v>
      </c>
      <c r="Q147" s="205">
        <f>J147-I147</f>
        <v>4.8799999999999955</v>
      </c>
      <c r="R147" s="262"/>
      <c r="S147" s="265"/>
      <c r="T147" s="268"/>
      <c r="U147" s="271"/>
      <c r="V147" s="268"/>
      <c r="W147" s="259"/>
      <c r="X147" s="161"/>
      <c r="Y147" s="7" t="s">
        <v>21</v>
      </c>
    </row>
    <row r="148" spans="1:25" x14ac:dyDescent="0.15">
      <c r="A148" s="51"/>
      <c r="B148" s="62"/>
      <c r="C148" s="28" t="s">
        <v>112</v>
      </c>
      <c r="D148" s="34"/>
      <c r="E148" s="61" t="s">
        <v>48</v>
      </c>
      <c r="F148" s="74">
        <v>69.55</v>
      </c>
      <c r="G148" s="130">
        <v>70.12</v>
      </c>
      <c r="H148" s="78">
        <v>77.900000000000006</v>
      </c>
      <c r="I148" s="78">
        <v>81</v>
      </c>
      <c r="J148" s="78">
        <v>84.89</v>
      </c>
      <c r="K148" s="197">
        <f>J148/I148</f>
        <v>1.0480246913580247</v>
      </c>
      <c r="L148" s="198" t="str">
        <f t="shared" ref="L148:L151" si="35">P148</f>
        <v>Ⅲ</v>
      </c>
      <c r="M148" s="199"/>
      <c r="N148" s="200" t="str">
        <f t="shared" si="30"/>
        <v>③</v>
      </c>
      <c r="O148" s="200" t="str">
        <f t="shared" si="34"/>
        <v>⑤</v>
      </c>
      <c r="P148" s="201" t="str">
        <f t="shared" si="31"/>
        <v>Ⅲ</v>
      </c>
      <c r="Q148" s="205">
        <f t="shared" ref="Q148:Q151" si="36">J148-I148</f>
        <v>3.8900000000000006</v>
      </c>
      <c r="R148" s="262"/>
      <c r="S148" s="265"/>
      <c r="T148" s="268"/>
      <c r="U148" s="271"/>
      <c r="V148" s="268"/>
      <c r="W148" s="259"/>
      <c r="X148" s="161"/>
      <c r="Y148" s="2" t="s">
        <v>130</v>
      </c>
    </row>
    <row r="149" spans="1:25" x14ac:dyDescent="0.15">
      <c r="A149" s="51"/>
      <c r="B149" s="62"/>
      <c r="C149" s="28" t="s">
        <v>124</v>
      </c>
      <c r="D149" s="34"/>
      <c r="E149" s="61" t="s">
        <v>48</v>
      </c>
      <c r="F149" s="19">
        <v>55.32</v>
      </c>
      <c r="G149" s="78">
        <v>67.87</v>
      </c>
      <c r="H149" s="78">
        <v>67.540000000000006</v>
      </c>
      <c r="I149" s="78">
        <v>72</v>
      </c>
      <c r="J149" s="78">
        <v>73.8</v>
      </c>
      <c r="K149" s="197">
        <f>J149/I149</f>
        <v>1.0249999999999999</v>
      </c>
      <c r="L149" s="198" t="str">
        <f t="shared" si="35"/>
        <v>Ⅲ</v>
      </c>
      <c r="M149" s="199"/>
      <c r="N149" s="200" t="str">
        <f t="shared" si="30"/>
        <v>③</v>
      </c>
      <c r="O149" s="200" t="str">
        <f t="shared" si="34"/>
        <v>⑤</v>
      </c>
      <c r="P149" s="201" t="str">
        <f t="shared" si="31"/>
        <v>Ⅲ</v>
      </c>
      <c r="Q149" s="205">
        <f t="shared" si="36"/>
        <v>1.7999999999999972</v>
      </c>
      <c r="R149" s="262"/>
      <c r="S149" s="265"/>
      <c r="T149" s="268"/>
      <c r="U149" s="271"/>
      <c r="V149" s="268"/>
      <c r="W149" s="259"/>
      <c r="X149" s="161"/>
      <c r="Y149" s="2" t="s">
        <v>22</v>
      </c>
    </row>
    <row r="150" spans="1:25" x14ac:dyDescent="0.15">
      <c r="A150" s="51"/>
      <c r="B150" s="62"/>
      <c r="C150" s="28" t="s">
        <v>114</v>
      </c>
      <c r="D150" s="34"/>
      <c r="E150" s="61" t="s">
        <v>48</v>
      </c>
      <c r="F150" s="19">
        <v>69.599999999999994</v>
      </c>
      <c r="G150" s="78">
        <v>77.260000000000005</v>
      </c>
      <c r="H150" s="174">
        <v>81</v>
      </c>
      <c r="I150" s="78">
        <v>82.5</v>
      </c>
      <c r="J150" s="174">
        <v>88</v>
      </c>
      <c r="K150" s="197">
        <f>J150/I150</f>
        <v>1.0666666666666667</v>
      </c>
      <c r="L150" s="198" t="str">
        <f t="shared" si="35"/>
        <v>Ⅲ</v>
      </c>
      <c r="M150" s="199"/>
      <c r="N150" s="200" t="str">
        <f t="shared" si="30"/>
        <v>③</v>
      </c>
      <c r="O150" s="200" t="str">
        <f t="shared" si="34"/>
        <v>②</v>
      </c>
      <c r="P150" s="201" t="str">
        <f t="shared" si="31"/>
        <v>Ⅲ</v>
      </c>
      <c r="Q150" s="205">
        <f t="shared" si="36"/>
        <v>5.5</v>
      </c>
      <c r="R150" s="262"/>
      <c r="S150" s="265"/>
      <c r="T150" s="268"/>
      <c r="U150" s="271"/>
      <c r="V150" s="268"/>
      <c r="W150" s="259"/>
      <c r="X150" s="161"/>
      <c r="Y150" s="2" t="s">
        <v>138</v>
      </c>
    </row>
    <row r="151" spans="1:25" ht="14.25" thickBot="1" x14ac:dyDescent="0.2">
      <c r="A151" s="51"/>
      <c r="B151" s="79"/>
      <c r="C151" s="132" t="s">
        <v>115</v>
      </c>
      <c r="D151" s="38"/>
      <c r="E151" s="80" t="s">
        <v>48</v>
      </c>
      <c r="F151" s="133">
        <v>69.89</v>
      </c>
      <c r="G151" s="134">
        <v>86.45</v>
      </c>
      <c r="H151" s="175">
        <v>89.3</v>
      </c>
      <c r="I151" s="133">
        <v>85</v>
      </c>
      <c r="J151" s="175">
        <v>88.91</v>
      </c>
      <c r="K151" s="214">
        <f>J151/I151</f>
        <v>1.046</v>
      </c>
      <c r="L151" s="215" t="str">
        <f t="shared" si="35"/>
        <v>Ⅲ</v>
      </c>
      <c r="M151" s="216"/>
      <c r="N151" s="217" t="str">
        <f t="shared" si="30"/>
        <v>③</v>
      </c>
      <c r="O151" s="217" t="str">
        <f t="shared" si="34"/>
        <v>⑤</v>
      </c>
      <c r="P151" s="218" t="str">
        <f t="shared" si="31"/>
        <v>Ⅲ</v>
      </c>
      <c r="Q151" s="219">
        <f t="shared" si="36"/>
        <v>3.9099999999999966</v>
      </c>
      <c r="R151" s="274"/>
      <c r="S151" s="275"/>
      <c r="T151" s="276"/>
      <c r="U151" s="277"/>
      <c r="V151" s="276"/>
      <c r="W151" s="260"/>
      <c r="X151" s="161"/>
      <c r="Y151" s="2" t="s">
        <v>23</v>
      </c>
    </row>
    <row r="152" spans="1:25" s="7" customFormat="1" x14ac:dyDescent="0.15">
      <c r="C152" s="13"/>
      <c r="D152" s="13"/>
      <c r="F152" s="13"/>
      <c r="G152" s="13"/>
      <c r="H152" s="13"/>
      <c r="I152" s="13"/>
      <c r="J152" s="13"/>
      <c r="K152" s="13"/>
      <c r="L152" s="144"/>
      <c r="M152" s="144"/>
      <c r="N152" s="144"/>
      <c r="O152" s="144"/>
      <c r="P152" s="144"/>
      <c r="Q152" s="13"/>
      <c r="R152" s="13"/>
      <c r="S152" s="13"/>
      <c r="T152" s="13"/>
      <c r="U152" s="13"/>
      <c r="V152" s="13"/>
      <c r="W152" s="13"/>
      <c r="X152" s="13"/>
    </row>
  </sheetData>
  <autoFilter ref="B5:Y151"/>
  <mergeCells count="96">
    <mergeCell ref="W106:W119"/>
    <mergeCell ref="W120:W131"/>
    <mergeCell ref="W132:W138"/>
    <mergeCell ref="W139:W151"/>
    <mergeCell ref="W39:W66"/>
    <mergeCell ref="W67:W81"/>
    <mergeCell ref="W82:W94"/>
    <mergeCell ref="W95:W100"/>
    <mergeCell ref="W101:W105"/>
    <mergeCell ref="W6:W13"/>
    <mergeCell ref="W14:W19"/>
    <mergeCell ref="W20:W23"/>
    <mergeCell ref="W24:W30"/>
    <mergeCell ref="W31:W38"/>
    <mergeCell ref="R20:R23"/>
    <mergeCell ref="S20:S23"/>
    <mergeCell ref="T20:T23"/>
    <mergeCell ref="V20:V23"/>
    <mergeCell ref="R24:R30"/>
    <mergeCell ref="S24:S30"/>
    <mergeCell ref="T24:T30"/>
    <mergeCell ref="V24:V30"/>
    <mergeCell ref="U20:U23"/>
    <mergeCell ref="U24:U30"/>
    <mergeCell ref="T31:T38"/>
    <mergeCell ref="V31:V38"/>
    <mergeCell ref="R67:R81"/>
    <mergeCell ref="S67:S81"/>
    <mergeCell ref="R39:R66"/>
    <mergeCell ref="S39:S66"/>
    <mergeCell ref="T39:T66"/>
    <mergeCell ref="V39:V66"/>
    <mergeCell ref="R31:R38"/>
    <mergeCell ref="S31:S38"/>
    <mergeCell ref="U31:U38"/>
    <mergeCell ref="U39:U66"/>
    <mergeCell ref="R82:R94"/>
    <mergeCell ref="S82:S94"/>
    <mergeCell ref="T82:T94"/>
    <mergeCell ref="V82:V94"/>
    <mergeCell ref="T67:T81"/>
    <mergeCell ref="V67:V81"/>
    <mergeCell ref="U67:U81"/>
    <mergeCell ref="U82:U94"/>
    <mergeCell ref="R101:R105"/>
    <mergeCell ref="S101:S105"/>
    <mergeCell ref="T101:T105"/>
    <mergeCell ref="V101:V105"/>
    <mergeCell ref="R95:R100"/>
    <mergeCell ref="S95:S100"/>
    <mergeCell ref="T95:T100"/>
    <mergeCell ref="V95:V100"/>
    <mergeCell ref="U95:U100"/>
    <mergeCell ref="U101:U105"/>
    <mergeCell ref="S106:S119"/>
    <mergeCell ref="T106:T119"/>
    <mergeCell ref="V106:V119"/>
    <mergeCell ref="U106:U119"/>
    <mergeCell ref="U120:U131"/>
    <mergeCell ref="Z17:Z21"/>
    <mergeCell ref="R139:R151"/>
    <mergeCell ref="S139:S151"/>
    <mergeCell ref="T139:T151"/>
    <mergeCell ref="V139:V151"/>
    <mergeCell ref="R132:R138"/>
    <mergeCell ref="S132:S138"/>
    <mergeCell ref="T132:T138"/>
    <mergeCell ref="V132:V138"/>
    <mergeCell ref="U132:U138"/>
    <mergeCell ref="U139:U151"/>
    <mergeCell ref="R120:R131"/>
    <mergeCell ref="S120:S131"/>
    <mergeCell ref="T120:T131"/>
    <mergeCell ref="V120:V131"/>
    <mergeCell ref="R106:R119"/>
    <mergeCell ref="A2:W2"/>
    <mergeCell ref="A1:W1"/>
    <mergeCell ref="AB7:AD7"/>
    <mergeCell ref="Z9:Z13"/>
    <mergeCell ref="Z15:AA16"/>
    <mergeCell ref="AB15:AD15"/>
    <mergeCell ref="R6:R13"/>
    <mergeCell ref="S6:S13"/>
    <mergeCell ref="T6:T13"/>
    <mergeCell ref="V6:V13"/>
    <mergeCell ref="R14:R19"/>
    <mergeCell ref="S14:S19"/>
    <mergeCell ref="T14:T19"/>
    <mergeCell ref="V14:V19"/>
    <mergeCell ref="U6:U13"/>
    <mergeCell ref="U14:U19"/>
    <mergeCell ref="B39:D39"/>
    <mergeCell ref="B3:Q3"/>
    <mergeCell ref="B4:D4"/>
    <mergeCell ref="L4:M4"/>
    <mergeCell ref="N4:P4"/>
  </mergeCells>
  <phoneticPr fontId="11"/>
  <conditionalFormatting sqref="R6:S6 L6:L151 R14:X14 R20:X20 R24:X24 R31:X31 R39:X39 R67:X67 R82:X82 R101:X101 R106:X106 R120:X120 R132:X132 R139:X139 R95:X95">
    <cfRule type="containsText" dxfId="5" priority="3" operator="containsText" text="Ⅱ">
      <formula>NOT(ISERROR(SEARCH("Ⅱ",L6)))</formula>
    </cfRule>
  </conditionalFormatting>
  <conditionalFormatting sqref="V6:X6">
    <cfRule type="containsText" dxfId="4" priority="2" operator="containsText" text="Ⅱ">
      <formula>NOT(ISERROR(SEARCH("Ⅱ",V6)))</formula>
    </cfRule>
  </conditionalFormatting>
  <conditionalFormatting sqref="T6:U6">
    <cfRule type="containsText" dxfId="3" priority="1" operator="containsText" text="Ⅱ">
      <formula>NOT(ISERROR(SEARCH("Ⅱ",T6)))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scale="70" firstPageNumber="6" fitToHeight="0" orientation="portrait" useFirstPageNumber="1" r:id="rId1"/>
  <headerFooter scaleWithDoc="0">
    <oddHeader>&amp;R&amp;8令和元年6月5日 事務局長会議資料</oddHeader>
    <oddFooter>&amp;C2-&amp;P</oddFooter>
  </headerFooter>
  <rowBreaks count="1" manualBreakCount="1">
    <brk id="119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52"/>
  <sheetViews>
    <sheetView view="pageBreakPreview" zoomScale="70" zoomScaleNormal="100" zoomScaleSheetLayoutView="70" workbookViewId="0">
      <selection activeCell="K135" sqref="K135"/>
    </sheetView>
  </sheetViews>
  <sheetFormatPr defaultColWidth="9" defaultRowHeight="13.5" x14ac:dyDescent="0.15"/>
  <cols>
    <col min="1" max="1" width="5" style="2" customWidth="1"/>
    <col min="2" max="2" width="9" style="2"/>
    <col min="3" max="3" width="5.375" style="6" customWidth="1"/>
    <col min="4" max="4" width="58.625" style="6" customWidth="1"/>
    <col min="5" max="5" width="7" style="2" customWidth="1"/>
    <col min="6" max="6" width="9.125" style="13" hidden="1" customWidth="1"/>
    <col min="7" max="7" width="15.75" style="13" customWidth="1"/>
    <col min="8" max="10" width="15.625" style="13" customWidth="1"/>
    <col min="11" max="11" width="13.625" style="41" customWidth="1"/>
    <col min="12" max="12" width="9.25" style="42" customWidth="1"/>
    <col min="13" max="13" width="6" style="42" hidden="1" customWidth="1"/>
    <col min="14" max="14" width="9.75" style="42" hidden="1" customWidth="1"/>
    <col min="15" max="15" width="9" style="42" hidden="1" customWidth="1"/>
    <col min="16" max="16" width="3.75" style="42" hidden="1" customWidth="1"/>
    <col min="17" max="17" width="13.625" style="41" customWidth="1"/>
    <col min="18" max="20" width="6.125" style="41" customWidth="1"/>
    <col min="21" max="23" width="6.125" style="41" hidden="1" customWidth="1"/>
    <col min="24" max="24" width="6.125" style="41" customWidth="1"/>
    <col min="25" max="25" width="9" style="2"/>
    <col min="26" max="26" width="8" style="2" customWidth="1"/>
    <col min="27" max="27" width="10.625" style="2" customWidth="1"/>
    <col min="28" max="28" width="11.25" style="2" customWidth="1"/>
    <col min="29" max="29" width="12.25" style="2" customWidth="1"/>
    <col min="30" max="30" width="11.125" style="2" customWidth="1"/>
    <col min="31" max="16384" width="9" style="2"/>
  </cols>
  <sheetData>
    <row r="1" spans="1:30" ht="21" customHeight="1" x14ac:dyDescent="0.15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154"/>
    </row>
    <row r="2" spans="1:30" ht="23.25" customHeight="1" x14ac:dyDescent="0.15">
      <c r="A2" s="303" t="s">
        <v>37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187"/>
    </row>
    <row r="3" spans="1:30" ht="50.25" customHeight="1" thickBot="1" x14ac:dyDescent="0.2">
      <c r="A3" s="50"/>
      <c r="B3" s="304" t="s">
        <v>45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121"/>
      <c r="S3" s="121"/>
      <c r="T3" s="121"/>
      <c r="U3" s="121"/>
      <c r="V3" s="121"/>
      <c r="W3" s="121"/>
      <c r="X3" s="121"/>
      <c r="Y3" s="7"/>
    </row>
    <row r="4" spans="1:30" ht="37.5" customHeight="1" x14ac:dyDescent="0.15">
      <c r="A4" s="8" t="s">
        <v>32</v>
      </c>
      <c r="B4" s="305"/>
      <c r="C4" s="306"/>
      <c r="D4" s="306"/>
      <c r="E4" s="3" t="s">
        <v>24</v>
      </c>
      <c r="F4" s="9" t="s">
        <v>38</v>
      </c>
      <c r="G4" s="9" t="s">
        <v>44</v>
      </c>
      <c r="H4" s="16" t="s">
        <v>100</v>
      </c>
      <c r="I4" s="16" t="s">
        <v>146</v>
      </c>
      <c r="J4" s="30" t="s">
        <v>147</v>
      </c>
      <c r="K4" s="81" t="s">
        <v>35</v>
      </c>
      <c r="L4" s="310" t="s">
        <v>40</v>
      </c>
      <c r="M4" s="311"/>
      <c r="N4" s="312" t="s">
        <v>88</v>
      </c>
      <c r="O4" s="313"/>
      <c r="P4" s="314"/>
      <c r="Q4" s="52" t="s">
        <v>36</v>
      </c>
      <c r="R4" s="122" t="s">
        <v>96</v>
      </c>
      <c r="S4" s="126" t="s">
        <v>97</v>
      </c>
      <c r="T4" s="124" t="s">
        <v>98</v>
      </c>
      <c r="U4" s="185" t="s">
        <v>144</v>
      </c>
      <c r="V4" s="124" t="s">
        <v>99</v>
      </c>
      <c r="W4" s="163" t="s">
        <v>145</v>
      </c>
      <c r="X4" s="159"/>
      <c r="Y4" s="1" t="s">
        <v>20</v>
      </c>
    </row>
    <row r="5" spans="1:30" ht="18" customHeight="1" x14ac:dyDescent="0.15">
      <c r="B5" s="4"/>
      <c r="C5" s="31"/>
      <c r="D5" s="31"/>
      <c r="E5" s="5"/>
      <c r="F5" s="10"/>
      <c r="G5" s="128"/>
      <c r="H5" s="17"/>
      <c r="I5" s="17"/>
      <c r="J5" s="46"/>
      <c r="K5" s="82"/>
      <c r="L5" s="39"/>
      <c r="M5" s="90" t="s">
        <v>76</v>
      </c>
      <c r="N5" s="107" t="s">
        <v>81</v>
      </c>
      <c r="O5" s="107" t="s">
        <v>82</v>
      </c>
      <c r="P5" s="107"/>
      <c r="Q5" s="53"/>
      <c r="R5" s="123"/>
      <c r="S5" s="127"/>
      <c r="T5" s="125"/>
      <c r="U5" s="186"/>
      <c r="V5" s="125"/>
      <c r="W5" s="162"/>
      <c r="X5" s="159"/>
      <c r="Y5" s="1"/>
    </row>
    <row r="6" spans="1:30" x14ac:dyDescent="0.15">
      <c r="A6" s="51">
        <v>1</v>
      </c>
      <c r="B6" s="56" t="s">
        <v>102</v>
      </c>
      <c r="C6" s="31"/>
      <c r="D6" s="31"/>
      <c r="E6" s="57"/>
      <c r="F6" s="58"/>
      <c r="G6" s="58"/>
      <c r="H6" s="59"/>
      <c r="I6" s="59"/>
      <c r="J6" s="47"/>
      <c r="K6" s="82"/>
      <c r="L6" s="39"/>
      <c r="M6" s="90"/>
      <c r="N6" s="107"/>
      <c r="O6" s="107"/>
      <c r="P6" s="107"/>
      <c r="Q6" s="53"/>
      <c r="R6" s="283">
        <f>COUNTIF(L7:L13,"Ⅱ")</f>
        <v>2</v>
      </c>
      <c r="S6" s="286">
        <f>COUNTIF(L7:L13,"Ⅲ")</f>
        <v>2</v>
      </c>
      <c r="T6" s="289">
        <f>COUNTIF(L7:L13,"Ⅳ")</f>
        <v>3</v>
      </c>
      <c r="U6" s="299">
        <f>T6/V6</f>
        <v>0.42857142857142855</v>
      </c>
      <c r="V6" s="289">
        <f>SUM(R6:T13)</f>
        <v>7</v>
      </c>
      <c r="W6" s="292" t="str">
        <f>IF(R6/V6&gt;=2/3,"Ⅱ",IF(AND(50%&lt;=U6,R6=0),"Ⅳ",IF(AND(2/3&lt;=U6,R6/V6&lt;=10%),"Ⅳ","Ⅲ")))</f>
        <v>Ⅲ</v>
      </c>
      <c r="X6" s="160"/>
      <c r="Y6" s="1"/>
    </row>
    <row r="7" spans="1:30" x14ac:dyDescent="0.15">
      <c r="A7" s="51"/>
      <c r="B7" s="63"/>
      <c r="C7" s="26" t="s">
        <v>0</v>
      </c>
      <c r="D7" s="27"/>
      <c r="E7" s="61" t="s">
        <v>25</v>
      </c>
      <c r="F7" s="20">
        <v>8112</v>
      </c>
      <c r="G7" s="67">
        <v>7772</v>
      </c>
      <c r="H7" s="20">
        <v>8005</v>
      </c>
      <c r="I7" s="67">
        <v>7700</v>
      </c>
      <c r="J7" s="49">
        <v>8877</v>
      </c>
      <c r="K7" s="83">
        <f t="shared" ref="K7:K13" si="0">J7/I7</f>
        <v>1.1528571428571428</v>
      </c>
      <c r="L7" s="117" t="str">
        <f>P7</f>
        <v>Ⅳ</v>
      </c>
      <c r="M7" s="91"/>
      <c r="N7" s="108" t="str">
        <f>IF(I7&gt;=501,"①",IF(I7&lt;=100,"③","②"))</f>
        <v>①</v>
      </c>
      <c r="O7" s="108" t="str">
        <f>IF(J7/I7&lt;90%,"①",IF(AND(105%&lt;=J7/I7,J7/I7&lt;110%),"②",IF(AND(110%&lt;=J7/I7,J7/I7&lt;120%),"③",IF(J7/I7&gt;=120%,"④","⑤"))))</f>
        <v>③</v>
      </c>
      <c r="P7" s="109" t="str">
        <f>INDEX($AB$9:$AD$13,MATCH(O7,$AA$9:$AA$13,0),MATCH(N7,$AB$8:$AD$8,0))</f>
        <v>Ⅳ</v>
      </c>
      <c r="Q7" s="54">
        <f>J7-I7</f>
        <v>1177</v>
      </c>
      <c r="R7" s="284"/>
      <c r="S7" s="287"/>
      <c r="T7" s="290"/>
      <c r="U7" s="300"/>
      <c r="V7" s="290"/>
      <c r="W7" s="293"/>
      <c r="X7" s="160"/>
      <c r="Y7" s="7" t="s">
        <v>21</v>
      </c>
      <c r="Z7" s="101"/>
      <c r="AA7" s="102"/>
      <c r="AB7" s="282" t="s">
        <v>81</v>
      </c>
      <c r="AC7" s="282"/>
      <c r="AD7" s="282"/>
    </row>
    <row r="8" spans="1:30" x14ac:dyDescent="0.15">
      <c r="A8" s="51"/>
      <c r="B8" s="63"/>
      <c r="C8" s="26" t="s">
        <v>1</v>
      </c>
      <c r="D8" s="27"/>
      <c r="E8" s="61" t="s">
        <v>25</v>
      </c>
      <c r="F8" s="20">
        <v>1332</v>
      </c>
      <c r="G8" s="176">
        <v>1242</v>
      </c>
      <c r="H8" s="176">
        <v>1298</v>
      </c>
      <c r="I8" s="67">
        <v>1255</v>
      </c>
      <c r="J8" s="49">
        <v>1399</v>
      </c>
      <c r="K8" s="83">
        <f t="shared" si="0"/>
        <v>1.1147410358565737</v>
      </c>
      <c r="L8" s="117" t="str">
        <f t="shared" ref="L8:L38" si="1">P8</f>
        <v>Ⅳ</v>
      </c>
      <c r="M8" s="91"/>
      <c r="N8" s="108" t="str">
        <f t="shared" ref="N8:N13" si="2">IF(I8&gt;=501,"①",IF(I8&lt;=100,"③","②"))</f>
        <v>①</v>
      </c>
      <c r="O8" s="108" t="str">
        <f t="shared" ref="O8:O22" si="3">IF(J8/I8&lt;90%,"①",IF(AND(105%&lt;=J8/I8,J8/I8&lt;110%),"②",IF(AND(110%&lt;=J8/I8,J8/I8&lt;120%),"③",IF(J8/I8&gt;=120%,"④","⑤"))))</f>
        <v>③</v>
      </c>
      <c r="P8" s="109" t="str">
        <f t="shared" ref="P8:P23" si="4">INDEX($AB$9:$AD$13,MATCH(O8,$AA$9:$AA$13,0),MATCH(N8,$AB$8:$AD$8,0))</f>
        <v>Ⅳ</v>
      </c>
      <c r="Q8" s="54">
        <f t="shared" ref="Q8:Q13" si="5">J8-I8</f>
        <v>144</v>
      </c>
      <c r="R8" s="284"/>
      <c r="S8" s="287"/>
      <c r="T8" s="290"/>
      <c r="U8" s="300"/>
      <c r="V8" s="290"/>
      <c r="W8" s="293"/>
      <c r="X8" s="160"/>
      <c r="Y8" s="7" t="s">
        <v>21</v>
      </c>
      <c r="Z8" s="103"/>
      <c r="AA8" s="104"/>
      <c r="AB8" s="188" t="s">
        <v>83</v>
      </c>
      <c r="AC8" s="188" t="s">
        <v>85</v>
      </c>
      <c r="AD8" s="188" t="s">
        <v>84</v>
      </c>
    </row>
    <row r="9" spans="1:30" x14ac:dyDescent="0.15">
      <c r="A9" s="51"/>
      <c r="B9" s="63"/>
      <c r="C9" s="26" t="s">
        <v>2</v>
      </c>
      <c r="D9" s="27"/>
      <c r="E9" s="61" t="s">
        <v>25</v>
      </c>
      <c r="F9" s="20">
        <v>560</v>
      </c>
      <c r="G9" s="176">
        <v>445</v>
      </c>
      <c r="H9" s="176">
        <v>406</v>
      </c>
      <c r="I9" s="67">
        <v>450</v>
      </c>
      <c r="J9" s="49">
        <v>467</v>
      </c>
      <c r="K9" s="83">
        <f t="shared" si="0"/>
        <v>1.0377777777777777</v>
      </c>
      <c r="L9" s="117" t="str">
        <f t="shared" si="1"/>
        <v>Ⅲ</v>
      </c>
      <c r="M9" s="91"/>
      <c r="N9" s="108" t="str">
        <f t="shared" si="2"/>
        <v>②</v>
      </c>
      <c r="O9" s="108" t="str">
        <f t="shared" si="3"/>
        <v>⑤</v>
      </c>
      <c r="P9" s="109" t="str">
        <f t="shared" si="4"/>
        <v>Ⅲ</v>
      </c>
      <c r="Q9" s="54">
        <f t="shared" si="5"/>
        <v>17</v>
      </c>
      <c r="R9" s="284"/>
      <c r="S9" s="287"/>
      <c r="T9" s="290"/>
      <c r="U9" s="300"/>
      <c r="V9" s="290"/>
      <c r="W9" s="293"/>
      <c r="X9" s="160"/>
      <c r="Y9" s="7" t="s">
        <v>21</v>
      </c>
      <c r="Z9" s="282" t="s">
        <v>82</v>
      </c>
      <c r="AA9" s="188" t="s">
        <v>83</v>
      </c>
      <c r="AB9" s="188" t="s">
        <v>43</v>
      </c>
      <c r="AC9" s="188" t="s">
        <v>43</v>
      </c>
      <c r="AD9" s="188" t="s">
        <v>43</v>
      </c>
    </row>
    <row r="10" spans="1:30" x14ac:dyDescent="0.15">
      <c r="A10" s="51"/>
      <c r="B10" s="63"/>
      <c r="C10" s="26" t="s">
        <v>30</v>
      </c>
      <c r="D10" s="27"/>
      <c r="E10" s="61" t="s">
        <v>25</v>
      </c>
      <c r="F10" s="20">
        <v>524</v>
      </c>
      <c r="G10" s="177">
        <v>453</v>
      </c>
      <c r="H10" s="177">
        <v>386</v>
      </c>
      <c r="I10" s="67">
        <v>460</v>
      </c>
      <c r="J10" s="110">
        <v>401</v>
      </c>
      <c r="K10" s="83">
        <f t="shared" si="0"/>
        <v>0.87173913043478257</v>
      </c>
      <c r="L10" s="117" t="str">
        <f t="shared" si="1"/>
        <v>Ⅱ</v>
      </c>
      <c r="M10" s="91"/>
      <c r="N10" s="108" t="str">
        <f t="shared" si="2"/>
        <v>②</v>
      </c>
      <c r="O10" s="108" t="str">
        <f t="shared" si="3"/>
        <v>①</v>
      </c>
      <c r="P10" s="109" t="str">
        <f t="shared" si="4"/>
        <v>Ⅱ</v>
      </c>
      <c r="Q10" s="54">
        <f t="shared" si="5"/>
        <v>-59</v>
      </c>
      <c r="R10" s="284"/>
      <c r="S10" s="287"/>
      <c r="T10" s="290"/>
      <c r="U10" s="300"/>
      <c r="V10" s="290"/>
      <c r="W10" s="293"/>
      <c r="X10" s="160"/>
      <c r="Y10" s="7" t="s">
        <v>21</v>
      </c>
      <c r="Z10" s="282"/>
      <c r="AA10" s="188" t="s">
        <v>85</v>
      </c>
      <c r="AB10" s="188" t="s">
        <v>42</v>
      </c>
      <c r="AC10" s="188" t="s">
        <v>41</v>
      </c>
      <c r="AD10" s="188" t="s">
        <v>41</v>
      </c>
    </row>
    <row r="11" spans="1:30" x14ac:dyDescent="0.15">
      <c r="A11" s="51"/>
      <c r="B11" s="63"/>
      <c r="C11" s="28" t="s">
        <v>46</v>
      </c>
      <c r="D11" s="29"/>
      <c r="E11" s="61" t="s">
        <v>26</v>
      </c>
      <c r="F11" s="20">
        <v>122</v>
      </c>
      <c r="G11" s="67">
        <v>111</v>
      </c>
      <c r="H11" s="67">
        <v>140</v>
      </c>
      <c r="I11" s="67">
        <v>110</v>
      </c>
      <c r="J11" s="110">
        <v>157</v>
      </c>
      <c r="K11" s="83">
        <f t="shared" si="0"/>
        <v>1.4272727272727272</v>
      </c>
      <c r="L11" s="117" t="str">
        <f t="shared" si="1"/>
        <v>Ⅳ</v>
      </c>
      <c r="M11" s="91"/>
      <c r="N11" s="108" t="str">
        <f t="shared" si="2"/>
        <v>②</v>
      </c>
      <c r="O11" s="108" t="str">
        <f t="shared" si="3"/>
        <v>④</v>
      </c>
      <c r="P11" s="109" t="str">
        <f t="shared" si="4"/>
        <v>Ⅳ</v>
      </c>
      <c r="Q11" s="54">
        <f t="shared" si="5"/>
        <v>47</v>
      </c>
      <c r="R11" s="284"/>
      <c r="S11" s="287"/>
      <c r="T11" s="290"/>
      <c r="U11" s="300"/>
      <c r="V11" s="290"/>
      <c r="W11" s="293"/>
      <c r="X11" s="160"/>
      <c r="Y11" s="7" t="s">
        <v>21</v>
      </c>
      <c r="Z11" s="282"/>
      <c r="AA11" s="100" t="s">
        <v>84</v>
      </c>
      <c r="AB11" s="188" t="s">
        <v>42</v>
      </c>
      <c r="AC11" s="188" t="s">
        <v>42</v>
      </c>
      <c r="AD11" s="188" t="s">
        <v>41</v>
      </c>
    </row>
    <row r="12" spans="1:30" x14ac:dyDescent="0.15">
      <c r="A12" s="51"/>
      <c r="B12" s="63"/>
      <c r="C12" s="28" t="s">
        <v>47</v>
      </c>
      <c r="D12" s="29"/>
      <c r="E12" s="61" t="s">
        <v>48</v>
      </c>
      <c r="F12" s="20">
        <v>24</v>
      </c>
      <c r="G12" s="86">
        <v>25.5</v>
      </c>
      <c r="H12" s="178">
        <v>23</v>
      </c>
      <c r="I12" s="86">
        <v>25</v>
      </c>
      <c r="J12" s="149">
        <v>22.0155968806239</v>
      </c>
      <c r="K12" s="83">
        <f t="shared" si="0"/>
        <v>0.880623875224956</v>
      </c>
      <c r="L12" s="117" t="str">
        <f t="shared" si="1"/>
        <v>Ⅱ</v>
      </c>
      <c r="M12" s="91"/>
      <c r="N12" s="108" t="str">
        <f t="shared" si="2"/>
        <v>③</v>
      </c>
      <c r="O12" s="108" t="str">
        <f t="shared" si="3"/>
        <v>①</v>
      </c>
      <c r="P12" s="109" t="str">
        <f t="shared" si="4"/>
        <v>Ⅱ</v>
      </c>
      <c r="Q12" s="54">
        <f t="shared" si="5"/>
        <v>-2.9844031193761005</v>
      </c>
      <c r="R12" s="284"/>
      <c r="S12" s="287"/>
      <c r="T12" s="290"/>
      <c r="U12" s="300"/>
      <c r="V12" s="290"/>
      <c r="W12" s="293"/>
      <c r="X12" s="160"/>
      <c r="Y12" s="7" t="s">
        <v>21</v>
      </c>
      <c r="Z12" s="282"/>
      <c r="AA12" s="188" t="s">
        <v>86</v>
      </c>
      <c r="AB12" s="188" t="s">
        <v>42</v>
      </c>
      <c r="AC12" s="188" t="s">
        <v>42</v>
      </c>
      <c r="AD12" s="188" t="s">
        <v>42</v>
      </c>
    </row>
    <row r="13" spans="1:30" x14ac:dyDescent="0.15">
      <c r="A13" s="51"/>
      <c r="B13" s="63"/>
      <c r="C13" s="28" t="s">
        <v>49</v>
      </c>
      <c r="D13" s="29"/>
      <c r="E13" s="61" t="s">
        <v>34</v>
      </c>
      <c r="F13" s="20">
        <v>171</v>
      </c>
      <c r="G13" s="67">
        <v>198</v>
      </c>
      <c r="H13" s="67">
        <v>226</v>
      </c>
      <c r="I13" s="67">
        <v>250</v>
      </c>
      <c r="J13" s="110">
        <v>256</v>
      </c>
      <c r="K13" s="83">
        <f t="shared" si="0"/>
        <v>1.024</v>
      </c>
      <c r="L13" s="117" t="str">
        <f t="shared" si="1"/>
        <v>Ⅲ</v>
      </c>
      <c r="M13" s="91"/>
      <c r="N13" s="108" t="str">
        <f t="shared" si="2"/>
        <v>②</v>
      </c>
      <c r="O13" s="108" t="str">
        <f t="shared" si="3"/>
        <v>⑤</v>
      </c>
      <c r="P13" s="109" t="str">
        <f t="shared" si="4"/>
        <v>Ⅲ</v>
      </c>
      <c r="Q13" s="54">
        <f t="shared" si="5"/>
        <v>6</v>
      </c>
      <c r="R13" s="285"/>
      <c r="S13" s="288"/>
      <c r="T13" s="291"/>
      <c r="U13" s="301"/>
      <c r="V13" s="291"/>
      <c r="W13" s="294"/>
      <c r="X13" s="160"/>
      <c r="Y13" s="7" t="s">
        <v>21</v>
      </c>
      <c r="Z13" s="282"/>
      <c r="AA13" s="188" t="s">
        <v>87</v>
      </c>
      <c r="AB13" s="188" t="s">
        <v>41</v>
      </c>
      <c r="AC13" s="188" t="s">
        <v>41</v>
      </c>
      <c r="AD13" s="188" t="s">
        <v>41</v>
      </c>
    </row>
    <row r="14" spans="1:30" x14ac:dyDescent="0.15">
      <c r="A14" s="51">
        <v>2</v>
      </c>
      <c r="B14" s="66" t="s">
        <v>103</v>
      </c>
      <c r="C14" s="11"/>
      <c r="D14" s="12"/>
      <c r="E14" s="61"/>
      <c r="F14" s="64"/>
      <c r="G14" s="65"/>
      <c r="H14" s="20"/>
      <c r="I14" s="65"/>
      <c r="J14" s="49"/>
      <c r="K14" s="83"/>
      <c r="L14" s="118"/>
      <c r="M14" s="91"/>
      <c r="N14" s="108"/>
      <c r="O14" s="108"/>
      <c r="P14" s="109"/>
      <c r="Q14" s="54"/>
      <c r="R14" s="283">
        <f>COUNTIF(L15:L19,"Ⅱ")</f>
        <v>0</v>
      </c>
      <c r="S14" s="286">
        <f>COUNTIF(L15:L19,"Ⅲ")</f>
        <v>2</v>
      </c>
      <c r="T14" s="289">
        <f>COUNTIF(L15:L19,"Ⅳ")</f>
        <v>3</v>
      </c>
      <c r="U14" s="270">
        <f>T14/V14</f>
        <v>0.6</v>
      </c>
      <c r="V14" s="289">
        <f>SUM(R14:T19)</f>
        <v>5</v>
      </c>
      <c r="W14" s="292" t="str">
        <f>IF(R14/V14&gt;=2/3,"Ⅱ",IF(AND(50%&lt;=U14,R14=0),"Ⅳ",IF(AND(2/3&lt;=U14,R14/V14&lt;=10%),"Ⅳ","Ⅲ")))</f>
        <v>Ⅳ</v>
      </c>
      <c r="X14" s="160"/>
      <c r="Y14" s="2" t="s">
        <v>125</v>
      </c>
    </row>
    <row r="15" spans="1:30" x14ac:dyDescent="0.15">
      <c r="A15" s="51"/>
      <c r="B15" s="63"/>
      <c r="C15" s="28" t="s">
        <v>50</v>
      </c>
      <c r="D15" s="29"/>
      <c r="E15" s="61" t="s">
        <v>25</v>
      </c>
      <c r="F15" s="20">
        <v>125</v>
      </c>
      <c r="G15" s="67">
        <v>140</v>
      </c>
      <c r="H15" s="67">
        <v>126</v>
      </c>
      <c r="I15" s="67">
        <v>130</v>
      </c>
      <c r="J15" s="110">
        <v>155</v>
      </c>
      <c r="K15" s="83">
        <f>J15/I15</f>
        <v>1.1923076923076923</v>
      </c>
      <c r="L15" s="117" t="str">
        <f t="shared" si="1"/>
        <v>Ⅳ</v>
      </c>
      <c r="M15" s="92"/>
      <c r="N15" s="108" t="str">
        <f t="shared" ref="N15:N77" si="6">IF(I15&gt;=501,"①",IF(I15&lt;=100,"③","②"))</f>
        <v>②</v>
      </c>
      <c r="O15" s="108" t="str">
        <f t="shared" si="3"/>
        <v>③</v>
      </c>
      <c r="P15" s="109" t="str">
        <f t="shared" si="4"/>
        <v>Ⅳ</v>
      </c>
      <c r="Q15" s="54">
        <f>J15-I15</f>
        <v>25</v>
      </c>
      <c r="R15" s="284"/>
      <c r="S15" s="287"/>
      <c r="T15" s="290"/>
      <c r="U15" s="271"/>
      <c r="V15" s="290"/>
      <c r="W15" s="293"/>
      <c r="X15" s="160"/>
      <c r="Y15" s="2" t="s">
        <v>126</v>
      </c>
      <c r="Z15" s="295"/>
      <c r="AA15" s="296"/>
      <c r="AB15" s="282" t="s">
        <v>89</v>
      </c>
      <c r="AC15" s="282"/>
      <c r="AD15" s="282"/>
    </row>
    <row r="16" spans="1:30" x14ac:dyDescent="0.15">
      <c r="A16" s="51"/>
      <c r="B16" s="63"/>
      <c r="C16" s="28" t="s">
        <v>51</v>
      </c>
      <c r="D16" s="29"/>
      <c r="E16" s="61" t="s">
        <v>26</v>
      </c>
      <c r="F16" s="20">
        <v>7231</v>
      </c>
      <c r="G16" s="67">
        <v>9524</v>
      </c>
      <c r="H16" s="67">
        <v>11174</v>
      </c>
      <c r="I16" s="67">
        <v>9000</v>
      </c>
      <c r="J16" s="110">
        <v>10528</v>
      </c>
      <c r="K16" s="83">
        <f>J16/I16</f>
        <v>1.1697777777777778</v>
      </c>
      <c r="L16" s="117" t="str">
        <f t="shared" si="1"/>
        <v>Ⅳ</v>
      </c>
      <c r="M16" s="91"/>
      <c r="N16" s="108" t="str">
        <f t="shared" si="6"/>
        <v>①</v>
      </c>
      <c r="O16" s="108" t="str">
        <f t="shared" si="3"/>
        <v>③</v>
      </c>
      <c r="P16" s="109" t="str">
        <f t="shared" si="4"/>
        <v>Ⅳ</v>
      </c>
      <c r="Q16" s="54">
        <f>J16-I16</f>
        <v>1528</v>
      </c>
      <c r="R16" s="284"/>
      <c r="S16" s="287"/>
      <c r="T16" s="290"/>
      <c r="U16" s="271"/>
      <c r="V16" s="290"/>
      <c r="W16" s="293"/>
      <c r="X16" s="160"/>
      <c r="Y16" s="2" t="s">
        <v>126</v>
      </c>
      <c r="Z16" s="297"/>
      <c r="AA16" s="298"/>
      <c r="AB16" s="188" t="s">
        <v>93</v>
      </c>
      <c r="AC16" s="188" t="s">
        <v>94</v>
      </c>
      <c r="AD16" s="188" t="s">
        <v>95</v>
      </c>
    </row>
    <row r="17" spans="1:30" x14ac:dyDescent="0.15">
      <c r="A17" s="51"/>
      <c r="B17" s="63"/>
      <c r="C17" s="28" t="s">
        <v>3</v>
      </c>
      <c r="D17" s="29"/>
      <c r="E17" s="61" t="s">
        <v>26</v>
      </c>
      <c r="F17" s="21">
        <v>1359</v>
      </c>
      <c r="G17" s="69">
        <v>1319</v>
      </c>
      <c r="H17" s="180">
        <v>1271</v>
      </c>
      <c r="I17" s="69">
        <v>1400</v>
      </c>
      <c r="J17" s="111">
        <v>1275</v>
      </c>
      <c r="K17" s="83">
        <f>J17/I17</f>
        <v>0.9107142857142857</v>
      </c>
      <c r="L17" s="117" t="str">
        <f t="shared" si="1"/>
        <v>Ⅲ</v>
      </c>
      <c r="M17" s="91"/>
      <c r="N17" s="108" t="str">
        <f t="shared" si="6"/>
        <v>①</v>
      </c>
      <c r="O17" s="108" t="str">
        <f t="shared" si="3"/>
        <v>⑤</v>
      </c>
      <c r="P17" s="109" t="str">
        <f t="shared" si="4"/>
        <v>Ⅲ</v>
      </c>
      <c r="Q17" s="54">
        <f>J17-I17</f>
        <v>-125</v>
      </c>
      <c r="R17" s="284"/>
      <c r="S17" s="287"/>
      <c r="T17" s="290"/>
      <c r="U17" s="271"/>
      <c r="V17" s="290"/>
      <c r="W17" s="293"/>
      <c r="X17" s="160"/>
      <c r="Y17" s="2" t="s">
        <v>126</v>
      </c>
      <c r="Z17" s="281" t="s">
        <v>90</v>
      </c>
      <c r="AA17" s="105" t="s">
        <v>91</v>
      </c>
      <c r="AB17" s="188" t="s">
        <v>43</v>
      </c>
      <c r="AC17" s="188" t="s">
        <v>43</v>
      </c>
      <c r="AD17" s="188" t="s">
        <v>43</v>
      </c>
    </row>
    <row r="18" spans="1:30" x14ac:dyDescent="0.15">
      <c r="A18" s="51"/>
      <c r="B18" s="63"/>
      <c r="C18" s="28" t="s">
        <v>52</v>
      </c>
      <c r="D18" s="29"/>
      <c r="E18" s="61" t="s">
        <v>34</v>
      </c>
      <c r="F18" s="21">
        <v>1363</v>
      </c>
      <c r="G18" s="69">
        <v>1271</v>
      </c>
      <c r="H18" s="69">
        <v>1552</v>
      </c>
      <c r="I18" s="69">
        <v>1485</v>
      </c>
      <c r="J18" s="111">
        <v>1682</v>
      </c>
      <c r="K18" s="83">
        <f>J18/I18</f>
        <v>1.1326599326599327</v>
      </c>
      <c r="L18" s="117" t="str">
        <f t="shared" si="1"/>
        <v>Ⅳ</v>
      </c>
      <c r="M18" s="91"/>
      <c r="N18" s="108" t="str">
        <f t="shared" si="6"/>
        <v>①</v>
      </c>
      <c r="O18" s="108" t="str">
        <f t="shared" si="3"/>
        <v>③</v>
      </c>
      <c r="P18" s="109" t="str">
        <f t="shared" si="4"/>
        <v>Ⅳ</v>
      </c>
      <c r="Q18" s="54">
        <f>J18-I18</f>
        <v>197</v>
      </c>
      <c r="R18" s="284"/>
      <c r="S18" s="287"/>
      <c r="T18" s="290"/>
      <c r="U18" s="271"/>
      <c r="V18" s="290"/>
      <c r="W18" s="293"/>
      <c r="X18" s="160"/>
      <c r="Y18" s="2" t="s">
        <v>125</v>
      </c>
      <c r="Z18" s="281"/>
      <c r="AA18" s="105" t="s">
        <v>92</v>
      </c>
      <c r="AB18" s="188" t="s">
        <v>42</v>
      </c>
      <c r="AC18" s="188" t="s">
        <v>41</v>
      </c>
      <c r="AD18" s="188" t="s">
        <v>41</v>
      </c>
    </row>
    <row r="19" spans="1:30" x14ac:dyDescent="0.15">
      <c r="A19" s="51"/>
      <c r="B19" s="63"/>
      <c r="C19" s="28" t="s">
        <v>53</v>
      </c>
      <c r="D19" s="29"/>
      <c r="E19" s="61" t="s">
        <v>26</v>
      </c>
      <c r="F19" s="44">
        <v>149</v>
      </c>
      <c r="G19" s="69">
        <v>158</v>
      </c>
      <c r="H19" s="69">
        <v>155</v>
      </c>
      <c r="I19" s="69">
        <v>154</v>
      </c>
      <c r="J19" s="111">
        <v>160</v>
      </c>
      <c r="K19" s="83">
        <f>J19/I19</f>
        <v>1.0389610389610389</v>
      </c>
      <c r="L19" s="117" t="str">
        <f t="shared" si="1"/>
        <v>Ⅲ</v>
      </c>
      <c r="M19" s="91"/>
      <c r="N19" s="108" t="str">
        <f t="shared" si="6"/>
        <v>②</v>
      </c>
      <c r="O19" s="108" t="str">
        <f t="shared" si="3"/>
        <v>⑤</v>
      </c>
      <c r="P19" s="109" t="str">
        <f t="shared" si="4"/>
        <v>Ⅲ</v>
      </c>
      <c r="Q19" s="54">
        <f>J19-I19</f>
        <v>6</v>
      </c>
      <c r="R19" s="285"/>
      <c r="S19" s="288"/>
      <c r="T19" s="291"/>
      <c r="U19" s="272"/>
      <c r="V19" s="291"/>
      <c r="W19" s="294"/>
      <c r="X19" s="160"/>
      <c r="Y19" s="2" t="s">
        <v>125</v>
      </c>
      <c r="Z19" s="281"/>
      <c r="AA19" s="106" t="s">
        <v>78</v>
      </c>
      <c r="AB19" s="188" t="s">
        <v>42</v>
      </c>
      <c r="AC19" s="188" t="s">
        <v>42</v>
      </c>
      <c r="AD19" s="188" t="s">
        <v>41</v>
      </c>
    </row>
    <row r="20" spans="1:30" x14ac:dyDescent="0.15">
      <c r="A20" s="51">
        <v>3</v>
      </c>
      <c r="B20" s="66" t="s">
        <v>104</v>
      </c>
      <c r="C20" s="11"/>
      <c r="D20" s="12"/>
      <c r="E20" s="68"/>
      <c r="F20" s="64"/>
      <c r="G20" s="65"/>
      <c r="H20" s="20"/>
      <c r="I20" s="65"/>
      <c r="J20" s="49"/>
      <c r="K20" s="83"/>
      <c r="L20" s="118"/>
      <c r="M20" s="91"/>
      <c r="N20" s="108"/>
      <c r="O20" s="108"/>
      <c r="P20" s="109"/>
      <c r="Q20" s="54"/>
      <c r="R20" s="261">
        <f>COUNTIF($L20:$L23,"Ⅱ")</f>
        <v>2</v>
      </c>
      <c r="S20" s="264">
        <f>COUNTIF($L20:$L23,"Ⅲ")</f>
        <v>1</v>
      </c>
      <c r="T20" s="267">
        <f>COUNTIF($L20:$L23,"Ⅳ")</f>
        <v>0</v>
      </c>
      <c r="U20" s="270">
        <f>T20/V20</f>
        <v>0</v>
      </c>
      <c r="V20" s="267">
        <f>SUM(R20:T23)</f>
        <v>3</v>
      </c>
      <c r="W20" s="258" t="str">
        <f>IF(R20/V20&gt;=2/3,"Ⅱ",IF(AND(50%&lt;=U20,R20=0),"Ⅳ",IF(AND(2/3&lt;=U20,R20/V20&lt;=10%),"Ⅳ","Ⅲ")))</f>
        <v>Ⅱ</v>
      </c>
      <c r="X20" s="161"/>
      <c r="Y20" s="2" t="s">
        <v>22</v>
      </c>
      <c r="Z20" s="281"/>
      <c r="AA20" s="105" t="s">
        <v>79</v>
      </c>
      <c r="AB20" s="188" t="s">
        <v>42</v>
      </c>
      <c r="AC20" s="188" t="s">
        <v>42</v>
      </c>
      <c r="AD20" s="188" t="s">
        <v>42</v>
      </c>
    </row>
    <row r="21" spans="1:30" x14ac:dyDescent="0.15">
      <c r="A21" s="51"/>
      <c r="B21" s="63"/>
      <c r="C21" s="28" t="s">
        <v>4</v>
      </c>
      <c r="D21" s="29"/>
      <c r="E21" s="61" t="s">
        <v>26</v>
      </c>
      <c r="F21" s="21">
        <v>5328</v>
      </c>
      <c r="G21" s="69">
        <v>5152</v>
      </c>
      <c r="H21" s="69">
        <v>5083</v>
      </c>
      <c r="I21" s="69">
        <v>5400</v>
      </c>
      <c r="J21" s="111">
        <v>5208</v>
      </c>
      <c r="K21" s="83">
        <f>J21/I21</f>
        <v>0.96444444444444444</v>
      </c>
      <c r="L21" s="117" t="str">
        <f t="shared" si="1"/>
        <v>Ⅲ</v>
      </c>
      <c r="M21" s="91"/>
      <c r="N21" s="108" t="str">
        <f t="shared" si="6"/>
        <v>①</v>
      </c>
      <c r="O21" s="108" t="str">
        <f t="shared" si="3"/>
        <v>⑤</v>
      </c>
      <c r="P21" s="109" t="str">
        <f t="shared" si="4"/>
        <v>Ⅲ</v>
      </c>
      <c r="Q21" s="54">
        <f>J21-I21</f>
        <v>-192</v>
      </c>
      <c r="R21" s="262"/>
      <c r="S21" s="265"/>
      <c r="T21" s="268"/>
      <c r="U21" s="271"/>
      <c r="V21" s="268"/>
      <c r="W21" s="259"/>
      <c r="X21" s="161"/>
      <c r="Y21" s="2" t="s">
        <v>22</v>
      </c>
      <c r="Z21" s="281"/>
      <c r="AA21" s="105" t="s">
        <v>80</v>
      </c>
      <c r="AB21" s="188" t="s">
        <v>41</v>
      </c>
      <c r="AC21" s="188" t="s">
        <v>41</v>
      </c>
      <c r="AD21" s="188" t="s">
        <v>41</v>
      </c>
    </row>
    <row r="22" spans="1:30" x14ac:dyDescent="0.15">
      <c r="A22" s="51"/>
      <c r="B22" s="63"/>
      <c r="C22" s="28" t="s">
        <v>54</v>
      </c>
      <c r="D22" s="29"/>
      <c r="E22" s="61" t="s">
        <v>26</v>
      </c>
      <c r="F22" s="21">
        <v>283</v>
      </c>
      <c r="G22" s="69">
        <v>252</v>
      </c>
      <c r="H22" s="69">
        <v>237</v>
      </c>
      <c r="I22" s="69">
        <v>350</v>
      </c>
      <c r="J22" s="111">
        <v>223</v>
      </c>
      <c r="K22" s="83">
        <f>J22/I22</f>
        <v>0.63714285714285712</v>
      </c>
      <c r="L22" s="117" t="str">
        <f t="shared" si="1"/>
        <v>Ⅱ</v>
      </c>
      <c r="M22" s="91"/>
      <c r="N22" s="108" t="str">
        <f t="shared" si="6"/>
        <v>②</v>
      </c>
      <c r="O22" s="108" t="str">
        <f t="shared" si="3"/>
        <v>①</v>
      </c>
      <c r="P22" s="109" t="str">
        <f t="shared" si="4"/>
        <v>Ⅱ</v>
      </c>
      <c r="Q22" s="54">
        <f>J22-I22</f>
        <v>-127</v>
      </c>
      <c r="R22" s="262"/>
      <c r="S22" s="265"/>
      <c r="T22" s="268"/>
      <c r="U22" s="271"/>
      <c r="V22" s="268"/>
      <c r="W22" s="259"/>
      <c r="X22" s="161"/>
      <c r="Y22" s="2" t="s">
        <v>22</v>
      </c>
    </row>
    <row r="23" spans="1:30" x14ac:dyDescent="0.15">
      <c r="A23" s="51"/>
      <c r="B23" s="63"/>
      <c r="C23" s="28" t="s">
        <v>55</v>
      </c>
      <c r="D23" s="29"/>
      <c r="E23" s="61" t="s">
        <v>25</v>
      </c>
      <c r="F23" s="21">
        <v>166</v>
      </c>
      <c r="G23" s="69">
        <v>216</v>
      </c>
      <c r="H23" s="87">
        <v>131</v>
      </c>
      <c r="I23" s="69">
        <v>100</v>
      </c>
      <c r="J23" s="153">
        <v>119</v>
      </c>
      <c r="K23" s="83">
        <f>1-((J23-I23)/I23)</f>
        <v>0.81</v>
      </c>
      <c r="L23" s="117" t="str">
        <f t="shared" si="1"/>
        <v>Ⅱ</v>
      </c>
      <c r="M23" s="91"/>
      <c r="N23" s="108" t="str">
        <f t="shared" si="6"/>
        <v>③</v>
      </c>
      <c r="O23" s="108" t="str">
        <f>IF(K23&lt;0.9,"①",IF(AND(1.05&lt;=K23,K23&lt;1.1),"②",IF(AND(1.1&lt;=K23,K23&lt;1.2),"③",IF(K23&gt;=1.2,"④","⑤"))))</f>
        <v>①</v>
      </c>
      <c r="P23" s="109" t="str">
        <f t="shared" si="4"/>
        <v>Ⅱ</v>
      </c>
      <c r="Q23" s="54">
        <f>J23-I23</f>
        <v>19</v>
      </c>
      <c r="R23" s="263"/>
      <c r="S23" s="266"/>
      <c r="T23" s="269"/>
      <c r="U23" s="272"/>
      <c r="V23" s="269"/>
      <c r="W23" s="273"/>
      <c r="X23" s="161"/>
      <c r="Y23" s="2" t="s">
        <v>22</v>
      </c>
    </row>
    <row r="24" spans="1:30" x14ac:dyDescent="0.15">
      <c r="A24" s="51">
        <v>4</v>
      </c>
      <c r="B24" s="60" t="s">
        <v>105</v>
      </c>
      <c r="C24" s="11"/>
      <c r="D24" s="12"/>
      <c r="E24" s="68"/>
      <c r="F24" s="15"/>
      <c r="G24" s="70"/>
      <c r="H24" s="20"/>
      <c r="I24" s="70"/>
      <c r="J24" s="49"/>
      <c r="K24" s="83"/>
      <c r="L24" s="118"/>
      <c r="M24" s="91"/>
      <c r="N24" s="108"/>
      <c r="O24" s="108"/>
      <c r="P24" s="109"/>
      <c r="Q24" s="54"/>
      <c r="R24" s="261">
        <f>COUNTIF($L24:$L30,"Ⅱ")</f>
        <v>1</v>
      </c>
      <c r="S24" s="264">
        <f>COUNTIF($L24:$L30,"Ⅲ")</f>
        <v>4</v>
      </c>
      <c r="T24" s="267">
        <f>COUNTIF($L24:$L30,"Ⅳ")</f>
        <v>1</v>
      </c>
      <c r="U24" s="270">
        <f>T24/V24</f>
        <v>0.16666666666666666</v>
      </c>
      <c r="V24" s="267">
        <f>SUM(R24:T30)</f>
        <v>6</v>
      </c>
      <c r="W24" s="258" t="str">
        <f>IF(R24/V24&gt;=2/3,"Ⅱ",IF(AND(50%&lt;=U24,R24=0),"Ⅳ",IF(AND(2/3&lt;=U24,R24/V24&lt;=10%),"Ⅳ","Ⅲ")))</f>
        <v>Ⅲ</v>
      </c>
      <c r="X24" s="161"/>
      <c r="Y24" s="2" t="s">
        <v>135</v>
      </c>
    </row>
    <row r="25" spans="1:30" ht="15.75" customHeight="1" x14ac:dyDescent="0.15">
      <c r="A25" s="51"/>
      <c r="B25" s="63"/>
      <c r="C25" s="28" t="s">
        <v>56</v>
      </c>
      <c r="D25" s="29"/>
      <c r="E25" s="61" t="s">
        <v>26</v>
      </c>
      <c r="F25" s="21">
        <v>3389</v>
      </c>
      <c r="G25" s="69">
        <v>3390</v>
      </c>
      <c r="H25" s="164">
        <v>3929</v>
      </c>
      <c r="I25" s="69">
        <v>4200</v>
      </c>
      <c r="J25" s="146">
        <v>4014</v>
      </c>
      <c r="K25" s="83">
        <f t="shared" ref="K25:K30" si="7">J25/I25</f>
        <v>0.95571428571428574</v>
      </c>
      <c r="L25" s="117" t="str">
        <f t="shared" si="1"/>
        <v>Ⅲ</v>
      </c>
      <c r="M25" s="91"/>
      <c r="N25" s="108" t="str">
        <f t="shared" si="6"/>
        <v>①</v>
      </c>
      <c r="O25" s="108" t="str">
        <f t="shared" ref="O25:O38" si="8">IF(J25/I25&lt;90%,"①",IF(AND(105%&lt;=J25/I25,J25/I25&lt;110%),"②",IF(AND(110%&lt;=J25/I25,J25/I25&lt;120%),"③",IF(J25/I25&gt;=120%,"④","⑤"))))</f>
        <v>⑤</v>
      </c>
      <c r="P25" s="109" t="str">
        <f t="shared" ref="P25:P77" si="9">INDEX($AB$9:$AD$13,MATCH(O25,$AA$9:$AA$13,0),MATCH(N25,$AB$8:$AD$8,0))</f>
        <v>Ⅲ</v>
      </c>
      <c r="Q25" s="54">
        <f t="shared" ref="Q25:Q30" si="10">J25-I25</f>
        <v>-186</v>
      </c>
      <c r="R25" s="262"/>
      <c r="S25" s="265"/>
      <c r="T25" s="268"/>
      <c r="U25" s="271"/>
      <c r="V25" s="268"/>
      <c r="W25" s="259"/>
      <c r="X25" s="161"/>
      <c r="Y25" s="2" t="s">
        <v>135</v>
      </c>
    </row>
    <row r="26" spans="1:30" x14ac:dyDescent="0.15">
      <c r="A26" s="51"/>
      <c r="B26" s="63"/>
      <c r="C26" s="28" t="s">
        <v>57</v>
      </c>
      <c r="D26" s="29"/>
      <c r="E26" s="61" t="s">
        <v>26</v>
      </c>
      <c r="F26" s="21">
        <v>730</v>
      </c>
      <c r="G26" s="69">
        <v>748</v>
      </c>
      <c r="H26" s="164">
        <v>779</v>
      </c>
      <c r="I26" s="69">
        <v>760</v>
      </c>
      <c r="J26" s="146">
        <v>795</v>
      </c>
      <c r="K26" s="83">
        <f t="shared" si="7"/>
        <v>1.0460526315789473</v>
      </c>
      <c r="L26" s="117" t="str">
        <f t="shared" si="1"/>
        <v>Ⅲ</v>
      </c>
      <c r="M26" s="91"/>
      <c r="N26" s="108" t="str">
        <f t="shared" si="6"/>
        <v>①</v>
      </c>
      <c r="O26" s="108" t="str">
        <f t="shared" si="8"/>
        <v>⑤</v>
      </c>
      <c r="P26" s="109" t="str">
        <f t="shared" si="9"/>
        <v>Ⅲ</v>
      </c>
      <c r="Q26" s="54">
        <f t="shared" si="10"/>
        <v>35</v>
      </c>
      <c r="R26" s="262"/>
      <c r="S26" s="265"/>
      <c r="T26" s="268"/>
      <c r="U26" s="271"/>
      <c r="V26" s="268"/>
      <c r="W26" s="259"/>
      <c r="X26" s="161"/>
      <c r="Y26" s="2" t="s">
        <v>135</v>
      </c>
    </row>
    <row r="27" spans="1:30" x14ac:dyDescent="0.15">
      <c r="A27" s="51"/>
      <c r="B27" s="63"/>
      <c r="C27" s="28" t="s">
        <v>58</v>
      </c>
      <c r="D27" s="29"/>
      <c r="E27" s="61" t="s">
        <v>26</v>
      </c>
      <c r="F27" s="21">
        <v>890</v>
      </c>
      <c r="G27" s="69">
        <v>1079</v>
      </c>
      <c r="H27" s="164">
        <v>1324</v>
      </c>
      <c r="I27" s="69">
        <v>1300</v>
      </c>
      <c r="J27" s="146">
        <v>1492</v>
      </c>
      <c r="K27" s="83">
        <f t="shared" si="7"/>
        <v>1.1476923076923078</v>
      </c>
      <c r="L27" s="117" t="str">
        <f t="shared" si="1"/>
        <v>Ⅳ</v>
      </c>
      <c r="M27" s="91"/>
      <c r="N27" s="108" t="str">
        <f t="shared" si="6"/>
        <v>①</v>
      </c>
      <c r="O27" s="108" t="str">
        <f t="shared" si="8"/>
        <v>③</v>
      </c>
      <c r="P27" s="109" t="str">
        <f t="shared" si="9"/>
        <v>Ⅳ</v>
      </c>
      <c r="Q27" s="54">
        <f t="shared" si="10"/>
        <v>192</v>
      </c>
      <c r="R27" s="262"/>
      <c r="S27" s="265"/>
      <c r="T27" s="268"/>
      <c r="U27" s="271"/>
      <c r="V27" s="268"/>
      <c r="W27" s="259"/>
      <c r="X27" s="161"/>
      <c r="Y27" s="2" t="s">
        <v>135</v>
      </c>
    </row>
    <row r="28" spans="1:30" x14ac:dyDescent="0.15">
      <c r="A28" s="51"/>
      <c r="B28" s="63"/>
      <c r="C28" s="28" t="s">
        <v>5</v>
      </c>
      <c r="D28" s="29"/>
      <c r="E28" s="61" t="s">
        <v>26</v>
      </c>
      <c r="F28" s="21">
        <v>30010</v>
      </c>
      <c r="G28" s="69">
        <v>31109</v>
      </c>
      <c r="H28" s="164">
        <v>35016</v>
      </c>
      <c r="I28" s="69">
        <v>35000</v>
      </c>
      <c r="J28" s="146">
        <v>35587</v>
      </c>
      <c r="K28" s="83">
        <f t="shared" si="7"/>
        <v>1.0167714285714287</v>
      </c>
      <c r="L28" s="117" t="str">
        <f t="shared" si="1"/>
        <v>Ⅲ</v>
      </c>
      <c r="M28" s="91"/>
      <c r="N28" s="108" t="str">
        <f t="shared" si="6"/>
        <v>①</v>
      </c>
      <c r="O28" s="108" t="str">
        <f t="shared" si="8"/>
        <v>⑤</v>
      </c>
      <c r="P28" s="109" t="str">
        <f t="shared" si="9"/>
        <v>Ⅲ</v>
      </c>
      <c r="Q28" s="54">
        <f t="shared" si="10"/>
        <v>587</v>
      </c>
      <c r="R28" s="262"/>
      <c r="S28" s="265"/>
      <c r="T28" s="268"/>
      <c r="U28" s="271"/>
      <c r="V28" s="268"/>
      <c r="W28" s="259"/>
      <c r="X28" s="161"/>
      <c r="Y28" s="2" t="s">
        <v>135</v>
      </c>
    </row>
    <row r="29" spans="1:30" x14ac:dyDescent="0.15">
      <c r="A29" s="51"/>
      <c r="B29" s="63"/>
      <c r="C29" s="28" t="s">
        <v>18</v>
      </c>
      <c r="D29" s="29"/>
      <c r="E29" s="61" t="s">
        <v>34</v>
      </c>
      <c r="F29" s="21">
        <v>11485</v>
      </c>
      <c r="G29" s="69">
        <v>11711</v>
      </c>
      <c r="H29" s="164">
        <v>13226</v>
      </c>
      <c r="I29" s="69">
        <v>14994</v>
      </c>
      <c r="J29" s="146">
        <v>13925</v>
      </c>
      <c r="K29" s="83">
        <f t="shared" si="7"/>
        <v>0.92870481525943716</v>
      </c>
      <c r="L29" s="117" t="str">
        <f t="shared" si="1"/>
        <v>Ⅲ</v>
      </c>
      <c r="M29" s="91"/>
      <c r="N29" s="108" t="str">
        <f t="shared" si="6"/>
        <v>①</v>
      </c>
      <c r="O29" s="108" t="str">
        <f t="shared" si="8"/>
        <v>⑤</v>
      </c>
      <c r="P29" s="109" t="str">
        <f t="shared" si="9"/>
        <v>Ⅲ</v>
      </c>
      <c r="Q29" s="54">
        <f t="shared" si="10"/>
        <v>-1069</v>
      </c>
      <c r="R29" s="262"/>
      <c r="S29" s="265"/>
      <c r="T29" s="268"/>
      <c r="U29" s="271"/>
      <c r="V29" s="268"/>
      <c r="W29" s="259"/>
      <c r="X29" s="161"/>
      <c r="Y29" s="2" t="s">
        <v>135</v>
      </c>
    </row>
    <row r="30" spans="1:30" x14ac:dyDescent="0.15">
      <c r="A30" s="51"/>
      <c r="B30" s="63"/>
      <c r="C30" s="28" t="s">
        <v>59</v>
      </c>
      <c r="D30" s="29"/>
      <c r="E30" s="61" t="s">
        <v>60</v>
      </c>
      <c r="F30" s="25">
        <v>30.7</v>
      </c>
      <c r="G30" s="43">
        <v>28.1</v>
      </c>
      <c r="H30" s="165">
        <v>36.299999999999997</v>
      </c>
      <c r="I30" s="43">
        <v>40</v>
      </c>
      <c r="J30" s="138">
        <v>35.799999999999997</v>
      </c>
      <c r="K30" s="83">
        <f t="shared" si="7"/>
        <v>0.89499999999999991</v>
      </c>
      <c r="L30" s="117" t="str">
        <f t="shared" si="1"/>
        <v>Ⅱ</v>
      </c>
      <c r="M30" s="91"/>
      <c r="N30" s="108" t="str">
        <f t="shared" si="6"/>
        <v>③</v>
      </c>
      <c r="O30" s="108" t="str">
        <f t="shared" si="8"/>
        <v>①</v>
      </c>
      <c r="P30" s="109" t="str">
        <f t="shared" si="9"/>
        <v>Ⅱ</v>
      </c>
      <c r="Q30" s="55">
        <f t="shared" si="10"/>
        <v>-4.2000000000000028</v>
      </c>
      <c r="R30" s="263"/>
      <c r="S30" s="266"/>
      <c r="T30" s="269"/>
      <c r="U30" s="272"/>
      <c r="V30" s="269"/>
      <c r="W30" s="273"/>
      <c r="X30" s="161"/>
      <c r="Y30" s="2" t="s">
        <v>135</v>
      </c>
    </row>
    <row r="31" spans="1:30" x14ac:dyDescent="0.15">
      <c r="A31" s="51">
        <v>5</v>
      </c>
      <c r="B31" s="60" t="s">
        <v>106</v>
      </c>
      <c r="C31" s="11"/>
      <c r="D31" s="12"/>
      <c r="E31" s="68"/>
      <c r="F31" s="14"/>
      <c r="G31" s="62"/>
      <c r="H31" s="20"/>
      <c r="I31" s="62"/>
      <c r="J31" s="49"/>
      <c r="K31" s="83"/>
      <c r="L31" s="118"/>
      <c r="M31" s="91"/>
      <c r="N31" s="108"/>
      <c r="O31" s="108"/>
      <c r="P31" s="109"/>
      <c r="Q31" s="54"/>
      <c r="R31" s="261">
        <f>COUNTIF($L31:$L38,"Ⅱ")</f>
        <v>0</v>
      </c>
      <c r="S31" s="264">
        <f>COUNTIF($L31:$L38,"Ⅲ")</f>
        <v>5</v>
      </c>
      <c r="T31" s="267">
        <f>COUNTIF($L31:$L38,"Ⅳ")</f>
        <v>1</v>
      </c>
      <c r="U31" s="270">
        <f>T31/V31</f>
        <v>0.16666666666666666</v>
      </c>
      <c r="V31" s="267">
        <f>SUM(R31:T38)</f>
        <v>6</v>
      </c>
      <c r="W31" s="258" t="str">
        <f>IF(R31/V31&gt;=2/3,"Ⅱ",IF(AND(50%&lt;=U31,R31=0),"Ⅳ",IF(AND(2/3&lt;=U31,R31/V31&lt;=10%),"Ⅳ","Ⅲ")))</f>
        <v>Ⅲ</v>
      </c>
      <c r="X31" s="161"/>
      <c r="Y31" s="2" t="s">
        <v>23</v>
      </c>
    </row>
    <row r="32" spans="1:30" x14ac:dyDescent="0.15">
      <c r="A32" s="51"/>
      <c r="B32" s="63"/>
      <c r="C32" s="28" t="s">
        <v>39</v>
      </c>
      <c r="D32" s="29"/>
      <c r="E32" s="61" t="s">
        <v>26</v>
      </c>
      <c r="F32" s="21">
        <v>219</v>
      </c>
      <c r="G32" s="152">
        <v>256</v>
      </c>
      <c r="H32" s="69">
        <v>232</v>
      </c>
      <c r="I32" s="69">
        <v>200</v>
      </c>
      <c r="J32" s="111">
        <v>201</v>
      </c>
      <c r="K32" s="83">
        <f>J32/I32</f>
        <v>1.0049999999999999</v>
      </c>
      <c r="L32" s="117" t="str">
        <f t="shared" si="1"/>
        <v>Ⅲ</v>
      </c>
      <c r="M32" s="91"/>
      <c r="N32" s="108" t="str">
        <f t="shared" si="6"/>
        <v>②</v>
      </c>
      <c r="O32" s="108" t="str">
        <f t="shared" si="8"/>
        <v>⑤</v>
      </c>
      <c r="P32" s="109" t="str">
        <f t="shared" si="9"/>
        <v>Ⅲ</v>
      </c>
      <c r="Q32" s="54">
        <f>J32-I32</f>
        <v>1</v>
      </c>
      <c r="R32" s="262"/>
      <c r="S32" s="265"/>
      <c r="T32" s="268"/>
      <c r="U32" s="271"/>
      <c r="V32" s="268"/>
      <c r="W32" s="259"/>
      <c r="X32" s="161"/>
      <c r="Y32" s="2" t="s">
        <v>23</v>
      </c>
    </row>
    <row r="33" spans="1:25" x14ac:dyDescent="0.15">
      <c r="A33" s="51"/>
      <c r="B33" s="63"/>
      <c r="C33" s="28" t="s">
        <v>61</v>
      </c>
      <c r="D33" s="29"/>
      <c r="E33" s="61"/>
      <c r="F33" s="88"/>
      <c r="G33" s="129"/>
      <c r="H33" s="20"/>
      <c r="I33" s="20"/>
      <c r="J33" s="49"/>
      <c r="K33" s="83"/>
      <c r="L33" s="118"/>
      <c r="M33" s="93"/>
      <c r="N33" s="108"/>
      <c r="O33" s="108"/>
      <c r="P33" s="109"/>
      <c r="Q33" s="55"/>
      <c r="R33" s="262"/>
      <c r="S33" s="265"/>
      <c r="T33" s="268"/>
      <c r="U33" s="271"/>
      <c r="V33" s="268"/>
      <c r="W33" s="259"/>
      <c r="X33" s="161"/>
      <c r="Y33" s="2" t="s">
        <v>23</v>
      </c>
    </row>
    <row r="34" spans="1:25" x14ac:dyDescent="0.15">
      <c r="A34" s="51"/>
      <c r="B34" s="63"/>
      <c r="C34" s="28"/>
      <c r="D34" s="29" t="s">
        <v>62</v>
      </c>
      <c r="E34" s="61" t="s">
        <v>26</v>
      </c>
      <c r="F34" s="21">
        <v>32</v>
      </c>
      <c r="G34" s="69">
        <v>36</v>
      </c>
      <c r="H34" s="69">
        <v>45</v>
      </c>
      <c r="I34" s="69">
        <v>30</v>
      </c>
      <c r="J34" s="111">
        <v>30</v>
      </c>
      <c r="K34" s="83">
        <f>J34/I34</f>
        <v>1</v>
      </c>
      <c r="L34" s="117" t="str">
        <f t="shared" si="1"/>
        <v>Ⅲ</v>
      </c>
      <c r="M34" s="91"/>
      <c r="N34" s="108" t="str">
        <f t="shared" si="6"/>
        <v>③</v>
      </c>
      <c r="O34" s="108" t="str">
        <f t="shared" si="8"/>
        <v>⑤</v>
      </c>
      <c r="P34" s="109" t="str">
        <f t="shared" si="9"/>
        <v>Ⅲ</v>
      </c>
      <c r="Q34" s="54">
        <f>J34-I34</f>
        <v>0</v>
      </c>
      <c r="R34" s="262"/>
      <c r="S34" s="265"/>
      <c r="T34" s="268"/>
      <c r="U34" s="271"/>
      <c r="V34" s="268"/>
      <c r="W34" s="259"/>
      <c r="X34" s="161"/>
      <c r="Y34" s="2" t="s">
        <v>23</v>
      </c>
    </row>
    <row r="35" spans="1:25" x14ac:dyDescent="0.15">
      <c r="A35" s="51"/>
      <c r="B35" s="63"/>
      <c r="C35" s="28"/>
      <c r="D35" s="29" t="s">
        <v>63</v>
      </c>
      <c r="E35" s="61" t="s">
        <v>26</v>
      </c>
      <c r="F35" s="21">
        <v>48</v>
      </c>
      <c r="G35" s="69">
        <v>40</v>
      </c>
      <c r="H35" s="69">
        <v>59</v>
      </c>
      <c r="I35" s="69">
        <v>40</v>
      </c>
      <c r="J35" s="111">
        <v>46</v>
      </c>
      <c r="K35" s="83">
        <f>J35/I35</f>
        <v>1.1499999999999999</v>
      </c>
      <c r="L35" s="117" t="str">
        <f t="shared" si="1"/>
        <v>Ⅲ</v>
      </c>
      <c r="M35" s="91"/>
      <c r="N35" s="108" t="str">
        <f t="shared" si="6"/>
        <v>③</v>
      </c>
      <c r="O35" s="108" t="str">
        <f t="shared" si="8"/>
        <v>③</v>
      </c>
      <c r="P35" s="109" t="str">
        <f t="shared" si="9"/>
        <v>Ⅲ</v>
      </c>
      <c r="Q35" s="54">
        <f>J35-I35</f>
        <v>6</v>
      </c>
      <c r="R35" s="262"/>
      <c r="S35" s="265"/>
      <c r="T35" s="268"/>
      <c r="U35" s="271"/>
      <c r="V35" s="268"/>
      <c r="W35" s="259"/>
      <c r="X35" s="161"/>
      <c r="Y35" s="2" t="s">
        <v>23</v>
      </c>
    </row>
    <row r="36" spans="1:25" x14ac:dyDescent="0.15">
      <c r="A36" s="51"/>
      <c r="B36" s="63"/>
      <c r="C36" s="28"/>
      <c r="D36" s="29" t="s">
        <v>64</v>
      </c>
      <c r="E36" s="61" t="s">
        <v>26</v>
      </c>
      <c r="F36" s="97"/>
      <c r="G36" s="69">
        <v>30</v>
      </c>
      <c r="H36" s="69">
        <v>26</v>
      </c>
      <c r="I36" s="69">
        <v>25</v>
      </c>
      <c r="J36" s="111">
        <v>25</v>
      </c>
      <c r="K36" s="83">
        <f>J36/I36</f>
        <v>1</v>
      </c>
      <c r="L36" s="117" t="str">
        <f t="shared" si="1"/>
        <v>Ⅲ</v>
      </c>
      <c r="M36" s="91"/>
      <c r="N36" s="108" t="str">
        <f t="shared" si="6"/>
        <v>③</v>
      </c>
      <c r="O36" s="108" t="str">
        <f t="shared" si="8"/>
        <v>⑤</v>
      </c>
      <c r="P36" s="109" t="str">
        <f t="shared" si="9"/>
        <v>Ⅲ</v>
      </c>
      <c r="Q36" s="54">
        <f>J36-I36</f>
        <v>0</v>
      </c>
      <c r="R36" s="262"/>
      <c r="S36" s="265"/>
      <c r="T36" s="268"/>
      <c r="U36" s="271"/>
      <c r="V36" s="268"/>
      <c r="W36" s="259"/>
      <c r="X36" s="161"/>
      <c r="Y36" s="2" t="s">
        <v>23</v>
      </c>
    </row>
    <row r="37" spans="1:25" x14ac:dyDescent="0.15">
      <c r="A37" s="51"/>
      <c r="B37" s="63"/>
      <c r="C37" s="28" t="s">
        <v>65</v>
      </c>
      <c r="D37" s="29"/>
      <c r="E37" s="61" t="s">
        <v>26</v>
      </c>
      <c r="F37" s="131">
        <v>280</v>
      </c>
      <c r="G37" s="98">
        <v>322</v>
      </c>
      <c r="H37" s="69">
        <v>353</v>
      </c>
      <c r="I37" s="69">
        <v>350</v>
      </c>
      <c r="J37" s="111">
        <v>388</v>
      </c>
      <c r="K37" s="83">
        <f>J37/I37</f>
        <v>1.1085714285714285</v>
      </c>
      <c r="L37" s="117" t="str">
        <f t="shared" si="1"/>
        <v>Ⅳ</v>
      </c>
      <c r="M37" s="91"/>
      <c r="N37" s="108" t="str">
        <f t="shared" si="6"/>
        <v>②</v>
      </c>
      <c r="O37" s="108" t="str">
        <f t="shared" si="8"/>
        <v>③</v>
      </c>
      <c r="P37" s="109" t="str">
        <f t="shared" si="9"/>
        <v>Ⅳ</v>
      </c>
      <c r="Q37" s="54">
        <f>J37-I37</f>
        <v>38</v>
      </c>
      <c r="R37" s="262"/>
      <c r="S37" s="265"/>
      <c r="T37" s="268"/>
      <c r="U37" s="271"/>
      <c r="V37" s="268"/>
      <c r="W37" s="259"/>
      <c r="X37" s="161"/>
      <c r="Y37" s="2" t="s">
        <v>23</v>
      </c>
    </row>
    <row r="38" spans="1:25" x14ac:dyDescent="0.15">
      <c r="A38" s="51"/>
      <c r="B38" s="63"/>
      <c r="C38" s="28" t="s">
        <v>66</v>
      </c>
      <c r="D38" s="29"/>
      <c r="E38" s="61" t="s">
        <v>26</v>
      </c>
      <c r="F38" s="21">
        <v>41</v>
      </c>
      <c r="G38" s="69">
        <v>34</v>
      </c>
      <c r="H38" s="69">
        <v>35</v>
      </c>
      <c r="I38" s="69">
        <v>35</v>
      </c>
      <c r="J38" s="111">
        <v>40</v>
      </c>
      <c r="K38" s="83">
        <f>J38/I38</f>
        <v>1.1428571428571428</v>
      </c>
      <c r="L38" s="117" t="str">
        <f t="shared" si="1"/>
        <v>Ⅲ</v>
      </c>
      <c r="M38" s="91"/>
      <c r="N38" s="108" t="str">
        <f t="shared" si="6"/>
        <v>③</v>
      </c>
      <c r="O38" s="108" t="str">
        <f t="shared" si="8"/>
        <v>③</v>
      </c>
      <c r="P38" s="109" t="str">
        <f t="shared" si="9"/>
        <v>Ⅲ</v>
      </c>
      <c r="Q38" s="54">
        <f>J38-I38</f>
        <v>5</v>
      </c>
      <c r="R38" s="263"/>
      <c r="S38" s="266"/>
      <c r="T38" s="269"/>
      <c r="U38" s="272"/>
      <c r="V38" s="269"/>
      <c r="W38" s="273"/>
      <c r="X38" s="161"/>
      <c r="Y38" s="2" t="s">
        <v>23</v>
      </c>
    </row>
    <row r="39" spans="1:25" x14ac:dyDescent="0.15">
      <c r="A39" s="51">
        <v>10</v>
      </c>
      <c r="B39" s="278" t="s">
        <v>6</v>
      </c>
      <c r="C39" s="279"/>
      <c r="D39" s="280"/>
      <c r="E39" s="71"/>
      <c r="F39" s="21"/>
      <c r="G39" s="69"/>
      <c r="H39" s="14"/>
      <c r="I39" s="69"/>
      <c r="J39" s="48"/>
      <c r="K39" s="83"/>
      <c r="L39" s="118"/>
      <c r="M39" s="91"/>
      <c r="N39" s="108"/>
      <c r="O39" s="108"/>
      <c r="P39" s="109"/>
      <c r="Q39" s="54"/>
      <c r="R39" s="261">
        <f>COUNTIF($L39:$L66,"Ⅱ")</f>
        <v>4</v>
      </c>
      <c r="S39" s="264">
        <f>COUNTIF($L39:$L66,"Ⅲ")</f>
        <v>11</v>
      </c>
      <c r="T39" s="267">
        <f>COUNTIF($L39:$L66,"Ⅳ")</f>
        <v>7</v>
      </c>
      <c r="U39" s="270">
        <f>T39/V39</f>
        <v>0.31818181818181818</v>
      </c>
      <c r="V39" s="267">
        <f>SUM(R39:T66)</f>
        <v>22</v>
      </c>
      <c r="W39" s="258" t="str">
        <f>IF(R39/V39&gt;=2/3,"Ⅱ",IF(AND(50%&lt;=U39,R39=0),"Ⅳ",IF(AND(2/3&lt;=U39,R39/V39&lt;=10%),"Ⅳ","Ⅲ")))</f>
        <v>Ⅲ</v>
      </c>
      <c r="X39" s="161"/>
      <c r="Y39" s="7" t="s">
        <v>139</v>
      </c>
    </row>
    <row r="40" spans="1:25" x14ac:dyDescent="0.15">
      <c r="A40" s="51"/>
      <c r="B40" s="60" t="s">
        <v>14</v>
      </c>
      <c r="C40" s="33" t="s">
        <v>107</v>
      </c>
      <c r="D40" s="35"/>
      <c r="E40" s="61"/>
      <c r="F40" s="21"/>
      <c r="G40" s="69"/>
      <c r="H40" s="14"/>
      <c r="I40" s="69"/>
      <c r="J40" s="48"/>
      <c r="K40" s="83"/>
      <c r="L40" s="118"/>
      <c r="M40" s="91"/>
      <c r="N40" s="108"/>
      <c r="O40" s="108"/>
      <c r="P40" s="109"/>
      <c r="Q40" s="54"/>
      <c r="R40" s="262"/>
      <c r="S40" s="265"/>
      <c r="T40" s="268"/>
      <c r="U40" s="271"/>
      <c r="V40" s="268"/>
      <c r="W40" s="259"/>
      <c r="X40" s="161"/>
      <c r="Y40" s="7" t="s">
        <v>21</v>
      </c>
    </row>
    <row r="41" spans="1:25" x14ac:dyDescent="0.15">
      <c r="A41" s="51"/>
      <c r="B41" s="63"/>
      <c r="C41" s="28"/>
      <c r="D41" s="29" t="s">
        <v>7</v>
      </c>
      <c r="E41" s="61" t="s">
        <v>25</v>
      </c>
      <c r="F41" s="21">
        <v>31891</v>
      </c>
      <c r="G41" s="69">
        <v>33727</v>
      </c>
      <c r="H41" s="69">
        <v>35554</v>
      </c>
      <c r="I41" s="69">
        <v>35300</v>
      </c>
      <c r="J41" s="111">
        <v>37566</v>
      </c>
      <c r="K41" s="83">
        <f t="shared" ref="K41:K46" si="11">J41/I41</f>
        <v>1.0641926345609065</v>
      </c>
      <c r="L41" s="117" t="str">
        <f t="shared" ref="L41:L66" si="12">P41</f>
        <v>Ⅳ</v>
      </c>
      <c r="M41" s="91"/>
      <c r="N41" s="108" t="str">
        <f t="shared" si="6"/>
        <v>①</v>
      </c>
      <c r="O41" s="108" t="str">
        <f t="shared" ref="O41:O66" si="13">IF(J41/I41&lt;90%,"①",IF(AND(105%&lt;=J41/I41,J41/I41&lt;110%),"②",IF(AND(110%&lt;=J41/I41,J41/I41&lt;120%),"③",IF(J41/I41&gt;=120%,"④","⑤"))))</f>
        <v>②</v>
      </c>
      <c r="P41" s="109" t="str">
        <f t="shared" si="9"/>
        <v>Ⅳ</v>
      </c>
      <c r="Q41" s="54">
        <f t="shared" ref="Q41:Q46" si="14">J41-I41</f>
        <v>2266</v>
      </c>
      <c r="R41" s="262"/>
      <c r="S41" s="265"/>
      <c r="T41" s="268"/>
      <c r="U41" s="271"/>
      <c r="V41" s="268"/>
      <c r="W41" s="259"/>
      <c r="X41" s="161"/>
      <c r="Y41" s="7" t="s">
        <v>21</v>
      </c>
    </row>
    <row r="42" spans="1:25" x14ac:dyDescent="0.15">
      <c r="A42" s="51"/>
      <c r="B42" s="63"/>
      <c r="C42" s="28"/>
      <c r="D42" s="36" t="s">
        <v>8</v>
      </c>
      <c r="E42" s="61" t="s">
        <v>25</v>
      </c>
      <c r="F42" s="21">
        <v>7170</v>
      </c>
      <c r="G42" s="69">
        <v>9189</v>
      </c>
      <c r="H42" s="69">
        <v>10376</v>
      </c>
      <c r="I42" s="69">
        <v>10350</v>
      </c>
      <c r="J42" s="111">
        <v>10787</v>
      </c>
      <c r="K42" s="83">
        <f t="shared" si="11"/>
        <v>1.0422222222222222</v>
      </c>
      <c r="L42" s="117" t="str">
        <f t="shared" si="12"/>
        <v>Ⅲ</v>
      </c>
      <c r="M42" s="91"/>
      <c r="N42" s="108" t="str">
        <f t="shared" si="6"/>
        <v>①</v>
      </c>
      <c r="O42" s="108" t="str">
        <f t="shared" si="13"/>
        <v>⑤</v>
      </c>
      <c r="P42" s="109" t="str">
        <f t="shared" si="9"/>
        <v>Ⅲ</v>
      </c>
      <c r="Q42" s="54">
        <f t="shared" si="14"/>
        <v>437</v>
      </c>
      <c r="R42" s="262"/>
      <c r="S42" s="265"/>
      <c r="T42" s="268"/>
      <c r="U42" s="271"/>
      <c r="V42" s="268"/>
      <c r="W42" s="259"/>
      <c r="X42" s="161"/>
      <c r="Y42" s="7" t="s">
        <v>21</v>
      </c>
    </row>
    <row r="43" spans="1:25" x14ac:dyDescent="0.15">
      <c r="A43" s="51"/>
      <c r="B43" s="63"/>
      <c r="C43" s="28"/>
      <c r="D43" s="29" t="s">
        <v>67</v>
      </c>
      <c r="E43" s="61" t="s">
        <v>25</v>
      </c>
      <c r="F43" s="21">
        <v>4031</v>
      </c>
      <c r="G43" s="69">
        <v>4417</v>
      </c>
      <c r="H43" s="69">
        <v>4628</v>
      </c>
      <c r="I43" s="69">
        <v>4680</v>
      </c>
      <c r="J43" s="111">
        <v>4467</v>
      </c>
      <c r="K43" s="83">
        <f t="shared" si="11"/>
        <v>0.95448717948717954</v>
      </c>
      <c r="L43" s="117" t="str">
        <f t="shared" si="12"/>
        <v>Ⅲ</v>
      </c>
      <c r="M43" s="91"/>
      <c r="N43" s="108" t="str">
        <f t="shared" si="6"/>
        <v>①</v>
      </c>
      <c r="O43" s="108" t="str">
        <f t="shared" si="13"/>
        <v>⑤</v>
      </c>
      <c r="P43" s="109" t="str">
        <f t="shared" si="9"/>
        <v>Ⅲ</v>
      </c>
      <c r="Q43" s="54">
        <f t="shared" si="14"/>
        <v>-213</v>
      </c>
      <c r="R43" s="262"/>
      <c r="S43" s="265"/>
      <c r="T43" s="268"/>
      <c r="U43" s="271"/>
      <c r="V43" s="268"/>
      <c r="W43" s="259"/>
      <c r="X43" s="161"/>
      <c r="Y43" s="7" t="s">
        <v>21</v>
      </c>
    </row>
    <row r="44" spans="1:25" x14ac:dyDescent="0.15">
      <c r="A44" s="51"/>
      <c r="B44" s="63"/>
      <c r="C44" s="28"/>
      <c r="D44" s="36" t="s">
        <v>9</v>
      </c>
      <c r="E44" s="61" t="s">
        <v>25</v>
      </c>
      <c r="F44" s="21">
        <v>2808</v>
      </c>
      <c r="G44" s="69">
        <v>2850</v>
      </c>
      <c r="H44" s="69">
        <v>2596</v>
      </c>
      <c r="I44" s="69">
        <v>2650</v>
      </c>
      <c r="J44" s="111">
        <v>2572</v>
      </c>
      <c r="K44" s="83">
        <f t="shared" si="11"/>
        <v>0.97056603773584904</v>
      </c>
      <c r="L44" s="117" t="str">
        <f t="shared" si="12"/>
        <v>Ⅲ</v>
      </c>
      <c r="M44" s="91"/>
      <c r="N44" s="108" t="str">
        <f t="shared" si="6"/>
        <v>①</v>
      </c>
      <c r="O44" s="108" t="str">
        <f t="shared" si="13"/>
        <v>⑤</v>
      </c>
      <c r="P44" s="109" t="str">
        <f t="shared" si="9"/>
        <v>Ⅲ</v>
      </c>
      <c r="Q44" s="54">
        <f t="shared" si="14"/>
        <v>-78</v>
      </c>
      <c r="R44" s="262"/>
      <c r="S44" s="265"/>
      <c r="T44" s="268"/>
      <c r="U44" s="271"/>
      <c r="V44" s="268"/>
      <c r="W44" s="259"/>
      <c r="X44" s="161"/>
      <c r="Y44" s="7" t="s">
        <v>21</v>
      </c>
    </row>
    <row r="45" spans="1:25" x14ac:dyDescent="0.15">
      <c r="A45" s="51"/>
      <c r="B45" s="63"/>
      <c r="C45" s="28"/>
      <c r="D45" s="29" t="s">
        <v>10</v>
      </c>
      <c r="E45" s="61" t="s">
        <v>25</v>
      </c>
      <c r="F45" s="21">
        <v>12716</v>
      </c>
      <c r="G45" s="69">
        <v>10458</v>
      </c>
      <c r="H45" s="69">
        <v>12337</v>
      </c>
      <c r="I45" s="69">
        <v>12820</v>
      </c>
      <c r="J45" s="111">
        <v>10290</v>
      </c>
      <c r="K45" s="83">
        <f t="shared" si="11"/>
        <v>0.80265210608424342</v>
      </c>
      <c r="L45" s="117" t="str">
        <f t="shared" si="12"/>
        <v>Ⅱ</v>
      </c>
      <c r="M45" s="91"/>
      <c r="N45" s="108" t="str">
        <f t="shared" si="6"/>
        <v>①</v>
      </c>
      <c r="O45" s="108" t="str">
        <f t="shared" si="13"/>
        <v>①</v>
      </c>
      <c r="P45" s="109" t="str">
        <f t="shared" si="9"/>
        <v>Ⅱ</v>
      </c>
      <c r="Q45" s="54">
        <f t="shared" si="14"/>
        <v>-2530</v>
      </c>
      <c r="R45" s="262"/>
      <c r="S45" s="265"/>
      <c r="T45" s="268"/>
      <c r="U45" s="271"/>
      <c r="V45" s="268"/>
      <c r="W45" s="259"/>
      <c r="X45" s="161"/>
      <c r="Y45" s="7" t="s">
        <v>21</v>
      </c>
    </row>
    <row r="46" spans="1:25" x14ac:dyDescent="0.15">
      <c r="A46" s="51"/>
      <c r="B46" s="63"/>
      <c r="C46" s="28"/>
      <c r="D46" s="29" t="s">
        <v>29</v>
      </c>
      <c r="E46" s="61" t="s">
        <v>25</v>
      </c>
      <c r="F46" s="21">
        <v>619</v>
      </c>
      <c r="G46" s="69">
        <v>650</v>
      </c>
      <c r="H46" s="69">
        <v>689</v>
      </c>
      <c r="I46" s="69">
        <v>710</v>
      </c>
      <c r="J46" s="111">
        <v>543</v>
      </c>
      <c r="K46" s="83">
        <f t="shared" si="11"/>
        <v>0.76478873239436618</v>
      </c>
      <c r="L46" s="117" t="str">
        <f t="shared" si="12"/>
        <v>Ⅱ</v>
      </c>
      <c r="M46" s="91"/>
      <c r="N46" s="108" t="str">
        <f t="shared" si="6"/>
        <v>①</v>
      </c>
      <c r="O46" s="108" t="str">
        <f t="shared" si="13"/>
        <v>①</v>
      </c>
      <c r="P46" s="109" t="str">
        <f t="shared" si="9"/>
        <v>Ⅱ</v>
      </c>
      <c r="Q46" s="54">
        <f t="shared" si="14"/>
        <v>-167</v>
      </c>
      <c r="R46" s="262"/>
      <c r="S46" s="265"/>
      <c r="T46" s="268"/>
      <c r="U46" s="271"/>
      <c r="V46" s="268"/>
      <c r="W46" s="259"/>
      <c r="X46" s="161"/>
      <c r="Y46" s="7" t="s">
        <v>21</v>
      </c>
    </row>
    <row r="47" spans="1:25" x14ac:dyDescent="0.15">
      <c r="A47" s="51"/>
      <c r="B47" s="60" t="s">
        <v>14</v>
      </c>
      <c r="C47" s="32" t="s">
        <v>108</v>
      </c>
      <c r="D47" s="37"/>
      <c r="E47" s="61"/>
      <c r="F47" s="21"/>
      <c r="G47" s="69"/>
      <c r="H47" s="20"/>
      <c r="I47" s="69"/>
      <c r="J47" s="49"/>
      <c r="K47" s="83"/>
      <c r="L47" s="118"/>
      <c r="M47" s="91"/>
      <c r="N47" s="108"/>
      <c r="O47" s="108"/>
      <c r="P47" s="109"/>
      <c r="Q47" s="54"/>
      <c r="R47" s="262"/>
      <c r="S47" s="265"/>
      <c r="T47" s="268"/>
      <c r="U47" s="271"/>
      <c r="V47" s="268"/>
      <c r="W47" s="259"/>
      <c r="X47" s="161"/>
      <c r="Y47" s="2" t="s">
        <v>126</v>
      </c>
    </row>
    <row r="48" spans="1:25" x14ac:dyDescent="0.15">
      <c r="A48" s="51"/>
      <c r="B48" s="63"/>
      <c r="C48" s="28"/>
      <c r="D48" s="29" t="s">
        <v>7</v>
      </c>
      <c r="E48" s="61" t="s">
        <v>25</v>
      </c>
      <c r="F48" s="21">
        <v>11684</v>
      </c>
      <c r="G48" s="69">
        <v>12005</v>
      </c>
      <c r="H48" s="180">
        <v>13413</v>
      </c>
      <c r="I48" s="69">
        <v>13000</v>
      </c>
      <c r="J48" s="111">
        <v>14706</v>
      </c>
      <c r="K48" s="83">
        <f>J48/I48</f>
        <v>1.1312307692307693</v>
      </c>
      <c r="L48" s="117" t="str">
        <f t="shared" si="12"/>
        <v>Ⅳ</v>
      </c>
      <c r="M48" s="91"/>
      <c r="N48" s="108" t="str">
        <f t="shared" si="6"/>
        <v>①</v>
      </c>
      <c r="O48" s="108" t="str">
        <f t="shared" si="13"/>
        <v>③</v>
      </c>
      <c r="P48" s="109" t="str">
        <f t="shared" si="9"/>
        <v>Ⅳ</v>
      </c>
      <c r="Q48" s="54">
        <f>J48-I48</f>
        <v>1706</v>
      </c>
      <c r="R48" s="262"/>
      <c r="S48" s="265"/>
      <c r="T48" s="268"/>
      <c r="U48" s="271"/>
      <c r="V48" s="268"/>
      <c r="W48" s="259"/>
      <c r="X48" s="161"/>
      <c r="Y48" s="2" t="s">
        <v>126</v>
      </c>
    </row>
    <row r="49" spans="1:25" x14ac:dyDescent="0.15">
      <c r="A49" s="51"/>
      <c r="B49" s="63"/>
      <c r="C49" s="28"/>
      <c r="D49" s="36" t="s">
        <v>8</v>
      </c>
      <c r="E49" s="61" t="s">
        <v>25</v>
      </c>
      <c r="F49" s="21">
        <v>2139</v>
      </c>
      <c r="G49" s="69">
        <v>2262</v>
      </c>
      <c r="H49" s="69">
        <v>2605</v>
      </c>
      <c r="I49" s="69">
        <v>2500</v>
      </c>
      <c r="J49" s="111">
        <v>2808</v>
      </c>
      <c r="K49" s="83">
        <f>J49/I49</f>
        <v>1.1232</v>
      </c>
      <c r="L49" s="117" t="str">
        <f t="shared" si="12"/>
        <v>Ⅳ</v>
      </c>
      <c r="M49" s="91"/>
      <c r="N49" s="108" t="str">
        <f t="shared" si="6"/>
        <v>①</v>
      </c>
      <c r="O49" s="108" t="str">
        <f t="shared" si="13"/>
        <v>③</v>
      </c>
      <c r="P49" s="109" t="str">
        <f t="shared" si="9"/>
        <v>Ⅳ</v>
      </c>
      <c r="Q49" s="54">
        <f>J49-I49</f>
        <v>308</v>
      </c>
      <c r="R49" s="262"/>
      <c r="S49" s="265"/>
      <c r="T49" s="268"/>
      <c r="U49" s="271"/>
      <c r="V49" s="268"/>
      <c r="W49" s="259"/>
      <c r="X49" s="161"/>
      <c r="Y49" s="2" t="s">
        <v>126</v>
      </c>
    </row>
    <row r="50" spans="1:25" x14ac:dyDescent="0.15">
      <c r="A50" s="51"/>
      <c r="B50" s="63"/>
      <c r="C50" s="28"/>
      <c r="D50" s="29" t="s">
        <v>67</v>
      </c>
      <c r="E50" s="61" t="s">
        <v>25</v>
      </c>
      <c r="F50" s="21">
        <v>134</v>
      </c>
      <c r="G50" s="69">
        <v>279</v>
      </c>
      <c r="H50" s="69">
        <v>296</v>
      </c>
      <c r="I50" s="69">
        <v>290</v>
      </c>
      <c r="J50" s="111">
        <v>281</v>
      </c>
      <c r="K50" s="83">
        <f>J50/I50</f>
        <v>0.96896551724137936</v>
      </c>
      <c r="L50" s="117" t="str">
        <f t="shared" si="12"/>
        <v>Ⅲ</v>
      </c>
      <c r="M50" s="91"/>
      <c r="N50" s="108" t="str">
        <f t="shared" si="6"/>
        <v>②</v>
      </c>
      <c r="O50" s="108" t="str">
        <f t="shared" si="13"/>
        <v>⑤</v>
      </c>
      <c r="P50" s="109" t="str">
        <f t="shared" si="9"/>
        <v>Ⅲ</v>
      </c>
      <c r="Q50" s="54">
        <f>J50-I50</f>
        <v>-9</v>
      </c>
      <c r="R50" s="262"/>
      <c r="S50" s="265"/>
      <c r="T50" s="268"/>
      <c r="U50" s="271"/>
      <c r="V50" s="268"/>
      <c r="W50" s="259"/>
      <c r="X50" s="161"/>
      <c r="Y50" s="2" t="s">
        <v>126</v>
      </c>
    </row>
    <row r="51" spans="1:25" x14ac:dyDescent="0.15">
      <c r="A51" s="51"/>
      <c r="B51" s="63"/>
      <c r="C51" s="28"/>
      <c r="D51" s="36" t="s">
        <v>9</v>
      </c>
      <c r="E51" s="61" t="s">
        <v>25</v>
      </c>
      <c r="F51" s="21">
        <v>834</v>
      </c>
      <c r="G51" s="69">
        <v>862</v>
      </c>
      <c r="H51" s="69">
        <v>931</v>
      </c>
      <c r="I51" s="69">
        <v>940</v>
      </c>
      <c r="J51" s="111">
        <v>834</v>
      </c>
      <c r="K51" s="83">
        <f>J51/I51</f>
        <v>0.88723404255319149</v>
      </c>
      <c r="L51" s="117" t="str">
        <f t="shared" si="12"/>
        <v>Ⅱ</v>
      </c>
      <c r="M51" s="91"/>
      <c r="N51" s="108" t="str">
        <f t="shared" si="6"/>
        <v>①</v>
      </c>
      <c r="O51" s="108" t="str">
        <f t="shared" si="13"/>
        <v>①</v>
      </c>
      <c r="P51" s="109" t="str">
        <f t="shared" si="9"/>
        <v>Ⅱ</v>
      </c>
      <c r="Q51" s="54">
        <f>J51-I51</f>
        <v>-106</v>
      </c>
      <c r="R51" s="262"/>
      <c r="S51" s="265"/>
      <c r="T51" s="268"/>
      <c r="U51" s="271"/>
      <c r="V51" s="268"/>
      <c r="W51" s="259"/>
      <c r="X51" s="161"/>
      <c r="Y51" s="2" t="s">
        <v>126</v>
      </c>
    </row>
    <row r="52" spans="1:25" x14ac:dyDescent="0.15">
      <c r="A52" s="51"/>
      <c r="B52" s="63"/>
      <c r="C52" s="28"/>
      <c r="D52" s="29" t="s">
        <v>10</v>
      </c>
      <c r="E52" s="61" t="s">
        <v>25</v>
      </c>
      <c r="F52" s="21">
        <v>4508</v>
      </c>
      <c r="G52" s="69">
        <v>2138</v>
      </c>
      <c r="H52" s="69">
        <v>4377</v>
      </c>
      <c r="I52" s="69">
        <v>4850</v>
      </c>
      <c r="J52" s="111">
        <v>4411</v>
      </c>
      <c r="K52" s="83">
        <f>J52/I52</f>
        <v>0.90948453608247426</v>
      </c>
      <c r="L52" s="117" t="str">
        <f t="shared" si="12"/>
        <v>Ⅲ</v>
      </c>
      <c r="M52" s="91"/>
      <c r="N52" s="108" t="str">
        <f t="shared" si="6"/>
        <v>①</v>
      </c>
      <c r="O52" s="108" t="str">
        <f t="shared" si="13"/>
        <v>⑤</v>
      </c>
      <c r="P52" s="109" t="str">
        <f t="shared" si="9"/>
        <v>Ⅲ</v>
      </c>
      <c r="Q52" s="54">
        <f>J52-I52</f>
        <v>-439</v>
      </c>
      <c r="R52" s="262"/>
      <c r="S52" s="265"/>
      <c r="T52" s="268"/>
      <c r="U52" s="271"/>
      <c r="V52" s="268"/>
      <c r="W52" s="259"/>
      <c r="X52" s="161"/>
      <c r="Y52" s="2" t="s">
        <v>130</v>
      </c>
    </row>
    <row r="53" spans="1:25" x14ac:dyDescent="0.15">
      <c r="A53" s="51"/>
      <c r="B53" s="60" t="s">
        <v>14</v>
      </c>
      <c r="C53" s="32" t="s">
        <v>109</v>
      </c>
      <c r="D53" s="37"/>
      <c r="E53" s="61"/>
      <c r="F53" s="21"/>
      <c r="G53" s="69"/>
      <c r="H53" s="20"/>
      <c r="I53" s="69"/>
      <c r="J53" s="49"/>
      <c r="K53" s="83"/>
      <c r="L53" s="118"/>
      <c r="M53" s="91"/>
      <c r="N53" s="108"/>
      <c r="O53" s="108"/>
      <c r="P53" s="109"/>
      <c r="Q53" s="54"/>
      <c r="R53" s="262"/>
      <c r="S53" s="265"/>
      <c r="T53" s="268"/>
      <c r="U53" s="271"/>
      <c r="V53" s="268"/>
      <c r="W53" s="259"/>
      <c r="X53" s="161"/>
      <c r="Y53" s="2" t="s">
        <v>22</v>
      </c>
    </row>
    <row r="54" spans="1:25" x14ac:dyDescent="0.15">
      <c r="A54" s="51"/>
      <c r="B54" s="63"/>
      <c r="C54" s="28"/>
      <c r="D54" s="29" t="s">
        <v>7</v>
      </c>
      <c r="E54" s="61" t="s">
        <v>25</v>
      </c>
      <c r="F54" s="21">
        <v>1183</v>
      </c>
      <c r="G54" s="69">
        <v>1417</v>
      </c>
      <c r="H54" s="69">
        <v>1385</v>
      </c>
      <c r="I54" s="69">
        <v>1300</v>
      </c>
      <c r="J54" s="111">
        <v>1513</v>
      </c>
      <c r="K54" s="83">
        <f>J54/I54</f>
        <v>1.1638461538461538</v>
      </c>
      <c r="L54" s="117" t="str">
        <f t="shared" si="12"/>
        <v>Ⅳ</v>
      </c>
      <c r="M54" s="91"/>
      <c r="N54" s="108" t="str">
        <f t="shared" si="6"/>
        <v>①</v>
      </c>
      <c r="O54" s="108" t="str">
        <f t="shared" si="13"/>
        <v>③</v>
      </c>
      <c r="P54" s="109" t="str">
        <f t="shared" si="9"/>
        <v>Ⅳ</v>
      </c>
      <c r="Q54" s="54">
        <f>J54-I54</f>
        <v>213</v>
      </c>
      <c r="R54" s="262"/>
      <c r="S54" s="265"/>
      <c r="T54" s="268"/>
      <c r="U54" s="271"/>
      <c r="V54" s="268"/>
      <c r="W54" s="259"/>
      <c r="X54" s="161"/>
      <c r="Y54" s="2" t="s">
        <v>22</v>
      </c>
    </row>
    <row r="55" spans="1:25" x14ac:dyDescent="0.15">
      <c r="A55" s="51"/>
      <c r="B55" s="60" t="s">
        <v>14</v>
      </c>
      <c r="C55" s="32" t="s">
        <v>105</v>
      </c>
      <c r="D55" s="37"/>
      <c r="E55" s="61"/>
      <c r="F55" s="21"/>
      <c r="G55" s="69"/>
      <c r="H55" s="20"/>
      <c r="I55" s="69"/>
      <c r="J55" s="49"/>
      <c r="K55" s="83"/>
      <c r="L55" s="118"/>
      <c r="M55" s="91"/>
      <c r="N55" s="108"/>
      <c r="O55" s="108"/>
      <c r="P55" s="109"/>
      <c r="Q55" s="54"/>
      <c r="R55" s="262"/>
      <c r="S55" s="265"/>
      <c r="T55" s="268"/>
      <c r="U55" s="271"/>
      <c r="V55" s="268"/>
      <c r="W55" s="259"/>
      <c r="X55" s="161"/>
      <c r="Y55" s="2" t="s">
        <v>135</v>
      </c>
    </row>
    <row r="56" spans="1:25" x14ac:dyDescent="0.15">
      <c r="A56" s="51"/>
      <c r="B56" s="63"/>
      <c r="C56" s="28"/>
      <c r="D56" s="29" t="s">
        <v>7</v>
      </c>
      <c r="E56" s="61" t="s">
        <v>25</v>
      </c>
      <c r="F56" s="21">
        <v>22172</v>
      </c>
      <c r="G56" s="69">
        <v>22364</v>
      </c>
      <c r="H56" s="164">
        <v>26585</v>
      </c>
      <c r="I56" s="69">
        <v>26230</v>
      </c>
      <c r="J56" s="146">
        <v>28268</v>
      </c>
      <c r="K56" s="83">
        <f>J56/I56</f>
        <v>1.0776972931757529</v>
      </c>
      <c r="L56" s="117" t="str">
        <f t="shared" si="12"/>
        <v>Ⅳ</v>
      </c>
      <c r="M56" s="91"/>
      <c r="N56" s="108" t="str">
        <f t="shared" si="6"/>
        <v>①</v>
      </c>
      <c r="O56" s="108" t="str">
        <f t="shared" si="13"/>
        <v>②</v>
      </c>
      <c r="P56" s="109" t="str">
        <f t="shared" si="9"/>
        <v>Ⅳ</v>
      </c>
      <c r="Q56" s="54">
        <f>J56-I56</f>
        <v>2038</v>
      </c>
      <c r="R56" s="262"/>
      <c r="S56" s="265"/>
      <c r="T56" s="268"/>
      <c r="U56" s="271"/>
      <c r="V56" s="268"/>
      <c r="W56" s="259"/>
      <c r="X56" s="161"/>
      <c r="Y56" s="2" t="s">
        <v>135</v>
      </c>
    </row>
    <row r="57" spans="1:25" x14ac:dyDescent="0.15">
      <c r="A57" s="51"/>
      <c r="B57" s="63"/>
      <c r="C57" s="28"/>
      <c r="D57" s="36" t="s">
        <v>8</v>
      </c>
      <c r="E57" s="61" t="s">
        <v>25</v>
      </c>
      <c r="F57" s="21">
        <v>7589</v>
      </c>
      <c r="G57" s="69">
        <v>7687</v>
      </c>
      <c r="H57" s="164">
        <v>9784</v>
      </c>
      <c r="I57" s="69">
        <v>9800</v>
      </c>
      <c r="J57" s="146">
        <v>10190</v>
      </c>
      <c r="K57" s="83">
        <f>J57/I57</f>
        <v>1.0397959183673469</v>
      </c>
      <c r="L57" s="117" t="str">
        <f t="shared" si="12"/>
        <v>Ⅲ</v>
      </c>
      <c r="M57" s="91"/>
      <c r="N57" s="108" t="str">
        <f t="shared" si="6"/>
        <v>①</v>
      </c>
      <c r="O57" s="108" t="str">
        <f t="shared" si="13"/>
        <v>⑤</v>
      </c>
      <c r="P57" s="109" t="str">
        <f t="shared" si="9"/>
        <v>Ⅲ</v>
      </c>
      <c r="Q57" s="54">
        <f>J57-I57</f>
        <v>390</v>
      </c>
      <c r="R57" s="262"/>
      <c r="S57" s="265"/>
      <c r="T57" s="268"/>
      <c r="U57" s="271"/>
      <c r="V57" s="268"/>
      <c r="W57" s="259"/>
      <c r="X57" s="161"/>
      <c r="Y57" s="2" t="s">
        <v>135</v>
      </c>
    </row>
    <row r="58" spans="1:25" x14ac:dyDescent="0.15">
      <c r="A58" s="51"/>
      <c r="B58" s="63"/>
      <c r="C58" s="28"/>
      <c r="D58" s="29" t="s">
        <v>67</v>
      </c>
      <c r="E58" s="61" t="s">
        <v>25</v>
      </c>
      <c r="F58" s="21">
        <v>1038</v>
      </c>
      <c r="G58" s="69">
        <v>991</v>
      </c>
      <c r="H58" s="164">
        <v>1128</v>
      </c>
      <c r="I58" s="69">
        <v>1100</v>
      </c>
      <c r="J58" s="146">
        <v>1199</v>
      </c>
      <c r="K58" s="83">
        <f>J58/I58</f>
        <v>1.0900000000000001</v>
      </c>
      <c r="L58" s="117" t="str">
        <f t="shared" si="12"/>
        <v>Ⅳ</v>
      </c>
      <c r="M58" s="91"/>
      <c r="N58" s="108" t="str">
        <f t="shared" si="6"/>
        <v>①</v>
      </c>
      <c r="O58" s="108" t="str">
        <f t="shared" si="13"/>
        <v>②</v>
      </c>
      <c r="P58" s="109" t="str">
        <f t="shared" si="9"/>
        <v>Ⅳ</v>
      </c>
      <c r="Q58" s="54">
        <f>J58-I58</f>
        <v>99</v>
      </c>
      <c r="R58" s="262"/>
      <c r="S58" s="265"/>
      <c r="T58" s="268"/>
      <c r="U58" s="271"/>
      <c r="V58" s="268"/>
      <c r="W58" s="259"/>
      <c r="X58" s="161"/>
      <c r="Y58" s="2" t="s">
        <v>135</v>
      </c>
    </row>
    <row r="59" spans="1:25" x14ac:dyDescent="0.15">
      <c r="A59" s="51"/>
      <c r="B59" s="63"/>
      <c r="C59" s="28"/>
      <c r="D59" s="36" t="s">
        <v>9</v>
      </c>
      <c r="E59" s="61" t="s">
        <v>25</v>
      </c>
      <c r="F59" s="21">
        <v>1269</v>
      </c>
      <c r="G59" s="69">
        <v>1188</v>
      </c>
      <c r="H59" s="164">
        <v>1251</v>
      </c>
      <c r="I59" s="69">
        <v>1230</v>
      </c>
      <c r="J59" s="146">
        <v>1137</v>
      </c>
      <c r="K59" s="83">
        <f>J59/I59</f>
        <v>0.92439024390243907</v>
      </c>
      <c r="L59" s="117" t="str">
        <f t="shared" si="12"/>
        <v>Ⅲ</v>
      </c>
      <c r="M59" s="91"/>
      <c r="N59" s="108" t="str">
        <f t="shared" si="6"/>
        <v>①</v>
      </c>
      <c r="O59" s="108" t="str">
        <f t="shared" si="13"/>
        <v>⑤</v>
      </c>
      <c r="P59" s="109" t="str">
        <f t="shared" si="9"/>
        <v>Ⅲ</v>
      </c>
      <c r="Q59" s="54">
        <f>J59-I59</f>
        <v>-93</v>
      </c>
      <c r="R59" s="262"/>
      <c r="S59" s="265"/>
      <c r="T59" s="268"/>
      <c r="U59" s="271"/>
      <c r="V59" s="268"/>
      <c r="W59" s="259"/>
      <c r="X59" s="161"/>
      <c r="Y59" s="2" t="s">
        <v>135</v>
      </c>
    </row>
    <row r="60" spans="1:25" x14ac:dyDescent="0.15">
      <c r="A60" s="51"/>
      <c r="B60" s="63"/>
      <c r="C60" s="28"/>
      <c r="D60" s="29" t="s">
        <v>10</v>
      </c>
      <c r="E60" s="61" t="s">
        <v>25</v>
      </c>
      <c r="F60" s="21">
        <v>29880</v>
      </c>
      <c r="G60" s="69">
        <v>31064</v>
      </c>
      <c r="H60" s="164">
        <v>34888</v>
      </c>
      <c r="I60" s="69">
        <v>35000</v>
      </c>
      <c r="J60" s="146">
        <v>35500</v>
      </c>
      <c r="K60" s="83">
        <f>J60/I60</f>
        <v>1.0142857142857142</v>
      </c>
      <c r="L60" s="117" t="str">
        <f t="shared" si="12"/>
        <v>Ⅲ</v>
      </c>
      <c r="M60" s="91"/>
      <c r="N60" s="108" t="str">
        <f t="shared" si="6"/>
        <v>①</v>
      </c>
      <c r="O60" s="108" t="str">
        <f t="shared" si="13"/>
        <v>⑤</v>
      </c>
      <c r="P60" s="109" t="str">
        <f t="shared" si="9"/>
        <v>Ⅲ</v>
      </c>
      <c r="Q60" s="54">
        <f>J60-I60</f>
        <v>500</v>
      </c>
      <c r="R60" s="262"/>
      <c r="S60" s="265"/>
      <c r="T60" s="268"/>
      <c r="U60" s="271"/>
      <c r="V60" s="268"/>
      <c r="W60" s="259"/>
      <c r="X60" s="161"/>
      <c r="Y60" s="2" t="s">
        <v>135</v>
      </c>
    </row>
    <row r="61" spans="1:25" x14ac:dyDescent="0.15">
      <c r="A61" s="51"/>
      <c r="B61" s="60" t="s">
        <v>14</v>
      </c>
      <c r="C61" s="32" t="s">
        <v>106</v>
      </c>
      <c r="D61" s="37"/>
      <c r="E61" s="61"/>
      <c r="F61" s="21"/>
      <c r="G61" s="69"/>
      <c r="H61" s="20"/>
      <c r="I61" s="69"/>
      <c r="J61" s="49"/>
      <c r="K61" s="83"/>
      <c r="L61" s="118"/>
      <c r="M61" s="91"/>
      <c r="N61" s="108"/>
      <c r="O61" s="108"/>
      <c r="P61" s="109"/>
      <c r="Q61" s="54"/>
      <c r="R61" s="262"/>
      <c r="S61" s="265"/>
      <c r="T61" s="268"/>
      <c r="U61" s="271"/>
      <c r="V61" s="268"/>
      <c r="W61" s="259"/>
      <c r="X61" s="161"/>
      <c r="Y61" s="2" t="s">
        <v>23</v>
      </c>
    </row>
    <row r="62" spans="1:25" x14ac:dyDescent="0.15">
      <c r="A62" s="51"/>
      <c r="B62" s="63"/>
      <c r="C62" s="28"/>
      <c r="D62" s="29" t="s">
        <v>7</v>
      </c>
      <c r="E62" s="61" t="s">
        <v>25</v>
      </c>
      <c r="F62" s="21">
        <v>3484</v>
      </c>
      <c r="G62" s="69">
        <v>3380</v>
      </c>
      <c r="H62" s="69">
        <v>3137</v>
      </c>
      <c r="I62" s="69">
        <v>3100</v>
      </c>
      <c r="J62" s="111">
        <v>2776</v>
      </c>
      <c r="K62" s="83">
        <f>J62/I62</f>
        <v>0.89548387096774196</v>
      </c>
      <c r="L62" s="117" t="str">
        <f t="shared" si="12"/>
        <v>Ⅱ</v>
      </c>
      <c r="M62" s="91"/>
      <c r="N62" s="108" t="str">
        <f t="shared" si="6"/>
        <v>①</v>
      </c>
      <c r="O62" s="108" t="str">
        <f t="shared" si="13"/>
        <v>①</v>
      </c>
      <c r="P62" s="109" t="str">
        <f t="shared" si="9"/>
        <v>Ⅱ</v>
      </c>
      <c r="Q62" s="54">
        <f>J62-I62</f>
        <v>-324</v>
      </c>
      <c r="R62" s="262"/>
      <c r="S62" s="265"/>
      <c r="T62" s="268"/>
      <c r="U62" s="271"/>
      <c r="V62" s="268"/>
      <c r="W62" s="259"/>
      <c r="X62" s="161"/>
      <c r="Y62" s="2" t="s">
        <v>23</v>
      </c>
    </row>
    <row r="63" spans="1:25" x14ac:dyDescent="0.15">
      <c r="A63" s="51"/>
      <c r="B63" s="63"/>
      <c r="C63" s="28"/>
      <c r="D63" s="36" t="s">
        <v>8</v>
      </c>
      <c r="E63" s="61" t="s">
        <v>25</v>
      </c>
      <c r="F63" s="21">
        <v>2066</v>
      </c>
      <c r="G63" s="69">
        <v>2144</v>
      </c>
      <c r="H63" s="69">
        <v>2229</v>
      </c>
      <c r="I63" s="69">
        <v>2200</v>
      </c>
      <c r="J63" s="111">
        <v>2071</v>
      </c>
      <c r="K63" s="83">
        <f>J63/I63</f>
        <v>0.9413636363636364</v>
      </c>
      <c r="L63" s="117" t="str">
        <f t="shared" si="12"/>
        <v>Ⅲ</v>
      </c>
      <c r="M63" s="91"/>
      <c r="N63" s="108" t="str">
        <f t="shared" si="6"/>
        <v>①</v>
      </c>
      <c r="O63" s="108" t="str">
        <f t="shared" si="13"/>
        <v>⑤</v>
      </c>
      <c r="P63" s="109" t="str">
        <f t="shared" si="9"/>
        <v>Ⅲ</v>
      </c>
      <c r="Q63" s="54">
        <f>J63-I63</f>
        <v>-129</v>
      </c>
      <c r="R63" s="262"/>
      <c r="S63" s="265"/>
      <c r="T63" s="268"/>
      <c r="U63" s="271"/>
      <c r="V63" s="268"/>
      <c r="W63" s="259"/>
      <c r="X63" s="161"/>
      <c r="Y63" s="2" t="s">
        <v>23</v>
      </c>
    </row>
    <row r="64" spans="1:25" x14ac:dyDescent="0.15">
      <c r="A64" s="51"/>
      <c r="B64" s="63"/>
      <c r="C64" s="28"/>
      <c r="D64" s="29" t="s">
        <v>67</v>
      </c>
      <c r="E64" s="61" t="s">
        <v>25</v>
      </c>
      <c r="F64" s="21">
        <v>348</v>
      </c>
      <c r="G64" s="69">
        <v>360</v>
      </c>
      <c r="H64" s="69">
        <v>403</v>
      </c>
      <c r="I64" s="69">
        <v>380</v>
      </c>
      <c r="J64" s="111">
        <v>367</v>
      </c>
      <c r="K64" s="83">
        <f>J64/I64</f>
        <v>0.96578947368421053</v>
      </c>
      <c r="L64" s="117" t="str">
        <f t="shared" si="12"/>
        <v>Ⅲ</v>
      </c>
      <c r="M64" s="91"/>
      <c r="N64" s="108" t="str">
        <f t="shared" si="6"/>
        <v>②</v>
      </c>
      <c r="O64" s="108" t="str">
        <f t="shared" si="13"/>
        <v>⑤</v>
      </c>
      <c r="P64" s="109" t="str">
        <f t="shared" si="9"/>
        <v>Ⅲ</v>
      </c>
      <c r="Q64" s="54">
        <f>J64-I64</f>
        <v>-13</v>
      </c>
      <c r="R64" s="262"/>
      <c r="S64" s="265"/>
      <c r="T64" s="268"/>
      <c r="U64" s="271"/>
      <c r="V64" s="268"/>
      <c r="W64" s="259"/>
      <c r="X64" s="161"/>
      <c r="Y64" s="2" t="s">
        <v>23</v>
      </c>
    </row>
    <row r="65" spans="1:25" x14ac:dyDescent="0.15">
      <c r="A65" s="51"/>
      <c r="B65" s="63"/>
      <c r="C65" s="28"/>
      <c r="D65" s="36" t="s">
        <v>9</v>
      </c>
      <c r="E65" s="61" t="s">
        <v>25</v>
      </c>
      <c r="F65" s="21">
        <v>458</v>
      </c>
      <c r="G65" s="69">
        <v>428</v>
      </c>
      <c r="H65" s="69">
        <v>406</v>
      </c>
      <c r="I65" s="69">
        <v>350</v>
      </c>
      <c r="J65" s="111">
        <v>335</v>
      </c>
      <c r="K65" s="83">
        <f>J65/I65</f>
        <v>0.95714285714285718</v>
      </c>
      <c r="L65" s="117" t="str">
        <f t="shared" si="12"/>
        <v>Ⅲ</v>
      </c>
      <c r="M65" s="93"/>
      <c r="N65" s="108" t="str">
        <f t="shared" si="6"/>
        <v>②</v>
      </c>
      <c r="O65" s="108" t="str">
        <f t="shared" si="13"/>
        <v>⑤</v>
      </c>
      <c r="P65" s="109" t="str">
        <f t="shared" si="9"/>
        <v>Ⅲ</v>
      </c>
      <c r="Q65" s="54">
        <f>J65-I65</f>
        <v>-15</v>
      </c>
      <c r="R65" s="262"/>
      <c r="S65" s="265"/>
      <c r="T65" s="268"/>
      <c r="U65" s="271"/>
      <c r="V65" s="268"/>
      <c r="W65" s="259"/>
      <c r="X65" s="161"/>
      <c r="Y65" s="2" t="s">
        <v>23</v>
      </c>
    </row>
    <row r="66" spans="1:25" x14ac:dyDescent="0.15">
      <c r="A66" s="51"/>
      <c r="B66" s="63"/>
      <c r="C66" s="28"/>
      <c r="D66" s="29" t="s">
        <v>10</v>
      </c>
      <c r="E66" s="61" t="s">
        <v>25</v>
      </c>
      <c r="F66" s="21">
        <v>610</v>
      </c>
      <c r="G66" s="69">
        <v>476</v>
      </c>
      <c r="H66" s="69">
        <v>380</v>
      </c>
      <c r="I66" s="69">
        <v>250</v>
      </c>
      <c r="J66" s="111">
        <v>538</v>
      </c>
      <c r="K66" s="83">
        <f>J66/I66</f>
        <v>2.1520000000000001</v>
      </c>
      <c r="L66" s="117" t="str">
        <f t="shared" si="12"/>
        <v>Ⅳ</v>
      </c>
      <c r="M66" s="93"/>
      <c r="N66" s="108" t="str">
        <f t="shared" si="6"/>
        <v>②</v>
      </c>
      <c r="O66" s="108" t="str">
        <f t="shared" si="13"/>
        <v>④</v>
      </c>
      <c r="P66" s="109" t="str">
        <f t="shared" si="9"/>
        <v>Ⅳ</v>
      </c>
      <c r="Q66" s="54">
        <f>J66-I66</f>
        <v>288</v>
      </c>
      <c r="R66" s="263"/>
      <c r="S66" s="266"/>
      <c r="T66" s="269"/>
      <c r="U66" s="272"/>
      <c r="V66" s="269"/>
      <c r="W66" s="273"/>
      <c r="X66" s="161"/>
      <c r="Y66" s="2" t="s">
        <v>23</v>
      </c>
    </row>
    <row r="67" spans="1:25" x14ac:dyDescent="0.15">
      <c r="A67" s="51">
        <v>11</v>
      </c>
      <c r="B67" s="63"/>
      <c r="C67" s="28" t="s">
        <v>68</v>
      </c>
      <c r="D67" s="29"/>
      <c r="E67" s="61"/>
      <c r="F67" s="22"/>
      <c r="G67" s="72"/>
      <c r="H67" s="14"/>
      <c r="I67" s="72"/>
      <c r="J67" s="48"/>
      <c r="K67" s="83"/>
      <c r="L67" s="119"/>
      <c r="M67" s="93"/>
      <c r="N67" s="108"/>
      <c r="O67" s="108"/>
      <c r="P67" s="109"/>
      <c r="Q67" s="54"/>
      <c r="R67" s="261">
        <f>COUNTIF($L67:$L81,"Ⅱ")</f>
        <v>1</v>
      </c>
      <c r="S67" s="264">
        <f>COUNTIF($L67:$L81,"Ⅲ")</f>
        <v>8</v>
      </c>
      <c r="T67" s="267">
        <f>COUNTIF($L67:$L81,"Ⅳ")</f>
        <v>1</v>
      </c>
      <c r="U67" s="270">
        <f>T67/V67</f>
        <v>0.1</v>
      </c>
      <c r="V67" s="267">
        <f>SUM(R67:T81)</f>
        <v>10</v>
      </c>
      <c r="W67" s="258" t="str">
        <f>IF(R67/V67&gt;=2/3,"Ⅱ",IF(AND(50%&lt;=U67,R67=0),"Ⅳ",IF(AND(2/3&lt;=U67,R67/V67&lt;=10%),"Ⅳ","Ⅲ")))</f>
        <v>Ⅲ</v>
      </c>
      <c r="X67" s="161"/>
      <c r="Y67" s="7" t="s">
        <v>139</v>
      </c>
    </row>
    <row r="68" spans="1:25" x14ac:dyDescent="0.15">
      <c r="A68" s="51"/>
      <c r="B68" s="63"/>
      <c r="C68" s="28" t="s">
        <v>11</v>
      </c>
      <c r="D68" s="29"/>
      <c r="E68" s="61"/>
      <c r="F68" s="22"/>
      <c r="G68" s="72"/>
      <c r="H68" s="14"/>
      <c r="I68" s="72"/>
      <c r="J68" s="48"/>
      <c r="K68" s="83"/>
      <c r="L68" s="119"/>
      <c r="M68" s="93"/>
      <c r="N68" s="108"/>
      <c r="O68" s="108"/>
      <c r="P68" s="109"/>
      <c r="Q68" s="54"/>
      <c r="R68" s="262"/>
      <c r="S68" s="265"/>
      <c r="T68" s="268"/>
      <c r="U68" s="271"/>
      <c r="V68" s="268"/>
      <c r="W68" s="259"/>
      <c r="X68" s="161"/>
      <c r="Y68" s="7" t="s">
        <v>139</v>
      </c>
    </row>
    <row r="69" spans="1:25" x14ac:dyDescent="0.15">
      <c r="A69" s="51"/>
      <c r="B69" s="63"/>
      <c r="C69" s="28"/>
      <c r="D69" s="29" t="s">
        <v>107</v>
      </c>
      <c r="E69" s="61" t="s">
        <v>48</v>
      </c>
      <c r="F69" s="18">
        <v>81.8</v>
      </c>
      <c r="G69" s="73">
        <v>83.1</v>
      </c>
      <c r="H69" s="73">
        <v>83.6</v>
      </c>
      <c r="I69" s="73">
        <v>84</v>
      </c>
      <c r="J69" s="148">
        <v>81.599999999999994</v>
      </c>
      <c r="K69" s="83">
        <f>J69/I69</f>
        <v>0.97142857142857131</v>
      </c>
      <c r="L69" s="117" t="str">
        <f t="shared" ref="L69:L81" si="15">P69</f>
        <v>Ⅲ</v>
      </c>
      <c r="M69" s="91"/>
      <c r="N69" s="108" t="str">
        <f t="shared" si="6"/>
        <v>③</v>
      </c>
      <c r="O69" s="108" t="str">
        <f t="shared" ref="O69:O81" si="16">IF(J69/I69&lt;90%,"①",IF(AND(105%&lt;=J69/I69,J69/I69&lt;110%),"②",IF(AND(110%&lt;=J69/I69,J69/I69&lt;120%),"③",IF(J69/I69&gt;=120%,"④","⑤"))))</f>
        <v>⑤</v>
      </c>
      <c r="P69" s="109" t="str">
        <f t="shared" si="9"/>
        <v>Ⅲ</v>
      </c>
      <c r="Q69" s="55">
        <f>J69-I69</f>
        <v>-2.4000000000000057</v>
      </c>
      <c r="R69" s="262"/>
      <c r="S69" s="265"/>
      <c r="T69" s="268"/>
      <c r="U69" s="271"/>
      <c r="V69" s="268"/>
      <c r="W69" s="259"/>
      <c r="X69" s="161"/>
      <c r="Y69" s="7" t="s">
        <v>21</v>
      </c>
    </row>
    <row r="70" spans="1:25" x14ac:dyDescent="0.15">
      <c r="A70" s="51"/>
      <c r="B70" s="63"/>
      <c r="C70" s="28"/>
      <c r="D70" s="29" t="s">
        <v>112</v>
      </c>
      <c r="E70" s="61" t="s">
        <v>48</v>
      </c>
      <c r="F70" s="18">
        <v>62</v>
      </c>
      <c r="G70" s="73">
        <v>61.8</v>
      </c>
      <c r="H70" s="73">
        <v>65.5</v>
      </c>
      <c r="I70" s="73">
        <v>67</v>
      </c>
      <c r="J70" s="148">
        <v>65.900000000000006</v>
      </c>
      <c r="K70" s="83">
        <f>J70/I70</f>
        <v>0.98358208955223891</v>
      </c>
      <c r="L70" s="117" t="str">
        <f t="shared" si="15"/>
        <v>Ⅲ</v>
      </c>
      <c r="M70" s="93"/>
      <c r="N70" s="108" t="str">
        <f t="shared" si="6"/>
        <v>③</v>
      </c>
      <c r="O70" s="108" t="str">
        <f t="shared" si="16"/>
        <v>⑤</v>
      </c>
      <c r="P70" s="109" t="str">
        <f t="shared" si="9"/>
        <v>Ⅲ</v>
      </c>
      <c r="Q70" s="55">
        <f>J70-I70</f>
        <v>-1.0999999999999943</v>
      </c>
      <c r="R70" s="262"/>
      <c r="S70" s="265"/>
      <c r="T70" s="268"/>
      <c r="U70" s="271"/>
      <c r="V70" s="268"/>
      <c r="W70" s="259"/>
      <c r="X70" s="161"/>
      <c r="Y70" s="2" t="s">
        <v>126</v>
      </c>
    </row>
    <row r="71" spans="1:25" x14ac:dyDescent="0.15">
      <c r="A71" s="51"/>
      <c r="B71" s="63"/>
      <c r="C71" s="28"/>
      <c r="D71" s="29" t="s">
        <v>104</v>
      </c>
      <c r="E71" s="61" t="s">
        <v>48</v>
      </c>
      <c r="F71" s="18">
        <v>56.3</v>
      </c>
      <c r="G71" s="73">
        <v>31.8</v>
      </c>
      <c r="H71" s="73">
        <v>32.700000000000003</v>
      </c>
      <c r="I71" s="73">
        <v>35</v>
      </c>
      <c r="J71" s="148">
        <v>32.1</v>
      </c>
      <c r="K71" s="83">
        <f>J71/I71</f>
        <v>0.91714285714285715</v>
      </c>
      <c r="L71" s="117" t="str">
        <f t="shared" si="15"/>
        <v>Ⅲ</v>
      </c>
      <c r="M71" s="93"/>
      <c r="N71" s="108" t="str">
        <f t="shared" si="6"/>
        <v>③</v>
      </c>
      <c r="O71" s="108" t="str">
        <f t="shared" si="16"/>
        <v>⑤</v>
      </c>
      <c r="P71" s="109" t="str">
        <f t="shared" si="9"/>
        <v>Ⅲ</v>
      </c>
      <c r="Q71" s="55">
        <f>J71-I71</f>
        <v>-2.8999999999999986</v>
      </c>
      <c r="R71" s="262"/>
      <c r="S71" s="265"/>
      <c r="T71" s="268"/>
      <c r="U71" s="271"/>
      <c r="V71" s="268"/>
      <c r="W71" s="259"/>
      <c r="X71" s="161"/>
      <c r="Y71" s="2" t="s">
        <v>22</v>
      </c>
    </row>
    <row r="72" spans="1:25" x14ac:dyDescent="0.15">
      <c r="A72" s="51"/>
      <c r="B72" s="63"/>
      <c r="C72" s="28"/>
      <c r="D72" s="29" t="s">
        <v>114</v>
      </c>
      <c r="E72" s="61" t="s">
        <v>48</v>
      </c>
      <c r="F72" s="18">
        <v>98.7</v>
      </c>
      <c r="G72" s="73">
        <v>97.1</v>
      </c>
      <c r="H72" s="166">
        <v>97.1</v>
      </c>
      <c r="I72" s="73">
        <v>98</v>
      </c>
      <c r="J72" s="139">
        <v>97</v>
      </c>
      <c r="K72" s="83">
        <f>J72/I72</f>
        <v>0.98979591836734693</v>
      </c>
      <c r="L72" s="117" t="str">
        <f t="shared" si="15"/>
        <v>Ⅲ</v>
      </c>
      <c r="M72" s="93"/>
      <c r="N72" s="108" t="str">
        <f t="shared" si="6"/>
        <v>③</v>
      </c>
      <c r="O72" s="108" t="str">
        <f t="shared" si="16"/>
        <v>⑤</v>
      </c>
      <c r="P72" s="109" t="str">
        <f t="shared" si="9"/>
        <v>Ⅲ</v>
      </c>
      <c r="Q72" s="55">
        <f>J72-I72</f>
        <v>-1</v>
      </c>
      <c r="R72" s="262"/>
      <c r="S72" s="265"/>
      <c r="T72" s="268"/>
      <c r="U72" s="271"/>
      <c r="V72" s="268"/>
      <c r="W72" s="259"/>
      <c r="X72" s="161"/>
      <c r="Y72" s="2" t="s">
        <v>135</v>
      </c>
    </row>
    <row r="73" spans="1:25" x14ac:dyDescent="0.15">
      <c r="A73" s="51"/>
      <c r="B73" s="63"/>
      <c r="C73" s="28"/>
      <c r="D73" s="29" t="s">
        <v>115</v>
      </c>
      <c r="E73" s="61" t="s">
        <v>48</v>
      </c>
      <c r="F73" s="18">
        <v>93.3</v>
      </c>
      <c r="G73" s="73">
        <v>93.3</v>
      </c>
      <c r="H73" s="73">
        <v>94.2</v>
      </c>
      <c r="I73" s="73">
        <v>90</v>
      </c>
      <c r="J73" s="148">
        <v>95.8</v>
      </c>
      <c r="K73" s="83">
        <f>J73/I73</f>
        <v>1.0644444444444443</v>
      </c>
      <c r="L73" s="117" t="str">
        <f t="shared" si="15"/>
        <v>Ⅲ</v>
      </c>
      <c r="M73" s="93"/>
      <c r="N73" s="108" t="str">
        <f t="shared" si="6"/>
        <v>③</v>
      </c>
      <c r="O73" s="108" t="str">
        <f t="shared" si="16"/>
        <v>②</v>
      </c>
      <c r="P73" s="109" t="str">
        <f t="shared" si="9"/>
        <v>Ⅲ</v>
      </c>
      <c r="Q73" s="55">
        <f>J73-I73</f>
        <v>5.7999999999999972</v>
      </c>
      <c r="R73" s="262"/>
      <c r="S73" s="265"/>
      <c r="T73" s="268"/>
      <c r="U73" s="271"/>
      <c r="V73" s="268"/>
      <c r="W73" s="259"/>
      <c r="X73" s="161"/>
      <c r="Y73" s="2" t="s">
        <v>23</v>
      </c>
    </row>
    <row r="74" spans="1:25" x14ac:dyDescent="0.15">
      <c r="A74" s="51"/>
      <c r="B74" s="63"/>
      <c r="C74" s="28" t="s">
        <v>15</v>
      </c>
      <c r="D74" s="29"/>
      <c r="E74" s="61"/>
      <c r="F74" s="18"/>
      <c r="G74" s="73"/>
      <c r="H74" s="14"/>
      <c r="I74" s="73"/>
      <c r="J74" s="48"/>
      <c r="K74" s="83"/>
      <c r="L74" s="119"/>
      <c r="M74" s="93"/>
      <c r="N74" s="108"/>
      <c r="O74" s="108"/>
      <c r="P74" s="109"/>
      <c r="Q74" s="54"/>
      <c r="R74" s="262"/>
      <c r="S74" s="265"/>
      <c r="T74" s="268"/>
      <c r="U74" s="271"/>
      <c r="V74" s="268"/>
      <c r="W74" s="259"/>
      <c r="X74" s="161"/>
      <c r="Y74" s="7" t="s">
        <v>139</v>
      </c>
    </row>
    <row r="75" spans="1:25" x14ac:dyDescent="0.15">
      <c r="A75" s="51"/>
      <c r="B75" s="63" t="s">
        <v>14</v>
      </c>
      <c r="C75" s="28"/>
      <c r="D75" s="29" t="s">
        <v>107</v>
      </c>
      <c r="E75" s="61" t="s">
        <v>48</v>
      </c>
      <c r="F75" s="18">
        <v>101.9</v>
      </c>
      <c r="G75" s="73">
        <v>99.8</v>
      </c>
      <c r="H75" s="73">
        <v>94.5</v>
      </c>
      <c r="I75" s="73">
        <v>94</v>
      </c>
      <c r="J75" s="148">
        <v>90.4</v>
      </c>
      <c r="K75" s="83">
        <f>J75/I75</f>
        <v>0.96170212765957452</v>
      </c>
      <c r="L75" s="117" t="str">
        <f t="shared" si="15"/>
        <v>Ⅲ</v>
      </c>
      <c r="M75" s="91"/>
      <c r="N75" s="108" t="str">
        <f t="shared" si="6"/>
        <v>③</v>
      </c>
      <c r="O75" s="108" t="str">
        <f t="shared" si="16"/>
        <v>⑤</v>
      </c>
      <c r="P75" s="109" t="str">
        <f t="shared" si="9"/>
        <v>Ⅲ</v>
      </c>
      <c r="Q75" s="55">
        <f>J75-I75</f>
        <v>-3.5999999999999943</v>
      </c>
      <c r="R75" s="262"/>
      <c r="S75" s="265"/>
      <c r="T75" s="268"/>
      <c r="U75" s="271"/>
      <c r="V75" s="268"/>
      <c r="W75" s="259"/>
      <c r="X75" s="161"/>
      <c r="Y75" s="7" t="s">
        <v>21</v>
      </c>
    </row>
    <row r="76" spans="1:25" x14ac:dyDescent="0.15">
      <c r="A76" s="51"/>
      <c r="B76" s="63" t="s">
        <v>14</v>
      </c>
      <c r="C76" s="28"/>
      <c r="D76" s="29" t="s">
        <v>112</v>
      </c>
      <c r="E76" s="61" t="s">
        <v>48</v>
      </c>
      <c r="F76" s="18">
        <v>64</v>
      </c>
      <c r="G76" s="73">
        <v>69.8</v>
      </c>
      <c r="H76" s="73">
        <v>75.8</v>
      </c>
      <c r="I76" s="73">
        <v>76</v>
      </c>
      <c r="J76" s="148">
        <v>66</v>
      </c>
      <c r="K76" s="83">
        <f>J76/I76</f>
        <v>0.86842105263157898</v>
      </c>
      <c r="L76" s="117" t="str">
        <f t="shared" si="15"/>
        <v>Ⅱ</v>
      </c>
      <c r="M76" s="91"/>
      <c r="N76" s="108" t="str">
        <f t="shared" si="6"/>
        <v>③</v>
      </c>
      <c r="O76" s="108" t="str">
        <f t="shared" si="16"/>
        <v>①</v>
      </c>
      <c r="P76" s="109" t="str">
        <f t="shared" si="9"/>
        <v>Ⅱ</v>
      </c>
      <c r="Q76" s="55">
        <f>J76-I76</f>
        <v>-10</v>
      </c>
      <c r="R76" s="262"/>
      <c r="S76" s="265"/>
      <c r="T76" s="268"/>
      <c r="U76" s="271"/>
      <c r="V76" s="268"/>
      <c r="W76" s="259"/>
      <c r="X76" s="161"/>
      <c r="Y76" s="2" t="s">
        <v>126</v>
      </c>
    </row>
    <row r="77" spans="1:25" x14ac:dyDescent="0.15">
      <c r="A77" s="51"/>
      <c r="B77" s="63"/>
      <c r="C77" s="28"/>
      <c r="D77" s="29" t="s">
        <v>104</v>
      </c>
      <c r="E77" s="61" t="s">
        <v>48</v>
      </c>
      <c r="F77" s="18">
        <v>54.4</v>
      </c>
      <c r="G77" s="73">
        <v>42.9</v>
      </c>
      <c r="H77" s="73">
        <v>41.1</v>
      </c>
      <c r="I77" s="73">
        <v>41</v>
      </c>
      <c r="J77" s="148">
        <v>41.3</v>
      </c>
      <c r="K77" s="83">
        <f>J77/I77</f>
        <v>1.0073170731707317</v>
      </c>
      <c r="L77" s="117" t="str">
        <f t="shared" si="15"/>
        <v>Ⅲ</v>
      </c>
      <c r="M77" s="91"/>
      <c r="N77" s="108" t="str">
        <f t="shared" si="6"/>
        <v>③</v>
      </c>
      <c r="O77" s="108" t="str">
        <f t="shared" si="16"/>
        <v>⑤</v>
      </c>
      <c r="P77" s="109" t="str">
        <f t="shared" si="9"/>
        <v>Ⅲ</v>
      </c>
      <c r="Q77" s="55">
        <f>J77-I77</f>
        <v>0.29999999999999716</v>
      </c>
      <c r="R77" s="262"/>
      <c r="S77" s="265"/>
      <c r="T77" s="268"/>
      <c r="U77" s="271"/>
      <c r="V77" s="268"/>
      <c r="W77" s="259"/>
      <c r="X77" s="161"/>
      <c r="Y77" s="2" t="s">
        <v>22</v>
      </c>
    </row>
    <row r="78" spans="1:25" x14ac:dyDescent="0.15">
      <c r="A78" s="51"/>
      <c r="B78" s="63"/>
      <c r="C78" s="28"/>
      <c r="D78" s="29" t="s">
        <v>114</v>
      </c>
      <c r="E78" s="61" t="s">
        <v>48</v>
      </c>
      <c r="F78" s="18">
        <v>118.8</v>
      </c>
      <c r="G78" s="73">
        <v>129.5</v>
      </c>
      <c r="H78" s="166">
        <v>100.4</v>
      </c>
      <c r="I78" s="179" t="s">
        <v>101</v>
      </c>
      <c r="J78" s="139">
        <v>109.3</v>
      </c>
      <c r="K78" s="89" t="s">
        <v>33</v>
      </c>
      <c r="L78" s="119"/>
      <c r="M78" s="93"/>
      <c r="N78" s="108"/>
      <c r="O78" s="108"/>
      <c r="P78" s="109"/>
      <c r="Q78" s="55"/>
      <c r="R78" s="262"/>
      <c r="S78" s="265"/>
      <c r="T78" s="268"/>
      <c r="U78" s="271"/>
      <c r="V78" s="268"/>
      <c r="W78" s="259"/>
      <c r="X78" s="161"/>
      <c r="Y78" s="2" t="s">
        <v>135</v>
      </c>
    </row>
    <row r="79" spans="1:25" x14ac:dyDescent="0.15">
      <c r="A79" s="51"/>
      <c r="B79" s="63" t="s">
        <v>14</v>
      </c>
      <c r="C79" s="28"/>
      <c r="D79" s="29" t="s">
        <v>115</v>
      </c>
      <c r="E79" s="61" t="s">
        <v>48</v>
      </c>
      <c r="F79" s="18">
        <v>40.5</v>
      </c>
      <c r="G79" s="73">
        <v>39</v>
      </c>
      <c r="H79" s="73">
        <v>37.39</v>
      </c>
      <c r="I79" s="73">
        <v>36</v>
      </c>
      <c r="J79" s="148">
        <v>35.18</v>
      </c>
      <c r="K79" s="83">
        <f>J79/I79</f>
        <v>0.97722222222222221</v>
      </c>
      <c r="L79" s="117" t="str">
        <f t="shared" si="15"/>
        <v>Ⅲ</v>
      </c>
      <c r="M79" s="91"/>
      <c r="N79" s="108" t="str">
        <f t="shared" ref="N79:N138" si="17">IF(I79&gt;=501,"①",IF(I79&lt;=100,"③","②"))</f>
        <v>③</v>
      </c>
      <c r="O79" s="108" t="str">
        <f t="shared" si="16"/>
        <v>⑤</v>
      </c>
      <c r="P79" s="109" t="str">
        <f t="shared" ref="P79:P138" si="18">INDEX($AB$9:$AD$13,MATCH(O79,$AA$9:$AA$13,0),MATCH(N79,$AB$8:$AD$8,0))</f>
        <v>Ⅲ</v>
      </c>
      <c r="Q79" s="55">
        <f>J79-I79</f>
        <v>-0.82000000000000028</v>
      </c>
      <c r="R79" s="262"/>
      <c r="S79" s="265"/>
      <c r="T79" s="268"/>
      <c r="U79" s="271"/>
      <c r="V79" s="268"/>
      <c r="W79" s="259"/>
      <c r="X79" s="161"/>
      <c r="Y79" s="2" t="s">
        <v>23</v>
      </c>
    </row>
    <row r="80" spans="1:25" x14ac:dyDescent="0.15">
      <c r="A80" s="51"/>
      <c r="B80" s="63"/>
      <c r="C80" s="28" t="s">
        <v>116</v>
      </c>
      <c r="D80" s="29"/>
      <c r="E80" s="61"/>
      <c r="F80" s="18"/>
      <c r="G80" s="73"/>
      <c r="H80" s="14"/>
      <c r="I80" s="73"/>
      <c r="J80" s="48"/>
      <c r="K80" s="83"/>
      <c r="L80" s="118"/>
      <c r="M80" s="91"/>
      <c r="N80" s="108"/>
      <c r="O80" s="108"/>
      <c r="P80" s="109"/>
      <c r="Q80" s="54"/>
      <c r="R80" s="262"/>
      <c r="S80" s="265"/>
      <c r="T80" s="268"/>
      <c r="U80" s="271"/>
      <c r="V80" s="268"/>
      <c r="W80" s="259"/>
      <c r="X80" s="161"/>
      <c r="Y80" s="7" t="s">
        <v>135</v>
      </c>
    </row>
    <row r="81" spans="1:25" x14ac:dyDescent="0.15">
      <c r="A81" s="51"/>
      <c r="B81" s="63" t="s">
        <v>14</v>
      </c>
      <c r="C81" s="28"/>
      <c r="D81" s="29" t="s">
        <v>69</v>
      </c>
      <c r="E81" s="61" t="s">
        <v>27</v>
      </c>
      <c r="F81" s="99">
        <v>136</v>
      </c>
      <c r="G81" s="87">
        <v>210</v>
      </c>
      <c r="H81" s="87">
        <v>262</v>
      </c>
      <c r="I81" s="87">
        <v>280</v>
      </c>
      <c r="J81" s="153">
        <v>319</v>
      </c>
      <c r="K81" s="83">
        <f>J81/I81</f>
        <v>1.1392857142857142</v>
      </c>
      <c r="L81" s="117" t="str">
        <f t="shared" si="15"/>
        <v>Ⅳ</v>
      </c>
      <c r="M81" s="91"/>
      <c r="N81" s="108" t="str">
        <f t="shared" si="17"/>
        <v>②</v>
      </c>
      <c r="O81" s="108" t="str">
        <f t="shared" si="16"/>
        <v>③</v>
      </c>
      <c r="P81" s="109" t="str">
        <f t="shared" si="18"/>
        <v>Ⅳ</v>
      </c>
      <c r="Q81" s="54">
        <f>J81-I81</f>
        <v>39</v>
      </c>
      <c r="R81" s="263"/>
      <c r="S81" s="266"/>
      <c r="T81" s="269"/>
      <c r="U81" s="272"/>
      <c r="V81" s="269"/>
      <c r="W81" s="273"/>
      <c r="X81" s="161"/>
      <c r="Y81" s="2" t="s">
        <v>135</v>
      </c>
    </row>
    <row r="82" spans="1:25" x14ac:dyDescent="0.15">
      <c r="A82" s="51">
        <v>15</v>
      </c>
      <c r="B82" s="63" t="s">
        <v>12</v>
      </c>
      <c r="C82" s="28"/>
      <c r="D82" s="29"/>
      <c r="E82" s="61"/>
      <c r="F82" s="22"/>
      <c r="G82" s="72"/>
      <c r="H82" s="14"/>
      <c r="I82" s="72"/>
      <c r="J82" s="48"/>
      <c r="K82" s="83"/>
      <c r="L82" s="118"/>
      <c r="M82" s="93"/>
      <c r="N82" s="108"/>
      <c r="O82" s="108"/>
      <c r="P82" s="109"/>
      <c r="Q82" s="54"/>
      <c r="R82" s="261">
        <f>COUNTIF($L82:$L94,"Ⅱ")</f>
        <v>1</v>
      </c>
      <c r="S82" s="264">
        <f>COUNTIF($L82:$L94,"Ⅲ")</f>
        <v>6</v>
      </c>
      <c r="T82" s="267">
        <f>COUNTIF($L82:$L94,"Ⅳ")</f>
        <v>1</v>
      </c>
      <c r="U82" s="270">
        <f>T82/V82</f>
        <v>0.125</v>
      </c>
      <c r="V82" s="267">
        <f>SUM(R82:T94)</f>
        <v>8</v>
      </c>
      <c r="W82" s="258" t="str">
        <f>IF(R82/V82&gt;=2/3,"Ⅱ",IF(AND(50%&lt;=U82,R82=0),"Ⅳ",IF(AND(2/3&lt;=U82,R82/V82&lt;=10%),"Ⅳ","Ⅲ")))</f>
        <v>Ⅲ</v>
      </c>
      <c r="X82" s="161"/>
      <c r="Y82" s="7" t="s">
        <v>139</v>
      </c>
    </row>
    <row r="83" spans="1:25" x14ac:dyDescent="0.15">
      <c r="A83" s="51"/>
      <c r="B83" s="63"/>
      <c r="C83" s="28" t="s">
        <v>107</v>
      </c>
      <c r="D83" s="29"/>
      <c r="E83" s="61"/>
      <c r="F83" s="22"/>
      <c r="G83" s="72"/>
      <c r="H83" s="14"/>
      <c r="I83" s="72"/>
      <c r="J83" s="48"/>
      <c r="K83" s="83"/>
      <c r="L83" s="118"/>
      <c r="M83" s="93"/>
      <c r="N83" s="108"/>
      <c r="O83" s="108"/>
      <c r="P83" s="109"/>
      <c r="Q83" s="54"/>
      <c r="R83" s="262"/>
      <c r="S83" s="265"/>
      <c r="T83" s="268"/>
      <c r="U83" s="271"/>
      <c r="V83" s="268"/>
      <c r="W83" s="259"/>
      <c r="X83" s="161"/>
      <c r="Y83" s="7" t="s">
        <v>21</v>
      </c>
    </row>
    <row r="84" spans="1:25" x14ac:dyDescent="0.15">
      <c r="A84" s="51"/>
      <c r="B84" s="63"/>
      <c r="C84" s="28" t="s">
        <v>117</v>
      </c>
      <c r="D84" s="29" t="s">
        <v>70</v>
      </c>
      <c r="E84" s="61" t="s">
        <v>48</v>
      </c>
      <c r="F84" s="19">
        <v>59.5</v>
      </c>
      <c r="G84" s="78">
        <v>51.6</v>
      </c>
      <c r="H84" s="78">
        <v>52.95</v>
      </c>
      <c r="I84" s="78">
        <v>55</v>
      </c>
      <c r="J84" s="151">
        <v>57.9</v>
      </c>
      <c r="K84" s="83">
        <f>J84/I84</f>
        <v>1.0527272727272727</v>
      </c>
      <c r="L84" s="117" t="str">
        <f t="shared" ref="L84:L147" si="19">P84</f>
        <v>Ⅲ</v>
      </c>
      <c r="M84" s="93"/>
      <c r="N84" s="108" t="str">
        <f t="shared" si="17"/>
        <v>③</v>
      </c>
      <c r="O84" s="108" t="str">
        <f t="shared" ref="O84:O131" si="20">IF(J84/I84&lt;90%,"①",IF(AND(105%&lt;=J84/I84,J84/I84&lt;110%),"②",IF(AND(110%&lt;=J84/I84,J84/I84&lt;120%),"③",IF(J84/I84&gt;=120%,"④","⑤"))))</f>
        <v>②</v>
      </c>
      <c r="P84" s="109" t="str">
        <f t="shared" si="18"/>
        <v>Ⅲ</v>
      </c>
      <c r="Q84" s="54">
        <f>J84-I84</f>
        <v>2.8999999999999986</v>
      </c>
      <c r="R84" s="262"/>
      <c r="S84" s="265"/>
      <c r="T84" s="268"/>
      <c r="U84" s="271"/>
      <c r="V84" s="268"/>
      <c r="W84" s="259"/>
      <c r="X84" s="161"/>
      <c r="Y84" s="7" t="s">
        <v>21</v>
      </c>
    </row>
    <row r="85" spans="1:25" x14ac:dyDescent="0.15">
      <c r="A85" s="51"/>
      <c r="B85" s="63"/>
      <c r="C85" s="28" t="s">
        <v>14</v>
      </c>
      <c r="D85" s="29" t="s">
        <v>13</v>
      </c>
      <c r="E85" s="61" t="s">
        <v>28</v>
      </c>
      <c r="F85" s="21">
        <v>620</v>
      </c>
      <c r="G85" s="69">
        <v>608</v>
      </c>
      <c r="H85" s="87">
        <v>569</v>
      </c>
      <c r="I85" s="69">
        <v>550</v>
      </c>
      <c r="J85" s="153">
        <v>442</v>
      </c>
      <c r="K85" s="83">
        <f>J85/I85</f>
        <v>0.80363636363636359</v>
      </c>
      <c r="L85" s="117" t="str">
        <f t="shared" si="19"/>
        <v>Ⅱ</v>
      </c>
      <c r="M85" s="93"/>
      <c r="N85" s="108" t="str">
        <f t="shared" si="17"/>
        <v>①</v>
      </c>
      <c r="O85" s="108" t="str">
        <f t="shared" si="20"/>
        <v>①</v>
      </c>
      <c r="P85" s="109" t="str">
        <f t="shared" si="18"/>
        <v>Ⅱ</v>
      </c>
      <c r="Q85" s="54">
        <f>J85-I85</f>
        <v>-108</v>
      </c>
      <c r="R85" s="262"/>
      <c r="S85" s="265"/>
      <c r="T85" s="268"/>
      <c r="U85" s="271"/>
      <c r="V85" s="268"/>
      <c r="W85" s="259"/>
      <c r="X85" s="161"/>
      <c r="Y85" s="7" t="s">
        <v>21</v>
      </c>
    </row>
    <row r="86" spans="1:25" x14ac:dyDescent="0.15">
      <c r="A86" s="51"/>
      <c r="B86" s="63"/>
      <c r="C86" s="28" t="s">
        <v>112</v>
      </c>
      <c r="D86" s="29"/>
      <c r="E86" s="61"/>
      <c r="F86" s="22"/>
      <c r="G86" s="72"/>
      <c r="H86" s="72"/>
      <c r="I86" s="72"/>
      <c r="J86" s="141"/>
      <c r="K86" s="83"/>
      <c r="L86" s="118"/>
      <c r="M86" s="93"/>
      <c r="N86" s="108"/>
      <c r="O86" s="108"/>
      <c r="P86" s="109"/>
      <c r="Q86" s="54"/>
      <c r="R86" s="262"/>
      <c r="S86" s="265"/>
      <c r="T86" s="268"/>
      <c r="U86" s="271"/>
      <c r="V86" s="268"/>
      <c r="W86" s="259"/>
      <c r="X86" s="161"/>
      <c r="Y86" s="7" t="s">
        <v>126</v>
      </c>
    </row>
    <row r="87" spans="1:25" x14ac:dyDescent="0.15">
      <c r="A87" s="51"/>
      <c r="B87" s="63"/>
      <c r="C87" s="28" t="s">
        <v>117</v>
      </c>
      <c r="D87" s="29" t="s">
        <v>70</v>
      </c>
      <c r="E87" s="61" t="s">
        <v>48</v>
      </c>
      <c r="F87" s="19">
        <v>59</v>
      </c>
      <c r="G87" s="78">
        <v>62.2</v>
      </c>
      <c r="H87" s="78">
        <v>63.1</v>
      </c>
      <c r="I87" s="78">
        <v>62.8</v>
      </c>
      <c r="J87" s="151">
        <v>65.7</v>
      </c>
      <c r="K87" s="83">
        <f>J87/I87</f>
        <v>1.0461783439490446</v>
      </c>
      <c r="L87" s="117" t="str">
        <f t="shared" si="19"/>
        <v>Ⅲ</v>
      </c>
      <c r="M87" s="91"/>
      <c r="N87" s="108" t="str">
        <f t="shared" si="17"/>
        <v>③</v>
      </c>
      <c r="O87" s="108" t="str">
        <f t="shared" si="20"/>
        <v>⑤</v>
      </c>
      <c r="P87" s="109" t="str">
        <f t="shared" si="18"/>
        <v>Ⅲ</v>
      </c>
      <c r="Q87" s="54">
        <f>J87-I87</f>
        <v>2.9000000000000057</v>
      </c>
      <c r="R87" s="262"/>
      <c r="S87" s="265"/>
      <c r="T87" s="268"/>
      <c r="U87" s="271"/>
      <c r="V87" s="268"/>
      <c r="W87" s="259"/>
      <c r="X87" s="161"/>
      <c r="Y87" s="7" t="s">
        <v>132</v>
      </c>
    </row>
    <row r="88" spans="1:25" x14ac:dyDescent="0.15">
      <c r="A88" s="51"/>
      <c r="B88" s="63"/>
      <c r="C88" s="28" t="s">
        <v>14</v>
      </c>
      <c r="D88" s="29" t="s">
        <v>13</v>
      </c>
      <c r="E88" s="61" t="s">
        <v>28</v>
      </c>
      <c r="F88" s="21">
        <v>258</v>
      </c>
      <c r="G88" s="69">
        <v>295</v>
      </c>
      <c r="H88" s="69">
        <v>273</v>
      </c>
      <c r="I88" s="69">
        <v>268</v>
      </c>
      <c r="J88" s="111">
        <v>299</v>
      </c>
      <c r="K88" s="83">
        <f>J88/I88</f>
        <v>1.1156716417910448</v>
      </c>
      <c r="L88" s="117" t="str">
        <f t="shared" si="19"/>
        <v>Ⅳ</v>
      </c>
      <c r="M88" s="91"/>
      <c r="N88" s="108" t="str">
        <f t="shared" si="17"/>
        <v>②</v>
      </c>
      <c r="O88" s="108" t="str">
        <f t="shared" si="20"/>
        <v>③</v>
      </c>
      <c r="P88" s="109" t="str">
        <f t="shared" si="18"/>
        <v>Ⅳ</v>
      </c>
      <c r="Q88" s="54">
        <f>J88-I88</f>
        <v>31</v>
      </c>
      <c r="R88" s="262"/>
      <c r="S88" s="265"/>
      <c r="T88" s="268"/>
      <c r="U88" s="271"/>
      <c r="V88" s="268"/>
      <c r="W88" s="259"/>
      <c r="X88" s="161"/>
      <c r="Y88" s="7" t="s">
        <v>132</v>
      </c>
    </row>
    <row r="89" spans="1:25" x14ac:dyDescent="0.15">
      <c r="A89" s="51"/>
      <c r="B89" s="63"/>
      <c r="C89" s="28" t="s">
        <v>114</v>
      </c>
      <c r="D89" s="29"/>
      <c r="E89" s="61"/>
      <c r="F89" s="22"/>
      <c r="G89" s="72"/>
      <c r="H89" s="167"/>
      <c r="I89" s="72"/>
      <c r="J89" s="142"/>
      <c r="K89" s="83"/>
      <c r="L89" s="118"/>
      <c r="M89" s="91"/>
      <c r="N89" s="108"/>
      <c r="O89" s="108"/>
      <c r="P89" s="109"/>
      <c r="Q89" s="54"/>
      <c r="R89" s="262"/>
      <c r="S89" s="265"/>
      <c r="T89" s="268"/>
      <c r="U89" s="271"/>
      <c r="V89" s="268"/>
      <c r="W89" s="259"/>
      <c r="X89" s="161"/>
      <c r="Y89" s="7" t="s">
        <v>142</v>
      </c>
    </row>
    <row r="90" spans="1:25" x14ac:dyDescent="0.15">
      <c r="A90" s="51"/>
      <c r="B90" s="63"/>
      <c r="C90" s="28" t="s">
        <v>14</v>
      </c>
      <c r="D90" s="29" t="s">
        <v>70</v>
      </c>
      <c r="E90" s="61" t="s">
        <v>48</v>
      </c>
      <c r="F90" s="19">
        <v>74.8</v>
      </c>
      <c r="G90" s="78">
        <v>75</v>
      </c>
      <c r="H90" s="168">
        <v>78.239999999999995</v>
      </c>
      <c r="I90" s="78">
        <v>78</v>
      </c>
      <c r="J90" s="140">
        <v>81.900000000000006</v>
      </c>
      <c r="K90" s="83">
        <f>J90/I90</f>
        <v>1.05</v>
      </c>
      <c r="L90" s="117" t="str">
        <f t="shared" si="19"/>
        <v>Ⅲ</v>
      </c>
      <c r="M90" s="91"/>
      <c r="N90" s="108" t="str">
        <f t="shared" si="17"/>
        <v>③</v>
      </c>
      <c r="O90" s="108" t="str">
        <f t="shared" si="20"/>
        <v>②</v>
      </c>
      <c r="P90" s="109" t="str">
        <f t="shared" si="18"/>
        <v>Ⅲ</v>
      </c>
      <c r="Q90" s="55">
        <f>J90-I90</f>
        <v>3.9000000000000057</v>
      </c>
      <c r="R90" s="262"/>
      <c r="S90" s="265"/>
      <c r="T90" s="268"/>
      <c r="U90" s="271"/>
      <c r="V90" s="268"/>
      <c r="W90" s="259"/>
      <c r="X90" s="161"/>
      <c r="Y90" s="7" t="s">
        <v>142</v>
      </c>
    </row>
    <row r="91" spans="1:25" x14ac:dyDescent="0.15">
      <c r="A91" s="51"/>
      <c r="B91" s="63"/>
      <c r="C91" s="28" t="s">
        <v>14</v>
      </c>
      <c r="D91" s="29" t="s">
        <v>13</v>
      </c>
      <c r="E91" s="61" t="s">
        <v>28</v>
      </c>
      <c r="F91" s="21">
        <v>338</v>
      </c>
      <c r="G91" s="69">
        <v>330</v>
      </c>
      <c r="H91" s="169">
        <v>385</v>
      </c>
      <c r="I91" s="69">
        <v>390</v>
      </c>
      <c r="J91" s="147">
        <v>383</v>
      </c>
      <c r="K91" s="83">
        <f>J91/I91</f>
        <v>0.982051282051282</v>
      </c>
      <c r="L91" s="117" t="str">
        <f t="shared" si="19"/>
        <v>Ⅲ</v>
      </c>
      <c r="M91" s="91"/>
      <c r="N91" s="108" t="str">
        <f t="shared" si="17"/>
        <v>②</v>
      </c>
      <c r="O91" s="108" t="str">
        <f t="shared" si="20"/>
        <v>⑤</v>
      </c>
      <c r="P91" s="109" t="str">
        <f t="shared" si="18"/>
        <v>Ⅲ</v>
      </c>
      <c r="Q91" s="54">
        <f>J91-I91</f>
        <v>-7</v>
      </c>
      <c r="R91" s="262"/>
      <c r="S91" s="265"/>
      <c r="T91" s="268"/>
      <c r="U91" s="271"/>
      <c r="V91" s="268"/>
      <c r="W91" s="259"/>
      <c r="X91" s="161"/>
      <c r="Y91" s="7" t="s">
        <v>142</v>
      </c>
    </row>
    <row r="92" spans="1:25" x14ac:dyDescent="0.15">
      <c r="A92" s="51"/>
      <c r="B92" s="63"/>
      <c r="C92" s="28" t="s">
        <v>115</v>
      </c>
      <c r="D92" s="29"/>
      <c r="E92" s="61"/>
      <c r="F92" s="22"/>
      <c r="G92" s="72"/>
      <c r="H92" s="72"/>
      <c r="I92" s="72"/>
      <c r="J92" s="141"/>
      <c r="K92" s="83"/>
      <c r="L92" s="118"/>
      <c r="M92" s="91"/>
      <c r="N92" s="108"/>
      <c r="O92" s="108"/>
      <c r="P92" s="109"/>
      <c r="Q92" s="54"/>
      <c r="R92" s="262"/>
      <c r="S92" s="265"/>
      <c r="T92" s="268"/>
      <c r="U92" s="271"/>
      <c r="V92" s="268"/>
      <c r="W92" s="259"/>
      <c r="X92" s="161"/>
      <c r="Y92" s="7" t="s">
        <v>23</v>
      </c>
    </row>
    <row r="93" spans="1:25" x14ac:dyDescent="0.15">
      <c r="A93" s="51"/>
      <c r="B93" s="63"/>
      <c r="C93" s="28" t="s">
        <v>117</v>
      </c>
      <c r="D93" s="29" t="s">
        <v>70</v>
      </c>
      <c r="E93" s="61" t="s">
        <v>48</v>
      </c>
      <c r="F93" s="19">
        <v>49.9</v>
      </c>
      <c r="G93" s="78">
        <v>54</v>
      </c>
      <c r="H93" s="78">
        <v>56.1</v>
      </c>
      <c r="I93" s="78">
        <v>57</v>
      </c>
      <c r="J93" s="151">
        <v>58</v>
      </c>
      <c r="K93" s="83">
        <f>J93/I93</f>
        <v>1.0175438596491229</v>
      </c>
      <c r="L93" s="117" t="str">
        <f t="shared" si="19"/>
        <v>Ⅲ</v>
      </c>
      <c r="M93" s="91"/>
      <c r="N93" s="108" t="str">
        <f t="shared" si="17"/>
        <v>③</v>
      </c>
      <c r="O93" s="108" t="str">
        <f t="shared" si="20"/>
        <v>⑤</v>
      </c>
      <c r="P93" s="109" t="str">
        <f t="shared" si="18"/>
        <v>Ⅲ</v>
      </c>
      <c r="Q93" s="54">
        <f>J93-I93</f>
        <v>1</v>
      </c>
      <c r="R93" s="262"/>
      <c r="S93" s="265"/>
      <c r="T93" s="268"/>
      <c r="U93" s="271"/>
      <c r="V93" s="268"/>
      <c r="W93" s="259"/>
      <c r="X93" s="161"/>
      <c r="Y93" s="7" t="s">
        <v>23</v>
      </c>
    </row>
    <row r="94" spans="1:25" ht="14.25" customHeight="1" x14ac:dyDescent="0.15">
      <c r="A94" s="51"/>
      <c r="B94" s="63"/>
      <c r="C94" s="28" t="s">
        <v>118</v>
      </c>
      <c r="D94" s="29" t="s">
        <v>13</v>
      </c>
      <c r="E94" s="61" t="s">
        <v>28</v>
      </c>
      <c r="F94" s="21">
        <v>208</v>
      </c>
      <c r="G94" s="69">
        <v>204</v>
      </c>
      <c r="H94" s="87">
        <v>210</v>
      </c>
      <c r="I94" s="69">
        <v>210</v>
      </c>
      <c r="J94" s="153">
        <v>221</v>
      </c>
      <c r="K94" s="83">
        <f>J94/I94</f>
        <v>1.0523809523809524</v>
      </c>
      <c r="L94" s="117" t="str">
        <f t="shared" si="19"/>
        <v>Ⅲ</v>
      </c>
      <c r="M94" s="91"/>
      <c r="N94" s="108" t="str">
        <f t="shared" si="17"/>
        <v>②</v>
      </c>
      <c r="O94" s="108" t="str">
        <f t="shared" si="20"/>
        <v>②</v>
      </c>
      <c r="P94" s="109" t="str">
        <f t="shared" si="18"/>
        <v>Ⅲ</v>
      </c>
      <c r="Q94" s="54">
        <f>J94-I94</f>
        <v>11</v>
      </c>
      <c r="R94" s="263"/>
      <c r="S94" s="266"/>
      <c r="T94" s="269"/>
      <c r="U94" s="272"/>
      <c r="V94" s="269"/>
      <c r="W94" s="273"/>
      <c r="X94" s="161"/>
      <c r="Y94" s="7" t="s">
        <v>23</v>
      </c>
    </row>
    <row r="95" spans="1:25" ht="14.25" customHeight="1" x14ac:dyDescent="0.15">
      <c r="A95" s="51">
        <v>16</v>
      </c>
      <c r="B95" s="63" t="s">
        <v>71</v>
      </c>
      <c r="C95" s="28"/>
      <c r="D95" s="29"/>
      <c r="E95" s="61"/>
      <c r="F95" s="18"/>
      <c r="G95" s="73"/>
      <c r="H95" s="14"/>
      <c r="I95" s="73"/>
      <c r="J95" s="48"/>
      <c r="K95" s="84"/>
      <c r="L95" s="40"/>
      <c r="M95" s="94"/>
      <c r="N95" s="108"/>
      <c r="O95" s="108"/>
      <c r="P95" s="109"/>
      <c r="Q95" s="54"/>
      <c r="R95" s="261">
        <f>COUNTIF($L95:$L100,"Ⅱ")</f>
        <v>0</v>
      </c>
      <c r="S95" s="264">
        <f>COUNTIF($L95:$L100,"Ⅲ")</f>
        <v>2</v>
      </c>
      <c r="T95" s="267">
        <f>COUNTIF($L95:$L100,"Ⅳ")</f>
        <v>3</v>
      </c>
      <c r="U95" s="270">
        <f>T95/V95</f>
        <v>0.6</v>
      </c>
      <c r="V95" s="267">
        <f>SUM(R95:T100)</f>
        <v>5</v>
      </c>
      <c r="W95" s="258" t="str">
        <f>IF(R95/V95&gt;=2/3,"Ⅱ",IF(AND(50%&lt;=U95,R95=0),"Ⅳ",IF(AND(2/3&lt;=U95,R95/V95&lt;=10%),"Ⅳ","Ⅲ")))</f>
        <v>Ⅳ</v>
      </c>
      <c r="X95" s="161"/>
      <c r="Y95" s="7" t="s">
        <v>139</v>
      </c>
    </row>
    <row r="96" spans="1:25" ht="14.25" customHeight="1" x14ac:dyDescent="0.15">
      <c r="A96" s="51"/>
      <c r="B96" s="63" t="s">
        <v>14</v>
      </c>
      <c r="C96" s="28" t="s">
        <v>107</v>
      </c>
      <c r="D96" s="29"/>
      <c r="E96" s="61" t="s">
        <v>26</v>
      </c>
      <c r="F96" s="21">
        <v>16312</v>
      </c>
      <c r="G96" s="69">
        <v>18092</v>
      </c>
      <c r="H96" s="69">
        <v>18567</v>
      </c>
      <c r="I96" s="69">
        <v>18500</v>
      </c>
      <c r="J96" s="111">
        <v>19385</v>
      </c>
      <c r="K96" s="83">
        <f>J96/I96</f>
        <v>1.0478378378378379</v>
      </c>
      <c r="L96" s="117" t="str">
        <f t="shared" si="19"/>
        <v>Ⅲ</v>
      </c>
      <c r="M96" s="93"/>
      <c r="N96" s="108" t="str">
        <f t="shared" si="17"/>
        <v>①</v>
      </c>
      <c r="O96" s="108" t="str">
        <f t="shared" si="20"/>
        <v>⑤</v>
      </c>
      <c r="P96" s="109" t="str">
        <f t="shared" si="18"/>
        <v>Ⅲ</v>
      </c>
      <c r="Q96" s="54">
        <f>J96-I96</f>
        <v>885</v>
      </c>
      <c r="R96" s="262"/>
      <c r="S96" s="265"/>
      <c r="T96" s="268"/>
      <c r="U96" s="271"/>
      <c r="V96" s="268"/>
      <c r="W96" s="259"/>
      <c r="X96" s="161"/>
      <c r="Y96" s="7" t="s">
        <v>21</v>
      </c>
    </row>
    <row r="97" spans="1:25" x14ac:dyDescent="0.15">
      <c r="A97" s="51"/>
      <c r="B97" s="63" t="s">
        <v>14</v>
      </c>
      <c r="C97" s="28" t="s">
        <v>112</v>
      </c>
      <c r="D97" s="29"/>
      <c r="E97" s="61" t="s">
        <v>26</v>
      </c>
      <c r="F97" s="21">
        <v>8479</v>
      </c>
      <c r="G97" s="69">
        <v>10117</v>
      </c>
      <c r="H97" s="69">
        <v>9797</v>
      </c>
      <c r="I97" s="69">
        <v>10000</v>
      </c>
      <c r="J97" s="111">
        <v>10704</v>
      </c>
      <c r="K97" s="83">
        <f>J97/I97</f>
        <v>1.0704</v>
      </c>
      <c r="L97" s="117" t="str">
        <f t="shared" si="19"/>
        <v>Ⅳ</v>
      </c>
      <c r="M97" s="91"/>
      <c r="N97" s="108" t="str">
        <f t="shared" si="17"/>
        <v>①</v>
      </c>
      <c r="O97" s="108" t="str">
        <f t="shared" si="20"/>
        <v>②</v>
      </c>
      <c r="P97" s="109" t="str">
        <f t="shared" si="18"/>
        <v>Ⅳ</v>
      </c>
      <c r="Q97" s="54">
        <f>J97-I97</f>
        <v>704</v>
      </c>
      <c r="R97" s="262"/>
      <c r="S97" s="265"/>
      <c r="T97" s="268"/>
      <c r="U97" s="271"/>
      <c r="V97" s="268"/>
      <c r="W97" s="259"/>
      <c r="X97" s="161"/>
      <c r="Y97" s="2" t="s">
        <v>126</v>
      </c>
    </row>
    <row r="98" spans="1:25" x14ac:dyDescent="0.15">
      <c r="A98" s="51"/>
      <c r="B98" s="63"/>
      <c r="C98" s="28" t="s">
        <v>104</v>
      </c>
      <c r="D98" s="29"/>
      <c r="E98" s="61" t="s">
        <v>26</v>
      </c>
      <c r="F98" s="21">
        <v>2431</v>
      </c>
      <c r="G98" s="69">
        <v>2436</v>
      </c>
      <c r="H98" s="69">
        <v>2189</v>
      </c>
      <c r="I98" s="69">
        <v>2600</v>
      </c>
      <c r="J98" s="111">
        <v>2947</v>
      </c>
      <c r="K98" s="83">
        <f>J98/I98</f>
        <v>1.1334615384615385</v>
      </c>
      <c r="L98" s="117" t="str">
        <f t="shared" si="19"/>
        <v>Ⅳ</v>
      </c>
      <c r="M98" s="91"/>
      <c r="N98" s="108" t="str">
        <f t="shared" si="17"/>
        <v>①</v>
      </c>
      <c r="O98" s="108" t="str">
        <f t="shared" si="20"/>
        <v>③</v>
      </c>
      <c r="P98" s="109" t="str">
        <f t="shared" si="18"/>
        <v>Ⅳ</v>
      </c>
      <c r="Q98" s="54">
        <f>J98-I98</f>
        <v>347</v>
      </c>
      <c r="R98" s="262"/>
      <c r="S98" s="265"/>
      <c r="T98" s="268"/>
      <c r="U98" s="271"/>
      <c r="V98" s="268"/>
      <c r="W98" s="259"/>
      <c r="X98" s="161"/>
      <c r="Y98" s="2" t="s">
        <v>22</v>
      </c>
    </row>
    <row r="99" spans="1:25" ht="12.75" customHeight="1" x14ac:dyDescent="0.15">
      <c r="A99" s="51"/>
      <c r="B99" s="63" t="s">
        <v>14</v>
      </c>
      <c r="C99" s="28" t="s">
        <v>114</v>
      </c>
      <c r="D99" s="29"/>
      <c r="E99" s="61" t="s">
        <v>26</v>
      </c>
      <c r="F99" s="21">
        <v>8853</v>
      </c>
      <c r="G99" s="69">
        <v>8718</v>
      </c>
      <c r="H99" s="170">
        <v>9197</v>
      </c>
      <c r="I99" s="69">
        <v>9500</v>
      </c>
      <c r="J99" s="145">
        <v>10199</v>
      </c>
      <c r="K99" s="83">
        <f>J99/I99</f>
        <v>1.073578947368421</v>
      </c>
      <c r="L99" s="117" t="str">
        <f t="shared" si="19"/>
        <v>Ⅳ</v>
      </c>
      <c r="M99" s="91"/>
      <c r="N99" s="108" t="str">
        <f t="shared" si="17"/>
        <v>①</v>
      </c>
      <c r="O99" s="108" t="str">
        <f t="shared" si="20"/>
        <v>②</v>
      </c>
      <c r="P99" s="109" t="str">
        <f t="shared" si="18"/>
        <v>Ⅳ</v>
      </c>
      <c r="Q99" s="54">
        <f>J99-I99</f>
        <v>699</v>
      </c>
      <c r="R99" s="262"/>
      <c r="S99" s="265"/>
      <c r="T99" s="268"/>
      <c r="U99" s="271"/>
      <c r="V99" s="268"/>
      <c r="W99" s="259"/>
      <c r="X99" s="161"/>
      <c r="Y99" s="2" t="s">
        <v>135</v>
      </c>
    </row>
    <row r="100" spans="1:25" x14ac:dyDescent="0.15">
      <c r="A100" s="51"/>
      <c r="B100" s="63" t="s">
        <v>14</v>
      </c>
      <c r="C100" s="28" t="s">
        <v>115</v>
      </c>
      <c r="D100" s="29"/>
      <c r="E100" s="61" t="s">
        <v>26</v>
      </c>
      <c r="F100" s="21">
        <v>4658</v>
      </c>
      <c r="G100" s="69">
        <v>5348</v>
      </c>
      <c r="H100" s="171">
        <v>4516</v>
      </c>
      <c r="I100" s="69">
        <v>5000</v>
      </c>
      <c r="J100" s="113">
        <v>4613</v>
      </c>
      <c r="K100" s="83">
        <f>J100/I100</f>
        <v>0.92259999999999998</v>
      </c>
      <c r="L100" s="117" t="str">
        <f t="shared" si="19"/>
        <v>Ⅲ</v>
      </c>
      <c r="M100" s="91"/>
      <c r="N100" s="108" t="str">
        <f t="shared" si="17"/>
        <v>①</v>
      </c>
      <c r="O100" s="108" t="str">
        <f t="shared" si="20"/>
        <v>⑤</v>
      </c>
      <c r="P100" s="109" t="str">
        <f t="shared" si="18"/>
        <v>Ⅲ</v>
      </c>
      <c r="Q100" s="54">
        <f>J100-I100</f>
        <v>-387</v>
      </c>
      <c r="R100" s="263"/>
      <c r="S100" s="266"/>
      <c r="T100" s="269"/>
      <c r="U100" s="272"/>
      <c r="V100" s="269"/>
      <c r="W100" s="273"/>
      <c r="X100" s="161"/>
      <c r="Y100" s="2" t="s">
        <v>23</v>
      </c>
    </row>
    <row r="101" spans="1:25" x14ac:dyDescent="0.15">
      <c r="A101" s="51">
        <v>19</v>
      </c>
      <c r="B101" s="62" t="s">
        <v>16</v>
      </c>
      <c r="C101" s="24"/>
      <c r="D101" s="34"/>
      <c r="E101" s="61"/>
      <c r="F101" s="22"/>
      <c r="G101" s="72"/>
      <c r="H101" s="14"/>
      <c r="I101" s="72"/>
      <c r="J101" s="48"/>
      <c r="K101" s="83"/>
      <c r="L101" s="119"/>
      <c r="M101" s="91"/>
      <c r="N101" s="108"/>
      <c r="O101" s="108"/>
      <c r="P101" s="109"/>
      <c r="Q101" s="54"/>
      <c r="R101" s="261">
        <f>COUNTIF($L101:$L105,"Ⅱ")</f>
        <v>0</v>
      </c>
      <c r="S101" s="264">
        <f>COUNTIF($L101:$L105,"Ⅲ")</f>
        <v>4</v>
      </c>
      <c r="T101" s="267">
        <f>COUNTIF($L101:$L105,"Ⅳ")</f>
        <v>0</v>
      </c>
      <c r="U101" s="270">
        <f>T101/V101</f>
        <v>0</v>
      </c>
      <c r="V101" s="267">
        <f>SUM(R101:T105)</f>
        <v>4</v>
      </c>
      <c r="W101" s="258" t="str">
        <f>IF(R101/V101&gt;=2/3,"Ⅱ",IF(AND(50%&lt;=U101,R101=0),"Ⅳ",IF(AND(2/3&lt;=U101,R101/V101&lt;=10%),"Ⅳ","Ⅲ")))</f>
        <v>Ⅲ</v>
      </c>
      <c r="X101" s="161"/>
      <c r="Y101" s="7" t="s">
        <v>143</v>
      </c>
    </row>
    <row r="102" spans="1:25" x14ac:dyDescent="0.15">
      <c r="A102" s="51"/>
      <c r="B102" s="62"/>
      <c r="C102" s="28" t="s">
        <v>107</v>
      </c>
      <c r="D102" s="34"/>
      <c r="E102" s="61" t="s">
        <v>26</v>
      </c>
      <c r="F102" s="23">
        <v>8297</v>
      </c>
      <c r="G102" s="75">
        <v>8262</v>
      </c>
      <c r="H102" s="75">
        <v>8398</v>
      </c>
      <c r="I102" s="75">
        <v>8450</v>
      </c>
      <c r="J102" s="150">
        <v>8600</v>
      </c>
      <c r="K102" s="83">
        <f>J102/I102</f>
        <v>1.0177514792899409</v>
      </c>
      <c r="L102" s="117" t="str">
        <f t="shared" si="19"/>
        <v>Ⅲ</v>
      </c>
      <c r="M102" s="91"/>
      <c r="N102" s="108" t="str">
        <f t="shared" si="17"/>
        <v>①</v>
      </c>
      <c r="O102" s="108" t="str">
        <f t="shared" si="20"/>
        <v>⑤</v>
      </c>
      <c r="P102" s="109" t="str">
        <f t="shared" si="18"/>
        <v>Ⅲ</v>
      </c>
      <c r="Q102" s="54">
        <f>J102-I102</f>
        <v>150</v>
      </c>
      <c r="R102" s="262"/>
      <c r="S102" s="265"/>
      <c r="T102" s="268"/>
      <c r="U102" s="271"/>
      <c r="V102" s="268"/>
      <c r="W102" s="259"/>
      <c r="X102" s="161"/>
      <c r="Y102" s="7" t="s">
        <v>21</v>
      </c>
    </row>
    <row r="103" spans="1:25" x14ac:dyDescent="0.15">
      <c r="A103" s="51"/>
      <c r="B103" s="62"/>
      <c r="C103" s="28" t="s">
        <v>112</v>
      </c>
      <c r="D103" s="34"/>
      <c r="E103" s="61" t="s">
        <v>26</v>
      </c>
      <c r="F103" s="96">
        <v>1983</v>
      </c>
      <c r="G103" s="75">
        <v>2003</v>
      </c>
      <c r="H103" s="75">
        <v>2460</v>
      </c>
      <c r="I103" s="75">
        <v>2500</v>
      </c>
      <c r="J103" s="150">
        <v>2464</v>
      </c>
      <c r="K103" s="83">
        <f>J103/I103</f>
        <v>0.98560000000000003</v>
      </c>
      <c r="L103" s="117" t="str">
        <f t="shared" si="19"/>
        <v>Ⅲ</v>
      </c>
      <c r="M103" s="93"/>
      <c r="N103" s="108" t="str">
        <f t="shared" si="17"/>
        <v>①</v>
      </c>
      <c r="O103" s="108" t="str">
        <f t="shared" si="20"/>
        <v>⑤</v>
      </c>
      <c r="P103" s="109" t="str">
        <f t="shared" si="18"/>
        <v>Ⅲ</v>
      </c>
      <c r="Q103" s="54">
        <f>J103-I103</f>
        <v>-36</v>
      </c>
      <c r="R103" s="262"/>
      <c r="S103" s="265"/>
      <c r="T103" s="268"/>
      <c r="U103" s="271"/>
      <c r="V103" s="268"/>
      <c r="W103" s="259"/>
      <c r="X103" s="161"/>
      <c r="Y103" s="2" t="s">
        <v>126</v>
      </c>
    </row>
    <row r="104" spans="1:25" x14ac:dyDescent="0.15">
      <c r="A104" s="51"/>
      <c r="B104" s="62"/>
      <c r="C104" s="28" t="s">
        <v>114</v>
      </c>
      <c r="D104" s="34"/>
      <c r="E104" s="61" t="s">
        <v>26</v>
      </c>
      <c r="F104" s="23">
        <v>3389</v>
      </c>
      <c r="G104" s="75">
        <v>3390</v>
      </c>
      <c r="H104" s="172">
        <v>3929</v>
      </c>
      <c r="I104" s="75">
        <v>4200</v>
      </c>
      <c r="J104" s="114">
        <v>4014</v>
      </c>
      <c r="K104" s="83">
        <f>J104/I104</f>
        <v>0.95571428571428574</v>
      </c>
      <c r="L104" s="117" t="str">
        <f t="shared" si="19"/>
        <v>Ⅲ</v>
      </c>
      <c r="M104" s="91"/>
      <c r="N104" s="108" t="str">
        <f t="shared" si="17"/>
        <v>①</v>
      </c>
      <c r="O104" s="108" t="str">
        <f t="shared" si="20"/>
        <v>⑤</v>
      </c>
      <c r="P104" s="109" t="str">
        <f t="shared" si="18"/>
        <v>Ⅲ</v>
      </c>
      <c r="Q104" s="54">
        <f>J104-I104</f>
        <v>-186</v>
      </c>
      <c r="R104" s="262"/>
      <c r="S104" s="265"/>
      <c r="T104" s="268"/>
      <c r="U104" s="271"/>
      <c r="V104" s="268"/>
      <c r="W104" s="259"/>
      <c r="X104" s="161"/>
      <c r="Y104" s="2" t="s">
        <v>135</v>
      </c>
    </row>
    <row r="105" spans="1:25" x14ac:dyDescent="0.15">
      <c r="A105" s="51"/>
      <c r="B105" s="62"/>
      <c r="C105" s="28" t="s">
        <v>115</v>
      </c>
      <c r="D105" s="34"/>
      <c r="E105" s="61" t="s">
        <v>26</v>
      </c>
      <c r="F105" s="23">
        <v>4202</v>
      </c>
      <c r="G105" s="75">
        <v>4421</v>
      </c>
      <c r="H105" s="75">
        <v>4447</v>
      </c>
      <c r="I105" s="75">
        <v>4200</v>
      </c>
      <c r="J105" s="150">
        <v>4239</v>
      </c>
      <c r="K105" s="83">
        <f>J105/I105</f>
        <v>1.0092857142857143</v>
      </c>
      <c r="L105" s="117" t="str">
        <f t="shared" si="19"/>
        <v>Ⅲ</v>
      </c>
      <c r="M105" s="91"/>
      <c r="N105" s="108" t="str">
        <f t="shared" si="17"/>
        <v>①</v>
      </c>
      <c r="O105" s="108" t="str">
        <f t="shared" si="20"/>
        <v>⑤</v>
      </c>
      <c r="P105" s="109" t="str">
        <f t="shared" si="18"/>
        <v>Ⅲ</v>
      </c>
      <c r="Q105" s="54">
        <f>J105-I105</f>
        <v>39</v>
      </c>
      <c r="R105" s="262"/>
      <c r="S105" s="265"/>
      <c r="T105" s="268"/>
      <c r="U105" s="271"/>
      <c r="V105" s="268"/>
      <c r="W105" s="259"/>
      <c r="X105" s="161"/>
      <c r="Y105" s="2" t="s">
        <v>23</v>
      </c>
    </row>
    <row r="106" spans="1:25" x14ac:dyDescent="0.15">
      <c r="A106" s="51">
        <v>24</v>
      </c>
      <c r="B106" s="62" t="s">
        <v>72</v>
      </c>
      <c r="C106" s="24"/>
      <c r="D106" s="34"/>
      <c r="E106" s="61"/>
      <c r="F106" s="23"/>
      <c r="G106" s="75"/>
      <c r="H106" s="14"/>
      <c r="I106" s="75"/>
      <c r="J106" s="48"/>
      <c r="K106" s="83"/>
      <c r="L106" s="118"/>
      <c r="M106" s="91"/>
      <c r="N106" s="108"/>
      <c r="O106" s="108"/>
      <c r="P106" s="109"/>
      <c r="Q106" s="54"/>
      <c r="R106" s="261">
        <f>COUNTIF($L106:$L119,"Ⅱ")</f>
        <v>0</v>
      </c>
      <c r="S106" s="264">
        <f>COUNTIF($L106:$L119,"Ⅲ")</f>
        <v>12</v>
      </c>
      <c r="T106" s="267">
        <f>COUNTIF($L106:$L119,"Ⅳ")</f>
        <v>0</v>
      </c>
      <c r="U106" s="270">
        <f>T106/V106</f>
        <v>0</v>
      </c>
      <c r="V106" s="267">
        <f>SUM(R106:T119)</f>
        <v>12</v>
      </c>
      <c r="W106" s="258" t="str">
        <f>IF(R106/V106&gt;=2/3,"Ⅱ",IF(AND(50%&lt;=U106,R106=0),"Ⅳ",IF(AND(2/3&lt;=U106,R106/V106&lt;=10%),"Ⅳ","Ⅲ")))</f>
        <v>Ⅲ</v>
      </c>
      <c r="X106" s="161"/>
      <c r="Y106" s="7" t="s">
        <v>139</v>
      </c>
    </row>
    <row r="107" spans="1:25" x14ac:dyDescent="0.15">
      <c r="A107" s="51"/>
      <c r="B107" s="62"/>
      <c r="C107" s="28" t="s">
        <v>107</v>
      </c>
      <c r="D107" s="34"/>
      <c r="E107" s="61" t="s">
        <v>48</v>
      </c>
      <c r="F107" s="76">
        <v>108.6</v>
      </c>
      <c r="G107" s="77">
        <v>104.4</v>
      </c>
      <c r="H107" s="78">
        <v>100.6</v>
      </c>
      <c r="I107" s="77">
        <v>100</v>
      </c>
      <c r="J107" s="157">
        <v>101</v>
      </c>
      <c r="K107" s="83">
        <f t="shared" ref="K107:K112" si="21">J107/I107</f>
        <v>1.01</v>
      </c>
      <c r="L107" s="117" t="str">
        <f t="shared" si="19"/>
        <v>Ⅲ</v>
      </c>
      <c r="M107" s="91"/>
      <c r="N107" s="108" t="str">
        <f t="shared" si="17"/>
        <v>③</v>
      </c>
      <c r="O107" s="108" t="str">
        <f t="shared" si="20"/>
        <v>⑤</v>
      </c>
      <c r="P107" s="109" t="str">
        <f t="shared" si="18"/>
        <v>Ⅲ</v>
      </c>
      <c r="Q107" s="55">
        <f t="shared" ref="Q107:Q112" si="22">J107-I107</f>
        <v>1</v>
      </c>
      <c r="R107" s="262"/>
      <c r="S107" s="265"/>
      <c r="T107" s="268"/>
      <c r="U107" s="271"/>
      <c r="V107" s="268"/>
      <c r="W107" s="259"/>
      <c r="X107" s="161"/>
      <c r="Y107" s="7" t="s">
        <v>21</v>
      </c>
    </row>
    <row r="108" spans="1:25" x14ac:dyDescent="0.15">
      <c r="A108" s="51"/>
      <c r="B108" s="62"/>
      <c r="C108" s="28" t="s">
        <v>112</v>
      </c>
      <c r="D108" s="34"/>
      <c r="E108" s="61" t="s">
        <v>48</v>
      </c>
      <c r="F108" s="76">
        <v>101</v>
      </c>
      <c r="G108" s="77">
        <v>98.5</v>
      </c>
      <c r="H108" s="15">
        <v>100</v>
      </c>
      <c r="I108" s="77">
        <v>101.8</v>
      </c>
      <c r="J108" s="158">
        <v>102.6</v>
      </c>
      <c r="K108" s="83">
        <f t="shared" si="21"/>
        <v>1.0078585461689586</v>
      </c>
      <c r="L108" s="117" t="str">
        <f t="shared" si="19"/>
        <v>Ⅲ</v>
      </c>
      <c r="M108" s="91"/>
      <c r="N108" s="108" t="str">
        <f t="shared" si="17"/>
        <v>②</v>
      </c>
      <c r="O108" s="108" t="str">
        <f t="shared" si="20"/>
        <v>⑤</v>
      </c>
      <c r="P108" s="109" t="str">
        <f t="shared" si="18"/>
        <v>Ⅲ</v>
      </c>
      <c r="Q108" s="55">
        <f t="shared" si="22"/>
        <v>0.79999999999999716</v>
      </c>
      <c r="R108" s="262"/>
      <c r="S108" s="265"/>
      <c r="T108" s="268"/>
      <c r="U108" s="271"/>
      <c r="V108" s="268"/>
      <c r="W108" s="259"/>
      <c r="X108" s="161"/>
      <c r="Y108" s="2" t="s">
        <v>126</v>
      </c>
    </row>
    <row r="109" spans="1:25" x14ac:dyDescent="0.15">
      <c r="A109" s="51"/>
      <c r="B109" s="62"/>
      <c r="C109" s="28" t="s">
        <v>104</v>
      </c>
      <c r="D109" s="34"/>
      <c r="E109" s="61" t="s">
        <v>48</v>
      </c>
      <c r="F109" s="76">
        <v>109.5</v>
      </c>
      <c r="G109" s="77">
        <v>103.3</v>
      </c>
      <c r="H109" s="15">
        <v>101.8</v>
      </c>
      <c r="I109" s="77">
        <v>100.8</v>
      </c>
      <c r="J109" s="158">
        <v>91.5</v>
      </c>
      <c r="K109" s="83">
        <f t="shared" si="21"/>
        <v>0.90773809523809523</v>
      </c>
      <c r="L109" s="117" t="str">
        <f t="shared" si="19"/>
        <v>Ⅲ</v>
      </c>
      <c r="M109" s="91"/>
      <c r="N109" s="108" t="str">
        <f t="shared" si="17"/>
        <v>②</v>
      </c>
      <c r="O109" s="108" t="str">
        <f t="shared" si="20"/>
        <v>⑤</v>
      </c>
      <c r="P109" s="109" t="str">
        <f t="shared" si="18"/>
        <v>Ⅲ</v>
      </c>
      <c r="Q109" s="55">
        <f t="shared" si="22"/>
        <v>-9.2999999999999972</v>
      </c>
      <c r="R109" s="262"/>
      <c r="S109" s="265"/>
      <c r="T109" s="268"/>
      <c r="U109" s="271"/>
      <c r="V109" s="268"/>
      <c r="W109" s="259"/>
      <c r="X109" s="161"/>
      <c r="Y109" s="2" t="s">
        <v>22</v>
      </c>
    </row>
    <row r="110" spans="1:25" x14ac:dyDescent="0.15">
      <c r="A110" s="51"/>
      <c r="B110" s="62"/>
      <c r="C110" s="28" t="s">
        <v>114</v>
      </c>
      <c r="D110" s="34"/>
      <c r="E110" s="61" t="s">
        <v>48</v>
      </c>
      <c r="F110" s="76">
        <v>107.5</v>
      </c>
      <c r="G110" s="77">
        <v>95.5</v>
      </c>
      <c r="H110" s="15">
        <v>99.3</v>
      </c>
      <c r="I110" s="77">
        <v>97</v>
      </c>
      <c r="J110" s="158">
        <v>99.3</v>
      </c>
      <c r="K110" s="83">
        <f t="shared" si="21"/>
        <v>1.0237113402061855</v>
      </c>
      <c r="L110" s="117" t="str">
        <f t="shared" si="19"/>
        <v>Ⅲ</v>
      </c>
      <c r="M110" s="91"/>
      <c r="N110" s="108" t="str">
        <f t="shared" si="17"/>
        <v>③</v>
      </c>
      <c r="O110" s="108" t="str">
        <f t="shared" si="20"/>
        <v>⑤</v>
      </c>
      <c r="P110" s="109" t="str">
        <f t="shared" si="18"/>
        <v>Ⅲ</v>
      </c>
      <c r="Q110" s="55">
        <f t="shared" si="22"/>
        <v>2.2999999999999972</v>
      </c>
      <c r="R110" s="262"/>
      <c r="S110" s="265"/>
      <c r="T110" s="268"/>
      <c r="U110" s="271"/>
      <c r="V110" s="268"/>
      <c r="W110" s="259"/>
      <c r="X110" s="161"/>
      <c r="Y110" s="2" t="s">
        <v>135</v>
      </c>
    </row>
    <row r="111" spans="1:25" x14ac:dyDescent="0.15">
      <c r="A111" s="51"/>
      <c r="B111" s="62"/>
      <c r="C111" s="28" t="s">
        <v>115</v>
      </c>
      <c r="D111" s="34"/>
      <c r="E111" s="61" t="s">
        <v>48</v>
      </c>
      <c r="F111" s="76">
        <v>108.9</v>
      </c>
      <c r="G111" s="77">
        <v>102.8</v>
      </c>
      <c r="H111" s="15">
        <v>102.9</v>
      </c>
      <c r="I111" s="77">
        <v>99.6</v>
      </c>
      <c r="J111" s="158">
        <v>99.6</v>
      </c>
      <c r="K111" s="83">
        <f t="shared" si="21"/>
        <v>1</v>
      </c>
      <c r="L111" s="117" t="str">
        <f t="shared" si="19"/>
        <v>Ⅲ</v>
      </c>
      <c r="M111" s="91"/>
      <c r="N111" s="108" t="str">
        <f t="shared" si="17"/>
        <v>③</v>
      </c>
      <c r="O111" s="108" t="str">
        <f t="shared" si="20"/>
        <v>⑤</v>
      </c>
      <c r="P111" s="109" t="str">
        <f t="shared" si="18"/>
        <v>Ⅲ</v>
      </c>
      <c r="Q111" s="55">
        <f t="shared" si="22"/>
        <v>0</v>
      </c>
      <c r="R111" s="262"/>
      <c r="S111" s="265"/>
      <c r="T111" s="268"/>
      <c r="U111" s="271"/>
      <c r="V111" s="268"/>
      <c r="W111" s="259"/>
      <c r="X111" s="161"/>
      <c r="Y111" s="2" t="s">
        <v>23</v>
      </c>
    </row>
    <row r="112" spans="1:25" x14ac:dyDescent="0.15">
      <c r="A112" s="51"/>
      <c r="B112" s="62"/>
      <c r="C112" s="24" t="s">
        <v>31</v>
      </c>
      <c r="D112" s="34"/>
      <c r="E112" s="61" t="s">
        <v>48</v>
      </c>
      <c r="F112" s="76">
        <v>106.4</v>
      </c>
      <c r="G112" s="77">
        <v>99.8</v>
      </c>
      <c r="H112" s="15">
        <v>99.7</v>
      </c>
      <c r="I112" s="77">
        <v>98.3</v>
      </c>
      <c r="J112" s="158">
        <v>99.7</v>
      </c>
      <c r="K112" s="83">
        <f t="shared" si="21"/>
        <v>1.0142421159715158</v>
      </c>
      <c r="L112" s="117" t="str">
        <f t="shared" si="19"/>
        <v>Ⅲ</v>
      </c>
      <c r="M112" s="91"/>
      <c r="N112" s="108" t="str">
        <f t="shared" si="17"/>
        <v>③</v>
      </c>
      <c r="O112" s="108" t="str">
        <f t="shared" si="20"/>
        <v>⑤</v>
      </c>
      <c r="P112" s="109" t="str">
        <f t="shared" si="18"/>
        <v>Ⅲ</v>
      </c>
      <c r="Q112" s="55">
        <f t="shared" si="22"/>
        <v>1.4000000000000057</v>
      </c>
      <c r="R112" s="262"/>
      <c r="S112" s="265"/>
      <c r="T112" s="268"/>
      <c r="U112" s="271"/>
      <c r="V112" s="268"/>
      <c r="W112" s="259"/>
      <c r="X112" s="161"/>
      <c r="Y112" s="2" t="s">
        <v>77</v>
      </c>
    </row>
    <row r="113" spans="1:25" x14ac:dyDescent="0.15">
      <c r="A113" s="51"/>
      <c r="B113" s="62" t="s">
        <v>73</v>
      </c>
      <c r="C113" s="24"/>
      <c r="D113" s="34"/>
      <c r="E113" s="61" t="s">
        <v>14</v>
      </c>
      <c r="F113" s="76"/>
      <c r="G113" s="77"/>
      <c r="H113" s="14"/>
      <c r="I113" s="77"/>
      <c r="J113" s="156"/>
      <c r="K113" s="83"/>
      <c r="L113" s="118"/>
      <c r="M113" s="91"/>
      <c r="N113" s="108"/>
      <c r="O113" s="108"/>
      <c r="P113" s="109"/>
      <c r="Q113" s="54"/>
      <c r="R113" s="262"/>
      <c r="S113" s="265"/>
      <c r="T113" s="268"/>
      <c r="U113" s="271"/>
      <c r="V113" s="268"/>
      <c r="W113" s="259"/>
      <c r="X113" s="161"/>
      <c r="Y113" s="7" t="s">
        <v>139</v>
      </c>
    </row>
    <row r="114" spans="1:25" x14ac:dyDescent="0.15">
      <c r="A114" s="51"/>
      <c r="B114" s="62"/>
      <c r="C114" s="28" t="s">
        <v>107</v>
      </c>
      <c r="D114" s="34"/>
      <c r="E114" s="61" t="s">
        <v>48</v>
      </c>
      <c r="F114" s="76">
        <v>101.8</v>
      </c>
      <c r="G114" s="77">
        <v>99.6</v>
      </c>
      <c r="H114" s="14">
        <v>97.4</v>
      </c>
      <c r="I114" s="77">
        <v>97.6</v>
      </c>
      <c r="J114" s="182">
        <v>98.3</v>
      </c>
      <c r="K114" s="83">
        <f t="shared" ref="K114:K119" si="23">J114/I114</f>
        <v>1.007172131147541</v>
      </c>
      <c r="L114" s="117" t="str">
        <f t="shared" si="19"/>
        <v>Ⅲ</v>
      </c>
      <c r="M114" s="91"/>
      <c r="N114" s="108" t="str">
        <f t="shared" si="17"/>
        <v>③</v>
      </c>
      <c r="O114" s="108" t="str">
        <f t="shared" si="20"/>
        <v>⑤</v>
      </c>
      <c r="P114" s="109" t="str">
        <f t="shared" si="18"/>
        <v>Ⅲ</v>
      </c>
      <c r="Q114" s="55">
        <f t="shared" ref="Q114:Q119" si="24">J114-I114</f>
        <v>0.70000000000000284</v>
      </c>
      <c r="R114" s="262"/>
      <c r="S114" s="265"/>
      <c r="T114" s="268"/>
      <c r="U114" s="271"/>
      <c r="V114" s="268"/>
      <c r="W114" s="259"/>
      <c r="X114" s="161"/>
      <c r="Y114" s="7" t="s">
        <v>21</v>
      </c>
    </row>
    <row r="115" spans="1:25" x14ac:dyDescent="0.15">
      <c r="A115" s="51"/>
      <c r="B115" s="62"/>
      <c r="C115" s="28" t="s">
        <v>112</v>
      </c>
      <c r="D115" s="34"/>
      <c r="E115" s="61" t="s">
        <v>48</v>
      </c>
      <c r="F115" s="76">
        <v>85.9</v>
      </c>
      <c r="G115" s="77">
        <v>88.1</v>
      </c>
      <c r="H115" s="14">
        <v>89.7</v>
      </c>
      <c r="I115" s="77">
        <v>91.8</v>
      </c>
      <c r="J115" s="182">
        <v>93.1</v>
      </c>
      <c r="K115" s="83">
        <f t="shared" si="23"/>
        <v>1.014161220043573</v>
      </c>
      <c r="L115" s="117" t="str">
        <f t="shared" si="19"/>
        <v>Ⅲ</v>
      </c>
      <c r="M115" s="91"/>
      <c r="N115" s="108" t="str">
        <f t="shared" si="17"/>
        <v>③</v>
      </c>
      <c r="O115" s="108" t="str">
        <f t="shared" si="20"/>
        <v>⑤</v>
      </c>
      <c r="P115" s="109" t="str">
        <f t="shared" si="18"/>
        <v>Ⅲ</v>
      </c>
      <c r="Q115" s="55">
        <f t="shared" si="24"/>
        <v>1.2999999999999972</v>
      </c>
      <c r="R115" s="262"/>
      <c r="S115" s="265"/>
      <c r="T115" s="268"/>
      <c r="U115" s="271"/>
      <c r="V115" s="268"/>
      <c r="W115" s="259"/>
      <c r="X115" s="161"/>
      <c r="Y115" s="2" t="s">
        <v>126</v>
      </c>
    </row>
    <row r="116" spans="1:25" x14ac:dyDescent="0.15">
      <c r="A116" s="51"/>
      <c r="B116" s="62"/>
      <c r="C116" s="28" t="s">
        <v>104</v>
      </c>
      <c r="D116" s="34"/>
      <c r="E116" s="61" t="s">
        <v>48</v>
      </c>
      <c r="F116" s="76">
        <v>74.3</v>
      </c>
      <c r="G116" s="77">
        <v>70.400000000000006</v>
      </c>
      <c r="H116" s="14">
        <v>69.599999999999994</v>
      </c>
      <c r="I116" s="77">
        <v>70.8</v>
      </c>
      <c r="J116" s="182">
        <v>73.2</v>
      </c>
      <c r="K116" s="83">
        <f t="shared" si="23"/>
        <v>1.0338983050847459</v>
      </c>
      <c r="L116" s="117" t="str">
        <f t="shared" si="19"/>
        <v>Ⅲ</v>
      </c>
      <c r="M116" s="91"/>
      <c r="N116" s="108" t="str">
        <f t="shared" si="17"/>
        <v>③</v>
      </c>
      <c r="O116" s="108" t="str">
        <f t="shared" si="20"/>
        <v>⑤</v>
      </c>
      <c r="P116" s="109" t="str">
        <f t="shared" si="18"/>
        <v>Ⅲ</v>
      </c>
      <c r="Q116" s="55">
        <f t="shared" si="24"/>
        <v>2.4000000000000057</v>
      </c>
      <c r="R116" s="262"/>
      <c r="S116" s="265"/>
      <c r="T116" s="268"/>
      <c r="U116" s="271"/>
      <c r="V116" s="268"/>
      <c r="W116" s="259"/>
      <c r="X116" s="161"/>
      <c r="Y116" s="2" t="s">
        <v>22</v>
      </c>
    </row>
    <row r="117" spans="1:25" x14ac:dyDescent="0.15">
      <c r="A117" s="51"/>
      <c r="B117" s="62"/>
      <c r="C117" s="28" t="s">
        <v>114</v>
      </c>
      <c r="D117" s="34"/>
      <c r="E117" s="61" t="s">
        <v>48</v>
      </c>
      <c r="F117" s="76">
        <v>98.3</v>
      </c>
      <c r="G117" s="77">
        <v>92.3</v>
      </c>
      <c r="H117" s="14">
        <v>94.1</v>
      </c>
      <c r="I117" s="77">
        <v>91.8</v>
      </c>
      <c r="J117" s="182">
        <v>94.7</v>
      </c>
      <c r="K117" s="83">
        <f t="shared" si="23"/>
        <v>1.0315904139433552</v>
      </c>
      <c r="L117" s="117" t="str">
        <f t="shared" si="19"/>
        <v>Ⅲ</v>
      </c>
      <c r="M117" s="91"/>
      <c r="N117" s="108" t="str">
        <f t="shared" si="17"/>
        <v>③</v>
      </c>
      <c r="O117" s="108" t="str">
        <f t="shared" si="20"/>
        <v>⑤</v>
      </c>
      <c r="P117" s="109" t="str">
        <f t="shared" si="18"/>
        <v>Ⅲ</v>
      </c>
      <c r="Q117" s="55">
        <f t="shared" si="24"/>
        <v>2.9000000000000057</v>
      </c>
      <c r="R117" s="262"/>
      <c r="S117" s="265"/>
      <c r="T117" s="268"/>
      <c r="U117" s="271"/>
      <c r="V117" s="268"/>
      <c r="W117" s="259"/>
      <c r="X117" s="161"/>
      <c r="Y117" s="2" t="s">
        <v>135</v>
      </c>
    </row>
    <row r="118" spans="1:25" x14ac:dyDescent="0.15">
      <c r="A118" s="51"/>
      <c r="B118" s="62"/>
      <c r="C118" s="28" t="s">
        <v>115</v>
      </c>
      <c r="D118" s="34"/>
      <c r="E118" s="61" t="s">
        <v>48</v>
      </c>
      <c r="F118" s="76">
        <v>94.2</v>
      </c>
      <c r="G118" s="77">
        <v>93.3</v>
      </c>
      <c r="H118" s="14">
        <v>93.6</v>
      </c>
      <c r="I118" s="77">
        <v>93.3</v>
      </c>
      <c r="J118" s="182">
        <v>90.8</v>
      </c>
      <c r="K118" s="83">
        <f t="shared" si="23"/>
        <v>0.97320471596998925</v>
      </c>
      <c r="L118" s="117" t="str">
        <f t="shared" si="19"/>
        <v>Ⅲ</v>
      </c>
      <c r="M118" s="91"/>
      <c r="N118" s="108" t="str">
        <f t="shared" si="17"/>
        <v>③</v>
      </c>
      <c r="O118" s="108" t="str">
        <f t="shared" si="20"/>
        <v>⑤</v>
      </c>
      <c r="P118" s="109" t="str">
        <f t="shared" si="18"/>
        <v>Ⅲ</v>
      </c>
      <c r="Q118" s="55">
        <f t="shared" si="24"/>
        <v>-2.5</v>
      </c>
      <c r="R118" s="262"/>
      <c r="S118" s="265"/>
      <c r="T118" s="268"/>
      <c r="U118" s="271"/>
      <c r="V118" s="268"/>
      <c r="W118" s="259"/>
      <c r="X118" s="161"/>
      <c r="Y118" s="2" t="s">
        <v>23</v>
      </c>
    </row>
    <row r="119" spans="1:25" x14ac:dyDescent="0.15">
      <c r="A119" s="51"/>
      <c r="B119" s="62"/>
      <c r="C119" s="24" t="s">
        <v>31</v>
      </c>
      <c r="D119" s="34"/>
      <c r="E119" s="61" t="s">
        <v>48</v>
      </c>
      <c r="F119" s="76">
        <v>94.5</v>
      </c>
      <c r="G119" s="77">
        <v>91.9</v>
      </c>
      <c r="H119" s="14">
        <v>92.1</v>
      </c>
      <c r="I119" s="77">
        <v>91.7</v>
      </c>
      <c r="J119" s="182">
        <v>92.8</v>
      </c>
      <c r="K119" s="83">
        <f t="shared" si="23"/>
        <v>1.0119956379498363</v>
      </c>
      <c r="L119" s="117" t="str">
        <f t="shared" si="19"/>
        <v>Ⅲ</v>
      </c>
      <c r="M119" s="91"/>
      <c r="N119" s="108" t="str">
        <f t="shared" si="17"/>
        <v>③</v>
      </c>
      <c r="O119" s="108" t="str">
        <f t="shared" si="20"/>
        <v>⑤</v>
      </c>
      <c r="P119" s="109" t="str">
        <f t="shared" si="18"/>
        <v>Ⅲ</v>
      </c>
      <c r="Q119" s="55">
        <f t="shared" si="24"/>
        <v>1.0999999999999943</v>
      </c>
      <c r="R119" s="263"/>
      <c r="S119" s="266"/>
      <c r="T119" s="269"/>
      <c r="U119" s="272"/>
      <c r="V119" s="269"/>
      <c r="W119" s="273"/>
      <c r="X119" s="161"/>
      <c r="Y119" s="2" t="s">
        <v>77</v>
      </c>
    </row>
    <row r="120" spans="1:25" x14ac:dyDescent="0.15">
      <c r="A120" s="51">
        <v>25</v>
      </c>
      <c r="B120" s="62" t="s">
        <v>17</v>
      </c>
      <c r="C120" s="24"/>
      <c r="D120" s="34"/>
      <c r="E120" s="61"/>
      <c r="F120" s="22"/>
      <c r="G120" s="72"/>
      <c r="H120" s="14"/>
      <c r="I120" s="72"/>
      <c r="J120" s="48"/>
      <c r="K120" s="83"/>
      <c r="L120" s="118"/>
      <c r="M120" s="91"/>
      <c r="N120" s="108"/>
      <c r="O120" s="108"/>
      <c r="P120" s="109"/>
      <c r="Q120" s="54"/>
      <c r="R120" s="261">
        <f>COUNTIF($L120:$L131,"Ⅱ")</f>
        <v>0</v>
      </c>
      <c r="S120" s="264">
        <f>COUNTIF($L120:$L131,"Ⅲ")</f>
        <v>9</v>
      </c>
      <c r="T120" s="267">
        <f>COUNTIF($L120:$L131,"Ⅳ")</f>
        <v>1</v>
      </c>
      <c r="U120" s="270">
        <f>T120/V120</f>
        <v>0.1</v>
      </c>
      <c r="V120" s="267">
        <f>SUM(R120:T131)</f>
        <v>10</v>
      </c>
      <c r="W120" s="258" t="str">
        <f>IF(R120/V120&gt;=2/3,"Ⅱ",IF(AND(50%&lt;=U120,R120=0),"Ⅳ",IF(AND(2/3&lt;=U120,R120/V120&lt;=10%),"Ⅳ","Ⅲ")))</f>
        <v>Ⅲ</v>
      </c>
      <c r="X120" s="161"/>
      <c r="Y120" s="7" t="s">
        <v>139</v>
      </c>
    </row>
    <row r="121" spans="1:25" x14ac:dyDescent="0.15">
      <c r="A121" s="51"/>
      <c r="B121" s="62"/>
      <c r="C121" s="24" t="s">
        <v>107</v>
      </c>
      <c r="D121" s="34"/>
      <c r="E121" s="61" t="s">
        <v>48</v>
      </c>
      <c r="F121" s="19">
        <v>95.2</v>
      </c>
      <c r="G121" s="78">
        <v>91.9</v>
      </c>
      <c r="H121" s="78">
        <v>90.8</v>
      </c>
      <c r="I121" s="78">
        <v>88.9</v>
      </c>
      <c r="J121" s="151">
        <v>90.8</v>
      </c>
      <c r="K121" s="83">
        <f>J121/I121</f>
        <v>1.0213723284589424</v>
      </c>
      <c r="L121" s="117" t="str">
        <f t="shared" si="19"/>
        <v>Ⅲ</v>
      </c>
      <c r="M121" s="91"/>
      <c r="N121" s="108" t="str">
        <f t="shared" si="17"/>
        <v>③</v>
      </c>
      <c r="O121" s="108" t="str">
        <f t="shared" si="20"/>
        <v>⑤</v>
      </c>
      <c r="P121" s="109" t="str">
        <f t="shared" si="18"/>
        <v>Ⅲ</v>
      </c>
      <c r="Q121" s="55">
        <f>J121-I121</f>
        <v>1.8999999999999915</v>
      </c>
      <c r="R121" s="262"/>
      <c r="S121" s="265"/>
      <c r="T121" s="268"/>
      <c r="U121" s="271"/>
      <c r="V121" s="268"/>
      <c r="W121" s="259"/>
      <c r="X121" s="161"/>
      <c r="Y121" s="7" t="s">
        <v>21</v>
      </c>
    </row>
    <row r="122" spans="1:25" x14ac:dyDescent="0.15">
      <c r="A122" s="51"/>
      <c r="B122" s="62"/>
      <c r="C122" s="24" t="s">
        <v>120</v>
      </c>
      <c r="D122" s="34"/>
      <c r="E122" s="61" t="s">
        <v>48</v>
      </c>
      <c r="F122" s="19">
        <v>81.599999999999994</v>
      </c>
      <c r="G122" s="78">
        <v>81.599999999999994</v>
      </c>
      <c r="H122" s="78">
        <v>81.599999999999994</v>
      </c>
      <c r="I122" s="78">
        <v>86.2</v>
      </c>
      <c r="J122" s="151">
        <v>81.3</v>
      </c>
      <c r="K122" s="83">
        <f>J122/I122</f>
        <v>0.94315545243619481</v>
      </c>
      <c r="L122" s="117" t="str">
        <f t="shared" si="19"/>
        <v>Ⅲ</v>
      </c>
      <c r="M122" s="91"/>
      <c r="N122" s="108" t="str">
        <f t="shared" si="17"/>
        <v>③</v>
      </c>
      <c r="O122" s="108" t="str">
        <f t="shared" si="20"/>
        <v>⑤</v>
      </c>
      <c r="P122" s="109" t="str">
        <f t="shared" si="18"/>
        <v>Ⅲ</v>
      </c>
      <c r="Q122" s="55">
        <f>J122-I122</f>
        <v>-4.9000000000000057</v>
      </c>
      <c r="R122" s="262"/>
      <c r="S122" s="265"/>
      <c r="T122" s="268"/>
      <c r="U122" s="271"/>
      <c r="V122" s="268"/>
      <c r="W122" s="259"/>
      <c r="X122" s="161"/>
      <c r="Y122" s="2" t="s">
        <v>126</v>
      </c>
    </row>
    <row r="123" spans="1:25" x14ac:dyDescent="0.15">
      <c r="A123" s="51"/>
      <c r="B123" s="62"/>
      <c r="C123" s="24" t="s">
        <v>121</v>
      </c>
      <c r="D123" s="34"/>
      <c r="E123" s="61" t="s">
        <v>48</v>
      </c>
      <c r="F123" s="19">
        <v>85.9</v>
      </c>
      <c r="G123" s="78">
        <v>85.1</v>
      </c>
      <c r="H123" s="78">
        <v>83.8</v>
      </c>
      <c r="I123" s="78">
        <v>87.7</v>
      </c>
      <c r="J123" s="151">
        <v>86.8</v>
      </c>
      <c r="K123" s="83">
        <f>J123/I123</f>
        <v>0.98973774230330669</v>
      </c>
      <c r="L123" s="117" t="str">
        <f t="shared" si="19"/>
        <v>Ⅲ</v>
      </c>
      <c r="M123" s="91"/>
      <c r="N123" s="108" t="str">
        <f t="shared" si="17"/>
        <v>③</v>
      </c>
      <c r="O123" s="108" t="str">
        <f t="shared" si="20"/>
        <v>⑤</v>
      </c>
      <c r="P123" s="109" t="str">
        <f t="shared" si="18"/>
        <v>Ⅲ</v>
      </c>
      <c r="Q123" s="55">
        <f>J123-I123</f>
        <v>-0.90000000000000568</v>
      </c>
      <c r="R123" s="262"/>
      <c r="S123" s="265"/>
      <c r="T123" s="268"/>
      <c r="U123" s="271"/>
      <c r="V123" s="268"/>
      <c r="W123" s="259"/>
      <c r="X123" s="161"/>
      <c r="Y123" s="2" t="s">
        <v>22</v>
      </c>
    </row>
    <row r="124" spans="1:25" x14ac:dyDescent="0.15">
      <c r="A124" s="51"/>
      <c r="B124" s="62"/>
      <c r="C124" s="24" t="s">
        <v>122</v>
      </c>
      <c r="D124" s="34"/>
      <c r="E124" s="61" t="s">
        <v>48</v>
      </c>
      <c r="F124" s="19">
        <v>89.4</v>
      </c>
      <c r="G124" s="78">
        <v>87.2</v>
      </c>
      <c r="H124" s="173">
        <v>88.6</v>
      </c>
      <c r="I124" s="78">
        <v>92.7</v>
      </c>
      <c r="J124" s="143">
        <v>89.8</v>
      </c>
      <c r="K124" s="83">
        <f>J124/I124</f>
        <v>0.96871628910463858</v>
      </c>
      <c r="L124" s="117" t="str">
        <f t="shared" si="19"/>
        <v>Ⅲ</v>
      </c>
      <c r="M124" s="91"/>
      <c r="N124" s="108" t="str">
        <f t="shared" si="17"/>
        <v>③</v>
      </c>
      <c r="O124" s="108" t="str">
        <f t="shared" si="20"/>
        <v>⑤</v>
      </c>
      <c r="P124" s="109" t="str">
        <f t="shared" si="18"/>
        <v>Ⅲ</v>
      </c>
      <c r="Q124" s="55">
        <f>J124-I124</f>
        <v>-2.9000000000000057</v>
      </c>
      <c r="R124" s="262"/>
      <c r="S124" s="265"/>
      <c r="T124" s="268"/>
      <c r="U124" s="271"/>
      <c r="V124" s="268"/>
      <c r="W124" s="259"/>
      <c r="X124" s="161"/>
      <c r="Y124" s="2" t="s">
        <v>135</v>
      </c>
    </row>
    <row r="125" spans="1:25" x14ac:dyDescent="0.15">
      <c r="A125" s="51"/>
      <c r="B125" s="62"/>
      <c r="C125" s="24" t="s">
        <v>115</v>
      </c>
      <c r="D125" s="34"/>
      <c r="E125" s="61" t="s">
        <v>48</v>
      </c>
      <c r="F125" s="19">
        <v>87.3</v>
      </c>
      <c r="G125" s="78">
        <v>90.9</v>
      </c>
      <c r="H125" s="78">
        <v>91.7</v>
      </c>
      <c r="I125" s="78">
        <v>89.6</v>
      </c>
      <c r="J125" s="151">
        <v>89.4</v>
      </c>
      <c r="K125" s="83">
        <f>J125/I125</f>
        <v>0.99776785714285732</v>
      </c>
      <c r="L125" s="117" t="str">
        <f t="shared" si="19"/>
        <v>Ⅲ</v>
      </c>
      <c r="M125" s="91"/>
      <c r="N125" s="108" t="str">
        <f t="shared" si="17"/>
        <v>③</v>
      </c>
      <c r="O125" s="108" t="str">
        <f t="shared" si="20"/>
        <v>⑤</v>
      </c>
      <c r="P125" s="109" t="str">
        <f t="shared" si="18"/>
        <v>Ⅲ</v>
      </c>
      <c r="Q125" s="55">
        <f>J125-I125</f>
        <v>-0.19999999999998863</v>
      </c>
      <c r="R125" s="262"/>
      <c r="S125" s="265"/>
      <c r="T125" s="268"/>
      <c r="U125" s="271"/>
      <c r="V125" s="268"/>
      <c r="W125" s="259"/>
      <c r="X125" s="161"/>
      <c r="Y125" s="2" t="s">
        <v>23</v>
      </c>
    </row>
    <row r="126" spans="1:25" x14ac:dyDescent="0.15">
      <c r="A126" s="51"/>
      <c r="B126" s="62" t="s">
        <v>18</v>
      </c>
      <c r="C126" s="24"/>
      <c r="D126" s="34"/>
      <c r="E126" s="61"/>
      <c r="F126" s="22"/>
      <c r="G126" s="72"/>
      <c r="H126" s="14"/>
      <c r="I126" s="72"/>
      <c r="J126" s="48"/>
      <c r="K126" s="83"/>
      <c r="L126" s="118"/>
      <c r="M126" s="91"/>
      <c r="N126" s="108"/>
      <c r="O126" s="108"/>
      <c r="P126" s="109"/>
      <c r="Q126" s="54"/>
      <c r="R126" s="262"/>
      <c r="S126" s="265"/>
      <c r="T126" s="268"/>
      <c r="U126" s="271"/>
      <c r="V126" s="268"/>
      <c r="W126" s="259"/>
      <c r="X126" s="161"/>
      <c r="Y126" s="7" t="s">
        <v>139</v>
      </c>
    </row>
    <row r="127" spans="1:25" x14ac:dyDescent="0.15">
      <c r="A127" s="51"/>
      <c r="B127" s="62"/>
      <c r="C127" s="24" t="s">
        <v>107</v>
      </c>
      <c r="D127" s="34"/>
      <c r="E127" s="61" t="s">
        <v>25</v>
      </c>
      <c r="F127" s="23">
        <v>20175</v>
      </c>
      <c r="G127" s="75">
        <v>20010</v>
      </c>
      <c r="H127" s="75">
        <v>20493</v>
      </c>
      <c r="I127" s="75">
        <v>22905</v>
      </c>
      <c r="J127" s="150">
        <v>22175</v>
      </c>
      <c r="K127" s="83">
        <f t="shared" ref="K127:K131" si="25">J127/I127</f>
        <v>0.96812922942588953</v>
      </c>
      <c r="L127" s="117" t="str">
        <f t="shared" si="19"/>
        <v>Ⅲ</v>
      </c>
      <c r="M127" s="91"/>
      <c r="N127" s="108" t="str">
        <f t="shared" si="17"/>
        <v>①</v>
      </c>
      <c r="O127" s="108" t="str">
        <f t="shared" si="20"/>
        <v>⑤</v>
      </c>
      <c r="P127" s="109" t="str">
        <f t="shared" si="18"/>
        <v>Ⅲ</v>
      </c>
      <c r="Q127" s="54">
        <f t="shared" ref="Q127:Q131" si="26">J127-I127</f>
        <v>-730</v>
      </c>
      <c r="R127" s="262"/>
      <c r="S127" s="265"/>
      <c r="T127" s="268"/>
      <c r="U127" s="271"/>
      <c r="V127" s="268"/>
      <c r="W127" s="259"/>
      <c r="X127" s="161"/>
      <c r="Y127" s="7" t="s">
        <v>21</v>
      </c>
    </row>
    <row r="128" spans="1:25" x14ac:dyDescent="0.15">
      <c r="A128" s="51"/>
      <c r="B128" s="62"/>
      <c r="C128" s="24" t="s">
        <v>112</v>
      </c>
      <c r="D128" s="34"/>
      <c r="E128" s="61" t="s">
        <v>25</v>
      </c>
      <c r="F128" s="23">
        <v>9322</v>
      </c>
      <c r="G128" s="75">
        <v>9183</v>
      </c>
      <c r="H128" s="75">
        <v>9862</v>
      </c>
      <c r="I128" s="75">
        <v>10390</v>
      </c>
      <c r="J128" s="150">
        <v>10071</v>
      </c>
      <c r="K128" s="83">
        <f t="shared" si="25"/>
        <v>0.96929740134744946</v>
      </c>
      <c r="L128" s="117" t="str">
        <f t="shared" si="19"/>
        <v>Ⅲ</v>
      </c>
      <c r="M128" s="91"/>
      <c r="N128" s="108" t="str">
        <f t="shared" si="17"/>
        <v>①</v>
      </c>
      <c r="O128" s="108" t="str">
        <f t="shared" si="20"/>
        <v>⑤</v>
      </c>
      <c r="P128" s="109" t="str">
        <f t="shared" si="18"/>
        <v>Ⅲ</v>
      </c>
      <c r="Q128" s="54">
        <f t="shared" si="26"/>
        <v>-319</v>
      </c>
      <c r="R128" s="262"/>
      <c r="S128" s="265"/>
      <c r="T128" s="268"/>
      <c r="U128" s="271"/>
      <c r="V128" s="268"/>
      <c r="W128" s="259"/>
      <c r="X128" s="161"/>
      <c r="Y128" s="2" t="s">
        <v>126</v>
      </c>
    </row>
    <row r="129" spans="1:25" x14ac:dyDescent="0.15">
      <c r="A129" s="51"/>
      <c r="B129" s="62"/>
      <c r="C129" s="24" t="s">
        <v>121</v>
      </c>
      <c r="D129" s="34"/>
      <c r="E129" s="61" t="s">
        <v>25</v>
      </c>
      <c r="F129" s="23">
        <v>910</v>
      </c>
      <c r="G129" s="75">
        <v>890</v>
      </c>
      <c r="H129" s="75">
        <v>955</v>
      </c>
      <c r="I129" s="75">
        <v>970</v>
      </c>
      <c r="J129" s="150">
        <v>1111</v>
      </c>
      <c r="K129" s="83">
        <f t="shared" si="25"/>
        <v>1.145360824742268</v>
      </c>
      <c r="L129" s="117" t="str">
        <f t="shared" si="19"/>
        <v>Ⅳ</v>
      </c>
      <c r="M129" s="91"/>
      <c r="N129" s="108" t="str">
        <f t="shared" si="17"/>
        <v>①</v>
      </c>
      <c r="O129" s="108" t="str">
        <f t="shared" si="20"/>
        <v>③</v>
      </c>
      <c r="P129" s="109" t="str">
        <f t="shared" si="18"/>
        <v>Ⅳ</v>
      </c>
      <c r="Q129" s="54">
        <f t="shared" si="26"/>
        <v>141</v>
      </c>
      <c r="R129" s="262"/>
      <c r="S129" s="265"/>
      <c r="T129" s="268"/>
      <c r="U129" s="271"/>
      <c r="V129" s="268"/>
      <c r="W129" s="259"/>
      <c r="X129" s="161"/>
      <c r="Y129" s="2" t="s">
        <v>22</v>
      </c>
    </row>
    <row r="130" spans="1:25" x14ac:dyDescent="0.15">
      <c r="A130" s="51"/>
      <c r="B130" s="62"/>
      <c r="C130" s="24" t="s">
        <v>122</v>
      </c>
      <c r="D130" s="34"/>
      <c r="E130" s="61" t="s">
        <v>25</v>
      </c>
      <c r="F130" s="23">
        <v>11485</v>
      </c>
      <c r="G130" s="75">
        <v>11711</v>
      </c>
      <c r="H130" s="75">
        <v>13226</v>
      </c>
      <c r="I130" s="75">
        <v>14994</v>
      </c>
      <c r="J130" s="150">
        <v>13925</v>
      </c>
      <c r="K130" s="83">
        <f t="shared" si="25"/>
        <v>0.92870481525943716</v>
      </c>
      <c r="L130" s="117" t="str">
        <f t="shared" si="19"/>
        <v>Ⅲ</v>
      </c>
      <c r="M130" s="91"/>
      <c r="N130" s="108" t="str">
        <f t="shared" si="17"/>
        <v>①</v>
      </c>
      <c r="O130" s="108" t="str">
        <f t="shared" si="20"/>
        <v>⑤</v>
      </c>
      <c r="P130" s="109" t="str">
        <f t="shared" si="18"/>
        <v>Ⅲ</v>
      </c>
      <c r="Q130" s="54">
        <f t="shared" si="26"/>
        <v>-1069</v>
      </c>
      <c r="R130" s="262"/>
      <c r="S130" s="265"/>
      <c r="T130" s="268"/>
      <c r="U130" s="271"/>
      <c r="V130" s="268"/>
      <c r="W130" s="259"/>
      <c r="X130" s="161"/>
      <c r="Y130" s="2" t="s">
        <v>135</v>
      </c>
    </row>
    <row r="131" spans="1:25" x14ac:dyDescent="0.15">
      <c r="A131" s="51"/>
      <c r="B131" s="62"/>
      <c r="C131" s="24" t="s">
        <v>115</v>
      </c>
      <c r="D131" s="34"/>
      <c r="E131" s="61" t="s">
        <v>25</v>
      </c>
      <c r="F131" s="23">
        <v>9457</v>
      </c>
      <c r="G131" s="75">
        <v>10124</v>
      </c>
      <c r="H131" s="75">
        <v>10812</v>
      </c>
      <c r="I131" s="75">
        <v>10800</v>
      </c>
      <c r="J131" s="150">
        <v>10813</v>
      </c>
      <c r="K131" s="83">
        <f t="shared" si="25"/>
        <v>1.0012037037037036</v>
      </c>
      <c r="L131" s="117" t="str">
        <f t="shared" si="19"/>
        <v>Ⅲ</v>
      </c>
      <c r="M131" s="91"/>
      <c r="N131" s="108" t="str">
        <f t="shared" si="17"/>
        <v>①</v>
      </c>
      <c r="O131" s="108" t="str">
        <f t="shared" si="20"/>
        <v>⑤</v>
      </c>
      <c r="P131" s="109" t="str">
        <f t="shared" si="18"/>
        <v>Ⅲ</v>
      </c>
      <c r="Q131" s="54">
        <f t="shared" si="26"/>
        <v>13</v>
      </c>
      <c r="R131" s="262"/>
      <c r="S131" s="265"/>
      <c r="T131" s="268"/>
      <c r="U131" s="271"/>
      <c r="V131" s="268"/>
      <c r="W131" s="259"/>
      <c r="X131" s="161"/>
      <c r="Y131" s="2" t="s">
        <v>23</v>
      </c>
    </row>
    <row r="132" spans="1:25" x14ac:dyDescent="0.15">
      <c r="A132" s="51">
        <v>27</v>
      </c>
      <c r="B132" s="62" t="s">
        <v>74</v>
      </c>
      <c r="C132" s="24"/>
      <c r="D132" s="34"/>
      <c r="E132" s="61"/>
      <c r="F132" s="23"/>
      <c r="G132" s="75"/>
      <c r="H132" s="14"/>
      <c r="I132" s="14"/>
      <c r="J132" s="48"/>
      <c r="K132" s="83"/>
      <c r="L132" s="118"/>
      <c r="M132" s="91"/>
      <c r="N132" s="108"/>
      <c r="O132" s="108"/>
      <c r="P132" s="109"/>
      <c r="Q132" s="54"/>
      <c r="R132" s="261">
        <f>COUNTIF($L132:$L138,"Ⅱ")</f>
        <v>0</v>
      </c>
      <c r="S132" s="264">
        <f>COUNTIF($L132:$L138,"Ⅲ")</f>
        <v>6</v>
      </c>
      <c r="T132" s="267">
        <f>COUNTIF($L132:$L138,"Ⅳ")</f>
        <v>0</v>
      </c>
      <c r="U132" s="270">
        <f>T132/V132</f>
        <v>0</v>
      </c>
      <c r="V132" s="267">
        <f>SUM(R132:T138)</f>
        <v>6</v>
      </c>
      <c r="W132" s="258" t="str">
        <f>IF(R132/V132&gt;=2/3,"Ⅱ",IF(AND(50%&lt;=U132,R132=0),"Ⅳ",IF(AND(2/3&lt;=U132,R132/V132&lt;=10%),"Ⅳ","Ⅲ")))</f>
        <v>Ⅲ</v>
      </c>
      <c r="X132" s="161"/>
      <c r="Y132" s="7" t="s">
        <v>139</v>
      </c>
    </row>
    <row r="133" spans="1:25" x14ac:dyDescent="0.15">
      <c r="A133" s="51"/>
      <c r="B133" s="62"/>
      <c r="C133" s="28" t="s">
        <v>107</v>
      </c>
      <c r="D133" s="34"/>
      <c r="E133" s="61" t="s">
        <v>48</v>
      </c>
      <c r="F133" s="19">
        <v>46.6</v>
      </c>
      <c r="G133" s="78">
        <v>46.2</v>
      </c>
      <c r="H133" s="181">
        <v>48</v>
      </c>
      <c r="I133" s="78">
        <v>46.8</v>
      </c>
      <c r="J133" s="183">
        <v>46.8</v>
      </c>
      <c r="K133" s="45">
        <f>1-((J133-I133)/I133)</f>
        <v>1</v>
      </c>
      <c r="L133" s="117" t="str">
        <f t="shared" si="19"/>
        <v>Ⅲ</v>
      </c>
      <c r="M133" s="91"/>
      <c r="N133" s="108" t="str">
        <f t="shared" si="17"/>
        <v>③</v>
      </c>
      <c r="O133" s="108" t="str">
        <f>IF(K133&lt;0.9,"①",IF(AND(1.05&lt;=K133,K133&lt;1.1),"②",IF(AND(1.1&lt;=K133,K133&lt;1.2),"③",IF(K133&gt;=1.2,"④","⑤"))))</f>
        <v>⑤</v>
      </c>
      <c r="P133" s="109" t="str">
        <f t="shared" si="18"/>
        <v>Ⅲ</v>
      </c>
      <c r="Q133" s="55">
        <f t="shared" ref="Q133:Q138" si="27">J133-I133</f>
        <v>0</v>
      </c>
      <c r="R133" s="262"/>
      <c r="S133" s="265"/>
      <c r="T133" s="268"/>
      <c r="U133" s="271"/>
      <c r="V133" s="268"/>
      <c r="W133" s="259"/>
      <c r="X133" s="161"/>
      <c r="Y133" s="7" t="s">
        <v>21</v>
      </c>
    </row>
    <row r="134" spans="1:25" x14ac:dyDescent="0.15">
      <c r="A134" s="51"/>
      <c r="B134" s="62"/>
      <c r="C134" s="28" t="s">
        <v>112</v>
      </c>
      <c r="D134" s="34"/>
      <c r="E134" s="61" t="s">
        <v>48</v>
      </c>
      <c r="F134" s="19">
        <v>67.7</v>
      </c>
      <c r="G134" s="78">
        <v>61.4</v>
      </c>
      <c r="H134" s="181">
        <v>61</v>
      </c>
      <c r="I134" s="78">
        <v>59.6</v>
      </c>
      <c r="J134" s="183">
        <v>57.8</v>
      </c>
      <c r="K134" s="45">
        <f t="shared" ref="K134:K145" si="28">1-((J134-I134)/I134)</f>
        <v>1.0302013422818792</v>
      </c>
      <c r="L134" s="117" t="str">
        <f t="shared" si="19"/>
        <v>Ⅲ</v>
      </c>
      <c r="M134" s="91"/>
      <c r="N134" s="108" t="str">
        <f t="shared" si="17"/>
        <v>③</v>
      </c>
      <c r="O134" s="108" t="str">
        <f t="shared" ref="O134:O138" si="29">IF(K134&lt;0.9,"①",IF(AND(1.05&lt;=K134,K134&lt;1.1),"②",IF(AND(1.1&lt;=K134,K134&lt;1.2),"③",IF(K134&gt;=1.2,"④","⑤"))))</f>
        <v>⑤</v>
      </c>
      <c r="P134" s="109" t="str">
        <f t="shared" si="18"/>
        <v>Ⅲ</v>
      </c>
      <c r="Q134" s="55">
        <f t="shared" si="27"/>
        <v>-1.8000000000000043</v>
      </c>
      <c r="R134" s="262"/>
      <c r="S134" s="265"/>
      <c r="T134" s="268"/>
      <c r="U134" s="271"/>
      <c r="V134" s="268"/>
      <c r="W134" s="259"/>
      <c r="X134" s="161"/>
      <c r="Y134" s="2" t="s">
        <v>126</v>
      </c>
    </row>
    <row r="135" spans="1:25" x14ac:dyDescent="0.15">
      <c r="A135" s="51"/>
      <c r="B135" s="62"/>
      <c r="C135" s="28" t="s">
        <v>104</v>
      </c>
      <c r="D135" s="34"/>
      <c r="E135" s="61" t="s">
        <v>48</v>
      </c>
      <c r="F135" s="19">
        <v>100.7</v>
      </c>
      <c r="G135" s="78">
        <v>94.9</v>
      </c>
      <c r="H135" s="14">
        <v>96.3</v>
      </c>
      <c r="I135" s="78">
        <v>93.5</v>
      </c>
      <c r="J135" s="183">
        <v>91.5</v>
      </c>
      <c r="K135" s="45">
        <f t="shared" si="28"/>
        <v>1.0213903743315509</v>
      </c>
      <c r="L135" s="117" t="str">
        <f t="shared" si="19"/>
        <v>Ⅲ</v>
      </c>
      <c r="M135" s="91"/>
      <c r="N135" s="108" t="str">
        <f t="shared" si="17"/>
        <v>③</v>
      </c>
      <c r="O135" s="108" t="str">
        <f t="shared" si="29"/>
        <v>⑤</v>
      </c>
      <c r="P135" s="109" t="str">
        <f t="shared" si="18"/>
        <v>Ⅲ</v>
      </c>
      <c r="Q135" s="55">
        <f t="shared" si="27"/>
        <v>-2</v>
      </c>
      <c r="R135" s="262"/>
      <c r="S135" s="265"/>
      <c r="T135" s="268"/>
      <c r="U135" s="271"/>
      <c r="V135" s="268"/>
      <c r="W135" s="259"/>
      <c r="X135" s="161"/>
      <c r="Y135" s="2" t="s">
        <v>22</v>
      </c>
    </row>
    <row r="136" spans="1:25" x14ac:dyDescent="0.15">
      <c r="A136" s="51"/>
      <c r="B136" s="62"/>
      <c r="C136" s="28" t="s">
        <v>114</v>
      </c>
      <c r="D136" s="34"/>
      <c r="E136" s="61" t="s">
        <v>48</v>
      </c>
      <c r="F136" s="19">
        <v>45.8</v>
      </c>
      <c r="G136" s="78">
        <v>43.7</v>
      </c>
      <c r="H136" s="14">
        <v>40.299999999999997</v>
      </c>
      <c r="I136" s="78">
        <v>41.1</v>
      </c>
      <c r="J136" s="183">
        <v>37.9</v>
      </c>
      <c r="K136" s="45">
        <f t="shared" si="28"/>
        <v>1.0778588807785889</v>
      </c>
      <c r="L136" s="117" t="str">
        <f t="shared" si="19"/>
        <v>Ⅲ</v>
      </c>
      <c r="M136" s="91"/>
      <c r="N136" s="108" t="str">
        <f t="shared" si="17"/>
        <v>③</v>
      </c>
      <c r="O136" s="108" t="str">
        <f t="shared" si="29"/>
        <v>②</v>
      </c>
      <c r="P136" s="109" t="str">
        <f t="shared" si="18"/>
        <v>Ⅲ</v>
      </c>
      <c r="Q136" s="55">
        <f t="shared" si="27"/>
        <v>-3.2000000000000028</v>
      </c>
      <c r="R136" s="262"/>
      <c r="S136" s="265"/>
      <c r="T136" s="268"/>
      <c r="U136" s="271"/>
      <c r="V136" s="268"/>
      <c r="W136" s="259"/>
      <c r="X136" s="161"/>
      <c r="Y136" s="2" t="s">
        <v>135</v>
      </c>
    </row>
    <row r="137" spans="1:25" x14ac:dyDescent="0.15">
      <c r="A137" s="51"/>
      <c r="B137" s="62"/>
      <c r="C137" s="28" t="s">
        <v>115</v>
      </c>
      <c r="D137" s="34"/>
      <c r="E137" s="61" t="s">
        <v>48</v>
      </c>
      <c r="F137" s="19">
        <v>57.4</v>
      </c>
      <c r="G137" s="78">
        <v>55.4</v>
      </c>
      <c r="H137" s="14">
        <v>55.8</v>
      </c>
      <c r="I137" s="78">
        <v>56.8</v>
      </c>
      <c r="J137" s="183">
        <v>58</v>
      </c>
      <c r="K137" s="45">
        <f t="shared" si="28"/>
        <v>0.97887323943661964</v>
      </c>
      <c r="L137" s="117" t="str">
        <f t="shared" si="19"/>
        <v>Ⅲ</v>
      </c>
      <c r="M137" s="91"/>
      <c r="N137" s="108" t="str">
        <f t="shared" si="17"/>
        <v>③</v>
      </c>
      <c r="O137" s="108" t="str">
        <f t="shared" si="29"/>
        <v>⑤</v>
      </c>
      <c r="P137" s="109" t="str">
        <f t="shared" si="18"/>
        <v>Ⅲ</v>
      </c>
      <c r="Q137" s="55">
        <f t="shared" si="27"/>
        <v>1.2000000000000028</v>
      </c>
      <c r="R137" s="262"/>
      <c r="S137" s="265"/>
      <c r="T137" s="268"/>
      <c r="U137" s="271"/>
      <c r="V137" s="268"/>
      <c r="W137" s="259"/>
      <c r="X137" s="161"/>
      <c r="Y137" s="2" t="s">
        <v>23</v>
      </c>
    </row>
    <row r="138" spans="1:25" x14ac:dyDescent="0.15">
      <c r="A138" s="51"/>
      <c r="B138" s="62"/>
      <c r="C138" s="24" t="s">
        <v>31</v>
      </c>
      <c r="D138" s="34"/>
      <c r="E138" s="61" t="s">
        <v>48</v>
      </c>
      <c r="F138" s="19">
        <v>54.3</v>
      </c>
      <c r="G138" s="78">
        <v>52.2</v>
      </c>
      <c r="H138" s="14">
        <v>51.6</v>
      </c>
      <c r="I138" s="78">
        <v>51.4</v>
      </c>
      <c r="J138" s="183">
        <v>50.1</v>
      </c>
      <c r="K138" s="45">
        <f t="shared" si="28"/>
        <v>1.0252918287937742</v>
      </c>
      <c r="L138" s="117" t="str">
        <f t="shared" si="19"/>
        <v>Ⅲ</v>
      </c>
      <c r="M138" s="91"/>
      <c r="N138" s="108" t="str">
        <f t="shared" si="17"/>
        <v>③</v>
      </c>
      <c r="O138" s="108" t="str">
        <f t="shared" si="29"/>
        <v>⑤</v>
      </c>
      <c r="P138" s="109" t="str">
        <f t="shared" si="18"/>
        <v>Ⅲ</v>
      </c>
      <c r="Q138" s="55">
        <f t="shared" si="27"/>
        <v>-1.2999999999999972</v>
      </c>
      <c r="R138" s="263"/>
      <c r="S138" s="266"/>
      <c r="T138" s="269"/>
      <c r="U138" s="272"/>
      <c r="V138" s="269"/>
      <c r="W138" s="273"/>
      <c r="X138" s="161"/>
      <c r="Y138" s="2" t="s">
        <v>77</v>
      </c>
    </row>
    <row r="139" spans="1:25" x14ac:dyDescent="0.15">
      <c r="A139" s="51">
        <v>28</v>
      </c>
      <c r="B139" s="62" t="s">
        <v>75</v>
      </c>
      <c r="C139" s="24"/>
      <c r="D139" s="34"/>
      <c r="E139" s="61"/>
      <c r="F139" s="19"/>
      <c r="G139" s="78"/>
      <c r="H139" s="14"/>
      <c r="I139" s="78"/>
      <c r="J139" s="184"/>
      <c r="K139" s="83"/>
      <c r="L139" s="118"/>
      <c r="M139" s="91"/>
      <c r="N139" s="108"/>
      <c r="O139" s="108"/>
      <c r="P139" s="109"/>
      <c r="Q139" s="55"/>
      <c r="R139" s="261">
        <f>COUNTIF($L139:$L151,"Ⅱ")</f>
        <v>0</v>
      </c>
      <c r="S139" s="264">
        <f>COUNTIF($L139:$L151,"Ⅲ")</f>
        <v>11</v>
      </c>
      <c r="T139" s="267">
        <f>COUNTIF($L139:$L151,"Ⅳ")</f>
        <v>0</v>
      </c>
      <c r="U139" s="270">
        <f>T139/V139</f>
        <v>0</v>
      </c>
      <c r="V139" s="267">
        <f>SUM(R139:T151)</f>
        <v>11</v>
      </c>
      <c r="W139" s="258" t="str">
        <f>IF(R139/V139&gt;=2/3,"Ⅱ",IF(AND(50%&lt;=U139,R139=0),"Ⅳ",IF(AND(2/3&lt;=U139,R139/V139&lt;=10%),"Ⅳ","Ⅲ")))</f>
        <v>Ⅲ</v>
      </c>
      <c r="X139" s="161"/>
      <c r="Y139" s="7" t="s">
        <v>139</v>
      </c>
    </row>
    <row r="140" spans="1:25" x14ac:dyDescent="0.15">
      <c r="A140" s="51"/>
      <c r="B140" s="62"/>
      <c r="C140" s="28" t="s">
        <v>107</v>
      </c>
      <c r="D140" s="34"/>
      <c r="E140" s="61" t="s">
        <v>48</v>
      </c>
      <c r="F140" s="19">
        <v>33.299999999999997</v>
      </c>
      <c r="G140" s="78">
        <v>31.5</v>
      </c>
      <c r="H140" s="181">
        <v>32</v>
      </c>
      <c r="I140" s="78">
        <v>30.8</v>
      </c>
      <c r="J140" s="183">
        <v>32</v>
      </c>
      <c r="K140" s="45">
        <f t="shared" si="28"/>
        <v>0.96103896103896103</v>
      </c>
      <c r="L140" s="117" t="str">
        <f t="shared" si="19"/>
        <v>Ⅲ</v>
      </c>
      <c r="M140" s="91"/>
      <c r="N140" s="108" t="str">
        <f t="shared" ref="N140:N151" si="30">IF(I140&gt;=501,"①",IF(I140&lt;=100,"③","②"))</f>
        <v>③</v>
      </c>
      <c r="O140" s="108" t="str">
        <f>IF(K140&lt;0.9,"①",IF(AND(1.05&lt;=K140,K140&lt;1.1),"②",IF(AND(1.1&lt;=K140,K140&lt;1.2),"③",IF(K140&gt;=1.2,"④","⑤"))))</f>
        <v>⑤</v>
      </c>
      <c r="P140" s="109" t="str">
        <f t="shared" ref="P140:P151" si="31">INDEX($AB$9:$AD$13,MATCH(O140,$AA$9:$AA$13,0),MATCH(N140,$AB$8:$AD$8,0))</f>
        <v>Ⅲ</v>
      </c>
      <c r="Q140" s="55">
        <f t="shared" ref="Q140:Q145" si="32">J140-I140</f>
        <v>1.1999999999999993</v>
      </c>
      <c r="R140" s="262"/>
      <c r="S140" s="265"/>
      <c r="T140" s="268"/>
      <c r="U140" s="271"/>
      <c r="V140" s="268"/>
      <c r="W140" s="259"/>
      <c r="X140" s="161"/>
      <c r="Y140" s="7" t="s">
        <v>21</v>
      </c>
    </row>
    <row r="141" spans="1:25" x14ac:dyDescent="0.15">
      <c r="A141" s="51"/>
      <c r="B141" s="62"/>
      <c r="C141" s="28" t="s">
        <v>112</v>
      </c>
      <c r="D141" s="34"/>
      <c r="E141" s="61" t="s">
        <v>48</v>
      </c>
      <c r="F141" s="19">
        <v>23</v>
      </c>
      <c r="G141" s="78">
        <v>23.2</v>
      </c>
      <c r="H141" s="181">
        <v>23</v>
      </c>
      <c r="I141" s="78">
        <v>22.5</v>
      </c>
      <c r="J141" s="183">
        <v>23.9</v>
      </c>
      <c r="K141" s="45">
        <f t="shared" si="28"/>
        <v>0.93777777777777782</v>
      </c>
      <c r="L141" s="117" t="str">
        <f t="shared" si="19"/>
        <v>Ⅲ</v>
      </c>
      <c r="M141" s="91"/>
      <c r="N141" s="108" t="str">
        <f t="shared" si="30"/>
        <v>③</v>
      </c>
      <c r="O141" s="108" t="str">
        <f t="shared" ref="O141:O145" si="33">IF(K141&lt;0.9,"①",IF(AND(1.05&lt;=K141,K141&lt;1.1),"②",IF(AND(1.1&lt;=K141,K141&lt;1.2),"③",IF(K141&gt;=1.2,"④","⑤"))))</f>
        <v>⑤</v>
      </c>
      <c r="P141" s="109" t="str">
        <f t="shared" si="31"/>
        <v>Ⅲ</v>
      </c>
      <c r="Q141" s="55">
        <f t="shared" si="32"/>
        <v>1.3999999999999986</v>
      </c>
      <c r="R141" s="262"/>
      <c r="S141" s="265"/>
      <c r="T141" s="268"/>
      <c r="U141" s="271"/>
      <c r="V141" s="268"/>
      <c r="W141" s="259"/>
      <c r="X141" s="161"/>
      <c r="Y141" s="2" t="s">
        <v>126</v>
      </c>
    </row>
    <row r="142" spans="1:25" x14ac:dyDescent="0.15">
      <c r="A142" s="51"/>
      <c r="B142" s="62"/>
      <c r="C142" s="28" t="s">
        <v>104</v>
      </c>
      <c r="D142" s="34"/>
      <c r="E142" s="61" t="s">
        <v>48</v>
      </c>
      <c r="F142" s="19">
        <v>7.4</v>
      </c>
      <c r="G142" s="78">
        <v>6.5</v>
      </c>
      <c r="H142" s="14">
        <v>6.7</v>
      </c>
      <c r="I142" s="78">
        <v>6.9</v>
      </c>
      <c r="J142" s="183">
        <v>6.6</v>
      </c>
      <c r="K142" s="45">
        <f t="shared" si="28"/>
        <v>1.0434782608695654</v>
      </c>
      <c r="L142" s="117" t="str">
        <f t="shared" si="19"/>
        <v>Ⅲ</v>
      </c>
      <c r="M142" s="91"/>
      <c r="N142" s="108" t="str">
        <f t="shared" si="30"/>
        <v>③</v>
      </c>
      <c r="O142" s="108" t="str">
        <f t="shared" si="33"/>
        <v>⑤</v>
      </c>
      <c r="P142" s="109" t="str">
        <f t="shared" si="31"/>
        <v>Ⅲ</v>
      </c>
      <c r="Q142" s="55">
        <f t="shared" si="32"/>
        <v>-0.30000000000000071</v>
      </c>
      <c r="R142" s="262"/>
      <c r="S142" s="265"/>
      <c r="T142" s="268"/>
      <c r="U142" s="271"/>
      <c r="V142" s="268"/>
      <c r="W142" s="259"/>
      <c r="X142" s="161"/>
      <c r="Y142" s="2" t="s">
        <v>22</v>
      </c>
    </row>
    <row r="143" spans="1:25" x14ac:dyDescent="0.15">
      <c r="A143" s="51"/>
      <c r="B143" s="62"/>
      <c r="C143" s="28" t="s">
        <v>114</v>
      </c>
      <c r="D143" s="34"/>
      <c r="E143" s="61" t="s">
        <v>48</v>
      </c>
      <c r="F143" s="19">
        <v>38</v>
      </c>
      <c r="G143" s="78">
        <v>39.1</v>
      </c>
      <c r="H143" s="14">
        <v>37.6</v>
      </c>
      <c r="I143" s="78">
        <v>36</v>
      </c>
      <c r="J143" s="183">
        <v>39.4</v>
      </c>
      <c r="K143" s="45">
        <f t="shared" si="28"/>
        <v>0.90555555555555556</v>
      </c>
      <c r="L143" s="117" t="str">
        <f t="shared" si="19"/>
        <v>Ⅲ</v>
      </c>
      <c r="M143" s="91"/>
      <c r="N143" s="108" t="str">
        <f t="shared" si="30"/>
        <v>③</v>
      </c>
      <c r="O143" s="108" t="str">
        <f t="shared" si="33"/>
        <v>⑤</v>
      </c>
      <c r="P143" s="109" t="str">
        <f t="shared" si="31"/>
        <v>Ⅲ</v>
      </c>
      <c r="Q143" s="55">
        <f t="shared" si="32"/>
        <v>3.3999999999999986</v>
      </c>
      <c r="R143" s="262"/>
      <c r="S143" s="265"/>
      <c r="T143" s="268"/>
      <c r="U143" s="271"/>
      <c r="V143" s="268"/>
      <c r="W143" s="259"/>
      <c r="X143" s="161"/>
      <c r="Y143" s="2" t="s">
        <v>135</v>
      </c>
    </row>
    <row r="144" spans="1:25" x14ac:dyDescent="0.15">
      <c r="A144" s="51"/>
      <c r="B144" s="62"/>
      <c r="C144" s="28" t="s">
        <v>115</v>
      </c>
      <c r="D144" s="34"/>
      <c r="E144" s="61" t="s">
        <v>48</v>
      </c>
      <c r="F144" s="19">
        <v>26.3</v>
      </c>
      <c r="G144" s="78">
        <v>24.3</v>
      </c>
      <c r="H144" s="14">
        <v>23.8</v>
      </c>
      <c r="I144" s="78">
        <v>22.7</v>
      </c>
      <c r="J144" s="183">
        <v>24.4</v>
      </c>
      <c r="K144" s="45">
        <f t="shared" si="28"/>
        <v>0.92511013215859039</v>
      </c>
      <c r="L144" s="117" t="str">
        <f t="shared" si="19"/>
        <v>Ⅲ</v>
      </c>
      <c r="M144" s="91"/>
      <c r="N144" s="108" t="str">
        <f t="shared" si="30"/>
        <v>③</v>
      </c>
      <c r="O144" s="108" t="str">
        <f t="shared" si="33"/>
        <v>⑤</v>
      </c>
      <c r="P144" s="109" t="str">
        <f t="shared" si="31"/>
        <v>Ⅲ</v>
      </c>
      <c r="Q144" s="55">
        <f t="shared" si="32"/>
        <v>1.6999999999999993</v>
      </c>
      <c r="R144" s="262"/>
      <c r="S144" s="265"/>
      <c r="T144" s="268"/>
      <c r="U144" s="271"/>
      <c r="V144" s="268"/>
      <c r="W144" s="259"/>
      <c r="X144" s="161"/>
      <c r="Y144" s="2" t="s">
        <v>23</v>
      </c>
    </row>
    <row r="145" spans="1:25" x14ac:dyDescent="0.15">
      <c r="A145" s="51"/>
      <c r="B145" s="62"/>
      <c r="C145" s="24" t="s">
        <v>31</v>
      </c>
      <c r="D145" s="34"/>
      <c r="E145" s="61" t="s">
        <v>48</v>
      </c>
      <c r="F145" s="19">
        <v>30.6</v>
      </c>
      <c r="G145" s="78">
        <v>29.9</v>
      </c>
      <c r="H145" s="14">
        <v>29.9</v>
      </c>
      <c r="I145" s="78">
        <v>28.6</v>
      </c>
      <c r="J145" s="183">
        <v>30.7</v>
      </c>
      <c r="K145" s="45">
        <f t="shared" si="28"/>
        <v>0.92657342657342667</v>
      </c>
      <c r="L145" s="117" t="str">
        <f t="shared" si="19"/>
        <v>Ⅲ</v>
      </c>
      <c r="M145" s="91"/>
      <c r="N145" s="108" t="str">
        <f t="shared" si="30"/>
        <v>③</v>
      </c>
      <c r="O145" s="108" t="str">
        <f t="shared" si="33"/>
        <v>⑤</v>
      </c>
      <c r="P145" s="109" t="str">
        <f t="shared" si="31"/>
        <v>Ⅲ</v>
      </c>
      <c r="Q145" s="55">
        <f t="shared" si="32"/>
        <v>2.0999999999999979</v>
      </c>
      <c r="R145" s="262"/>
      <c r="S145" s="265"/>
      <c r="T145" s="268"/>
      <c r="U145" s="271"/>
      <c r="V145" s="268"/>
      <c r="W145" s="259"/>
      <c r="X145" s="161"/>
      <c r="Y145" s="2" t="s">
        <v>77</v>
      </c>
    </row>
    <row r="146" spans="1:25" x14ac:dyDescent="0.15">
      <c r="A146" s="51"/>
      <c r="B146" s="62" t="s">
        <v>19</v>
      </c>
      <c r="C146" s="24"/>
      <c r="D146" s="34"/>
      <c r="E146" s="61"/>
      <c r="F146" s="22"/>
      <c r="G146" s="72"/>
      <c r="H146" s="14"/>
      <c r="I146" s="72"/>
      <c r="J146" s="48"/>
      <c r="K146" s="83"/>
      <c r="L146" s="118"/>
      <c r="M146" s="91"/>
      <c r="N146" s="108"/>
      <c r="O146" s="108"/>
      <c r="P146" s="109"/>
      <c r="Q146" s="55"/>
      <c r="R146" s="262"/>
      <c r="S146" s="265"/>
      <c r="T146" s="268"/>
      <c r="U146" s="271"/>
      <c r="V146" s="268"/>
      <c r="W146" s="259"/>
      <c r="X146" s="161"/>
      <c r="Y146" s="7" t="s">
        <v>139</v>
      </c>
    </row>
    <row r="147" spans="1:25" x14ac:dyDescent="0.15">
      <c r="A147" s="51"/>
      <c r="B147" s="62"/>
      <c r="C147" s="28" t="s">
        <v>107</v>
      </c>
      <c r="D147" s="34"/>
      <c r="E147" s="61" t="s">
        <v>48</v>
      </c>
      <c r="F147" s="19">
        <v>69.2</v>
      </c>
      <c r="G147" s="78">
        <v>76.14</v>
      </c>
      <c r="H147" s="78">
        <v>81.099999999999994</v>
      </c>
      <c r="I147" s="78">
        <v>81</v>
      </c>
      <c r="J147" s="151">
        <v>85.88</v>
      </c>
      <c r="K147" s="83">
        <f>J147/I147</f>
        <v>1.0602469135802468</v>
      </c>
      <c r="L147" s="117" t="str">
        <f t="shared" si="19"/>
        <v>Ⅲ</v>
      </c>
      <c r="M147" s="91"/>
      <c r="N147" s="108" t="str">
        <f t="shared" si="30"/>
        <v>③</v>
      </c>
      <c r="O147" s="108" t="str">
        <f t="shared" ref="O147:O151" si="34">IF(J147/I147&lt;90%,"①",IF(AND(105%&lt;=J147/I147,J147/I147&lt;110%),"②",IF(AND(110%&lt;=J147/I147,J147/I147&lt;120%),"③",IF(J147/I147&gt;=120%,"④","⑤"))))</f>
        <v>②</v>
      </c>
      <c r="P147" s="109" t="str">
        <f t="shared" si="31"/>
        <v>Ⅲ</v>
      </c>
      <c r="Q147" s="55">
        <f>J147-I147</f>
        <v>4.8799999999999955</v>
      </c>
      <c r="R147" s="262"/>
      <c r="S147" s="265"/>
      <c r="T147" s="268"/>
      <c r="U147" s="271"/>
      <c r="V147" s="268"/>
      <c r="W147" s="259"/>
      <c r="X147" s="161"/>
      <c r="Y147" s="7" t="s">
        <v>21</v>
      </c>
    </row>
    <row r="148" spans="1:25" x14ac:dyDescent="0.15">
      <c r="A148" s="51"/>
      <c r="B148" s="62"/>
      <c r="C148" s="28" t="s">
        <v>112</v>
      </c>
      <c r="D148" s="34"/>
      <c r="E148" s="61" t="s">
        <v>48</v>
      </c>
      <c r="F148" s="74">
        <v>69.55</v>
      </c>
      <c r="G148" s="130">
        <v>70.12</v>
      </c>
      <c r="H148" s="78">
        <v>77.900000000000006</v>
      </c>
      <c r="I148" s="78">
        <v>81</v>
      </c>
      <c r="J148" s="151">
        <v>84.89</v>
      </c>
      <c r="K148" s="83">
        <f>J148/I148</f>
        <v>1.0480246913580247</v>
      </c>
      <c r="L148" s="117" t="str">
        <f t="shared" ref="L148:L151" si="35">P148</f>
        <v>Ⅲ</v>
      </c>
      <c r="M148" s="91"/>
      <c r="N148" s="108" t="str">
        <f t="shared" si="30"/>
        <v>③</v>
      </c>
      <c r="O148" s="108" t="str">
        <f t="shared" si="34"/>
        <v>⑤</v>
      </c>
      <c r="P148" s="109" t="str">
        <f t="shared" si="31"/>
        <v>Ⅲ</v>
      </c>
      <c r="Q148" s="55">
        <f t="shared" ref="Q148:Q151" si="36">J148-I148</f>
        <v>3.8900000000000006</v>
      </c>
      <c r="R148" s="262"/>
      <c r="S148" s="265"/>
      <c r="T148" s="268"/>
      <c r="U148" s="271"/>
      <c r="V148" s="268"/>
      <c r="W148" s="259"/>
      <c r="X148" s="161"/>
      <c r="Y148" s="2" t="s">
        <v>130</v>
      </c>
    </row>
    <row r="149" spans="1:25" x14ac:dyDescent="0.15">
      <c r="A149" s="51"/>
      <c r="B149" s="62"/>
      <c r="C149" s="28" t="s">
        <v>104</v>
      </c>
      <c r="D149" s="34"/>
      <c r="E149" s="61" t="s">
        <v>48</v>
      </c>
      <c r="F149" s="19">
        <v>55.32</v>
      </c>
      <c r="G149" s="78">
        <v>67.87</v>
      </c>
      <c r="H149" s="78">
        <v>67.540000000000006</v>
      </c>
      <c r="I149" s="78">
        <v>72</v>
      </c>
      <c r="J149" s="151">
        <v>73.8</v>
      </c>
      <c r="K149" s="83">
        <f>J149/I149</f>
        <v>1.0249999999999999</v>
      </c>
      <c r="L149" s="117" t="str">
        <f t="shared" si="35"/>
        <v>Ⅲ</v>
      </c>
      <c r="M149" s="91"/>
      <c r="N149" s="108" t="str">
        <f t="shared" si="30"/>
        <v>③</v>
      </c>
      <c r="O149" s="108" t="str">
        <f t="shared" si="34"/>
        <v>⑤</v>
      </c>
      <c r="P149" s="109" t="str">
        <f t="shared" si="31"/>
        <v>Ⅲ</v>
      </c>
      <c r="Q149" s="55">
        <f t="shared" si="36"/>
        <v>1.7999999999999972</v>
      </c>
      <c r="R149" s="262"/>
      <c r="S149" s="265"/>
      <c r="T149" s="268"/>
      <c r="U149" s="271"/>
      <c r="V149" s="268"/>
      <c r="W149" s="259"/>
      <c r="X149" s="161"/>
      <c r="Y149" s="2" t="s">
        <v>22</v>
      </c>
    </row>
    <row r="150" spans="1:25" x14ac:dyDescent="0.15">
      <c r="A150" s="51"/>
      <c r="B150" s="62"/>
      <c r="C150" s="28" t="s">
        <v>114</v>
      </c>
      <c r="D150" s="34"/>
      <c r="E150" s="61" t="s">
        <v>48</v>
      </c>
      <c r="F150" s="19">
        <v>69.599999999999994</v>
      </c>
      <c r="G150" s="78">
        <v>77.260000000000005</v>
      </c>
      <c r="H150" s="174">
        <v>81</v>
      </c>
      <c r="I150" s="78">
        <v>82.5</v>
      </c>
      <c r="J150" s="112">
        <v>88</v>
      </c>
      <c r="K150" s="83">
        <f>J150/I150</f>
        <v>1.0666666666666667</v>
      </c>
      <c r="L150" s="117" t="str">
        <f t="shared" si="35"/>
        <v>Ⅲ</v>
      </c>
      <c r="M150" s="91"/>
      <c r="N150" s="108" t="str">
        <f t="shared" si="30"/>
        <v>③</v>
      </c>
      <c r="O150" s="108" t="str">
        <f t="shared" si="34"/>
        <v>②</v>
      </c>
      <c r="P150" s="109" t="str">
        <f t="shared" si="31"/>
        <v>Ⅲ</v>
      </c>
      <c r="Q150" s="55">
        <f t="shared" si="36"/>
        <v>5.5</v>
      </c>
      <c r="R150" s="262"/>
      <c r="S150" s="265"/>
      <c r="T150" s="268"/>
      <c r="U150" s="271"/>
      <c r="V150" s="268"/>
      <c r="W150" s="259"/>
      <c r="X150" s="161"/>
      <c r="Y150" s="2" t="s">
        <v>135</v>
      </c>
    </row>
    <row r="151" spans="1:25" ht="14.25" thickBot="1" x14ac:dyDescent="0.2">
      <c r="A151" s="51"/>
      <c r="B151" s="79"/>
      <c r="C151" s="132" t="s">
        <v>115</v>
      </c>
      <c r="D151" s="38"/>
      <c r="E151" s="80" t="s">
        <v>48</v>
      </c>
      <c r="F151" s="133">
        <v>69.89</v>
      </c>
      <c r="G151" s="134">
        <v>86.45</v>
      </c>
      <c r="H151" s="175">
        <v>89.3</v>
      </c>
      <c r="I151" s="133">
        <v>85</v>
      </c>
      <c r="J151" s="135">
        <v>88.91</v>
      </c>
      <c r="K151" s="85">
        <f>J151/I151</f>
        <v>1.046</v>
      </c>
      <c r="L151" s="136" t="str">
        <f t="shared" si="35"/>
        <v>Ⅲ</v>
      </c>
      <c r="M151" s="95"/>
      <c r="N151" s="115" t="str">
        <f t="shared" si="30"/>
        <v>③</v>
      </c>
      <c r="O151" s="115" t="str">
        <f t="shared" si="34"/>
        <v>⑤</v>
      </c>
      <c r="P151" s="116" t="str">
        <f t="shared" si="31"/>
        <v>Ⅲ</v>
      </c>
      <c r="Q151" s="137">
        <f t="shared" si="36"/>
        <v>3.9099999999999966</v>
      </c>
      <c r="R151" s="274"/>
      <c r="S151" s="275"/>
      <c r="T151" s="276"/>
      <c r="U151" s="277"/>
      <c r="V151" s="276"/>
      <c r="W151" s="260"/>
      <c r="X151" s="161"/>
      <c r="Y151" s="2" t="s">
        <v>23</v>
      </c>
    </row>
    <row r="152" spans="1:25" s="7" customFormat="1" x14ac:dyDescent="0.15">
      <c r="C152" s="13"/>
      <c r="D152" s="13"/>
      <c r="F152" s="13"/>
      <c r="G152" s="13"/>
      <c r="H152" s="13"/>
      <c r="I152" s="13"/>
      <c r="J152" s="13"/>
      <c r="K152" s="13"/>
      <c r="L152" s="144"/>
      <c r="M152" s="144"/>
      <c r="N152" s="144"/>
      <c r="O152" s="144"/>
      <c r="P152" s="144"/>
      <c r="Q152" s="13"/>
      <c r="R152" s="13"/>
      <c r="S152" s="13"/>
      <c r="T152" s="13"/>
      <c r="U152" s="13"/>
      <c r="V152" s="13"/>
      <c r="W152" s="13"/>
      <c r="X152" s="13"/>
    </row>
  </sheetData>
  <autoFilter ref="B5:Y151"/>
  <mergeCells count="96">
    <mergeCell ref="W139:W151"/>
    <mergeCell ref="R132:R138"/>
    <mergeCell ref="S132:S138"/>
    <mergeCell ref="T132:T138"/>
    <mergeCell ref="U132:U138"/>
    <mergeCell ref="V132:V138"/>
    <mergeCell ref="W132:W138"/>
    <mergeCell ref="R139:R151"/>
    <mergeCell ref="S139:S151"/>
    <mergeCell ref="T139:T151"/>
    <mergeCell ref="U139:U151"/>
    <mergeCell ref="V139:V151"/>
    <mergeCell ref="W120:W131"/>
    <mergeCell ref="R106:R119"/>
    <mergeCell ref="S106:S119"/>
    <mergeCell ref="T106:T119"/>
    <mergeCell ref="U106:U119"/>
    <mergeCell ref="V106:V119"/>
    <mergeCell ref="W106:W119"/>
    <mergeCell ref="R120:R131"/>
    <mergeCell ref="S120:S131"/>
    <mergeCell ref="T120:T131"/>
    <mergeCell ref="U120:U131"/>
    <mergeCell ref="V120:V131"/>
    <mergeCell ref="W101:W105"/>
    <mergeCell ref="R95:R100"/>
    <mergeCell ref="S95:S100"/>
    <mergeCell ref="T95:T100"/>
    <mergeCell ref="U95:U100"/>
    <mergeCell ref="V95:V100"/>
    <mergeCell ref="W95:W100"/>
    <mergeCell ref="R101:R105"/>
    <mergeCell ref="S101:S105"/>
    <mergeCell ref="T101:T105"/>
    <mergeCell ref="U101:U105"/>
    <mergeCell ref="V101:V105"/>
    <mergeCell ref="W82:W94"/>
    <mergeCell ref="W39:W66"/>
    <mergeCell ref="R67:R81"/>
    <mergeCell ref="S67:S81"/>
    <mergeCell ref="T67:T81"/>
    <mergeCell ref="U67:U81"/>
    <mergeCell ref="V67:V81"/>
    <mergeCell ref="W67:W81"/>
    <mergeCell ref="V39:V66"/>
    <mergeCell ref="R82:R94"/>
    <mergeCell ref="S82:S94"/>
    <mergeCell ref="T82:T94"/>
    <mergeCell ref="U82:U94"/>
    <mergeCell ref="V82:V94"/>
    <mergeCell ref="B39:D39"/>
    <mergeCell ref="R39:R66"/>
    <mergeCell ref="S39:S66"/>
    <mergeCell ref="T39:T66"/>
    <mergeCell ref="U39:U66"/>
    <mergeCell ref="W31:W38"/>
    <mergeCell ref="R24:R30"/>
    <mergeCell ref="S24:S30"/>
    <mergeCell ref="T24:T30"/>
    <mergeCell ref="U24:U30"/>
    <mergeCell ref="V24:V30"/>
    <mergeCell ref="W24:W30"/>
    <mergeCell ref="R31:R38"/>
    <mergeCell ref="S31:S38"/>
    <mergeCell ref="T31:T38"/>
    <mergeCell ref="U31:U38"/>
    <mergeCell ref="V31:V38"/>
    <mergeCell ref="Z17:Z21"/>
    <mergeCell ref="R20:R23"/>
    <mergeCell ref="S20:S23"/>
    <mergeCell ref="T20:T23"/>
    <mergeCell ref="U20:U23"/>
    <mergeCell ref="V20:V23"/>
    <mergeCell ref="W20:W23"/>
    <mergeCell ref="AB7:AD7"/>
    <mergeCell ref="Z9:Z13"/>
    <mergeCell ref="R14:R19"/>
    <mergeCell ref="S14:S19"/>
    <mergeCell ref="T14:T19"/>
    <mergeCell ref="U14:U19"/>
    <mergeCell ref="V14:V19"/>
    <mergeCell ref="W14:W19"/>
    <mergeCell ref="Z15:AA16"/>
    <mergeCell ref="AB15:AD15"/>
    <mergeCell ref="R6:R13"/>
    <mergeCell ref="S6:S13"/>
    <mergeCell ref="T6:T13"/>
    <mergeCell ref="U6:U13"/>
    <mergeCell ref="V6:V13"/>
    <mergeCell ref="W6:W13"/>
    <mergeCell ref="A1:W1"/>
    <mergeCell ref="A2:W2"/>
    <mergeCell ref="B3:Q3"/>
    <mergeCell ref="B4:D4"/>
    <mergeCell ref="L4:M4"/>
    <mergeCell ref="N4:P4"/>
  </mergeCells>
  <phoneticPr fontId="11"/>
  <conditionalFormatting sqref="R6:S6 L6:L151 R14:X14 R20:X20 R24:X24 R31:X31 R39:X39 R67:X67 R82:X82 R101:X101 R106:X106 R120:X120 R132:X132 R139:X139 R95:X95">
    <cfRule type="containsText" dxfId="2" priority="3" operator="containsText" text="Ⅱ">
      <formula>NOT(ISERROR(SEARCH("Ⅱ",L6)))</formula>
    </cfRule>
  </conditionalFormatting>
  <conditionalFormatting sqref="V6:X6">
    <cfRule type="containsText" dxfId="1" priority="2" operator="containsText" text="Ⅱ">
      <formula>NOT(ISERROR(SEARCH("Ⅱ",V6)))</formula>
    </cfRule>
  </conditionalFormatting>
  <conditionalFormatting sqref="T6:U6">
    <cfRule type="containsText" dxfId="0" priority="1" operator="containsText" text="Ⅱ">
      <formula>NOT(ISERROR(SEARCH("Ⅱ",T6)))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scale="70" firstPageNumber="6" fitToHeight="0" orientation="portrait" useFirstPageNumber="1" r:id="rId1"/>
  <headerFooter scaleWithDoc="0">
    <oddHeader>&amp;R&amp;8令和元年6月5日 事務局長会議資料</oddHeader>
    <oddFooter>&amp;C2-&amp;P</oddFooter>
  </headerFooter>
  <rowBreaks count="1" manualBreakCount="1">
    <brk id="119" max="1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修正★資料2-6~2-7 (色なし、黒字化)</vt:lpstr>
      <vt:lpstr>修正★資料2-6~2-7 </vt:lpstr>
      <vt:lpstr>局長会議時点資料2-6~2-7</vt:lpstr>
      <vt:lpstr>元データ</vt:lpstr>
      <vt:lpstr>'局長会議時点資料2-6~2-7'!Print_Area</vt:lpstr>
      <vt:lpstr>元データ!Print_Area</vt:lpstr>
      <vt:lpstr>'修正★資料2-6~2-7 '!Print_Area</vt:lpstr>
      <vt:lpstr>'修正★資料2-6~2-7 (色なし、黒字化)'!Print_Area</vt:lpstr>
      <vt:lpstr>'局長会議時点資料2-6~2-7'!Print_Titles</vt:lpstr>
      <vt:lpstr>元データ!Print_Titles</vt:lpstr>
      <vt:lpstr>'修正★資料2-6~2-7 '!Print_Titles</vt:lpstr>
      <vt:lpstr>'修正★資料2-6~2-7 (色なし、黒字化)'!Print_Titles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藤見　雅之</dc:creator>
  <cp:lastModifiedBy>大阪府</cp:lastModifiedBy>
  <cp:lastPrinted>2019-07-09T03:53:37Z</cp:lastPrinted>
  <dcterms:created xsi:type="dcterms:W3CDTF">2011-09-09T04:02:18Z</dcterms:created>
  <dcterms:modified xsi:type="dcterms:W3CDTF">2019-07-09T03:53:41Z</dcterms:modified>
</cp:coreProperties>
</file>