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023sv0fs001\NET_DATA\06_【選挙】\02 選挙全般\04-31　府議会議員選挙\と　投開票\18_投開票結果\"/>
    </mc:Choice>
  </mc:AlternateContent>
  <bookViews>
    <workbookView xWindow="-15" yWindow="-15" windowWidth="7650" windowHeight="9135"/>
  </bookViews>
  <sheets>
    <sheet name="投票結果" sheetId="3" r:id="rId1"/>
  </sheets>
  <definedNames>
    <definedName name="_xlnm.Print_Area" localSheetId="0">投票結果!$A$1:$P$100</definedName>
    <definedName name="_xlnm.Print_Titles" localSheetId="0">投票結果!$1:$6</definedName>
  </definedNames>
  <calcPr calcId="162913"/>
</workbook>
</file>

<file path=xl/calcChain.xml><?xml version="1.0" encoding="utf-8"?>
<calcChain xmlns="http://schemas.openxmlformats.org/spreadsheetml/2006/main">
  <c r="L8" i="3" l="1"/>
  <c r="L9" i="3"/>
  <c r="L10" i="3"/>
  <c r="L12" i="3"/>
  <c r="L13" i="3"/>
  <c r="L14" i="3"/>
  <c r="L15" i="3"/>
  <c r="L16" i="3"/>
  <c r="L18" i="3"/>
  <c r="L19" i="3"/>
  <c r="L21" i="3"/>
  <c r="L22" i="3"/>
  <c r="L24" i="3"/>
  <c r="L25" i="3"/>
  <c r="L26" i="3"/>
  <c r="L27" i="3"/>
  <c r="L28" i="3"/>
  <c r="L29" i="3"/>
  <c r="L30" i="3"/>
  <c r="L31" i="3"/>
  <c r="L32" i="3"/>
  <c r="L33" i="3"/>
  <c r="L35" i="3"/>
  <c r="L36" i="3"/>
  <c r="L37" i="3"/>
  <c r="L38" i="3"/>
  <c r="L40" i="3"/>
  <c r="L41" i="3"/>
  <c r="L42" i="3"/>
  <c r="L44" i="3"/>
  <c r="L45" i="3"/>
  <c r="L46" i="3"/>
  <c r="L47" i="3"/>
  <c r="L53" i="3"/>
  <c r="L54" i="3"/>
  <c r="L57" i="3"/>
  <c r="L59" i="3"/>
  <c r="L60" i="3"/>
  <c r="L61" i="3"/>
  <c r="L62" i="3"/>
  <c r="L63" i="3"/>
  <c r="L65" i="3"/>
  <c r="L66" i="3"/>
  <c r="L67" i="3"/>
  <c r="L68" i="3"/>
  <c r="L69" i="3"/>
  <c r="L72" i="3"/>
  <c r="L74" i="3"/>
  <c r="L84" i="3"/>
  <c r="L85" i="3"/>
  <c r="L87" i="3"/>
  <c r="L89" i="3"/>
  <c r="L90" i="3"/>
  <c r="L91" i="3"/>
  <c r="L92" i="3"/>
  <c r="L93" i="3"/>
  <c r="L94" i="3"/>
  <c r="L96" i="3"/>
  <c r="L7" i="3"/>
  <c r="K8" i="3"/>
  <c r="K9" i="3"/>
  <c r="K10" i="3"/>
  <c r="K12" i="3"/>
  <c r="K13" i="3"/>
  <c r="K14" i="3"/>
  <c r="K15" i="3"/>
  <c r="K16" i="3"/>
  <c r="K18" i="3"/>
  <c r="K19" i="3"/>
  <c r="K21" i="3"/>
  <c r="K22" i="3"/>
  <c r="K24" i="3"/>
  <c r="K25" i="3"/>
  <c r="K26" i="3"/>
  <c r="K27" i="3"/>
  <c r="K28" i="3"/>
  <c r="K29" i="3"/>
  <c r="K30" i="3"/>
  <c r="K31" i="3"/>
  <c r="K32" i="3"/>
  <c r="K33" i="3"/>
  <c r="K35" i="3"/>
  <c r="K36" i="3"/>
  <c r="K37" i="3"/>
  <c r="K38" i="3"/>
  <c r="K40" i="3"/>
  <c r="K41" i="3"/>
  <c r="K42" i="3"/>
  <c r="K44" i="3"/>
  <c r="K45" i="3"/>
  <c r="K46" i="3"/>
  <c r="K47" i="3"/>
  <c r="K53" i="3"/>
  <c r="K54" i="3"/>
  <c r="K57" i="3"/>
  <c r="K59" i="3"/>
  <c r="K60" i="3"/>
  <c r="K61" i="3"/>
  <c r="K62" i="3"/>
  <c r="K63" i="3"/>
  <c r="K65" i="3"/>
  <c r="K66" i="3"/>
  <c r="K67" i="3"/>
  <c r="K68" i="3"/>
  <c r="K69" i="3"/>
  <c r="K72" i="3"/>
  <c r="K74" i="3"/>
  <c r="K84" i="3"/>
  <c r="K85" i="3"/>
  <c r="K87" i="3"/>
  <c r="K89" i="3"/>
  <c r="K90" i="3"/>
  <c r="K91" i="3"/>
  <c r="K92" i="3"/>
  <c r="K93" i="3"/>
  <c r="K94" i="3"/>
  <c r="K96" i="3"/>
  <c r="K7" i="3"/>
  <c r="I8" i="3" l="1"/>
  <c r="I9" i="3"/>
  <c r="I10" i="3"/>
  <c r="I12" i="3"/>
  <c r="I13" i="3"/>
  <c r="I14" i="3"/>
  <c r="I15" i="3"/>
  <c r="I16" i="3"/>
  <c r="I18" i="3"/>
  <c r="I19" i="3"/>
  <c r="I21" i="3"/>
  <c r="I22" i="3"/>
  <c r="I24" i="3"/>
  <c r="I25" i="3"/>
  <c r="I26" i="3"/>
  <c r="I27" i="3"/>
  <c r="I28" i="3"/>
  <c r="I29" i="3"/>
  <c r="I30" i="3"/>
  <c r="I31" i="3"/>
  <c r="I32" i="3"/>
  <c r="I33" i="3"/>
  <c r="I35" i="3"/>
  <c r="I36" i="3"/>
  <c r="I37" i="3"/>
  <c r="I38" i="3"/>
  <c r="I40" i="3"/>
  <c r="I41" i="3"/>
  <c r="I42" i="3"/>
  <c r="I44" i="3"/>
  <c r="I45" i="3"/>
  <c r="I46" i="3"/>
  <c r="I47" i="3"/>
  <c r="I53" i="3"/>
  <c r="I54" i="3"/>
  <c r="I57" i="3"/>
  <c r="I59" i="3"/>
  <c r="I60" i="3"/>
  <c r="I61" i="3"/>
  <c r="I62" i="3"/>
  <c r="I63" i="3"/>
  <c r="I65" i="3"/>
  <c r="I66" i="3"/>
  <c r="I67" i="3"/>
  <c r="I68" i="3"/>
  <c r="I69" i="3"/>
  <c r="I72" i="3"/>
  <c r="I74" i="3"/>
  <c r="I84" i="3"/>
  <c r="I85" i="3"/>
  <c r="I87" i="3"/>
  <c r="I89" i="3"/>
  <c r="I90" i="3"/>
  <c r="I91" i="3"/>
  <c r="I92" i="3"/>
  <c r="I93" i="3"/>
  <c r="I94" i="3"/>
  <c r="I96" i="3"/>
  <c r="H8" i="3"/>
  <c r="H9" i="3"/>
  <c r="H10" i="3"/>
  <c r="H12" i="3"/>
  <c r="H13" i="3"/>
  <c r="H14" i="3"/>
  <c r="H15" i="3"/>
  <c r="H16" i="3"/>
  <c r="H18" i="3"/>
  <c r="H19" i="3"/>
  <c r="H21" i="3"/>
  <c r="H22" i="3"/>
  <c r="H24" i="3"/>
  <c r="H25" i="3"/>
  <c r="H26" i="3"/>
  <c r="H27" i="3"/>
  <c r="H28" i="3"/>
  <c r="H29" i="3"/>
  <c r="H30" i="3"/>
  <c r="H31" i="3"/>
  <c r="H32" i="3"/>
  <c r="H33" i="3"/>
  <c r="H35" i="3"/>
  <c r="H36" i="3"/>
  <c r="H37" i="3"/>
  <c r="H38" i="3"/>
  <c r="H40" i="3"/>
  <c r="H41" i="3"/>
  <c r="H42" i="3"/>
  <c r="H44" i="3"/>
  <c r="H45" i="3"/>
  <c r="H46" i="3"/>
  <c r="H47" i="3"/>
  <c r="H53" i="3"/>
  <c r="H54" i="3"/>
  <c r="H57" i="3"/>
  <c r="H59" i="3"/>
  <c r="H60" i="3"/>
  <c r="H61" i="3"/>
  <c r="H62" i="3"/>
  <c r="H63" i="3"/>
  <c r="H65" i="3"/>
  <c r="H66" i="3"/>
  <c r="H67" i="3"/>
  <c r="H68" i="3"/>
  <c r="H69" i="3"/>
  <c r="H72" i="3"/>
  <c r="H74" i="3"/>
  <c r="H84" i="3"/>
  <c r="H85" i="3"/>
  <c r="H87" i="3"/>
  <c r="H89" i="3"/>
  <c r="H90" i="3"/>
  <c r="H91" i="3"/>
  <c r="H92" i="3"/>
  <c r="H93" i="3"/>
  <c r="H94" i="3"/>
  <c r="H96" i="3"/>
  <c r="I7" i="3"/>
  <c r="H7" i="3"/>
  <c r="O9" i="3"/>
  <c r="O10" i="3"/>
  <c r="O12" i="3"/>
  <c r="O13" i="3"/>
  <c r="O14" i="3"/>
  <c r="O15" i="3"/>
  <c r="O16" i="3"/>
  <c r="O18" i="3"/>
  <c r="O19" i="3"/>
  <c r="O21" i="3"/>
  <c r="O22" i="3"/>
  <c r="O24" i="3"/>
  <c r="O25" i="3"/>
  <c r="O26" i="3"/>
  <c r="O27" i="3"/>
  <c r="O28" i="3"/>
  <c r="O29" i="3"/>
  <c r="O30" i="3"/>
  <c r="O31" i="3"/>
  <c r="O32" i="3"/>
  <c r="O33" i="3"/>
  <c r="O35" i="3"/>
  <c r="O36" i="3"/>
  <c r="O37" i="3"/>
  <c r="O38" i="3"/>
  <c r="O40" i="3"/>
  <c r="O41" i="3"/>
  <c r="O42" i="3"/>
  <c r="O44" i="3"/>
  <c r="O45" i="3"/>
  <c r="O46" i="3"/>
  <c r="O47" i="3"/>
  <c r="O53" i="3"/>
  <c r="O54" i="3"/>
  <c r="O57" i="3"/>
  <c r="O59" i="3"/>
  <c r="O60" i="3"/>
  <c r="O61" i="3"/>
  <c r="O62" i="3"/>
  <c r="O63" i="3"/>
  <c r="O65" i="3"/>
  <c r="O66" i="3"/>
  <c r="O67" i="3"/>
  <c r="O68" i="3"/>
  <c r="O69" i="3"/>
  <c r="O72" i="3"/>
  <c r="O74" i="3"/>
  <c r="O84" i="3"/>
  <c r="O85" i="3"/>
  <c r="O87" i="3"/>
  <c r="O89" i="3"/>
  <c r="O90" i="3"/>
  <c r="O91" i="3"/>
  <c r="O92" i="3"/>
  <c r="O93" i="3"/>
  <c r="O94" i="3"/>
  <c r="O96" i="3"/>
  <c r="N9" i="3"/>
  <c r="N10" i="3"/>
  <c r="N12" i="3"/>
  <c r="N13" i="3"/>
  <c r="N14" i="3"/>
  <c r="N15" i="3"/>
  <c r="N16" i="3"/>
  <c r="N18" i="3"/>
  <c r="N19" i="3"/>
  <c r="N21" i="3"/>
  <c r="N22" i="3"/>
  <c r="N24" i="3"/>
  <c r="N25" i="3"/>
  <c r="N26" i="3"/>
  <c r="N27" i="3"/>
  <c r="N28" i="3"/>
  <c r="N29" i="3"/>
  <c r="N30" i="3"/>
  <c r="N31" i="3"/>
  <c r="N32" i="3"/>
  <c r="N33" i="3"/>
  <c r="N35" i="3"/>
  <c r="N36" i="3"/>
  <c r="N37" i="3"/>
  <c r="N38" i="3"/>
  <c r="N40" i="3"/>
  <c r="N41" i="3"/>
  <c r="N42" i="3"/>
  <c r="N44" i="3"/>
  <c r="N45" i="3"/>
  <c r="N46" i="3"/>
  <c r="N47" i="3"/>
  <c r="N53" i="3"/>
  <c r="N54" i="3"/>
  <c r="N57" i="3"/>
  <c r="N59" i="3"/>
  <c r="N60" i="3"/>
  <c r="N61" i="3"/>
  <c r="N62" i="3"/>
  <c r="N63" i="3"/>
  <c r="N65" i="3"/>
  <c r="N66" i="3"/>
  <c r="N67" i="3"/>
  <c r="N68" i="3"/>
  <c r="N69" i="3"/>
  <c r="N72" i="3"/>
  <c r="N74" i="3"/>
  <c r="N84" i="3"/>
  <c r="N85" i="3"/>
  <c r="N87" i="3"/>
  <c r="N89" i="3"/>
  <c r="N90" i="3"/>
  <c r="N91" i="3"/>
  <c r="N92" i="3"/>
  <c r="N93" i="3"/>
  <c r="N94" i="3"/>
  <c r="N96" i="3"/>
  <c r="O8" i="3" l="1"/>
  <c r="O7" i="3"/>
  <c r="N8" i="3"/>
  <c r="N7" i="3"/>
  <c r="F99" i="3"/>
  <c r="E99" i="3"/>
  <c r="F98" i="3"/>
  <c r="E98" i="3"/>
  <c r="G96" i="3"/>
  <c r="F95" i="3"/>
  <c r="E95" i="3"/>
  <c r="G95" i="3" s="1"/>
  <c r="G94" i="3"/>
  <c r="G93" i="3"/>
  <c r="G92" i="3"/>
  <c r="G91" i="3"/>
  <c r="G90" i="3"/>
  <c r="G89" i="3"/>
  <c r="G87" i="3"/>
  <c r="F86" i="3"/>
  <c r="E86" i="3"/>
  <c r="G85" i="3"/>
  <c r="G84" i="3"/>
  <c r="G74" i="3"/>
  <c r="G72" i="3"/>
  <c r="F71" i="3"/>
  <c r="E71" i="3"/>
  <c r="F70" i="3"/>
  <c r="E70" i="3"/>
  <c r="G69" i="3"/>
  <c r="G68" i="3"/>
  <c r="G67" i="3"/>
  <c r="G66" i="3"/>
  <c r="G65" i="3"/>
  <c r="F64" i="3"/>
  <c r="E64" i="3"/>
  <c r="G64" i="3" s="1"/>
  <c r="G63" i="3"/>
  <c r="G62" i="3"/>
  <c r="G61" i="3"/>
  <c r="G60" i="3"/>
  <c r="G59" i="3"/>
  <c r="G57" i="3"/>
  <c r="F56" i="3"/>
  <c r="E56" i="3"/>
  <c r="F55" i="3"/>
  <c r="E55" i="3"/>
  <c r="G54" i="3"/>
  <c r="G53" i="3"/>
  <c r="G47" i="3"/>
  <c r="G46" i="3"/>
  <c r="G45" i="3"/>
  <c r="G44" i="3"/>
  <c r="F43" i="3"/>
  <c r="E43" i="3"/>
  <c r="G42" i="3"/>
  <c r="G41" i="3"/>
  <c r="G40" i="3"/>
  <c r="F39" i="3"/>
  <c r="E39" i="3"/>
  <c r="G39" i="3" s="1"/>
  <c r="G38" i="3"/>
  <c r="G37" i="3"/>
  <c r="G36" i="3"/>
  <c r="G35" i="3"/>
  <c r="F34" i="3"/>
  <c r="E34" i="3"/>
  <c r="G33" i="3"/>
  <c r="G32" i="3"/>
  <c r="G31" i="3"/>
  <c r="G30" i="3"/>
  <c r="G29" i="3"/>
  <c r="G28" i="3"/>
  <c r="G27" i="3"/>
  <c r="G26" i="3"/>
  <c r="G25" i="3"/>
  <c r="G24" i="3"/>
  <c r="G22" i="3"/>
  <c r="G21" i="3"/>
  <c r="F20" i="3"/>
  <c r="E20" i="3"/>
  <c r="G20" i="3" s="1"/>
  <c r="G19" i="3"/>
  <c r="G18" i="3"/>
  <c r="F17" i="3"/>
  <c r="E17" i="3"/>
  <c r="G17" i="3" s="1"/>
  <c r="G16" i="3"/>
  <c r="G15" i="3"/>
  <c r="G14" i="3"/>
  <c r="G13" i="3"/>
  <c r="G12" i="3"/>
  <c r="F11" i="3"/>
  <c r="E11" i="3"/>
  <c r="G11" i="3" s="1"/>
  <c r="G10" i="3"/>
  <c r="G9" i="3"/>
  <c r="G8" i="3"/>
  <c r="G7" i="3"/>
  <c r="C99" i="3"/>
  <c r="C98" i="3"/>
  <c r="C95" i="3"/>
  <c r="C86" i="3"/>
  <c r="C71" i="3"/>
  <c r="C70" i="3"/>
  <c r="C64" i="3"/>
  <c r="C56" i="3"/>
  <c r="C55" i="3"/>
  <c r="C43" i="3"/>
  <c r="C39" i="3"/>
  <c r="C34" i="3"/>
  <c r="C20" i="3"/>
  <c r="C17" i="3"/>
  <c r="C11" i="3"/>
  <c r="B99" i="3"/>
  <c r="H99" i="3" s="1"/>
  <c r="B98" i="3"/>
  <c r="B95" i="3"/>
  <c r="B86" i="3"/>
  <c r="B71" i="3"/>
  <c r="B70" i="3"/>
  <c r="B56" i="3"/>
  <c r="B43" i="3"/>
  <c r="B34" i="3"/>
  <c r="L20" i="3" l="1"/>
  <c r="O20" i="3" s="1"/>
  <c r="I20" i="3"/>
  <c r="L17" i="3"/>
  <c r="O17" i="3" s="1"/>
  <c r="I17" i="3"/>
  <c r="L11" i="3"/>
  <c r="O11" i="3" s="1"/>
  <c r="I11" i="3"/>
  <c r="F97" i="3"/>
  <c r="F100" i="3" s="1"/>
  <c r="G43" i="3"/>
  <c r="L43" i="3"/>
  <c r="O43" i="3" s="1"/>
  <c r="I43" i="3"/>
  <c r="L39" i="3"/>
  <c r="O39" i="3" s="1"/>
  <c r="I39" i="3"/>
  <c r="K43" i="3"/>
  <c r="N43" i="3" s="1"/>
  <c r="H43" i="3"/>
  <c r="G55" i="3"/>
  <c r="G86" i="3"/>
  <c r="G56" i="3"/>
  <c r="L64" i="3"/>
  <c r="O64" i="3" s="1"/>
  <c r="I64" i="3"/>
  <c r="L86" i="3"/>
  <c r="O86" i="3" s="1"/>
  <c r="I86" i="3"/>
  <c r="K86" i="3"/>
  <c r="N86" i="3" s="1"/>
  <c r="H86" i="3"/>
  <c r="L55" i="3"/>
  <c r="O55" i="3" s="1"/>
  <c r="I55" i="3"/>
  <c r="L56" i="3"/>
  <c r="O56" i="3" s="1"/>
  <c r="I56" i="3"/>
  <c r="K56" i="3"/>
  <c r="N56" i="3" s="1"/>
  <c r="H56" i="3"/>
  <c r="G71" i="3"/>
  <c r="G70" i="3"/>
  <c r="L70" i="3"/>
  <c r="O70" i="3" s="1"/>
  <c r="I70" i="3"/>
  <c r="L71" i="3"/>
  <c r="O71" i="3" s="1"/>
  <c r="I71" i="3"/>
  <c r="K71" i="3"/>
  <c r="N71" i="3" s="1"/>
  <c r="H71" i="3"/>
  <c r="K70" i="3"/>
  <c r="N70" i="3" s="1"/>
  <c r="H70" i="3"/>
  <c r="L95" i="3"/>
  <c r="O95" i="3" s="1"/>
  <c r="I95" i="3"/>
  <c r="K95" i="3"/>
  <c r="N95" i="3" s="1"/>
  <c r="H95" i="3"/>
  <c r="I99" i="3"/>
  <c r="K99" i="3"/>
  <c r="N99" i="3" s="1"/>
  <c r="L99" i="3"/>
  <c r="O99" i="3" s="1"/>
  <c r="G99" i="3"/>
  <c r="G98" i="3"/>
  <c r="L98" i="3"/>
  <c r="O98" i="3" s="1"/>
  <c r="I98" i="3"/>
  <c r="K98" i="3"/>
  <c r="N98" i="3" s="1"/>
  <c r="H98" i="3"/>
  <c r="K34" i="3"/>
  <c r="N34" i="3" s="1"/>
  <c r="L34" i="3"/>
  <c r="O34" i="3" s="1"/>
  <c r="C97" i="3"/>
  <c r="I34" i="3"/>
  <c r="B97" i="3"/>
  <c r="H34" i="3"/>
  <c r="G34" i="3"/>
  <c r="E97" i="3"/>
  <c r="B55" i="3"/>
  <c r="B64" i="3"/>
  <c r="B39" i="3"/>
  <c r="D39" i="3" s="1"/>
  <c r="D34" i="3"/>
  <c r="B20" i="3"/>
  <c r="B17" i="3"/>
  <c r="B11" i="3"/>
  <c r="D8" i="3"/>
  <c r="M8" i="3" s="1"/>
  <c r="D9" i="3"/>
  <c r="D10" i="3"/>
  <c r="D12" i="3"/>
  <c r="D13" i="3"/>
  <c r="D14" i="3"/>
  <c r="D15" i="3"/>
  <c r="D16" i="3"/>
  <c r="D18" i="3"/>
  <c r="D19" i="3"/>
  <c r="D21" i="3"/>
  <c r="D22" i="3"/>
  <c r="D24" i="3"/>
  <c r="D25" i="3"/>
  <c r="D26" i="3"/>
  <c r="D27" i="3"/>
  <c r="D28" i="3"/>
  <c r="D29" i="3"/>
  <c r="D30" i="3"/>
  <c r="D31" i="3"/>
  <c r="D32" i="3"/>
  <c r="D33" i="3"/>
  <c r="D35" i="3"/>
  <c r="D36" i="3"/>
  <c r="D37" i="3"/>
  <c r="D38" i="3"/>
  <c r="D40" i="3"/>
  <c r="D41" i="3"/>
  <c r="D42" i="3"/>
  <c r="D43" i="3"/>
  <c r="D44" i="3"/>
  <c r="D45" i="3"/>
  <c r="D46" i="3"/>
  <c r="D47" i="3"/>
  <c r="D53" i="3"/>
  <c r="D54" i="3"/>
  <c r="D55" i="3"/>
  <c r="D57" i="3"/>
  <c r="D59" i="3"/>
  <c r="D60" i="3"/>
  <c r="D61" i="3"/>
  <c r="D62" i="3"/>
  <c r="D63" i="3"/>
  <c r="D65" i="3"/>
  <c r="D66" i="3"/>
  <c r="D67" i="3"/>
  <c r="D68" i="3"/>
  <c r="D69" i="3"/>
  <c r="D70" i="3"/>
  <c r="D71" i="3"/>
  <c r="D72" i="3"/>
  <c r="D74" i="3"/>
  <c r="D84" i="3"/>
  <c r="D85" i="3"/>
  <c r="D86" i="3"/>
  <c r="D87" i="3"/>
  <c r="D89" i="3"/>
  <c r="D90" i="3"/>
  <c r="D91" i="3"/>
  <c r="D92" i="3"/>
  <c r="D93" i="3"/>
  <c r="D94" i="3"/>
  <c r="D95" i="3"/>
  <c r="D96" i="3"/>
  <c r="D98" i="3"/>
  <c r="D99" i="3"/>
  <c r="D7" i="3"/>
  <c r="M7" i="3" s="1"/>
  <c r="M47" i="3" l="1"/>
  <c r="P47" i="3" s="1"/>
  <c r="J47" i="3"/>
  <c r="M28" i="3"/>
  <c r="P28" i="3" s="1"/>
  <c r="J28" i="3"/>
  <c r="M30" i="3"/>
  <c r="P30" i="3" s="1"/>
  <c r="J30" i="3"/>
  <c r="M26" i="3"/>
  <c r="P26" i="3" s="1"/>
  <c r="J26" i="3"/>
  <c r="M32" i="3"/>
  <c r="P32" i="3" s="1"/>
  <c r="J32" i="3"/>
  <c r="M24" i="3"/>
  <c r="P24" i="3" s="1"/>
  <c r="J24" i="3"/>
  <c r="M27" i="3"/>
  <c r="P27" i="3" s="1"/>
  <c r="J27" i="3"/>
  <c r="M33" i="3"/>
  <c r="P33" i="3" s="1"/>
  <c r="J33" i="3"/>
  <c r="M29" i="3"/>
  <c r="P29" i="3" s="1"/>
  <c r="J29" i="3"/>
  <c r="M25" i="3"/>
  <c r="P25" i="3" s="1"/>
  <c r="J25" i="3"/>
  <c r="M22" i="3"/>
  <c r="P22" i="3" s="1"/>
  <c r="J22" i="3"/>
  <c r="M21" i="3"/>
  <c r="P21" i="3" s="1"/>
  <c r="J21" i="3"/>
  <c r="M19" i="3"/>
  <c r="P19" i="3" s="1"/>
  <c r="J19" i="3"/>
  <c r="K20" i="3"/>
  <c r="N20" i="3" s="1"/>
  <c r="H20" i="3"/>
  <c r="M18" i="3"/>
  <c r="P18" i="3" s="1"/>
  <c r="J18" i="3"/>
  <c r="M45" i="3"/>
  <c r="P45" i="3" s="1"/>
  <c r="J45" i="3"/>
  <c r="M16" i="3"/>
  <c r="P16" i="3" s="1"/>
  <c r="J16" i="3"/>
  <c r="M14" i="3"/>
  <c r="P14" i="3" s="1"/>
  <c r="J14" i="3"/>
  <c r="M13" i="3"/>
  <c r="P13" i="3" s="1"/>
  <c r="J13" i="3"/>
  <c r="M12" i="3"/>
  <c r="P12" i="3" s="1"/>
  <c r="J12" i="3"/>
  <c r="M15" i="3"/>
  <c r="P15" i="3" s="1"/>
  <c r="J15" i="3"/>
  <c r="K17" i="3"/>
  <c r="N17" i="3" s="1"/>
  <c r="H17" i="3"/>
  <c r="K11" i="3"/>
  <c r="N11" i="3" s="1"/>
  <c r="H11" i="3"/>
  <c r="M10" i="3"/>
  <c r="P10" i="3" s="1"/>
  <c r="J10" i="3"/>
  <c r="D11" i="3"/>
  <c r="M9" i="3"/>
  <c r="P9" i="3" s="1"/>
  <c r="J9" i="3"/>
  <c r="M42" i="3"/>
  <c r="P42" i="3" s="1"/>
  <c r="J42" i="3"/>
  <c r="M41" i="3"/>
  <c r="P41" i="3" s="1"/>
  <c r="J41" i="3"/>
  <c r="M40" i="3"/>
  <c r="P40" i="3" s="1"/>
  <c r="J40" i="3"/>
  <c r="M38" i="3"/>
  <c r="P38" i="3" s="1"/>
  <c r="J38" i="3"/>
  <c r="M37" i="3"/>
  <c r="P37" i="3" s="1"/>
  <c r="J37" i="3"/>
  <c r="M39" i="3"/>
  <c r="P39" i="3" s="1"/>
  <c r="J39" i="3"/>
  <c r="K39" i="3"/>
  <c r="N39" i="3" s="1"/>
  <c r="H39" i="3"/>
  <c r="M43" i="3"/>
  <c r="P43" i="3" s="1"/>
  <c r="J43" i="3"/>
  <c r="M35" i="3"/>
  <c r="P35" i="3" s="1"/>
  <c r="J35" i="3"/>
  <c r="M36" i="3"/>
  <c r="P36" i="3" s="1"/>
  <c r="J36" i="3"/>
  <c r="M46" i="3"/>
  <c r="P46" i="3" s="1"/>
  <c r="J46" i="3"/>
  <c r="M66" i="3"/>
  <c r="P66" i="3" s="1"/>
  <c r="J66" i="3"/>
  <c r="M85" i="3"/>
  <c r="P85" i="3" s="1"/>
  <c r="J85" i="3"/>
  <c r="M44" i="3"/>
  <c r="P44" i="3" s="1"/>
  <c r="J44" i="3"/>
  <c r="M62" i="3"/>
  <c r="P62" i="3" s="1"/>
  <c r="J62" i="3"/>
  <c r="M61" i="3"/>
  <c r="P61" i="3" s="1"/>
  <c r="J61" i="3"/>
  <c r="M72" i="3"/>
  <c r="P72" i="3" s="1"/>
  <c r="J72" i="3"/>
  <c r="M60" i="3"/>
  <c r="P60" i="3" s="1"/>
  <c r="J60" i="3"/>
  <c r="M57" i="3"/>
  <c r="P57" i="3" s="1"/>
  <c r="J57" i="3"/>
  <c r="M53" i="3"/>
  <c r="P53" i="3" s="1"/>
  <c r="J53" i="3"/>
  <c r="M89" i="3"/>
  <c r="P89" i="3" s="1"/>
  <c r="J89" i="3"/>
  <c r="M59" i="3"/>
  <c r="P59" i="3" s="1"/>
  <c r="J59" i="3"/>
  <c r="M91" i="3"/>
  <c r="P91" i="3" s="1"/>
  <c r="J91" i="3"/>
  <c r="M96" i="3"/>
  <c r="P96" i="3" s="1"/>
  <c r="J96" i="3"/>
  <c r="M74" i="3"/>
  <c r="P74" i="3" s="1"/>
  <c r="J74" i="3"/>
  <c r="M65" i="3"/>
  <c r="P65" i="3" s="1"/>
  <c r="J65" i="3"/>
  <c r="M87" i="3"/>
  <c r="P87" i="3" s="1"/>
  <c r="J87" i="3"/>
  <c r="D64" i="3"/>
  <c r="K64" i="3"/>
  <c r="N64" i="3" s="1"/>
  <c r="H64" i="3"/>
  <c r="M63" i="3"/>
  <c r="P63" i="3" s="1"/>
  <c r="J63" i="3"/>
  <c r="M93" i="3"/>
  <c r="P93" i="3" s="1"/>
  <c r="J93" i="3"/>
  <c r="M67" i="3"/>
  <c r="P67" i="3" s="1"/>
  <c r="J67" i="3"/>
  <c r="M86" i="3"/>
  <c r="P86" i="3" s="1"/>
  <c r="J86" i="3"/>
  <c r="M84" i="3"/>
  <c r="P84" i="3" s="1"/>
  <c r="J84" i="3"/>
  <c r="M92" i="3"/>
  <c r="P92" i="3" s="1"/>
  <c r="J92" i="3"/>
  <c r="M55" i="3"/>
  <c r="P55" i="3" s="1"/>
  <c r="J55" i="3"/>
  <c r="M54" i="3"/>
  <c r="P54" i="3" s="1"/>
  <c r="J54" i="3"/>
  <c r="D56" i="3"/>
  <c r="K55" i="3"/>
  <c r="N55" i="3" s="1"/>
  <c r="H55" i="3"/>
  <c r="M69" i="3"/>
  <c r="P69" i="3" s="1"/>
  <c r="J69" i="3"/>
  <c r="M70" i="3"/>
  <c r="P70" i="3" s="1"/>
  <c r="J70" i="3"/>
  <c r="M68" i="3"/>
  <c r="P68" i="3" s="1"/>
  <c r="J68" i="3"/>
  <c r="M71" i="3"/>
  <c r="P71" i="3" s="1"/>
  <c r="J71" i="3"/>
  <c r="J99" i="3"/>
  <c r="M95" i="3"/>
  <c r="P95" i="3" s="1"/>
  <c r="J95" i="3"/>
  <c r="M94" i="3"/>
  <c r="P94" i="3" s="1"/>
  <c r="J94" i="3"/>
  <c r="M90" i="3"/>
  <c r="P90" i="3" s="1"/>
  <c r="J90" i="3"/>
  <c r="M31" i="3"/>
  <c r="P31" i="3" s="1"/>
  <c r="J31" i="3"/>
  <c r="M99" i="3"/>
  <c r="P99" i="3" s="1"/>
  <c r="M98" i="3"/>
  <c r="P98" i="3" s="1"/>
  <c r="J98" i="3"/>
  <c r="M34" i="3"/>
  <c r="P34" i="3" s="1"/>
  <c r="K97" i="3"/>
  <c r="N97" i="3" s="1"/>
  <c r="L97" i="3"/>
  <c r="O97" i="3" s="1"/>
  <c r="D97" i="3"/>
  <c r="J8" i="3"/>
  <c r="P8" i="3"/>
  <c r="J34" i="3"/>
  <c r="C100" i="3"/>
  <c r="L100" i="3" s="1"/>
  <c r="I97" i="3"/>
  <c r="P7" i="3"/>
  <c r="J7" i="3"/>
  <c r="B100" i="3"/>
  <c r="H97" i="3"/>
  <c r="G97" i="3"/>
  <c r="E100" i="3"/>
  <c r="D20" i="3"/>
  <c r="D17" i="3"/>
  <c r="M20" i="3" l="1"/>
  <c r="P20" i="3" s="1"/>
  <c r="J20" i="3"/>
  <c r="M17" i="3"/>
  <c r="P17" i="3" s="1"/>
  <c r="J17" i="3"/>
  <c r="M11" i="3"/>
  <c r="P11" i="3" s="1"/>
  <c r="J11" i="3"/>
  <c r="M64" i="3"/>
  <c r="P64" i="3" s="1"/>
  <c r="J64" i="3"/>
  <c r="M56" i="3"/>
  <c r="P56" i="3" s="1"/>
  <c r="J56" i="3"/>
  <c r="K100" i="3"/>
  <c r="N100" i="3" s="1"/>
  <c r="M97" i="3"/>
  <c r="P97" i="3" s="1"/>
  <c r="J97" i="3"/>
  <c r="I100" i="3"/>
  <c r="O100" i="3"/>
  <c r="H100" i="3"/>
  <c r="D100" i="3"/>
  <c r="G100" i="3"/>
  <c r="M100" i="3" l="1"/>
  <c r="P100" i="3" s="1"/>
  <c r="J100" i="3"/>
</calcChain>
</file>

<file path=xl/sharedStrings.xml><?xml version="1.0" encoding="utf-8"?>
<sst xmlns="http://schemas.openxmlformats.org/spreadsheetml/2006/main" count="394" uniqueCount="125">
  <si>
    <t>開票区名</t>
  </si>
  <si>
    <t>選挙当日有権者数</t>
  </si>
  <si>
    <t>投票率(%)</t>
  </si>
  <si>
    <t>男</t>
  </si>
  <si>
    <t>女</t>
  </si>
  <si>
    <t>計</t>
  </si>
  <si>
    <t>大阪府選挙管理委員会</t>
    <rPh sb="0" eb="3">
      <t>オオサカフ</t>
    </rPh>
    <phoneticPr fontId="2"/>
  </si>
  <si>
    <t>大阪府議会議員選挙　投票結果</t>
    <rPh sb="0" eb="3">
      <t>オオサカフ</t>
    </rPh>
    <rPh sb="3" eb="5">
      <t>ギカイ</t>
    </rPh>
    <rPh sb="5" eb="7">
      <t>ギイン</t>
    </rPh>
    <phoneticPr fontId="2"/>
  </si>
  <si>
    <t>投票者数</t>
    <phoneticPr fontId="2"/>
  </si>
  <si>
    <t>府議・様式１</t>
    <rPh sb="0" eb="2">
      <t>フギ</t>
    </rPh>
    <phoneticPr fontId="2"/>
  </si>
  <si>
    <t>大阪市　北区</t>
  </si>
  <si>
    <t>大阪市　都島区</t>
  </si>
  <si>
    <t>　大阪市　福島区</t>
  </si>
  <si>
    <t>　大阪市　此花区</t>
  </si>
  <si>
    <t>大阪市福島区及び此花区</t>
  </si>
  <si>
    <t>大阪市　中央区</t>
  </si>
  <si>
    <t>大阪市　西区</t>
  </si>
  <si>
    <t>大阪市　港区</t>
  </si>
  <si>
    <t>　大阪市　大正区</t>
  </si>
  <si>
    <t>　大阪市　西成区</t>
  </si>
  <si>
    <t>大阪市大正区及び西成区</t>
  </si>
  <si>
    <t>　大阪市　天王寺区</t>
  </si>
  <si>
    <t>　大阪市　浪速区</t>
  </si>
  <si>
    <t>大阪市天王寺区及び浪速区</t>
  </si>
  <si>
    <t>大阪市　西淀川区</t>
  </si>
  <si>
    <t>大阪市　淀川区</t>
  </si>
  <si>
    <t>大阪市　東淀川区</t>
  </si>
  <si>
    <t>大阪市　東成区</t>
  </si>
  <si>
    <t>大阪市　生野区</t>
  </si>
  <si>
    <t>大阪市　旭区</t>
  </si>
  <si>
    <t>大阪市　城東区</t>
  </si>
  <si>
    <t>大阪市　鶴見区</t>
  </si>
  <si>
    <t>大阪市　阿倍野区</t>
  </si>
  <si>
    <t>大阪市　住之江区</t>
  </si>
  <si>
    <t>大阪市　住吉区</t>
  </si>
  <si>
    <t>大阪市　東住吉区</t>
  </si>
  <si>
    <t>大阪市　平野区</t>
  </si>
  <si>
    <t>大阪市</t>
  </si>
  <si>
    <t>堺市　堺区</t>
  </si>
  <si>
    <t>堺市　中区</t>
  </si>
  <si>
    <t>　堺市　東区</t>
  </si>
  <si>
    <t>　堺市　美原区</t>
  </si>
  <si>
    <t>堺市東区及び美原区</t>
  </si>
  <si>
    <t>堺市　西区</t>
  </si>
  <si>
    <t>堺市　南区</t>
  </si>
  <si>
    <t>堺市　北区</t>
  </si>
  <si>
    <t>堺市</t>
  </si>
  <si>
    <t>岸和田市</t>
  </si>
  <si>
    <t>豊中市</t>
  </si>
  <si>
    <t>池田市</t>
  </si>
  <si>
    <t>吹田市</t>
  </si>
  <si>
    <t>　泉大津市</t>
  </si>
  <si>
    <t>　高石市</t>
  </si>
  <si>
    <t>　　忠岡町</t>
  </si>
  <si>
    <t>　泉北郡</t>
  </si>
  <si>
    <t>泉大津市、高石市及び泉北郡</t>
  </si>
  <si>
    <t>　高槻市</t>
  </si>
  <si>
    <t>　　島本町</t>
  </si>
  <si>
    <t>　三島郡</t>
  </si>
  <si>
    <t>高槻市及び三島郡</t>
  </si>
  <si>
    <t>貝塚市</t>
  </si>
  <si>
    <t>守口市</t>
  </si>
  <si>
    <t>枚方市</t>
  </si>
  <si>
    <t>茨木市</t>
  </si>
  <si>
    <t>八尾市</t>
  </si>
  <si>
    <t>　泉佐野市</t>
  </si>
  <si>
    <t>　熊取町</t>
  </si>
  <si>
    <t>泉佐野市及び泉南郡熊取町</t>
  </si>
  <si>
    <t>　富田林市</t>
  </si>
  <si>
    <t>　大阪狭山市</t>
  </si>
  <si>
    <t>　　太子町</t>
  </si>
  <si>
    <t>　　河南町</t>
  </si>
  <si>
    <t>　　千早赤阪村</t>
  </si>
  <si>
    <t>　南河内郡</t>
  </si>
  <si>
    <t>富田林市、大阪狭山市及び南河内郡</t>
  </si>
  <si>
    <t>寝屋川市</t>
  </si>
  <si>
    <t>河内長野市</t>
  </si>
  <si>
    <t>松原市</t>
  </si>
  <si>
    <t>　大東市</t>
  </si>
  <si>
    <t>　四條畷市</t>
  </si>
  <si>
    <t>大東市及び四條畷市</t>
  </si>
  <si>
    <t>和泉市</t>
  </si>
  <si>
    <t>　箕面市</t>
  </si>
  <si>
    <t>　　豊能町</t>
  </si>
  <si>
    <t>　　能勢町</t>
  </si>
  <si>
    <t>　豊能郡</t>
  </si>
  <si>
    <t>箕面市及び豊能郡</t>
  </si>
  <si>
    <t>　柏原市</t>
  </si>
  <si>
    <t>　藤井寺市</t>
  </si>
  <si>
    <t>柏原市及び藤井寺市</t>
  </si>
  <si>
    <t>羽曳野市</t>
  </si>
  <si>
    <t>門真市</t>
  </si>
  <si>
    <t>摂津市</t>
  </si>
  <si>
    <t>東大阪市</t>
  </si>
  <si>
    <t>　泉南市</t>
  </si>
  <si>
    <t>　阪南市</t>
  </si>
  <si>
    <t>　田尻町</t>
  </si>
  <si>
    <t>　岬町</t>
  </si>
  <si>
    <t>泉南市、阪南市並びに泉南郡田尻町及び岬町</t>
  </si>
  <si>
    <t>交野市</t>
  </si>
  <si>
    <t>政令市計</t>
  </si>
  <si>
    <t>その他市計</t>
  </si>
  <si>
    <t>町村計</t>
  </si>
  <si>
    <t>府計</t>
  </si>
  <si>
    <t>平成３１年４月７日執行</t>
    <phoneticPr fontId="9"/>
  </si>
  <si>
    <t>前回投票率(%)</t>
    <rPh sb="0" eb="2">
      <t>ゼンカイ</t>
    </rPh>
    <phoneticPr fontId="9"/>
  </si>
  <si>
    <t>棄権者数</t>
    <phoneticPr fontId="9"/>
  </si>
  <si>
    <t>前回との差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</si>
  <si>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</si>
  <si>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</si>
  <si>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</si>
  <si>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</si>
  <si>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</si>
  <si>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</si>
  <si>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</si>
  <si>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</si>
  <si>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</si>
  <si>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</si>
  <si>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</si>
  <si>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</si>
  <si>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</si>
  <si>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</si>
  <si>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</si>
  <si>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</si>
  <si>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22時　32分現在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</si>
</sst>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/>
    <xf numFmtId="49" fontId="5" fillId="0" borderId="0" xfId="0" applyNumberFormat="1" applyFont="1" applyFill="1"/>
    <xf numFmtId="49" fontId="6" fillId="0" borderId="0" xfId="0" applyNumberFormat="1" applyFont="1" applyFill="1"/>
    <xf numFmtId="49" fontId="3" fillId="0" borderId="0" xfId="0" applyNumberFormat="1" applyFont="1" applyFill="1"/>
    <xf numFmtId="49" fontId="7" fillId="0" borderId="0" xfId="0" applyNumberFormat="1" applyFont="1" applyFill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/>
    </xf>
    <xf numFmtId="4" fontId="8" fillId="0" borderId="6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4" fontId="8" fillId="0" borderId="31" xfId="0" applyNumberFormat="1" applyFont="1" applyFill="1" applyBorder="1" applyAlignment="1">
      <alignment horizontal="right"/>
    </xf>
    <xf numFmtId="4" fontId="8" fillId="0" borderId="32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4" fontId="8" fillId="0" borderId="35" xfId="0" applyNumberFormat="1" applyFont="1" applyFill="1" applyBorder="1" applyAlignment="1">
      <alignment horizontal="right"/>
    </xf>
    <xf numFmtId="4" fontId="8" fillId="0" borderId="36" xfId="0" applyNumberFormat="1" applyFont="1" applyFill="1" applyBorder="1" applyAlignment="1">
      <alignment horizontal="right"/>
    </xf>
    <xf numFmtId="49" fontId="8" fillId="0" borderId="37" xfId="0" applyNumberFormat="1" applyFont="1" applyFill="1" applyBorder="1" applyAlignment="1">
      <alignment horizontal="left"/>
    </xf>
    <xf numFmtId="49" fontId="8" fillId="0" borderId="38" xfId="0" applyNumberFormat="1" applyFont="1" applyFill="1" applyBorder="1" applyAlignment="1">
      <alignment horizontal="left"/>
    </xf>
    <xf numFmtId="49" fontId="8" fillId="0" borderId="39" xfId="0" applyNumberFormat="1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left"/>
    </xf>
    <xf numFmtId="49" fontId="8" fillId="0" borderId="41" xfId="0" applyNumberFormat="1" applyFont="1" applyFill="1" applyBorder="1" applyAlignment="1">
      <alignment horizontal="left"/>
    </xf>
    <xf numFmtId="49" fontId="8" fillId="0" borderId="42" xfId="0" applyNumberFormat="1" applyFont="1" applyFill="1" applyBorder="1" applyAlignment="1">
      <alignment horizontal="left"/>
    </xf>
    <xf numFmtId="49" fontId="8" fillId="0" borderId="43" xfId="0" applyNumberFormat="1" applyFont="1" applyFill="1" applyBorder="1" applyAlignment="1">
      <alignment horizontal="left"/>
    </xf>
    <xf numFmtId="49" fontId="8" fillId="0" borderId="44" xfId="0" applyNumberFormat="1" applyFont="1" applyFill="1" applyBorder="1" applyAlignment="1">
      <alignment horizontal="left"/>
    </xf>
    <xf numFmtId="49" fontId="8" fillId="0" borderId="45" xfId="0" applyNumberFormat="1" applyFont="1" applyFill="1" applyBorder="1" applyAlignment="1">
      <alignment horizontal="left"/>
    </xf>
    <xf numFmtId="49" fontId="8" fillId="0" borderId="46" xfId="0" applyNumberFormat="1" applyFont="1" applyFill="1" applyBorder="1" applyAlignment="1">
      <alignment horizontal="left"/>
    </xf>
    <xf numFmtId="3" fontId="8" fillId="0" borderId="55" xfId="0" applyNumberFormat="1" applyFont="1" applyFill="1" applyBorder="1" applyAlignment="1">
      <alignment horizontal="right"/>
    </xf>
    <xf numFmtId="3" fontId="8" fillId="0" borderId="57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3" fontId="8" fillId="0" borderId="56" xfId="0" applyNumberFormat="1" applyFont="1" applyFill="1" applyBorder="1" applyAlignment="1">
      <alignment horizontal="right"/>
    </xf>
    <xf numFmtId="3" fontId="8" fillId="0" borderId="60" xfId="0" applyNumberFormat="1" applyFont="1" applyFill="1" applyBorder="1" applyAlignment="1">
      <alignment horizontal="right"/>
    </xf>
    <xf numFmtId="4" fontId="8" fillId="0" borderId="52" xfId="0" applyNumberFormat="1" applyFont="1" applyFill="1" applyBorder="1" applyAlignment="1">
      <alignment horizontal="right"/>
    </xf>
    <xf numFmtId="4" fontId="8" fillId="0" borderId="53" xfId="0" applyNumberFormat="1" applyFont="1" applyFill="1" applyBorder="1" applyAlignment="1">
      <alignment horizontal="right"/>
    </xf>
    <xf numFmtId="4" fontId="8" fillId="0" borderId="54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55" xfId="0" applyNumberFormat="1" applyFont="1" applyFill="1" applyBorder="1" applyAlignment="1">
      <alignment horizontal="right"/>
    </xf>
    <xf numFmtId="4" fontId="8" fillId="0" borderId="56" xfId="0" applyNumberFormat="1" applyFont="1" applyFill="1" applyBorder="1" applyAlignment="1">
      <alignment horizontal="right"/>
    </xf>
    <xf numFmtId="4" fontId="8" fillId="0" borderId="57" xfId="0" applyNumberFormat="1" applyFont="1" applyFill="1" applyBorder="1" applyAlignment="1">
      <alignment horizontal="right"/>
    </xf>
    <xf numFmtId="4" fontId="8" fillId="0" borderId="58" xfId="0" applyNumberFormat="1" applyFont="1" applyFill="1" applyBorder="1" applyAlignment="1">
      <alignment horizontal="right"/>
    </xf>
    <xf numFmtId="4" fontId="8" fillId="0" borderId="59" xfId="0" applyNumberFormat="1" applyFont="1" applyFill="1" applyBorder="1" applyAlignment="1">
      <alignment horizontal="right"/>
    </xf>
    <xf numFmtId="4" fontId="8" fillId="0" borderId="60" xfId="0" applyNumberFormat="1" applyFont="1" applyFill="1" applyBorder="1" applyAlignment="1">
      <alignment horizontal="right"/>
    </xf>
    <xf numFmtId="4" fontId="8" fillId="0" borderId="62" xfId="0" applyNumberFormat="1" applyFont="1" applyFill="1" applyBorder="1" applyAlignment="1">
      <alignment horizontal="right"/>
    </xf>
    <xf numFmtId="4" fontId="8" fillId="0" borderId="63" xfId="0" applyNumberFormat="1" applyFont="1" applyFill="1" applyBorder="1" applyAlignment="1">
      <alignment horizontal="right"/>
    </xf>
    <xf numFmtId="4" fontId="8" fillId="0" borderId="64" xfId="0" applyNumberFormat="1" applyFont="1" applyFill="1" applyBorder="1" applyAlignment="1">
      <alignment horizontal="right"/>
    </xf>
    <xf numFmtId="4" fontId="8" fillId="0" borderId="65" xfId="0" applyNumberFormat="1" applyFont="1" applyFill="1" applyBorder="1" applyAlignment="1">
      <alignment horizontal="right"/>
    </xf>
    <xf numFmtId="4" fontId="8" fillId="0" borderId="66" xfId="0" applyNumberFormat="1" applyFont="1" applyFill="1" applyBorder="1" applyAlignment="1">
      <alignment horizontal="right"/>
    </xf>
    <xf numFmtId="4" fontId="8" fillId="0" borderId="67" xfId="0" applyNumberFormat="1" applyFont="1" applyFill="1" applyBorder="1" applyAlignment="1">
      <alignment horizontal="right"/>
    </xf>
    <xf numFmtId="4" fontId="8" fillId="0" borderId="68" xfId="0" applyNumberFormat="1" applyFont="1" applyFill="1" applyBorder="1" applyAlignment="1">
      <alignment horizontal="right"/>
    </xf>
    <xf numFmtId="4" fontId="8" fillId="0" borderId="69" xfId="0" applyNumberFormat="1" applyFont="1" applyFill="1" applyBorder="1" applyAlignment="1">
      <alignment horizontal="right"/>
    </xf>
    <xf numFmtId="4" fontId="8" fillId="0" borderId="70" xfId="0" applyNumberFormat="1" applyFont="1" applyFill="1" applyBorder="1" applyAlignment="1">
      <alignment horizontal="right"/>
    </xf>
    <xf numFmtId="4" fontId="8" fillId="0" borderId="71" xfId="0" applyNumberFormat="1" applyFont="1" applyFill="1" applyBorder="1" applyAlignment="1">
      <alignment horizontal="right"/>
    </xf>
    <xf numFmtId="4" fontId="8" fillId="0" borderId="61" xfId="0" applyNumberFormat="1" applyFont="1" applyFill="1" applyBorder="1" applyAlignment="1">
      <alignment horizontal="right"/>
    </xf>
    <xf numFmtId="4" fontId="8" fillId="0" borderId="72" xfId="0" applyNumberFormat="1" applyFont="1" applyFill="1" applyBorder="1" applyAlignment="1">
      <alignment horizontal="right"/>
    </xf>
    <xf numFmtId="4" fontId="8" fillId="0" borderId="73" xfId="0" applyNumberFormat="1" applyFont="1" applyFill="1" applyBorder="1" applyAlignment="1">
      <alignment horizontal="right"/>
    </xf>
    <xf numFmtId="4" fontId="8" fillId="0" borderId="74" xfId="0" applyNumberFormat="1" applyFont="1" applyFill="1" applyBorder="1" applyAlignment="1">
      <alignment horizontal="right"/>
    </xf>
    <xf numFmtId="4" fontId="8" fillId="0" borderId="75" xfId="0" applyNumberFormat="1" applyFont="1" applyFill="1" applyBorder="1" applyAlignment="1">
      <alignment horizontal="right"/>
    </xf>
    <xf numFmtId="4" fontId="8" fillId="0" borderId="76" xfId="0" applyNumberFormat="1" applyFont="1" applyFill="1" applyBorder="1" applyAlignment="1">
      <alignment horizontal="right"/>
    </xf>
    <xf numFmtId="4" fontId="8" fillId="0" borderId="77" xfId="0" applyNumberFormat="1" applyFont="1" applyFill="1" applyBorder="1" applyAlignment="1">
      <alignment horizontal="right"/>
    </xf>
    <xf numFmtId="4" fontId="8" fillId="0" borderId="78" xfId="0" applyNumberFormat="1" applyFont="1" applyFill="1" applyBorder="1" applyAlignment="1">
      <alignment horizontal="right"/>
    </xf>
    <xf numFmtId="4" fontId="8" fillId="0" borderId="79" xfId="0" applyNumberFormat="1" applyFont="1" applyFill="1" applyBorder="1" applyAlignment="1">
      <alignment horizontal="right"/>
    </xf>
    <xf numFmtId="4" fontId="8" fillId="0" borderId="80" xfId="0" applyNumberFormat="1" applyFont="1" applyFill="1" applyBorder="1" applyAlignment="1">
      <alignment horizontal="right"/>
    </xf>
    <xf numFmtId="4" fontId="8" fillId="0" borderId="22" xfId="0" applyNumberFormat="1" applyFont="1" applyFill="1" applyBorder="1" applyAlignment="1">
      <alignment horizontal="right"/>
    </xf>
    <xf numFmtId="4" fontId="8" fillId="0" borderId="81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 applyProtection="1">
      <alignment horizontal="right"/>
      <protection locked="0"/>
    </xf>
    <xf numFmtId="3" fontId="8" fillId="0" borderId="61" xfId="0" applyNumberFormat="1" applyFont="1" applyFill="1" applyBorder="1" applyAlignment="1" applyProtection="1">
      <alignment horizontal="right"/>
      <protection locked="0"/>
    </xf>
    <xf numFmtId="3" fontId="8" fillId="0" borderId="53" xfId="0" applyNumberFormat="1" applyFont="1" applyFill="1" applyBorder="1" applyAlignment="1" applyProtection="1">
      <alignment horizontal="right"/>
      <protection locked="0"/>
    </xf>
    <xf numFmtId="3" fontId="8" fillId="0" borderId="14" xfId="0" applyNumberFormat="1" applyFont="1" applyFill="1" applyBorder="1" applyAlignment="1" applyProtection="1">
      <alignment horizontal="right"/>
      <protection locked="0"/>
    </xf>
    <xf numFmtId="3" fontId="8" fillId="0" borderId="54" xfId="0" applyNumberFormat="1" applyFont="1" applyFill="1" applyBorder="1" applyAlignment="1" applyProtection="1">
      <alignment horizontal="right"/>
      <protection locked="0"/>
    </xf>
    <xf numFmtId="3" fontId="8" fillId="0" borderId="29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8" fillId="0" borderId="20" xfId="0" applyNumberFormat="1" applyFont="1" applyFill="1" applyBorder="1" applyAlignment="1" applyProtection="1">
      <alignment horizontal="right"/>
      <protection locked="0"/>
    </xf>
    <xf numFmtId="3" fontId="8" fillId="0" borderId="56" xfId="0" applyNumberFormat="1" applyFont="1" applyFill="1" applyBorder="1" applyAlignment="1" applyProtection="1">
      <alignment horizontal="right"/>
      <protection locked="0"/>
    </xf>
    <xf numFmtId="3" fontId="8" fillId="0" borderId="11" xfId="0" applyNumberFormat="1" applyFont="1" applyFill="1" applyBorder="1" applyAlignment="1" applyProtection="1">
      <alignment horizontal="right"/>
      <protection locked="0"/>
    </xf>
    <xf numFmtId="3" fontId="8" fillId="0" borderId="58" xfId="0" applyNumberFormat="1" applyFont="1" applyFill="1" applyBorder="1" applyAlignment="1" applyProtection="1">
      <alignment horizontal="right"/>
      <protection locked="0"/>
    </xf>
    <xf numFmtId="3" fontId="8" fillId="0" borderId="17" xfId="0" applyNumberFormat="1" applyFont="1" applyFill="1" applyBorder="1" applyAlignment="1" applyProtection="1">
      <alignment horizontal="right"/>
      <protection locked="0"/>
    </xf>
    <xf numFmtId="3" fontId="8" fillId="0" borderId="59" xfId="0" applyNumberFormat="1" applyFont="1" applyFill="1" applyBorder="1" applyAlignment="1" applyProtection="1">
      <alignment horizontal="right"/>
      <protection locked="0"/>
    </xf>
    <xf numFmtId="3" fontId="8" fillId="0" borderId="35" xfId="0" applyNumberFormat="1" applyFont="1" applyFill="1" applyBorder="1" applyAlignment="1" applyProtection="1">
      <alignment horizontal="right"/>
      <protection locked="0"/>
    </xf>
    <xf numFmtId="3" fontId="8" fillId="0" borderId="5" xfId="0" applyNumberFormat="1" applyFont="1" applyFill="1" applyBorder="1" applyAlignment="1" applyProtection="1">
      <alignment horizontal="right"/>
      <protection locked="0"/>
    </xf>
    <xf numFmtId="3" fontId="8" fillId="0" borderId="55" xfId="0" applyNumberFormat="1" applyFont="1" applyFill="1" applyBorder="1" applyAlignment="1" applyProtection="1">
      <alignment horizontal="right"/>
      <protection locked="0"/>
    </xf>
    <xf numFmtId="3" fontId="8" fillId="0" borderId="8" xfId="0" applyNumberFormat="1" applyFont="1" applyFill="1" applyBorder="1" applyAlignment="1" applyProtection="1">
      <alignment horizontal="right"/>
      <protection locked="0"/>
    </xf>
    <xf numFmtId="4" fontId="8" fillId="0" borderId="51" xfId="0" applyNumberFormat="1" applyFont="1" applyFill="1" applyBorder="1" applyAlignment="1">
      <alignment horizontal="right"/>
    </xf>
    <xf numFmtId="49" fontId="3" fillId="0" borderId="47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 applyProtection="1">
      <alignment horizontal="right"/>
      <protection locked="0"/>
    </xf>
    <xf numFmtId="49" fontId="3" fillId="0" borderId="47" xfId="0" applyNumberFormat="1" applyFont="1" applyFill="1" applyBorder="1" applyAlignment="1">
      <alignment horizontal="center" shrinkToFit="1"/>
    </xf>
    <xf numFmtId="49" fontId="3" fillId="0" borderId="48" xfId="0" applyNumberFormat="1" applyFont="1" applyFill="1" applyBorder="1" applyAlignment="1">
      <alignment horizontal="center" shrinkToFit="1"/>
    </xf>
    <xf numFmtId="49" fontId="3" fillId="0" borderId="49" xfId="0" applyNumberFormat="1" applyFont="1" applyFill="1" applyBorder="1" applyAlignment="1">
      <alignment horizontal="center" shrinkToFit="1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view="pageBreakPreview" zoomScaleNormal="130" zoomScaleSheetLayoutView="100"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D4" sqref="D4"/>
    </sheetView>
  </sheetViews>
  <sheetFormatPr defaultRowHeight="13.5" x14ac:dyDescent="0.15"/>
  <cols>
    <col min="1" max="1" width="30.875" style="1" customWidth="1"/>
    <col min="2" max="10" width="8.125" style="1" customWidth="1"/>
    <col min="11" max="16" width="6.125" style="1" customWidth="1"/>
    <col min="17" max="19" width="9" style="2" hidden="1" customWidth="1"/>
    <col min="20" max="16384" width="9" style="2"/>
  </cols>
  <sheetData>
    <row r="1" spans="1:19" x14ac:dyDescent="0.15">
      <c r="K1" s="2"/>
      <c r="L1" s="2"/>
      <c r="M1" s="2"/>
      <c r="N1" s="3"/>
      <c r="O1" s="3"/>
      <c r="P1" s="4" t="s">
        <v>9</v>
      </c>
    </row>
    <row r="2" spans="1:19" ht="18.75" x14ac:dyDescent="0.2">
      <c r="A2" s="5" t="s">
        <v>104</v>
      </c>
      <c r="C2" s="6"/>
      <c r="E2" s="7" t="s">
        <v>7</v>
      </c>
      <c r="F2" s="7"/>
      <c r="G2" s="6"/>
      <c r="I2" s="6"/>
    </row>
    <row r="3" spans="1:19" x14ac:dyDescent="0.15">
      <c r="D3" s="8"/>
      <c r="F3" s="9"/>
      <c r="M3" s="8"/>
      <c r="N3" s="9"/>
      <c r="O3" s="144" t="s">
        <v>124</v>
      </c>
      <c r="P3" s="144"/>
    </row>
    <row r="4" spans="1:19" ht="14.25" thickBot="1" x14ac:dyDescent="0.2">
      <c r="M4" s="8"/>
      <c r="N4" s="9"/>
      <c r="P4" s="10" t="s">
        <v>6</v>
      </c>
    </row>
    <row r="5" spans="1:19" ht="12" customHeight="1" x14ac:dyDescent="0.15">
      <c r="A5" s="148" t="s">
        <v>0</v>
      </c>
      <c r="B5" s="141" t="s">
        <v>1</v>
      </c>
      <c r="C5" s="142"/>
      <c r="D5" s="143"/>
      <c r="E5" s="141" t="s">
        <v>8</v>
      </c>
      <c r="F5" s="142"/>
      <c r="G5" s="143"/>
      <c r="H5" s="141" t="s">
        <v>106</v>
      </c>
      <c r="I5" s="142"/>
      <c r="J5" s="143"/>
      <c r="K5" s="141" t="s">
        <v>2</v>
      </c>
      <c r="L5" s="142"/>
      <c r="M5" s="143"/>
      <c r="N5" s="145" t="s">
        <v>107</v>
      </c>
      <c r="O5" s="146"/>
      <c r="P5" s="147"/>
      <c r="Q5" s="141" t="s">
        <v>105</v>
      </c>
      <c r="R5" s="142"/>
      <c r="S5" s="143"/>
    </row>
    <row r="6" spans="1:19" ht="12" customHeight="1" thickBot="1" x14ac:dyDescent="0.2">
      <c r="A6" s="149"/>
      <c r="B6" s="11" t="s">
        <v>3</v>
      </c>
      <c r="C6" s="12" t="s">
        <v>4</v>
      </c>
      <c r="D6" s="13" t="s">
        <v>5</v>
      </c>
      <c r="E6" s="11" t="s">
        <v>3</v>
      </c>
      <c r="F6" s="12" t="s">
        <v>4</v>
      </c>
      <c r="G6" s="13" t="s">
        <v>5</v>
      </c>
      <c r="H6" s="11" t="s">
        <v>3</v>
      </c>
      <c r="I6" s="12" t="s">
        <v>4</v>
      </c>
      <c r="J6" s="13" t="s">
        <v>5</v>
      </c>
      <c r="K6" s="11" t="s">
        <v>3</v>
      </c>
      <c r="L6" s="12" t="s">
        <v>4</v>
      </c>
      <c r="M6" s="13" t="s">
        <v>5</v>
      </c>
      <c r="N6" s="11" t="s">
        <v>3</v>
      </c>
      <c r="O6" s="12" t="s">
        <v>4</v>
      </c>
      <c r="P6" s="13" t="s">
        <v>5</v>
      </c>
      <c r="Q6" s="11" t="s">
        <v>3</v>
      </c>
      <c r="R6" s="12" t="s">
        <v>4</v>
      </c>
      <c r="S6" s="13" t="s">
        <v>5</v>
      </c>
    </row>
    <row r="7" spans="1:19" ht="12" customHeight="1" thickTop="1" x14ac:dyDescent="0.15">
      <c r="A7" s="83" t="s">
        <v>10</v>
      </c>
      <c r="B7" s="123">
        <v>50465</v>
      </c>
      <c r="C7" s="124">
        <v>55100</v>
      </c>
      <c r="D7" s="16">
        <f>B7+C7</f>
        <v>105565</v>
      </c>
      <c r="E7" s="123">
        <v>25135</v>
      </c>
      <c r="F7" s="124">
        <v>28074</v>
      </c>
      <c r="G7" s="16">
        <f>E7+F7</f>
        <v>53209</v>
      </c>
      <c r="H7" s="14">
        <f>B7-E7</f>
        <v>25330</v>
      </c>
      <c r="I7" s="15">
        <f>C7-F7</f>
        <v>27026</v>
      </c>
      <c r="J7" s="16">
        <f>D7-G7</f>
        <v>52356</v>
      </c>
      <c r="K7" s="91">
        <f>IFERROR(E7/B7*100,0)</f>
        <v>49.806796789854353</v>
      </c>
      <c r="L7" s="111">
        <f>IFERROR(F7/C7*100,0)</f>
        <v>50.950998185117967</v>
      </c>
      <c r="M7" s="101">
        <f>IFERROR(G7/D7*100,0)</f>
        <v>50.404016482735756</v>
      </c>
      <c r="N7" s="17">
        <f>K7-Q7</f>
        <v>6.086796789854354</v>
      </c>
      <c r="O7" s="18">
        <f>L7-R7</f>
        <v>6.110998185117964</v>
      </c>
      <c r="P7" s="140">
        <f>M7-S7</f>
        <v>6.0940164827357535</v>
      </c>
      <c r="Q7" s="17">
        <v>43.72</v>
      </c>
      <c r="R7" s="18">
        <v>44.84</v>
      </c>
      <c r="S7" s="112">
        <v>44.31</v>
      </c>
    </row>
    <row r="8" spans="1:19" ht="12" customHeight="1" x14ac:dyDescent="0.15">
      <c r="A8" s="77" t="s">
        <v>11</v>
      </c>
      <c r="B8" s="125">
        <v>40638</v>
      </c>
      <c r="C8" s="126">
        <v>45324</v>
      </c>
      <c r="D8" s="34">
        <f t="shared" ref="D8:D71" si="0">B8+C8</f>
        <v>85962</v>
      </c>
      <c r="E8" s="125">
        <v>22219</v>
      </c>
      <c r="F8" s="126">
        <v>25677</v>
      </c>
      <c r="G8" s="34">
        <f t="shared" ref="G8:G71" si="1">E8+F8</f>
        <v>47896</v>
      </c>
      <c r="H8" s="32">
        <f t="shared" ref="H8:H71" si="2">B8-E8</f>
        <v>18419</v>
      </c>
      <c r="I8" s="33">
        <f t="shared" ref="I8:I71" si="3">C8-F8</f>
        <v>19647</v>
      </c>
      <c r="J8" s="34">
        <f t="shared" ref="J8:J71" si="4">D8-G8</f>
        <v>38066</v>
      </c>
      <c r="K8" s="92">
        <f t="shared" ref="K8:K71" si="5">IFERROR(E8/B8*100,0)</f>
        <v>54.675426940302188</v>
      </c>
      <c r="L8" s="55">
        <f t="shared" ref="L8:L71" si="6">IFERROR(F8/C8*100,0)</f>
        <v>56.652104845115169</v>
      </c>
      <c r="M8" s="102">
        <f t="shared" ref="M8:M71" si="7">IFERROR(G8/D8*100,0)</f>
        <v>55.717642679323419</v>
      </c>
      <c r="N8" s="54">
        <f t="shared" ref="N8:N71" si="8">K8-Q8</f>
        <v>5.3254269403021866</v>
      </c>
      <c r="O8" s="55">
        <f t="shared" ref="O8:O71" si="9">L8-R8</f>
        <v>5.8221048451151702</v>
      </c>
      <c r="P8" s="56">
        <f t="shared" ref="P8:P71" si="10">M8-S8</f>
        <v>5.587642679323416</v>
      </c>
      <c r="Q8" s="54">
        <v>49.35</v>
      </c>
      <c r="R8" s="55">
        <v>50.83</v>
      </c>
      <c r="S8" s="113">
        <v>50.13</v>
      </c>
    </row>
    <row r="9" spans="1:19" ht="12" customHeight="1" x14ac:dyDescent="0.15">
      <c r="A9" s="79" t="s">
        <v>12</v>
      </c>
      <c r="B9" s="127">
        <v>28851</v>
      </c>
      <c r="C9" s="128">
        <v>32607</v>
      </c>
      <c r="D9" s="59">
        <f t="shared" si="0"/>
        <v>61458</v>
      </c>
      <c r="E9" s="127">
        <v>14504</v>
      </c>
      <c r="F9" s="128">
        <v>16491</v>
      </c>
      <c r="G9" s="59">
        <f t="shared" si="1"/>
        <v>30995</v>
      </c>
      <c r="H9" s="57">
        <f t="shared" si="2"/>
        <v>14347</v>
      </c>
      <c r="I9" s="58">
        <f t="shared" si="3"/>
        <v>16116</v>
      </c>
      <c r="J9" s="59">
        <f t="shared" si="4"/>
        <v>30463</v>
      </c>
      <c r="K9" s="93">
        <f t="shared" si="5"/>
        <v>50.272087622612737</v>
      </c>
      <c r="L9" s="61">
        <f t="shared" si="6"/>
        <v>50.575029901554878</v>
      </c>
      <c r="M9" s="103">
        <f t="shared" si="7"/>
        <v>50.432815906798133</v>
      </c>
      <c r="N9" s="60">
        <f t="shared" si="8"/>
        <v>5.3820876226127368</v>
      </c>
      <c r="O9" s="61">
        <f t="shared" si="9"/>
        <v>6.5850299015548757</v>
      </c>
      <c r="P9" s="62">
        <f t="shared" si="10"/>
        <v>6.0228159067981366</v>
      </c>
      <c r="Q9" s="60">
        <v>44.89</v>
      </c>
      <c r="R9" s="61">
        <v>43.99</v>
      </c>
      <c r="S9" s="114">
        <v>44.41</v>
      </c>
    </row>
    <row r="10" spans="1:19" ht="12" customHeight="1" thickBot="1" x14ac:dyDescent="0.2">
      <c r="A10" s="80" t="s">
        <v>13</v>
      </c>
      <c r="B10" s="129">
        <v>26713</v>
      </c>
      <c r="C10" s="130">
        <v>28288</v>
      </c>
      <c r="D10" s="43">
        <f t="shared" si="0"/>
        <v>55001</v>
      </c>
      <c r="E10" s="129">
        <v>13846</v>
      </c>
      <c r="F10" s="130">
        <v>15818</v>
      </c>
      <c r="G10" s="43">
        <f t="shared" si="1"/>
        <v>29664</v>
      </c>
      <c r="H10" s="41">
        <f t="shared" si="2"/>
        <v>12867</v>
      </c>
      <c r="I10" s="42">
        <f t="shared" si="3"/>
        <v>12470</v>
      </c>
      <c r="J10" s="43">
        <f t="shared" si="4"/>
        <v>25337</v>
      </c>
      <c r="K10" s="94">
        <f t="shared" si="5"/>
        <v>51.832441133530494</v>
      </c>
      <c r="L10" s="45">
        <f t="shared" si="6"/>
        <v>55.917703619909496</v>
      </c>
      <c r="M10" s="104">
        <f t="shared" si="7"/>
        <v>53.933564844275558</v>
      </c>
      <c r="N10" s="44">
        <f t="shared" si="8"/>
        <v>4.4524411335304919</v>
      </c>
      <c r="O10" s="45">
        <f t="shared" si="9"/>
        <v>4.6377036199094945</v>
      </c>
      <c r="P10" s="46">
        <f t="shared" si="10"/>
        <v>4.5435648442755578</v>
      </c>
      <c r="Q10" s="44">
        <v>47.38</v>
      </c>
      <c r="R10" s="45">
        <v>51.28</v>
      </c>
      <c r="S10" s="115">
        <v>49.39</v>
      </c>
    </row>
    <row r="11" spans="1:19" ht="12" customHeight="1" thickTop="1" thickBot="1" x14ac:dyDescent="0.2">
      <c r="A11" s="81" t="s">
        <v>14</v>
      </c>
      <c r="B11" s="85">
        <f>SUM(B9:B10)</f>
        <v>55564</v>
      </c>
      <c r="C11" s="21">
        <f>SUM(C9:C10)</f>
        <v>60895</v>
      </c>
      <c r="D11" s="22">
        <f t="shared" si="0"/>
        <v>116459</v>
      </c>
      <c r="E11" s="85">
        <f>SUM(E9:E10)</f>
        <v>28350</v>
      </c>
      <c r="F11" s="21">
        <f>SUM(F9:F10)</f>
        <v>32309</v>
      </c>
      <c r="G11" s="22">
        <f t="shared" si="1"/>
        <v>60659</v>
      </c>
      <c r="H11" s="20">
        <f t="shared" si="2"/>
        <v>27214</v>
      </c>
      <c r="I11" s="21">
        <f t="shared" si="3"/>
        <v>28586</v>
      </c>
      <c r="J11" s="22">
        <f t="shared" si="4"/>
        <v>55800</v>
      </c>
      <c r="K11" s="95">
        <f t="shared" si="5"/>
        <v>51.022244618817936</v>
      </c>
      <c r="L11" s="24">
        <f t="shared" si="6"/>
        <v>53.056901223417363</v>
      </c>
      <c r="M11" s="105">
        <f t="shared" si="7"/>
        <v>52.086141904017722</v>
      </c>
      <c r="N11" s="23">
        <f t="shared" si="8"/>
        <v>4.8922446188179336</v>
      </c>
      <c r="O11" s="24">
        <f t="shared" si="9"/>
        <v>5.5569012234173627</v>
      </c>
      <c r="P11" s="25">
        <f t="shared" si="10"/>
        <v>5.2361419040177211</v>
      </c>
      <c r="Q11" s="23">
        <v>46.13</v>
      </c>
      <c r="R11" s="24">
        <v>47.5</v>
      </c>
      <c r="S11" s="116">
        <v>46.85</v>
      </c>
    </row>
    <row r="12" spans="1:19" ht="12" customHeight="1" thickTop="1" x14ac:dyDescent="0.15">
      <c r="A12" s="77" t="s">
        <v>15</v>
      </c>
      <c r="B12" s="125">
        <v>36537</v>
      </c>
      <c r="C12" s="126">
        <v>42429</v>
      </c>
      <c r="D12" s="34">
        <f t="shared" si="0"/>
        <v>78966</v>
      </c>
      <c r="E12" s="125">
        <v>16900</v>
      </c>
      <c r="F12" s="126">
        <v>19748</v>
      </c>
      <c r="G12" s="34">
        <f t="shared" si="1"/>
        <v>36648</v>
      </c>
      <c r="H12" s="32">
        <f t="shared" si="2"/>
        <v>19637</v>
      </c>
      <c r="I12" s="33">
        <f t="shared" si="3"/>
        <v>22681</v>
      </c>
      <c r="J12" s="34">
        <f t="shared" si="4"/>
        <v>42318</v>
      </c>
      <c r="K12" s="92">
        <f t="shared" si="5"/>
        <v>46.2544817582177</v>
      </c>
      <c r="L12" s="55">
        <f t="shared" si="6"/>
        <v>46.543637606354146</v>
      </c>
      <c r="M12" s="102">
        <f t="shared" si="7"/>
        <v>46.409847276042854</v>
      </c>
      <c r="N12" s="54">
        <f t="shared" si="8"/>
        <v>6.7744817582177035</v>
      </c>
      <c r="O12" s="55">
        <f t="shared" si="9"/>
        <v>7.1536376063541454</v>
      </c>
      <c r="P12" s="56">
        <f t="shared" si="10"/>
        <v>6.9798472760428538</v>
      </c>
      <c r="Q12" s="54">
        <v>39.479999999999997</v>
      </c>
      <c r="R12" s="55">
        <v>39.39</v>
      </c>
      <c r="S12" s="113">
        <v>39.43</v>
      </c>
    </row>
    <row r="13" spans="1:19" ht="12" customHeight="1" x14ac:dyDescent="0.15">
      <c r="A13" s="76" t="s">
        <v>16</v>
      </c>
      <c r="B13" s="131">
        <v>36738</v>
      </c>
      <c r="C13" s="132">
        <v>42682</v>
      </c>
      <c r="D13" s="28">
        <f t="shared" si="0"/>
        <v>79420</v>
      </c>
      <c r="E13" s="131">
        <v>17228</v>
      </c>
      <c r="F13" s="132">
        <v>20193</v>
      </c>
      <c r="G13" s="28">
        <f t="shared" si="1"/>
        <v>37421</v>
      </c>
      <c r="H13" s="26">
        <f t="shared" si="2"/>
        <v>19510</v>
      </c>
      <c r="I13" s="27">
        <f t="shared" si="3"/>
        <v>22489</v>
      </c>
      <c r="J13" s="28">
        <f t="shared" si="4"/>
        <v>41999</v>
      </c>
      <c r="K13" s="96">
        <f t="shared" si="5"/>
        <v>46.894223964287654</v>
      </c>
      <c r="L13" s="30">
        <f t="shared" si="6"/>
        <v>47.310341595988945</v>
      </c>
      <c r="M13" s="106">
        <f t="shared" si="7"/>
        <v>47.117854444724252</v>
      </c>
      <c r="N13" s="29">
        <f t="shared" si="8"/>
        <v>7.6342239642876564</v>
      </c>
      <c r="O13" s="30">
        <f t="shared" si="9"/>
        <v>8.3903415959889429</v>
      </c>
      <c r="P13" s="31">
        <f t="shared" si="10"/>
        <v>8.0378544447242533</v>
      </c>
      <c r="Q13" s="29">
        <v>39.26</v>
      </c>
      <c r="R13" s="30">
        <v>38.92</v>
      </c>
      <c r="S13" s="117">
        <v>39.08</v>
      </c>
    </row>
    <row r="14" spans="1:19" ht="12" customHeight="1" x14ac:dyDescent="0.15">
      <c r="A14" s="77" t="s">
        <v>17</v>
      </c>
      <c r="B14" s="125">
        <v>32645</v>
      </c>
      <c r="C14" s="126">
        <v>34381</v>
      </c>
      <c r="D14" s="34">
        <f t="shared" si="0"/>
        <v>67026</v>
      </c>
      <c r="E14" s="125">
        <v>16938</v>
      </c>
      <c r="F14" s="126">
        <v>19011</v>
      </c>
      <c r="G14" s="34">
        <f t="shared" si="1"/>
        <v>35949</v>
      </c>
      <c r="H14" s="32">
        <f t="shared" si="2"/>
        <v>15707</v>
      </c>
      <c r="I14" s="33">
        <f t="shared" si="3"/>
        <v>15370</v>
      </c>
      <c r="J14" s="34">
        <f t="shared" si="4"/>
        <v>31077</v>
      </c>
      <c r="K14" s="92">
        <f t="shared" si="5"/>
        <v>51.885434216572214</v>
      </c>
      <c r="L14" s="55">
        <f t="shared" si="6"/>
        <v>55.295075768593115</v>
      </c>
      <c r="M14" s="102">
        <f t="shared" si="7"/>
        <v>53.634410527258083</v>
      </c>
      <c r="N14" s="54">
        <f t="shared" si="8"/>
        <v>3.5054342165722119</v>
      </c>
      <c r="O14" s="55">
        <f t="shared" si="9"/>
        <v>3.3250757685931163</v>
      </c>
      <c r="P14" s="56">
        <f t="shared" si="10"/>
        <v>3.4244105272580825</v>
      </c>
      <c r="Q14" s="54">
        <v>48.38</v>
      </c>
      <c r="R14" s="55">
        <v>51.97</v>
      </c>
      <c r="S14" s="113">
        <v>50.21</v>
      </c>
    </row>
    <row r="15" spans="1:19" ht="12" customHeight="1" x14ac:dyDescent="0.15">
      <c r="A15" s="79" t="s">
        <v>18</v>
      </c>
      <c r="B15" s="127">
        <v>26904</v>
      </c>
      <c r="C15" s="128">
        <v>28048</v>
      </c>
      <c r="D15" s="59">
        <f t="shared" si="0"/>
        <v>54952</v>
      </c>
      <c r="E15" s="127">
        <v>14292</v>
      </c>
      <c r="F15" s="128">
        <v>16073</v>
      </c>
      <c r="G15" s="59">
        <f t="shared" si="1"/>
        <v>30365</v>
      </c>
      <c r="H15" s="57">
        <f t="shared" si="2"/>
        <v>12612</v>
      </c>
      <c r="I15" s="58">
        <f t="shared" si="3"/>
        <v>11975</v>
      </c>
      <c r="J15" s="59">
        <f t="shared" si="4"/>
        <v>24587</v>
      </c>
      <c r="K15" s="93">
        <f t="shared" si="5"/>
        <v>53.122212310437114</v>
      </c>
      <c r="L15" s="61">
        <f t="shared" si="6"/>
        <v>57.305333713633765</v>
      </c>
      <c r="M15" s="103">
        <f t="shared" si="7"/>
        <v>55.257315475323921</v>
      </c>
      <c r="N15" s="60">
        <f t="shared" si="8"/>
        <v>2.2722123104371121</v>
      </c>
      <c r="O15" s="61">
        <f t="shared" si="9"/>
        <v>2.3053337136337646</v>
      </c>
      <c r="P15" s="62">
        <f t="shared" si="10"/>
        <v>2.29731547532392</v>
      </c>
      <c r="Q15" s="60">
        <v>50.85</v>
      </c>
      <c r="R15" s="61">
        <v>55</v>
      </c>
      <c r="S15" s="114">
        <v>52.96</v>
      </c>
    </row>
    <row r="16" spans="1:19" ht="12" customHeight="1" thickBot="1" x14ac:dyDescent="0.2">
      <c r="A16" s="80" t="s">
        <v>19</v>
      </c>
      <c r="B16" s="129">
        <v>51419</v>
      </c>
      <c r="C16" s="130">
        <v>35790</v>
      </c>
      <c r="D16" s="43">
        <f t="shared" si="0"/>
        <v>87209</v>
      </c>
      <c r="E16" s="129">
        <v>23196</v>
      </c>
      <c r="F16" s="130">
        <v>19858</v>
      </c>
      <c r="G16" s="43">
        <f t="shared" si="1"/>
        <v>43054</v>
      </c>
      <c r="H16" s="41">
        <f t="shared" si="2"/>
        <v>28223</v>
      </c>
      <c r="I16" s="42">
        <f t="shared" si="3"/>
        <v>15932</v>
      </c>
      <c r="J16" s="43">
        <f t="shared" si="4"/>
        <v>44155</v>
      </c>
      <c r="K16" s="94">
        <f t="shared" si="5"/>
        <v>45.111729127365372</v>
      </c>
      <c r="L16" s="45">
        <f t="shared" si="6"/>
        <v>55.484772282760552</v>
      </c>
      <c r="M16" s="104">
        <f t="shared" si="7"/>
        <v>49.368757811693747</v>
      </c>
      <c r="N16" s="44">
        <f t="shared" si="8"/>
        <v>0.19172912736537029</v>
      </c>
      <c r="O16" s="45">
        <f t="shared" si="9"/>
        <v>0.9947722827605503</v>
      </c>
      <c r="P16" s="46">
        <f t="shared" si="10"/>
        <v>0.52875781169374392</v>
      </c>
      <c r="Q16" s="44">
        <v>44.92</v>
      </c>
      <c r="R16" s="45">
        <v>54.49</v>
      </c>
      <c r="S16" s="115">
        <v>48.84</v>
      </c>
    </row>
    <row r="17" spans="1:19" ht="12" customHeight="1" thickTop="1" thickBot="1" x14ac:dyDescent="0.2">
      <c r="A17" s="81" t="s">
        <v>20</v>
      </c>
      <c r="B17" s="85">
        <f>SUM(B15:B16)</f>
        <v>78323</v>
      </c>
      <c r="C17" s="21">
        <f>SUM(C15:C16)</f>
        <v>63838</v>
      </c>
      <c r="D17" s="22">
        <f t="shared" si="0"/>
        <v>142161</v>
      </c>
      <c r="E17" s="85">
        <f>SUM(E15:E16)</f>
        <v>37488</v>
      </c>
      <c r="F17" s="21">
        <f>SUM(F15:F16)</f>
        <v>35931</v>
      </c>
      <c r="G17" s="22">
        <f t="shared" si="1"/>
        <v>73419</v>
      </c>
      <c r="H17" s="20">
        <f t="shared" si="2"/>
        <v>40835</v>
      </c>
      <c r="I17" s="21">
        <f t="shared" si="3"/>
        <v>27907</v>
      </c>
      <c r="J17" s="22">
        <f t="shared" si="4"/>
        <v>68742</v>
      </c>
      <c r="K17" s="95">
        <f t="shared" si="5"/>
        <v>47.863335163361974</v>
      </c>
      <c r="L17" s="24">
        <f t="shared" si="6"/>
        <v>56.284658040665434</v>
      </c>
      <c r="M17" s="105">
        <f t="shared" si="7"/>
        <v>51.644965918922914</v>
      </c>
      <c r="N17" s="23">
        <f t="shared" si="8"/>
        <v>0.95333516336197732</v>
      </c>
      <c r="O17" s="24">
        <f t="shared" si="9"/>
        <v>1.5746580406654331</v>
      </c>
      <c r="P17" s="25">
        <f t="shared" si="10"/>
        <v>1.2449659189229152</v>
      </c>
      <c r="Q17" s="23">
        <v>46.91</v>
      </c>
      <c r="R17" s="24">
        <v>54.71</v>
      </c>
      <c r="S17" s="116">
        <v>50.4</v>
      </c>
    </row>
    <row r="18" spans="1:19" ht="12" customHeight="1" thickTop="1" x14ac:dyDescent="0.15">
      <c r="A18" s="79" t="s">
        <v>21</v>
      </c>
      <c r="B18" s="127">
        <v>26709</v>
      </c>
      <c r="C18" s="128">
        <v>32394</v>
      </c>
      <c r="D18" s="59">
        <f t="shared" si="0"/>
        <v>59103</v>
      </c>
      <c r="E18" s="127">
        <v>14687</v>
      </c>
      <c r="F18" s="128">
        <v>17572</v>
      </c>
      <c r="G18" s="59">
        <f t="shared" si="1"/>
        <v>32259</v>
      </c>
      <c r="H18" s="57">
        <f t="shared" si="2"/>
        <v>12022</v>
      </c>
      <c r="I18" s="58">
        <f t="shared" si="3"/>
        <v>14822</v>
      </c>
      <c r="J18" s="59">
        <f t="shared" si="4"/>
        <v>26844</v>
      </c>
      <c r="K18" s="93">
        <f t="shared" si="5"/>
        <v>54.988955033883713</v>
      </c>
      <c r="L18" s="61">
        <f t="shared" si="6"/>
        <v>54.244613199975298</v>
      </c>
      <c r="M18" s="103">
        <f t="shared" si="7"/>
        <v>54.580985736764632</v>
      </c>
      <c r="N18" s="60">
        <f t="shared" si="8"/>
        <v>6.0289550338837117</v>
      </c>
      <c r="O18" s="61">
        <f t="shared" si="9"/>
        <v>5.7446131999752978</v>
      </c>
      <c r="P18" s="62">
        <f t="shared" si="10"/>
        <v>5.8709857367646308</v>
      </c>
      <c r="Q18" s="60">
        <v>48.96</v>
      </c>
      <c r="R18" s="61">
        <v>48.5</v>
      </c>
      <c r="S18" s="114">
        <v>48.71</v>
      </c>
    </row>
    <row r="19" spans="1:19" ht="12" customHeight="1" thickBot="1" x14ac:dyDescent="0.2">
      <c r="A19" s="80" t="s">
        <v>22</v>
      </c>
      <c r="B19" s="129">
        <v>26789</v>
      </c>
      <c r="C19" s="130">
        <v>25410</v>
      </c>
      <c r="D19" s="43">
        <f t="shared" si="0"/>
        <v>52199</v>
      </c>
      <c r="E19" s="129">
        <v>9726</v>
      </c>
      <c r="F19" s="130">
        <v>9582</v>
      </c>
      <c r="G19" s="43">
        <f t="shared" si="1"/>
        <v>19308</v>
      </c>
      <c r="H19" s="41">
        <f t="shared" si="2"/>
        <v>17063</v>
      </c>
      <c r="I19" s="42">
        <f t="shared" si="3"/>
        <v>15828</v>
      </c>
      <c r="J19" s="43">
        <f t="shared" si="4"/>
        <v>32891</v>
      </c>
      <c r="K19" s="94">
        <f t="shared" si="5"/>
        <v>36.305946470566276</v>
      </c>
      <c r="L19" s="45">
        <f t="shared" si="6"/>
        <v>37.709563164108616</v>
      </c>
      <c r="M19" s="104">
        <f t="shared" si="7"/>
        <v>36.989214352765373</v>
      </c>
      <c r="N19" s="44">
        <f t="shared" si="8"/>
        <v>3.6259464705662765</v>
      </c>
      <c r="O19" s="45">
        <f t="shared" si="9"/>
        <v>3.2395631641086169</v>
      </c>
      <c r="P19" s="46">
        <f t="shared" si="10"/>
        <v>3.4392143527653758</v>
      </c>
      <c r="Q19" s="44">
        <v>32.68</v>
      </c>
      <c r="R19" s="45">
        <v>34.47</v>
      </c>
      <c r="S19" s="115">
        <v>33.549999999999997</v>
      </c>
    </row>
    <row r="20" spans="1:19" ht="12" customHeight="1" thickTop="1" thickBot="1" x14ac:dyDescent="0.2">
      <c r="A20" s="81" t="s">
        <v>23</v>
      </c>
      <c r="B20" s="85">
        <f>SUM(B18:B19)</f>
        <v>53498</v>
      </c>
      <c r="C20" s="21">
        <f>SUM(C18:C19)</f>
        <v>57804</v>
      </c>
      <c r="D20" s="22">
        <f t="shared" si="0"/>
        <v>111302</v>
      </c>
      <c r="E20" s="85">
        <f>SUM(E18:E19)</f>
        <v>24413</v>
      </c>
      <c r="F20" s="21">
        <f>SUM(F18:F19)</f>
        <v>27154</v>
      </c>
      <c r="G20" s="22">
        <f t="shared" si="1"/>
        <v>51567</v>
      </c>
      <c r="H20" s="20">
        <f t="shared" si="2"/>
        <v>29085</v>
      </c>
      <c r="I20" s="21">
        <f t="shared" si="3"/>
        <v>30650</v>
      </c>
      <c r="J20" s="22">
        <f t="shared" si="4"/>
        <v>59735</v>
      </c>
      <c r="K20" s="95">
        <f t="shared" si="5"/>
        <v>45.633481625481323</v>
      </c>
      <c r="L20" s="24">
        <f t="shared" si="6"/>
        <v>46.975987820912046</v>
      </c>
      <c r="M20" s="105">
        <f t="shared" si="7"/>
        <v>46.330703850784353</v>
      </c>
      <c r="N20" s="23">
        <f t="shared" si="8"/>
        <v>4.8934816254813214</v>
      </c>
      <c r="O20" s="24">
        <f t="shared" si="9"/>
        <v>4.6659878209120436</v>
      </c>
      <c r="P20" s="25">
        <f t="shared" si="10"/>
        <v>4.7807038507843558</v>
      </c>
      <c r="Q20" s="23">
        <v>40.74</v>
      </c>
      <c r="R20" s="24">
        <v>42.31</v>
      </c>
      <c r="S20" s="116">
        <v>41.55</v>
      </c>
    </row>
    <row r="21" spans="1:19" ht="12" customHeight="1" thickTop="1" x14ac:dyDescent="0.15">
      <c r="A21" s="76" t="s">
        <v>24</v>
      </c>
      <c r="B21" s="131">
        <v>38563</v>
      </c>
      <c r="C21" s="132">
        <v>39973</v>
      </c>
      <c r="D21" s="28">
        <f t="shared" si="0"/>
        <v>78536</v>
      </c>
      <c r="E21" s="131">
        <v>20223</v>
      </c>
      <c r="F21" s="132">
        <v>22568</v>
      </c>
      <c r="G21" s="28">
        <f t="shared" si="1"/>
        <v>42791</v>
      </c>
      <c r="H21" s="26">
        <f t="shared" si="2"/>
        <v>18340</v>
      </c>
      <c r="I21" s="27">
        <f t="shared" si="3"/>
        <v>17405</v>
      </c>
      <c r="J21" s="28">
        <f t="shared" si="4"/>
        <v>35745</v>
      </c>
      <c r="K21" s="96">
        <f t="shared" si="5"/>
        <v>52.441459430023599</v>
      </c>
      <c r="L21" s="30">
        <f t="shared" si="6"/>
        <v>56.458109223726019</v>
      </c>
      <c r="M21" s="106">
        <f t="shared" si="7"/>
        <v>54.485840888255069</v>
      </c>
      <c r="N21" s="29">
        <f t="shared" si="8"/>
        <v>2.7214594300236001</v>
      </c>
      <c r="O21" s="30">
        <f t="shared" si="9"/>
        <v>2.2281092237260225</v>
      </c>
      <c r="P21" s="31">
        <f t="shared" si="10"/>
        <v>2.4858408882550691</v>
      </c>
      <c r="Q21" s="29">
        <v>49.72</v>
      </c>
      <c r="R21" s="30">
        <v>54.23</v>
      </c>
      <c r="S21" s="117">
        <v>52</v>
      </c>
    </row>
    <row r="22" spans="1:19" ht="12" customHeight="1" x14ac:dyDescent="0.15">
      <c r="A22" s="76" t="s">
        <v>25</v>
      </c>
      <c r="B22" s="131">
        <v>71943</v>
      </c>
      <c r="C22" s="132">
        <v>74259</v>
      </c>
      <c r="D22" s="28">
        <f t="shared" si="0"/>
        <v>146202</v>
      </c>
      <c r="E22" s="131">
        <v>34423</v>
      </c>
      <c r="F22" s="132">
        <v>37494</v>
      </c>
      <c r="G22" s="28">
        <f t="shared" si="1"/>
        <v>71917</v>
      </c>
      <c r="H22" s="26">
        <f t="shared" si="2"/>
        <v>37520</v>
      </c>
      <c r="I22" s="27">
        <f t="shared" si="3"/>
        <v>36765</v>
      </c>
      <c r="J22" s="28">
        <f t="shared" si="4"/>
        <v>74285</v>
      </c>
      <c r="K22" s="96">
        <f t="shared" si="5"/>
        <v>47.847601573467884</v>
      </c>
      <c r="L22" s="30">
        <f t="shared" si="6"/>
        <v>50.490849593988607</v>
      </c>
      <c r="M22" s="106">
        <f t="shared" si="7"/>
        <v>49.190161557297444</v>
      </c>
      <c r="N22" s="29">
        <f t="shared" si="8"/>
        <v>3.9276015734678822</v>
      </c>
      <c r="O22" s="30">
        <f t="shared" si="9"/>
        <v>3.4808495939886086</v>
      </c>
      <c r="P22" s="31">
        <f t="shared" si="10"/>
        <v>3.7001615572974416</v>
      </c>
      <c r="Q22" s="29">
        <v>43.92</v>
      </c>
      <c r="R22" s="30">
        <v>47.01</v>
      </c>
      <c r="S22" s="117">
        <v>45.49</v>
      </c>
    </row>
    <row r="23" spans="1:19" ht="12" customHeight="1" x14ac:dyDescent="0.15">
      <c r="A23" s="76" t="s">
        <v>26</v>
      </c>
      <c r="B23" s="131" t="s">
        <v>108</v>
      </c>
      <c r="C23" s="132" t="s">
        <v>109</v>
      </c>
      <c r="D23" s="28" t="s">
        <v>108</v>
      </c>
      <c r="E23" s="131" t="s">
        <v>108</v>
      </c>
      <c r="F23" s="132" t="s">
        <v>109</v>
      </c>
      <c r="G23" s="28" t="s">
        <v>108</v>
      </c>
      <c r="H23" s="26" t="s">
        <v>108</v>
      </c>
      <c r="I23" s="27" t="s">
        <v>108</v>
      </c>
      <c r="J23" s="28" t="s">
        <v>108</v>
      </c>
      <c r="K23" s="96" t="s">
        <v>109</v>
      </c>
      <c r="L23" s="30" t="s">
        <v>108</v>
      </c>
      <c r="M23" s="106" t="s">
        <v>108</v>
      </c>
      <c r="N23" s="29" t="s">
        <v>108</v>
      </c>
      <c r="O23" s="30" t="s">
        <v>110</v>
      </c>
      <c r="P23" s="31" t="s">
        <v>108</v>
      </c>
      <c r="Q23" s="29">
        <v>44.59</v>
      </c>
      <c r="R23" s="30">
        <v>48.41</v>
      </c>
      <c r="S23" s="117">
        <v>46.53</v>
      </c>
    </row>
    <row r="24" spans="1:19" ht="12" customHeight="1" x14ac:dyDescent="0.15">
      <c r="A24" s="77" t="s">
        <v>27</v>
      </c>
      <c r="B24" s="125">
        <v>30767</v>
      </c>
      <c r="C24" s="126">
        <v>34143</v>
      </c>
      <c r="D24" s="34">
        <f t="shared" si="0"/>
        <v>64910</v>
      </c>
      <c r="E24" s="125">
        <v>16027</v>
      </c>
      <c r="F24" s="126">
        <v>18354</v>
      </c>
      <c r="G24" s="34">
        <f t="shared" si="1"/>
        <v>34381</v>
      </c>
      <c r="H24" s="32">
        <f t="shared" si="2"/>
        <v>14740</v>
      </c>
      <c r="I24" s="33">
        <f t="shared" si="3"/>
        <v>15789</v>
      </c>
      <c r="J24" s="34">
        <f t="shared" si="4"/>
        <v>30529</v>
      </c>
      <c r="K24" s="92">
        <f t="shared" si="5"/>
        <v>52.091526635681085</v>
      </c>
      <c r="L24" s="55">
        <f t="shared" si="6"/>
        <v>53.756260434056756</v>
      </c>
      <c r="M24" s="102">
        <f t="shared" si="7"/>
        <v>52.967185333538744</v>
      </c>
      <c r="N24" s="54">
        <f t="shared" si="8"/>
        <v>2.7315266356810852</v>
      </c>
      <c r="O24" s="55">
        <f t="shared" si="9"/>
        <v>2.6162604340567555</v>
      </c>
      <c r="P24" s="56">
        <f t="shared" si="10"/>
        <v>2.6671853335387468</v>
      </c>
      <c r="Q24" s="54">
        <v>49.36</v>
      </c>
      <c r="R24" s="55">
        <v>51.14</v>
      </c>
      <c r="S24" s="113">
        <v>50.3</v>
      </c>
    </row>
    <row r="25" spans="1:19" ht="12" customHeight="1" x14ac:dyDescent="0.15">
      <c r="A25" s="76" t="s">
        <v>28</v>
      </c>
      <c r="B25" s="131">
        <v>41044</v>
      </c>
      <c r="C25" s="132">
        <v>44457</v>
      </c>
      <c r="D25" s="28">
        <f t="shared" si="0"/>
        <v>85501</v>
      </c>
      <c r="E25" s="131">
        <v>20658</v>
      </c>
      <c r="F25" s="132">
        <v>23592</v>
      </c>
      <c r="G25" s="28">
        <f t="shared" si="1"/>
        <v>44250</v>
      </c>
      <c r="H25" s="26">
        <f t="shared" si="2"/>
        <v>20386</v>
      </c>
      <c r="I25" s="27">
        <f t="shared" si="3"/>
        <v>20865</v>
      </c>
      <c r="J25" s="28">
        <f t="shared" si="4"/>
        <v>41251</v>
      </c>
      <c r="K25" s="96">
        <f t="shared" si="5"/>
        <v>50.331351720105253</v>
      </c>
      <c r="L25" s="30">
        <f t="shared" si="6"/>
        <v>53.067008570078954</v>
      </c>
      <c r="M25" s="106">
        <f t="shared" si="7"/>
        <v>51.753780657536161</v>
      </c>
      <c r="N25" s="29">
        <f t="shared" si="8"/>
        <v>2.1513517201052537</v>
      </c>
      <c r="O25" s="30">
        <f t="shared" si="9"/>
        <v>1.9370085700789517</v>
      </c>
      <c r="P25" s="31">
        <f t="shared" si="10"/>
        <v>2.0437806575361606</v>
      </c>
      <c r="Q25" s="29">
        <v>48.18</v>
      </c>
      <c r="R25" s="30">
        <v>51.13</v>
      </c>
      <c r="S25" s="117">
        <v>49.71</v>
      </c>
    </row>
    <row r="26" spans="1:19" ht="12" customHeight="1" x14ac:dyDescent="0.15">
      <c r="A26" s="76" t="s">
        <v>29</v>
      </c>
      <c r="B26" s="131">
        <v>35857</v>
      </c>
      <c r="C26" s="132">
        <v>39779</v>
      </c>
      <c r="D26" s="28">
        <f t="shared" si="0"/>
        <v>75636</v>
      </c>
      <c r="E26" s="131">
        <v>19709</v>
      </c>
      <c r="F26" s="132">
        <v>22664</v>
      </c>
      <c r="G26" s="28">
        <f t="shared" si="1"/>
        <v>42373</v>
      </c>
      <c r="H26" s="26">
        <f t="shared" si="2"/>
        <v>16148</v>
      </c>
      <c r="I26" s="27">
        <f t="shared" si="3"/>
        <v>17115</v>
      </c>
      <c r="J26" s="28">
        <f t="shared" si="4"/>
        <v>33263</v>
      </c>
      <c r="K26" s="96">
        <f t="shared" si="5"/>
        <v>54.96555763170371</v>
      </c>
      <c r="L26" s="30">
        <f t="shared" si="6"/>
        <v>56.974785690942454</v>
      </c>
      <c r="M26" s="106">
        <f t="shared" si="7"/>
        <v>56.022264530117937</v>
      </c>
      <c r="N26" s="29">
        <f t="shared" si="8"/>
        <v>3.3855576317037119</v>
      </c>
      <c r="O26" s="30">
        <f t="shared" si="9"/>
        <v>2.7347856909424522</v>
      </c>
      <c r="P26" s="31">
        <f t="shared" si="10"/>
        <v>3.0422645301179401</v>
      </c>
      <c r="Q26" s="29">
        <v>51.58</v>
      </c>
      <c r="R26" s="30">
        <v>54.24</v>
      </c>
      <c r="S26" s="117">
        <v>52.98</v>
      </c>
    </row>
    <row r="27" spans="1:19" ht="12" customHeight="1" x14ac:dyDescent="0.15">
      <c r="A27" s="76" t="s">
        <v>30</v>
      </c>
      <c r="B27" s="131">
        <v>65169</v>
      </c>
      <c r="C27" s="132">
        <v>73141</v>
      </c>
      <c r="D27" s="28">
        <f t="shared" si="0"/>
        <v>138310</v>
      </c>
      <c r="E27" s="131">
        <v>35804</v>
      </c>
      <c r="F27" s="132">
        <v>41061</v>
      </c>
      <c r="G27" s="28">
        <f t="shared" si="1"/>
        <v>76865</v>
      </c>
      <c r="H27" s="26">
        <f t="shared" si="2"/>
        <v>29365</v>
      </c>
      <c r="I27" s="27">
        <f t="shared" si="3"/>
        <v>32080</v>
      </c>
      <c r="J27" s="28">
        <f t="shared" si="4"/>
        <v>61445</v>
      </c>
      <c r="K27" s="96">
        <f t="shared" si="5"/>
        <v>54.940232319047396</v>
      </c>
      <c r="L27" s="30">
        <f t="shared" si="6"/>
        <v>56.139511354780488</v>
      </c>
      <c r="M27" s="106">
        <f t="shared" si="7"/>
        <v>55.574434241920322</v>
      </c>
      <c r="N27" s="29">
        <f t="shared" si="8"/>
        <v>5.080232319047397</v>
      </c>
      <c r="O27" s="30">
        <f t="shared" si="9"/>
        <v>4.9595113547804885</v>
      </c>
      <c r="P27" s="31">
        <f t="shared" si="10"/>
        <v>5.024434241920325</v>
      </c>
      <c r="Q27" s="29">
        <v>49.86</v>
      </c>
      <c r="R27" s="30">
        <v>51.18</v>
      </c>
      <c r="S27" s="117">
        <v>50.55</v>
      </c>
    </row>
    <row r="28" spans="1:19" ht="12" customHeight="1" x14ac:dyDescent="0.15">
      <c r="A28" s="76" t="s">
        <v>31</v>
      </c>
      <c r="B28" s="131">
        <v>42023</v>
      </c>
      <c r="C28" s="132">
        <v>47461</v>
      </c>
      <c r="D28" s="28">
        <f t="shared" si="0"/>
        <v>89484</v>
      </c>
      <c r="E28" s="131">
        <v>21964</v>
      </c>
      <c r="F28" s="132">
        <v>25261</v>
      </c>
      <c r="G28" s="28">
        <f t="shared" si="1"/>
        <v>47225</v>
      </c>
      <c r="H28" s="26">
        <f t="shared" si="2"/>
        <v>20059</v>
      </c>
      <c r="I28" s="27">
        <f t="shared" si="3"/>
        <v>22200</v>
      </c>
      <c r="J28" s="28">
        <f t="shared" si="4"/>
        <v>42259</v>
      </c>
      <c r="K28" s="96">
        <f t="shared" si="5"/>
        <v>52.266615900816213</v>
      </c>
      <c r="L28" s="30">
        <f t="shared" si="6"/>
        <v>53.224752955057838</v>
      </c>
      <c r="M28" s="106">
        <f t="shared" si="7"/>
        <v>52.77479772920298</v>
      </c>
      <c r="N28" s="29">
        <f t="shared" si="8"/>
        <v>3.9066159008162131</v>
      </c>
      <c r="O28" s="30">
        <f t="shared" si="9"/>
        <v>3.0147529550578369</v>
      </c>
      <c r="P28" s="31">
        <f t="shared" si="10"/>
        <v>3.4447977292029819</v>
      </c>
      <c r="Q28" s="29">
        <v>48.36</v>
      </c>
      <c r="R28" s="30">
        <v>50.21</v>
      </c>
      <c r="S28" s="117">
        <v>49.33</v>
      </c>
    </row>
    <row r="29" spans="1:19" ht="12" customHeight="1" x14ac:dyDescent="0.15">
      <c r="A29" s="76" t="s">
        <v>32</v>
      </c>
      <c r="B29" s="131">
        <v>40159</v>
      </c>
      <c r="C29" s="132">
        <v>48427</v>
      </c>
      <c r="D29" s="28">
        <f t="shared" si="0"/>
        <v>88586</v>
      </c>
      <c r="E29" s="131">
        <v>23560</v>
      </c>
      <c r="F29" s="132">
        <v>28435</v>
      </c>
      <c r="G29" s="28">
        <f t="shared" si="1"/>
        <v>51995</v>
      </c>
      <c r="H29" s="26">
        <f t="shared" si="2"/>
        <v>16599</v>
      </c>
      <c r="I29" s="27">
        <f t="shared" si="3"/>
        <v>19992</v>
      </c>
      <c r="J29" s="28">
        <f t="shared" si="4"/>
        <v>36591</v>
      </c>
      <c r="K29" s="96">
        <f t="shared" si="5"/>
        <v>58.666799472098404</v>
      </c>
      <c r="L29" s="30">
        <f t="shared" si="6"/>
        <v>58.71724451235881</v>
      </c>
      <c r="M29" s="106">
        <f t="shared" si="7"/>
        <v>58.694376086514801</v>
      </c>
      <c r="N29" s="29">
        <f t="shared" si="8"/>
        <v>3.2667994720984055</v>
      </c>
      <c r="O29" s="30">
        <f t="shared" si="9"/>
        <v>3.4672445123588105</v>
      </c>
      <c r="P29" s="31">
        <f t="shared" si="10"/>
        <v>3.3743760865148005</v>
      </c>
      <c r="Q29" s="29">
        <v>55.4</v>
      </c>
      <c r="R29" s="30">
        <v>55.25</v>
      </c>
      <c r="S29" s="117">
        <v>55.32</v>
      </c>
    </row>
    <row r="30" spans="1:19" ht="12" customHeight="1" x14ac:dyDescent="0.15">
      <c r="A30" s="76" t="s">
        <v>33</v>
      </c>
      <c r="B30" s="131">
        <v>48381</v>
      </c>
      <c r="C30" s="132">
        <v>53093</v>
      </c>
      <c r="D30" s="28">
        <f t="shared" si="0"/>
        <v>101474</v>
      </c>
      <c r="E30" s="131">
        <v>25997</v>
      </c>
      <c r="F30" s="132">
        <v>30524</v>
      </c>
      <c r="G30" s="28">
        <f t="shared" si="1"/>
        <v>56521</v>
      </c>
      <c r="H30" s="26">
        <f t="shared" si="2"/>
        <v>22384</v>
      </c>
      <c r="I30" s="27">
        <f t="shared" si="3"/>
        <v>22569</v>
      </c>
      <c r="J30" s="28">
        <f t="shared" si="4"/>
        <v>44953</v>
      </c>
      <c r="K30" s="96">
        <f t="shared" si="5"/>
        <v>53.73390380521279</v>
      </c>
      <c r="L30" s="30">
        <f t="shared" si="6"/>
        <v>57.49157139359238</v>
      </c>
      <c r="M30" s="106">
        <f t="shared" si="7"/>
        <v>55.699982261465998</v>
      </c>
      <c r="N30" s="29">
        <f t="shared" si="8"/>
        <v>3.4239038052127881</v>
      </c>
      <c r="O30" s="30">
        <f t="shared" si="9"/>
        <v>4.131571393592381</v>
      </c>
      <c r="P30" s="31">
        <f t="shared" si="10"/>
        <v>3.799982261465999</v>
      </c>
      <c r="Q30" s="29">
        <v>50.31</v>
      </c>
      <c r="R30" s="30">
        <v>53.36</v>
      </c>
      <c r="S30" s="117">
        <v>51.9</v>
      </c>
    </row>
    <row r="31" spans="1:19" ht="12" customHeight="1" x14ac:dyDescent="0.15">
      <c r="A31" s="76" t="s">
        <v>34</v>
      </c>
      <c r="B31" s="131">
        <v>58400</v>
      </c>
      <c r="C31" s="132">
        <v>67876</v>
      </c>
      <c r="D31" s="28">
        <f t="shared" si="0"/>
        <v>126276</v>
      </c>
      <c r="E31" s="131">
        <v>30975</v>
      </c>
      <c r="F31" s="132">
        <v>37086</v>
      </c>
      <c r="G31" s="28">
        <f t="shared" si="1"/>
        <v>68061</v>
      </c>
      <c r="H31" s="26">
        <f t="shared" si="2"/>
        <v>27425</v>
      </c>
      <c r="I31" s="27">
        <f t="shared" si="3"/>
        <v>30790</v>
      </c>
      <c r="J31" s="28">
        <f t="shared" si="4"/>
        <v>58215</v>
      </c>
      <c r="K31" s="96">
        <f t="shared" si="5"/>
        <v>53.039383561643838</v>
      </c>
      <c r="L31" s="30">
        <f t="shared" si="6"/>
        <v>54.637869055336196</v>
      </c>
      <c r="M31" s="106">
        <f t="shared" si="7"/>
        <v>53.898603059963889</v>
      </c>
      <c r="N31" s="29">
        <f t="shared" si="8"/>
        <v>2.1593835616438355</v>
      </c>
      <c r="O31" s="30">
        <f t="shared" si="9"/>
        <v>2.0078690553361938</v>
      </c>
      <c r="P31" s="31">
        <f t="shared" si="10"/>
        <v>2.0786030599638892</v>
      </c>
      <c r="Q31" s="29">
        <v>50.88</v>
      </c>
      <c r="R31" s="30">
        <v>52.63</v>
      </c>
      <c r="S31" s="117">
        <v>51.82</v>
      </c>
    </row>
    <row r="32" spans="1:19" ht="12" customHeight="1" x14ac:dyDescent="0.15">
      <c r="A32" s="76" t="s">
        <v>35</v>
      </c>
      <c r="B32" s="131">
        <v>50798</v>
      </c>
      <c r="C32" s="132">
        <v>57351</v>
      </c>
      <c r="D32" s="28">
        <f t="shared" si="0"/>
        <v>108149</v>
      </c>
      <c r="E32" s="131">
        <v>26988</v>
      </c>
      <c r="F32" s="132">
        <v>31533</v>
      </c>
      <c r="G32" s="28">
        <f t="shared" si="1"/>
        <v>58521</v>
      </c>
      <c r="H32" s="26">
        <f t="shared" si="2"/>
        <v>23810</v>
      </c>
      <c r="I32" s="27">
        <f t="shared" si="3"/>
        <v>25818</v>
      </c>
      <c r="J32" s="28">
        <f t="shared" si="4"/>
        <v>49628</v>
      </c>
      <c r="K32" s="96">
        <f t="shared" si="5"/>
        <v>53.128075908500335</v>
      </c>
      <c r="L32" s="30">
        <f t="shared" si="6"/>
        <v>54.982476329968087</v>
      </c>
      <c r="M32" s="106">
        <f t="shared" si="7"/>
        <v>54.111457341260675</v>
      </c>
      <c r="N32" s="29">
        <f t="shared" si="8"/>
        <v>4.3880759085003334</v>
      </c>
      <c r="O32" s="30">
        <f t="shared" si="9"/>
        <v>4.5124763299680879</v>
      </c>
      <c r="P32" s="31">
        <f t="shared" si="10"/>
        <v>4.4614573412606759</v>
      </c>
      <c r="Q32" s="29">
        <v>48.74</v>
      </c>
      <c r="R32" s="30">
        <v>50.47</v>
      </c>
      <c r="S32" s="117">
        <v>49.65</v>
      </c>
    </row>
    <row r="33" spans="1:19" ht="12" customHeight="1" thickBot="1" x14ac:dyDescent="0.2">
      <c r="A33" s="76" t="s">
        <v>36</v>
      </c>
      <c r="B33" s="131">
        <v>74787</v>
      </c>
      <c r="C33" s="132">
        <v>84163</v>
      </c>
      <c r="D33" s="28">
        <f t="shared" si="0"/>
        <v>158950</v>
      </c>
      <c r="E33" s="131">
        <v>38952</v>
      </c>
      <c r="F33" s="132">
        <v>47374</v>
      </c>
      <c r="G33" s="28">
        <f t="shared" si="1"/>
        <v>86326</v>
      </c>
      <c r="H33" s="26">
        <f t="shared" si="2"/>
        <v>35835</v>
      </c>
      <c r="I33" s="27">
        <f t="shared" si="3"/>
        <v>36789</v>
      </c>
      <c r="J33" s="28">
        <f t="shared" si="4"/>
        <v>72624</v>
      </c>
      <c r="K33" s="96">
        <f t="shared" si="5"/>
        <v>52.083918328051674</v>
      </c>
      <c r="L33" s="30">
        <f t="shared" si="6"/>
        <v>56.288392761664866</v>
      </c>
      <c r="M33" s="106">
        <f t="shared" si="7"/>
        <v>54.310160427807489</v>
      </c>
      <c r="N33" s="29">
        <f t="shared" si="8"/>
        <v>2.8739183280516727</v>
      </c>
      <c r="O33" s="30">
        <f t="shared" si="9"/>
        <v>2.7583927616648651</v>
      </c>
      <c r="P33" s="31">
        <f t="shared" si="10"/>
        <v>2.8101604278074888</v>
      </c>
      <c r="Q33" s="29">
        <v>49.21</v>
      </c>
      <c r="R33" s="30">
        <v>53.53</v>
      </c>
      <c r="S33" s="117">
        <v>51.5</v>
      </c>
    </row>
    <row r="34" spans="1:19" ht="12" customHeight="1" thickBot="1" x14ac:dyDescent="0.2">
      <c r="A34" s="78" t="s">
        <v>37</v>
      </c>
      <c r="B34" s="86">
        <f>SUM(B7:B10,B12:B16,B18:B19,B21:B33)</f>
        <v>982299</v>
      </c>
      <c r="C34" s="64">
        <f>SUM(C7:C10,C12:C16,C18:C19,C21:C33)</f>
        <v>1066576</v>
      </c>
      <c r="D34" s="65">
        <f t="shared" si="0"/>
        <v>2048875</v>
      </c>
      <c r="E34" s="86">
        <f>SUM(E7:E10,E12:E16,E18:E19,E21:E33)</f>
        <v>503951</v>
      </c>
      <c r="F34" s="64">
        <f>SUM(F7:F10,F12:F16,F18:F19,F21:F33)</f>
        <v>574043</v>
      </c>
      <c r="G34" s="65">
        <f t="shared" si="1"/>
        <v>1077994</v>
      </c>
      <c r="H34" s="63">
        <f t="shared" si="2"/>
        <v>478348</v>
      </c>
      <c r="I34" s="64">
        <f t="shared" si="3"/>
        <v>492533</v>
      </c>
      <c r="J34" s="65">
        <f t="shared" si="4"/>
        <v>970881</v>
      </c>
      <c r="K34" s="97">
        <f t="shared" si="5"/>
        <v>51.303218266535957</v>
      </c>
      <c r="L34" s="67">
        <f t="shared" si="6"/>
        <v>53.821106044013746</v>
      </c>
      <c r="M34" s="107">
        <f t="shared" si="7"/>
        <v>52.613946678055036</v>
      </c>
      <c r="N34" s="66">
        <f t="shared" si="8"/>
        <v>3.9932182665359548</v>
      </c>
      <c r="O34" s="67">
        <f t="shared" si="9"/>
        <v>3.9411060440137433</v>
      </c>
      <c r="P34" s="68">
        <f t="shared" si="10"/>
        <v>3.9739466780550359</v>
      </c>
      <c r="Q34" s="66">
        <v>47.31</v>
      </c>
      <c r="R34" s="67">
        <v>49.88</v>
      </c>
      <c r="S34" s="118">
        <v>48.64</v>
      </c>
    </row>
    <row r="35" spans="1:19" ht="12" customHeight="1" x14ac:dyDescent="0.15">
      <c r="A35" s="77" t="s">
        <v>38</v>
      </c>
      <c r="B35" s="125">
        <v>58332</v>
      </c>
      <c r="C35" s="126">
        <v>61935</v>
      </c>
      <c r="D35" s="34">
        <f t="shared" si="0"/>
        <v>120267</v>
      </c>
      <c r="E35" s="125">
        <v>27518</v>
      </c>
      <c r="F35" s="126">
        <v>30988</v>
      </c>
      <c r="G35" s="34">
        <f t="shared" si="1"/>
        <v>58506</v>
      </c>
      <c r="H35" s="32">
        <f t="shared" si="2"/>
        <v>30814</v>
      </c>
      <c r="I35" s="33">
        <f t="shared" si="3"/>
        <v>30947</v>
      </c>
      <c r="J35" s="34">
        <f t="shared" si="4"/>
        <v>61761</v>
      </c>
      <c r="K35" s="92">
        <f t="shared" si="5"/>
        <v>47.174792566687238</v>
      </c>
      <c r="L35" s="55">
        <f t="shared" si="6"/>
        <v>50.033099216920959</v>
      </c>
      <c r="M35" s="102">
        <f t="shared" si="7"/>
        <v>48.646760956870963</v>
      </c>
      <c r="N35" s="54">
        <f t="shared" si="8"/>
        <v>1.8447925666872393</v>
      </c>
      <c r="O35" s="55">
        <f t="shared" si="9"/>
        <v>1.5630992169209605</v>
      </c>
      <c r="P35" s="56">
        <f t="shared" si="10"/>
        <v>1.6967609568709605</v>
      </c>
      <c r="Q35" s="54">
        <v>45.33</v>
      </c>
      <c r="R35" s="55">
        <v>48.47</v>
      </c>
      <c r="S35" s="113">
        <v>46.95</v>
      </c>
    </row>
    <row r="36" spans="1:19" ht="12" customHeight="1" x14ac:dyDescent="0.15">
      <c r="A36" s="76" t="s">
        <v>39</v>
      </c>
      <c r="B36" s="131">
        <v>48197</v>
      </c>
      <c r="C36" s="132">
        <v>52088</v>
      </c>
      <c r="D36" s="28">
        <f t="shared" si="0"/>
        <v>100285</v>
      </c>
      <c r="E36" s="131">
        <v>21538</v>
      </c>
      <c r="F36" s="132">
        <v>24236</v>
      </c>
      <c r="G36" s="28">
        <f t="shared" si="1"/>
        <v>45774</v>
      </c>
      <c r="H36" s="26">
        <f t="shared" si="2"/>
        <v>26659</v>
      </c>
      <c r="I36" s="27">
        <f t="shared" si="3"/>
        <v>27852</v>
      </c>
      <c r="J36" s="28">
        <f t="shared" si="4"/>
        <v>54511</v>
      </c>
      <c r="K36" s="96">
        <f t="shared" si="5"/>
        <v>44.687428678133493</v>
      </c>
      <c r="L36" s="30">
        <f t="shared" si="6"/>
        <v>46.528951005989867</v>
      </c>
      <c r="M36" s="106">
        <f t="shared" si="7"/>
        <v>45.643914842698308</v>
      </c>
      <c r="N36" s="29">
        <f t="shared" si="8"/>
        <v>1.6674286781334899</v>
      </c>
      <c r="O36" s="30">
        <f t="shared" si="9"/>
        <v>1.5589510059898686</v>
      </c>
      <c r="P36" s="31">
        <f t="shared" si="10"/>
        <v>1.613914842698307</v>
      </c>
      <c r="Q36" s="29">
        <v>43.02</v>
      </c>
      <c r="R36" s="30">
        <v>44.97</v>
      </c>
      <c r="S36" s="117">
        <v>44.03</v>
      </c>
    </row>
    <row r="37" spans="1:19" ht="12" customHeight="1" x14ac:dyDescent="0.15">
      <c r="A37" s="79" t="s">
        <v>40</v>
      </c>
      <c r="B37" s="127">
        <v>33730</v>
      </c>
      <c r="C37" s="128">
        <v>37961</v>
      </c>
      <c r="D37" s="59">
        <f t="shared" si="0"/>
        <v>71691</v>
      </c>
      <c r="E37" s="127">
        <v>17561</v>
      </c>
      <c r="F37" s="128">
        <v>19990</v>
      </c>
      <c r="G37" s="59">
        <f t="shared" si="1"/>
        <v>37551</v>
      </c>
      <c r="H37" s="57">
        <f t="shared" si="2"/>
        <v>16169</v>
      </c>
      <c r="I37" s="58">
        <f t="shared" si="3"/>
        <v>17971</v>
      </c>
      <c r="J37" s="59">
        <f t="shared" si="4"/>
        <v>34140</v>
      </c>
      <c r="K37" s="93">
        <f t="shared" si="5"/>
        <v>52.063445004447082</v>
      </c>
      <c r="L37" s="61">
        <f t="shared" si="6"/>
        <v>52.659308237401547</v>
      </c>
      <c r="M37" s="103">
        <f t="shared" si="7"/>
        <v>52.378959702054651</v>
      </c>
      <c r="N37" s="60">
        <f t="shared" si="8"/>
        <v>2.193445004447085</v>
      </c>
      <c r="O37" s="61">
        <f t="shared" si="9"/>
        <v>2.2393082374015449</v>
      </c>
      <c r="P37" s="62">
        <f t="shared" si="10"/>
        <v>2.2189597020546543</v>
      </c>
      <c r="Q37" s="60">
        <v>49.87</v>
      </c>
      <c r="R37" s="61">
        <v>50.42</v>
      </c>
      <c r="S37" s="114">
        <v>50.16</v>
      </c>
    </row>
    <row r="38" spans="1:19" ht="12" customHeight="1" thickBot="1" x14ac:dyDescent="0.2">
      <c r="A38" s="80" t="s">
        <v>41</v>
      </c>
      <c r="B38" s="129">
        <v>15046</v>
      </c>
      <c r="C38" s="130">
        <v>16506</v>
      </c>
      <c r="D38" s="43">
        <f t="shared" si="0"/>
        <v>31552</v>
      </c>
      <c r="E38" s="129">
        <v>6881</v>
      </c>
      <c r="F38" s="130">
        <v>7710</v>
      </c>
      <c r="G38" s="43">
        <f t="shared" si="1"/>
        <v>14591</v>
      </c>
      <c r="H38" s="41">
        <f t="shared" si="2"/>
        <v>8165</v>
      </c>
      <c r="I38" s="42">
        <f t="shared" si="3"/>
        <v>8796</v>
      </c>
      <c r="J38" s="43">
        <f t="shared" si="4"/>
        <v>16961</v>
      </c>
      <c r="K38" s="94">
        <f t="shared" si="5"/>
        <v>45.733085205370202</v>
      </c>
      <c r="L38" s="45">
        <f t="shared" si="6"/>
        <v>46.710287168302436</v>
      </c>
      <c r="M38" s="104">
        <f t="shared" si="7"/>
        <v>46.244295131845838</v>
      </c>
      <c r="N38" s="44">
        <f t="shared" si="8"/>
        <v>-1.691479462979828E-2</v>
      </c>
      <c r="O38" s="45">
        <f t="shared" si="9"/>
        <v>0.23028716830243923</v>
      </c>
      <c r="P38" s="46">
        <f t="shared" si="10"/>
        <v>0.11429513184583584</v>
      </c>
      <c r="Q38" s="44">
        <v>45.75</v>
      </c>
      <c r="R38" s="45">
        <v>46.48</v>
      </c>
      <c r="S38" s="115">
        <v>46.13</v>
      </c>
    </row>
    <row r="39" spans="1:19" ht="12" customHeight="1" thickTop="1" thickBot="1" x14ac:dyDescent="0.2">
      <c r="A39" s="81" t="s">
        <v>42</v>
      </c>
      <c r="B39" s="85">
        <f>SUM(B37:B38)</f>
        <v>48776</v>
      </c>
      <c r="C39" s="21">
        <f>SUM(C37:C38)</f>
        <v>54467</v>
      </c>
      <c r="D39" s="22">
        <f t="shared" si="0"/>
        <v>103243</v>
      </c>
      <c r="E39" s="85">
        <f>SUM(E37:E38)</f>
        <v>24442</v>
      </c>
      <c r="F39" s="21">
        <f>SUM(F37:F38)</f>
        <v>27700</v>
      </c>
      <c r="G39" s="22">
        <f t="shared" si="1"/>
        <v>52142</v>
      </c>
      <c r="H39" s="20">
        <f t="shared" si="2"/>
        <v>24334</v>
      </c>
      <c r="I39" s="21">
        <f t="shared" si="3"/>
        <v>26767</v>
      </c>
      <c r="J39" s="22">
        <f t="shared" si="4"/>
        <v>51101</v>
      </c>
      <c r="K39" s="95">
        <f t="shared" si="5"/>
        <v>50.110710185337048</v>
      </c>
      <c r="L39" s="24">
        <f t="shared" si="6"/>
        <v>50.85648190647548</v>
      </c>
      <c r="M39" s="105">
        <f t="shared" si="7"/>
        <v>50.504150402448587</v>
      </c>
      <c r="N39" s="23">
        <f t="shared" si="8"/>
        <v>1.5207101853370446</v>
      </c>
      <c r="O39" s="24">
        <f t="shared" si="9"/>
        <v>1.6364819064754812</v>
      </c>
      <c r="P39" s="25">
        <f t="shared" si="10"/>
        <v>1.5841504024485857</v>
      </c>
      <c r="Q39" s="23">
        <v>48.59</v>
      </c>
      <c r="R39" s="24">
        <v>49.22</v>
      </c>
      <c r="S39" s="116">
        <v>48.92</v>
      </c>
    </row>
    <row r="40" spans="1:19" ht="12" customHeight="1" thickTop="1" x14ac:dyDescent="0.15">
      <c r="A40" s="75" t="s">
        <v>43</v>
      </c>
      <c r="B40" s="133">
        <v>53355</v>
      </c>
      <c r="C40" s="134">
        <v>58662</v>
      </c>
      <c r="D40" s="37">
        <f t="shared" si="0"/>
        <v>112017</v>
      </c>
      <c r="E40" s="133">
        <v>25768</v>
      </c>
      <c r="F40" s="134">
        <v>28979</v>
      </c>
      <c r="G40" s="37">
        <f t="shared" si="1"/>
        <v>54747</v>
      </c>
      <c r="H40" s="35">
        <f t="shared" si="2"/>
        <v>27587</v>
      </c>
      <c r="I40" s="36">
        <f t="shared" si="3"/>
        <v>29683</v>
      </c>
      <c r="J40" s="37">
        <f t="shared" si="4"/>
        <v>57270</v>
      </c>
      <c r="K40" s="98">
        <f t="shared" si="5"/>
        <v>48.295380001874236</v>
      </c>
      <c r="L40" s="39">
        <f t="shared" si="6"/>
        <v>49.399952268930477</v>
      </c>
      <c r="M40" s="108">
        <f t="shared" si="7"/>
        <v>48.873831650553043</v>
      </c>
      <c r="N40" s="38">
        <f t="shared" si="8"/>
        <v>2.2053800018742322</v>
      </c>
      <c r="O40" s="39">
        <f t="shared" si="9"/>
        <v>1.6499522689304769</v>
      </c>
      <c r="P40" s="40">
        <f t="shared" si="10"/>
        <v>1.9138316505530426</v>
      </c>
      <c r="Q40" s="38">
        <v>46.09</v>
      </c>
      <c r="R40" s="39">
        <v>47.75</v>
      </c>
      <c r="S40" s="119">
        <v>46.96</v>
      </c>
    </row>
    <row r="41" spans="1:19" ht="12" customHeight="1" x14ac:dyDescent="0.15">
      <c r="A41" s="76" t="s">
        <v>44</v>
      </c>
      <c r="B41" s="131">
        <v>54638</v>
      </c>
      <c r="C41" s="132">
        <v>64489</v>
      </c>
      <c r="D41" s="28">
        <f t="shared" si="0"/>
        <v>119127</v>
      </c>
      <c r="E41" s="131">
        <v>29216</v>
      </c>
      <c r="F41" s="132">
        <v>34362</v>
      </c>
      <c r="G41" s="28">
        <f t="shared" si="1"/>
        <v>63578</v>
      </c>
      <c r="H41" s="26">
        <f t="shared" si="2"/>
        <v>25422</v>
      </c>
      <c r="I41" s="27">
        <f t="shared" si="3"/>
        <v>30127</v>
      </c>
      <c r="J41" s="28">
        <f t="shared" si="4"/>
        <v>55549</v>
      </c>
      <c r="K41" s="96">
        <f t="shared" si="5"/>
        <v>53.471942604048465</v>
      </c>
      <c r="L41" s="30">
        <f t="shared" si="6"/>
        <v>53.283505714152803</v>
      </c>
      <c r="M41" s="106">
        <f t="shared" si="7"/>
        <v>53.369932928723131</v>
      </c>
      <c r="N41" s="29">
        <f t="shared" si="8"/>
        <v>1.9319426040484657</v>
      </c>
      <c r="O41" s="30">
        <f t="shared" si="9"/>
        <v>2.3035057141528057</v>
      </c>
      <c r="P41" s="31">
        <f t="shared" si="10"/>
        <v>2.1299329287231288</v>
      </c>
      <c r="Q41" s="29">
        <v>51.54</v>
      </c>
      <c r="R41" s="30">
        <v>50.98</v>
      </c>
      <c r="S41" s="117">
        <v>51.24</v>
      </c>
    </row>
    <row r="42" spans="1:19" ht="12" customHeight="1" thickBot="1" x14ac:dyDescent="0.2">
      <c r="A42" s="77" t="s">
        <v>45</v>
      </c>
      <c r="B42" s="125">
        <v>60512</v>
      </c>
      <c r="C42" s="126">
        <v>68786</v>
      </c>
      <c r="D42" s="34">
        <f t="shared" si="0"/>
        <v>129298</v>
      </c>
      <c r="E42" s="125">
        <v>30075</v>
      </c>
      <c r="F42" s="126">
        <v>35459</v>
      </c>
      <c r="G42" s="34">
        <f t="shared" si="1"/>
        <v>65534</v>
      </c>
      <c r="H42" s="32">
        <f t="shared" si="2"/>
        <v>30437</v>
      </c>
      <c r="I42" s="33">
        <f t="shared" si="3"/>
        <v>33327</v>
      </c>
      <c r="J42" s="34">
        <f t="shared" si="4"/>
        <v>63764</v>
      </c>
      <c r="K42" s="92">
        <f t="shared" si="5"/>
        <v>49.700885774722373</v>
      </c>
      <c r="L42" s="55">
        <f t="shared" si="6"/>
        <v>51.549733957491348</v>
      </c>
      <c r="M42" s="102">
        <f t="shared" si="7"/>
        <v>50.684465343624808</v>
      </c>
      <c r="N42" s="54">
        <f t="shared" si="8"/>
        <v>2.1308857747223726</v>
      </c>
      <c r="O42" s="55">
        <f t="shared" si="9"/>
        <v>2.5097339574913491</v>
      </c>
      <c r="P42" s="56">
        <f t="shared" si="10"/>
        <v>2.3344653436248066</v>
      </c>
      <c r="Q42" s="54">
        <v>47.57</v>
      </c>
      <c r="R42" s="55">
        <v>49.04</v>
      </c>
      <c r="S42" s="113">
        <v>48.35</v>
      </c>
    </row>
    <row r="43" spans="1:19" ht="12" customHeight="1" thickBot="1" x14ac:dyDescent="0.2">
      <c r="A43" s="78" t="s">
        <v>46</v>
      </c>
      <c r="B43" s="86">
        <f>SUM(B35:B38,B40:B42)</f>
        <v>323810</v>
      </c>
      <c r="C43" s="64">
        <f>SUM(C35:C38,C40:C42)</f>
        <v>360427</v>
      </c>
      <c r="D43" s="65">
        <f t="shared" si="0"/>
        <v>684237</v>
      </c>
      <c r="E43" s="86">
        <f>SUM(E35:E38,E40:E42)</f>
        <v>158557</v>
      </c>
      <c r="F43" s="64">
        <f>SUM(F35:F38,F40:F42)</f>
        <v>181724</v>
      </c>
      <c r="G43" s="65">
        <f t="shared" si="1"/>
        <v>340281</v>
      </c>
      <c r="H43" s="63">
        <f t="shared" si="2"/>
        <v>165253</v>
      </c>
      <c r="I43" s="64">
        <f t="shared" si="3"/>
        <v>178703</v>
      </c>
      <c r="J43" s="65">
        <f t="shared" si="4"/>
        <v>343956</v>
      </c>
      <c r="K43" s="97">
        <f t="shared" si="5"/>
        <v>48.966060344028904</v>
      </c>
      <c r="L43" s="67">
        <f t="shared" si="6"/>
        <v>50.419086250475132</v>
      </c>
      <c r="M43" s="107">
        <f t="shared" si="7"/>
        <v>49.731452698407132</v>
      </c>
      <c r="N43" s="66">
        <f t="shared" si="8"/>
        <v>1.8660603440289023</v>
      </c>
      <c r="O43" s="67">
        <f t="shared" si="9"/>
        <v>1.8790862504751331</v>
      </c>
      <c r="P43" s="68">
        <f t="shared" si="10"/>
        <v>1.8714526984071327</v>
      </c>
      <c r="Q43" s="66">
        <v>47.1</v>
      </c>
      <c r="R43" s="67">
        <v>48.54</v>
      </c>
      <c r="S43" s="118">
        <v>47.86</v>
      </c>
    </row>
    <row r="44" spans="1:19" ht="12" customHeight="1" thickTop="1" x14ac:dyDescent="0.15">
      <c r="A44" s="77" t="s">
        <v>47</v>
      </c>
      <c r="B44" s="125">
        <v>75565</v>
      </c>
      <c r="C44" s="126">
        <v>84361</v>
      </c>
      <c r="D44" s="34">
        <f t="shared" si="0"/>
        <v>159926</v>
      </c>
      <c r="E44" s="125">
        <v>32633</v>
      </c>
      <c r="F44" s="126">
        <v>37887</v>
      </c>
      <c r="G44" s="34">
        <f t="shared" si="1"/>
        <v>70520</v>
      </c>
      <c r="H44" s="32">
        <f t="shared" si="2"/>
        <v>42932</v>
      </c>
      <c r="I44" s="33">
        <f t="shared" si="3"/>
        <v>46474</v>
      </c>
      <c r="J44" s="34">
        <f t="shared" si="4"/>
        <v>89406</v>
      </c>
      <c r="K44" s="92">
        <f t="shared" si="5"/>
        <v>43.185337126976776</v>
      </c>
      <c r="L44" s="55">
        <f t="shared" si="6"/>
        <v>44.910562937850429</v>
      </c>
      <c r="M44" s="102">
        <f t="shared" si="7"/>
        <v>44.095394119780401</v>
      </c>
      <c r="N44" s="38">
        <f t="shared" si="8"/>
        <v>0.74533712697677856</v>
      </c>
      <c r="O44" s="39">
        <f t="shared" si="9"/>
        <v>0.51056293785043039</v>
      </c>
      <c r="P44" s="40">
        <f t="shared" si="10"/>
        <v>0.61539411978040448</v>
      </c>
      <c r="Q44" s="54">
        <v>42.44</v>
      </c>
      <c r="R44" s="55">
        <v>44.4</v>
      </c>
      <c r="S44" s="113">
        <v>43.48</v>
      </c>
    </row>
    <row r="45" spans="1:19" ht="12" customHeight="1" x14ac:dyDescent="0.15">
      <c r="A45" s="76" t="s">
        <v>48</v>
      </c>
      <c r="B45" s="131">
        <v>153789</v>
      </c>
      <c r="C45" s="132">
        <v>175497</v>
      </c>
      <c r="D45" s="28">
        <f t="shared" si="0"/>
        <v>329286</v>
      </c>
      <c r="E45" s="131">
        <v>75687</v>
      </c>
      <c r="F45" s="132">
        <v>86914</v>
      </c>
      <c r="G45" s="28">
        <f t="shared" si="1"/>
        <v>162601</v>
      </c>
      <c r="H45" s="26">
        <f t="shared" si="2"/>
        <v>78102</v>
      </c>
      <c r="I45" s="27">
        <f t="shared" si="3"/>
        <v>88583</v>
      </c>
      <c r="J45" s="28">
        <f t="shared" si="4"/>
        <v>166685</v>
      </c>
      <c r="K45" s="96">
        <f t="shared" si="5"/>
        <v>49.214833310574882</v>
      </c>
      <c r="L45" s="30">
        <f t="shared" si="6"/>
        <v>49.524493296181696</v>
      </c>
      <c r="M45" s="106">
        <f t="shared" si="7"/>
        <v>49.379870386229605</v>
      </c>
      <c r="N45" s="29">
        <f t="shared" si="8"/>
        <v>6.9248333105748827</v>
      </c>
      <c r="O45" s="30">
        <f t="shared" si="9"/>
        <v>6.844493296181696</v>
      </c>
      <c r="P45" s="31">
        <f t="shared" si="10"/>
        <v>6.8798703862296051</v>
      </c>
      <c r="Q45" s="29">
        <v>42.29</v>
      </c>
      <c r="R45" s="30">
        <v>42.68</v>
      </c>
      <c r="S45" s="117">
        <v>42.5</v>
      </c>
    </row>
    <row r="46" spans="1:19" ht="12" customHeight="1" x14ac:dyDescent="0.15">
      <c r="A46" s="77" t="s">
        <v>49</v>
      </c>
      <c r="B46" s="125">
        <v>39892</v>
      </c>
      <c r="C46" s="126">
        <v>44436</v>
      </c>
      <c r="D46" s="34">
        <f t="shared" si="0"/>
        <v>84328</v>
      </c>
      <c r="E46" s="125">
        <v>20426</v>
      </c>
      <c r="F46" s="126">
        <v>22586</v>
      </c>
      <c r="G46" s="34">
        <f t="shared" si="1"/>
        <v>43012</v>
      </c>
      <c r="H46" s="32">
        <f t="shared" si="2"/>
        <v>19466</v>
      </c>
      <c r="I46" s="33">
        <f t="shared" si="3"/>
        <v>21850</v>
      </c>
      <c r="J46" s="34">
        <f t="shared" si="4"/>
        <v>41316</v>
      </c>
      <c r="K46" s="92">
        <f t="shared" si="5"/>
        <v>51.20324877168354</v>
      </c>
      <c r="L46" s="55">
        <f t="shared" si="6"/>
        <v>50.828157349896486</v>
      </c>
      <c r="M46" s="102">
        <f t="shared" si="7"/>
        <v>51.005597191917275</v>
      </c>
      <c r="N46" s="54">
        <f t="shared" si="8"/>
        <v>5.5332487716835388</v>
      </c>
      <c r="O46" s="55">
        <f t="shared" si="9"/>
        <v>5.7181573498964866</v>
      </c>
      <c r="P46" s="56">
        <f t="shared" si="10"/>
        <v>5.6255971919172723</v>
      </c>
      <c r="Q46" s="54">
        <v>45.67</v>
      </c>
      <c r="R46" s="55">
        <v>45.11</v>
      </c>
      <c r="S46" s="113">
        <v>45.38</v>
      </c>
    </row>
    <row r="47" spans="1:19" ht="12" customHeight="1" x14ac:dyDescent="0.15">
      <c r="A47" s="76" t="s">
        <v>50</v>
      </c>
      <c r="B47" s="131">
        <v>140317</v>
      </c>
      <c r="C47" s="132">
        <v>157293</v>
      </c>
      <c r="D47" s="28">
        <f t="shared" si="0"/>
        <v>297610</v>
      </c>
      <c r="E47" s="131">
        <v>72849</v>
      </c>
      <c r="F47" s="132">
        <v>82885</v>
      </c>
      <c r="G47" s="28">
        <f t="shared" si="1"/>
        <v>155734</v>
      </c>
      <c r="H47" s="26">
        <f t="shared" si="2"/>
        <v>67468</v>
      </c>
      <c r="I47" s="27">
        <f t="shared" si="3"/>
        <v>74408</v>
      </c>
      <c r="J47" s="28">
        <f t="shared" si="4"/>
        <v>141876</v>
      </c>
      <c r="K47" s="96">
        <f t="shared" si="5"/>
        <v>51.917444073063137</v>
      </c>
      <c r="L47" s="30">
        <f t="shared" si="6"/>
        <v>52.694652654600013</v>
      </c>
      <c r="M47" s="106">
        <f t="shared" si="7"/>
        <v>52.328214777729244</v>
      </c>
      <c r="N47" s="29">
        <f t="shared" si="8"/>
        <v>6.1974440730631386</v>
      </c>
      <c r="O47" s="30">
        <f t="shared" si="9"/>
        <v>6.1946526546000129</v>
      </c>
      <c r="P47" s="31">
        <f t="shared" si="10"/>
        <v>6.1982147777292411</v>
      </c>
      <c r="Q47" s="29">
        <v>45.72</v>
      </c>
      <c r="R47" s="30">
        <v>46.5</v>
      </c>
      <c r="S47" s="117">
        <v>46.13</v>
      </c>
    </row>
    <row r="48" spans="1:19" ht="12" customHeight="1" x14ac:dyDescent="0.15">
      <c r="A48" s="79" t="s">
        <v>51</v>
      </c>
      <c r="B48" s="127" t="s">
        <v>110</v>
      </c>
      <c r="C48" s="128" t="s">
        <v>108</v>
      </c>
      <c r="D48" s="59" t="s">
        <v>108</v>
      </c>
      <c r="E48" s="127" t="s">
        <v>108</v>
      </c>
      <c r="F48" s="128" t="s">
        <v>109</v>
      </c>
      <c r="G48" s="59" t="s">
        <v>108</v>
      </c>
      <c r="H48" s="57" t="s">
        <v>111</v>
      </c>
      <c r="I48" s="58" t="s">
        <v>108</v>
      </c>
      <c r="J48" s="59" t="s">
        <v>109</v>
      </c>
      <c r="K48" s="93" t="s">
        <v>108</v>
      </c>
      <c r="L48" s="61" t="s">
        <v>108</v>
      </c>
      <c r="M48" s="103" t="s">
        <v>108</v>
      </c>
      <c r="N48" s="60" t="s">
        <v>108</v>
      </c>
      <c r="O48" s="61" t="s">
        <v>108</v>
      </c>
      <c r="P48" s="62" t="s">
        <v>108</v>
      </c>
      <c r="Q48" s="60">
        <v>36.29</v>
      </c>
      <c r="R48" s="61">
        <v>35.83</v>
      </c>
      <c r="S48" s="114">
        <v>36.049999999999997</v>
      </c>
    </row>
    <row r="49" spans="1:19" ht="12" customHeight="1" x14ac:dyDescent="0.15">
      <c r="A49" s="77" t="s">
        <v>52</v>
      </c>
      <c r="B49" s="125" t="s">
        <v>108</v>
      </c>
      <c r="C49" s="126" t="s">
        <v>108</v>
      </c>
      <c r="D49" s="34" t="s">
        <v>108</v>
      </c>
      <c r="E49" s="125" t="s">
        <v>108</v>
      </c>
      <c r="F49" s="126" t="s">
        <v>108</v>
      </c>
      <c r="G49" s="34" t="s">
        <v>108</v>
      </c>
      <c r="H49" s="32" t="s">
        <v>108</v>
      </c>
      <c r="I49" s="33" t="s">
        <v>108</v>
      </c>
      <c r="J49" s="34" t="s">
        <v>108</v>
      </c>
      <c r="K49" s="92" t="s">
        <v>108</v>
      </c>
      <c r="L49" s="55" t="s">
        <v>108</v>
      </c>
      <c r="M49" s="102" t="s">
        <v>108</v>
      </c>
      <c r="N49" s="54" t="s">
        <v>108</v>
      </c>
      <c r="O49" s="55" t="s">
        <v>108</v>
      </c>
      <c r="P49" s="56" t="s">
        <v>108</v>
      </c>
      <c r="Q49" s="54">
        <v>45.28</v>
      </c>
      <c r="R49" s="55">
        <v>44.63</v>
      </c>
      <c r="S49" s="113">
        <v>44.94</v>
      </c>
    </row>
    <row r="50" spans="1:19" ht="12" customHeight="1" x14ac:dyDescent="0.15">
      <c r="A50" s="82" t="s">
        <v>53</v>
      </c>
      <c r="B50" s="135" t="s">
        <v>108</v>
      </c>
      <c r="C50" s="136" t="s">
        <v>108</v>
      </c>
      <c r="D50" s="71" t="s">
        <v>108</v>
      </c>
      <c r="E50" s="135" t="s">
        <v>108</v>
      </c>
      <c r="F50" s="136" t="s">
        <v>108</v>
      </c>
      <c r="G50" s="71" t="s">
        <v>108</v>
      </c>
      <c r="H50" s="69" t="s">
        <v>108</v>
      </c>
      <c r="I50" s="70" t="s">
        <v>108</v>
      </c>
      <c r="J50" s="71" t="s">
        <v>108</v>
      </c>
      <c r="K50" s="99" t="s">
        <v>108</v>
      </c>
      <c r="L50" s="73" t="s">
        <v>108</v>
      </c>
      <c r="M50" s="109" t="s">
        <v>108</v>
      </c>
      <c r="N50" s="72" t="s">
        <v>108</v>
      </c>
      <c r="O50" s="73" t="s">
        <v>108</v>
      </c>
      <c r="P50" s="74" t="s">
        <v>108</v>
      </c>
      <c r="Q50" s="72">
        <v>37.700000000000003</v>
      </c>
      <c r="R50" s="73">
        <v>38.24</v>
      </c>
      <c r="S50" s="120">
        <v>37.979999999999997</v>
      </c>
    </row>
    <row r="51" spans="1:19" ht="12" customHeight="1" thickBot="1" x14ac:dyDescent="0.2">
      <c r="A51" s="80" t="s">
        <v>54</v>
      </c>
      <c r="B51" s="87" t="s">
        <v>112</v>
      </c>
      <c r="C51" s="42" t="s">
        <v>108</v>
      </c>
      <c r="D51" s="43" t="s">
        <v>108</v>
      </c>
      <c r="E51" s="87" t="s">
        <v>108</v>
      </c>
      <c r="F51" s="42" t="s">
        <v>108</v>
      </c>
      <c r="G51" s="43" t="s">
        <v>108</v>
      </c>
      <c r="H51" s="41" t="s">
        <v>108</v>
      </c>
      <c r="I51" s="42" t="s">
        <v>108</v>
      </c>
      <c r="J51" s="43" t="s">
        <v>108</v>
      </c>
      <c r="K51" s="94" t="s">
        <v>108</v>
      </c>
      <c r="L51" s="45" t="s">
        <v>108</v>
      </c>
      <c r="M51" s="104" t="s">
        <v>108</v>
      </c>
      <c r="N51" s="44" t="s">
        <v>113</v>
      </c>
      <c r="O51" s="45" t="s">
        <v>108</v>
      </c>
      <c r="P51" s="46" t="s">
        <v>114</v>
      </c>
      <c r="Q51" s="44">
        <v>37.700000000000003</v>
      </c>
      <c r="R51" s="45">
        <v>38.24</v>
      </c>
      <c r="S51" s="115">
        <v>37.979999999999997</v>
      </c>
    </row>
    <row r="52" spans="1:19" ht="12" customHeight="1" thickTop="1" thickBot="1" x14ac:dyDescent="0.2">
      <c r="A52" s="81" t="s">
        <v>55</v>
      </c>
      <c r="B52" s="85" t="s">
        <v>108</v>
      </c>
      <c r="C52" s="21" t="s">
        <v>108</v>
      </c>
      <c r="D52" s="22" t="s">
        <v>108</v>
      </c>
      <c r="E52" s="85" t="s">
        <v>108</v>
      </c>
      <c r="F52" s="21" t="s">
        <v>108</v>
      </c>
      <c r="G52" s="22" t="s">
        <v>109</v>
      </c>
      <c r="H52" s="41" t="s">
        <v>108</v>
      </c>
      <c r="I52" s="42" t="s">
        <v>108</v>
      </c>
      <c r="J52" s="43" t="s">
        <v>108</v>
      </c>
      <c r="K52" s="95" t="s">
        <v>108</v>
      </c>
      <c r="L52" s="24" t="s">
        <v>108</v>
      </c>
      <c r="M52" s="105" t="s">
        <v>108</v>
      </c>
      <c r="N52" s="23" t="s">
        <v>108</v>
      </c>
      <c r="O52" s="24" t="s">
        <v>108</v>
      </c>
      <c r="P52" s="25" t="s">
        <v>108</v>
      </c>
      <c r="Q52" s="23">
        <v>39.94</v>
      </c>
      <c r="R52" s="24">
        <v>39.53</v>
      </c>
      <c r="S52" s="116">
        <v>39.729999999999997</v>
      </c>
    </row>
    <row r="53" spans="1:19" ht="12" customHeight="1" thickTop="1" x14ac:dyDescent="0.15">
      <c r="A53" s="75" t="s">
        <v>56</v>
      </c>
      <c r="B53" s="133">
        <v>138337</v>
      </c>
      <c r="C53" s="134">
        <v>154783</v>
      </c>
      <c r="D53" s="37">
        <f t="shared" si="0"/>
        <v>293120</v>
      </c>
      <c r="E53" s="133">
        <v>72842</v>
      </c>
      <c r="F53" s="134">
        <v>81110</v>
      </c>
      <c r="G53" s="37">
        <f t="shared" si="1"/>
        <v>153952</v>
      </c>
      <c r="H53" s="32">
        <f t="shared" si="2"/>
        <v>65495</v>
      </c>
      <c r="I53" s="33">
        <f t="shared" si="3"/>
        <v>73673</v>
      </c>
      <c r="J53" s="34">
        <f t="shared" si="4"/>
        <v>139168</v>
      </c>
      <c r="K53" s="98">
        <f t="shared" si="5"/>
        <v>52.655471782675647</v>
      </c>
      <c r="L53" s="39">
        <f t="shared" si="6"/>
        <v>52.402395611921207</v>
      </c>
      <c r="M53" s="108">
        <f t="shared" si="7"/>
        <v>52.521834061135372</v>
      </c>
      <c r="N53" s="38">
        <f t="shared" si="8"/>
        <v>6.9854717826756456</v>
      </c>
      <c r="O53" s="39">
        <f t="shared" si="9"/>
        <v>7.5423956119212079</v>
      </c>
      <c r="P53" s="40">
        <f t="shared" si="10"/>
        <v>7.2818340611353705</v>
      </c>
      <c r="Q53" s="38">
        <v>45.67</v>
      </c>
      <c r="R53" s="39">
        <v>44.86</v>
      </c>
      <c r="S53" s="119">
        <v>45.24</v>
      </c>
    </row>
    <row r="54" spans="1:19" ht="12" customHeight="1" x14ac:dyDescent="0.15">
      <c r="A54" s="82" t="s">
        <v>57</v>
      </c>
      <c r="B54" s="135">
        <v>11713</v>
      </c>
      <c r="C54" s="136">
        <v>13344</v>
      </c>
      <c r="D54" s="71">
        <f t="shared" si="0"/>
        <v>25057</v>
      </c>
      <c r="E54" s="135">
        <v>6816</v>
      </c>
      <c r="F54" s="136">
        <v>7652</v>
      </c>
      <c r="G54" s="71">
        <f t="shared" si="1"/>
        <v>14468</v>
      </c>
      <c r="H54" s="69">
        <f t="shared" si="2"/>
        <v>4897</v>
      </c>
      <c r="I54" s="70">
        <f t="shared" si="3"/>
        <v>5692</v>
      </c>
      <c r="J54" s="71">
        <f t="shared" si="4"/>
        <v>10589</v>
      </c>
      <c r="K54" s="99">
        <f t="shared" si="5"/>
        <v>58.191752753350976</v>
      </c>
      <c r="L54" s="73">
        <f t="shared" si="6"/>
        <v>57.34412470023981</v>
      </c>
      <c r="M54" s="109">
        <f t="shared" si="7"/>
        <v>57.740351997445828</v>
      </c>
      <c r="N54" s="72">
        <f t="shared" si="8"/>
        <v>7.0417527533509769</v>
      </c>
      <c r="O54" s="73">
        <f t="shared" si="9"/>
        <v>8.354124700239808</v>
      </c>
      <c r="P54" s="74">
        <f t="shared" si="10"/>
        <v>7.7403519974458277</v>
      </c>
      <c r="Q54" s="72">
        <v>51.15</v>
      </c>
      <c r="R54" s="73">
        <v>48.99</v>
      </c>
      <c r="S54" s="120">
        <v>50</v>
      </c>
    </row>
    <row r="55" spans="1:19" ht="12" customHeight="1" thickBot="1" x14ac:dyDescent="0.2">
      <c r="A55" s="80" t="s">
        <v>58</v>
      </c>
      <c r="B55" s="87">
        <f>SUM(B54)</f>
        <v>11713</v>
      </c>
      <c r="C55" s="42">
        <f>SUM(C54)</f>
        <v>13344</v>
      </c>
      <c r="D55" s="43">
        <f t="shared" si="0"/>
        <v>25057</v>
      </c>
      <c r="E55" s="87">
        <f>SUM(E54)</f>
        <v>6816</v>
      </c>
      <c r="F55" s="42">
        <f>SUM(F54)</f>
        <v>7652</v>
      </c>
      <c r="G55" s="43">
        <f t="shared" si="1"/>
        <v>14468</v>
      </c>
      <c r="H55" s="41">
        <f t="shared" si="2"/>
        <v>4897</v>
      </c>
      <c r="I55" s="42">
        <f t="shared" si="3"/>
        <v>5692</v>
      </c>
      <c r="J55" s="43">
        <f t="shared" si="4"/>
        <v>10589</v>
      </c>
      <c r="K55" s="94">
        <f t="shared" si="5"/>
        <v>58.191752753350976</v>
      </c>
      <c r="L55" s="45">
        <f t="shared" si="6"/>
        <v>57.34412470023981</v>
      </c>
      <c r="M55" s="104">
        <f t="shared" si="7"/>
        <v>57.740351997445828</v>
      </c>
      <c r="N55" s="44">
        <f t="shared" si="8"/>
        <v>7.0417527533509769</v>
      </c>
      <c r="O55" s="45">
        <f t="shared" si="9"/>
        <v>8.354124700239808</v>
      </c>
      <c r="P55" s="46">
        <f t="shared" si="10"/>
        <v>7.7403519974458277</v>
      </c>
      <c r="Q55" s="44">
        <v>51.15</v>
      </c>
      <c r="R55" s="45">
        <v>48.99</v>
      </c>
      <c r="S55" s="115">
        <v>50</v>
      </c>
    </row>
    <row r="56" spans="1:19" ht="12" customHeight="1" thickTop="1" thickBot="1" x14ac:dyDescent="0.2">
      <c r="A56" s="81" t="s">
        <v>59</v>
      </c>
      <c r="B56" s="85">
        <f>SUM(B53:B54)</f>
        <v>150050</v>
      </c>
      <c r="C56" s="21">
        <f>SUM(C53:C54)</f>
        <v>168127</v>
      </c>
      <c r="D56" s="22">
        <f t="shared" si="0"/>
        <v>318177</v>
      </c>
      <c r="E56" s="85">
        <f>SUM(E53:E54)</f>
        <v>79658</v>
      </c>
      <c r="F56" s="21">
        <f>SUM(F53:F54)</f>
        <v>88762</v>
      </c>
      <c r="G56" s="22">
        <f t="shared" si="1"/>
        <v>168420</v>
      </c>
      <c r="H56" s="41">
        <f t="shared" si="2"/>
        <v>70392</v>
      </c>
      <c r="I56" s="42">
        <f t="shared" si="3"/>
        <v>79365</v>
      </c>
      <c r="J56" s="43">
        <f t="shared" si="4"/>
        <v>149757</v>
      </c>
      <c r="K56" s="95">
        <f t="shared" si="5"/>
        <v>53.087637454181937</v>
      </c>
      <c r="L56" s="24">
        <f t="shared" si="6"/>
        <v>52.794613595674697</v>
      </c>
      <c r="M56" s="105">
        <f t="shared" si="7"/>
        <v>52.932801553852102</v>
      </c>
      <c r="N56" s="23">
        <f t="shared" si="8"/>
        <v>6.9876374541819359</v>
      </c>
      <c r="O56" s="24">
        <f t="shared" si="9"/>
        <v>7.6146135956746974</v>
      </c>
      <c r="P56" s="25">
        <f t="shared" si="10"/>
        <v>7.3228015538521021</v>
      </c>
      <c r="Q56" s="23">
        <v>46.1</v>
      </c>
      <c r="R56" s="24">
        <v>45.18</v>
      </c>
      <c r="S56" s="116">
        <v>45.61</v>
      </c>
    </row>
    <row r="57" spans="1:19" ht="12" customHeight="1" thickTop="1" x14ac:dyDescent="0.15">
      <c r="A57" s="75" t="s">
        <v>60</v>
      </c>
      <c r="B57" s="133">
        <v>33479</v>
      </c>
      <c r="C57" s="134">
        <v>36996</v>
      </c>
      <c r="D57" s="37">
        <f t="shared" si="0"/>
        <v>70475</v>
      </c>
      <c r="E57" s="133">
        <v>14132</v>
      </c>
      <c r="F57" s="134">
        <v>15580</v>
      </c>
      <c r="G57" s="37">
        <f t="shared" si="1"/>
        <v>29712</v>
      </c>
      <c r="H57" s="32">
        <f t="shared" si="2"/>
        <v>19347</v>
      </c>
      <c r="I57" s="33">
        <f t="shared" si="3"/>
        <v>21416</v>
      </c>
      <c r="J57" s="34">
        <f t="shared" si="4"/>
        <v>40763</v>
      </c>
      <c r="K57" s="98">
        <f t="shared" si="5"/>
        <v>42.211535589473996</v>
      </c>
      <c r="L57" s="39">
        <f t="shared" si="6"/>
        <v>42.112660828197647</v>
      </c>
      <c r="M57" s="108">
        <f t="shared" si="7"/>
        <v>42.159631074849237</v>
      </c>
      <c r="N57" s="38">
        <f t="shared" si="8"/>
        <v>2.2715355894739986</v>
      </c>
      <c r="O57" s="39">
        <f t="shared" si="9"/>
        <v>2.5626608281976502</v>
      </c>
      <c r="P57" s="40">
        <f t="shared" si="10"/>
        <v>2.4296310748492402</v>
      </c>
      <c r="Q57" s="38">
        <v>39.94</v>
      </c>
      <c r="R57" s="39">
        <v>39.549999999999997</v>
      </c>
      <c r="S57" s="119">
        <v>39.729999999999997</v>
      </c>
    </row>
    <row r="58" spans="1:19" ht="12" customHeight="1" x14ac:dyDescent="0.15">
      <c r="A58" s="76" t="s">
        <v>61</v>
      </c>
      <c r="B58" s="131" t="s">
        <v>108</v>
      </c>
      <c r="C58" s="132" t="s">
        <v>108</v>
      </c>
      <c r="D58" s="28" t="s">
        <v>108</v>
      </c>
      <c r="E58" s="131" t="s">
        <v>108</v>
      </c>
      <c r="F58" s="132" t="s">
        <v>108</v>
      </c>
      <c r="G58" s="28" t="s">
        <v>109</v>
      </c>
      <c r="H58" s="26" t="s">
        <v>108</v>
      </c>
      <c r="I58" s="27" t="s">
        <v>108</v>
      </c>
      <c r="J58" s="28" t="s">
        <v>108</v>
      </c>
      <c r="K58" s="96" t="s">
        <v>108</v>
      </c>
      <c r="L58" s="30" t="s">
        <v>108</v>
      </c>
      <c r="M58" s="106" t="s">
        <v>108</v>
      </c>
      <c r="N58" s="29" t="s">
        <v>109</v>
      </c>
      <c r="O58" s="30" t="s">
        <v>108</v>
      </c>
      <c r="P58" s="31" t="s">
        <v>108</v>
      </c>
      <c r="Q58" s="29">
        <v>43.19</v>
      </c>
      <c r="R58" s="30">
        <v>45.94</v>
      </c>
      <c r="S58" s="117">
        <v>44.61</v>
      </c>
    </row>
    <row r="59" spans="1:19" ht="12" customHeight="1" x14ac:dyDescent="0.15">
      <c r="A59" s="76" t="s">
        <v>62</v>
      </c>
      <c r="B59" s="131">
        <v>156967</v>
      </c>
      <c r="C59" s="132">
        <v>174216</v>
      </c>
      <c r="D59" s="28">
        <f t="shared" si="0"/>
        <v>331183</v>
      </c>
      <c r="E59" s="131">
        <v>79155</v>
      </c>
      <c r="F59" s="132">
        <v>88716</v>
      </c>
      <c r="G59" s="28">
        <f t="shared" si="1"/>
        <v>167871</v>
      </c>
      <c r="H59" s="26">
        <f t="shared" si="2"/>
        <v>77812</v>
      </c>
      <c r="I59" s="27">
        <f t="shared" si="3"/>
        <v>85500</v>
      </c>
      <c r="J59" s="28">
        <f t="shared" si="4"/>
        <v>163312</v>
      </c>
      <c r="K59" s="96">
        <f t="shared" si="5"/>
        <v>50.427796925468414</v>
      </c>
      <c r="L59" s="30">
        <f t="shared" si="6"/>
        <v>50.922992147678748</v>
      </c>
      <c r="M59" s="106">
        <f t="shared" si="7"/>
        <v>50.688290159821001</v>
      </c>
      <c r="N59" s="29">
        <f t="shared" si="8"/>
        <v>4.4177969254684157</v>
      </c>
      <c r="O59" s="30">
        <f t="shared" si="9"/>
        <v>5.1729921476787482</v>
      </c>
      <c r="P59" s="31">
        <f t="shared" si="10"/>
        <v>4.8182901598210037</v>
      </c>
      <c r="Q59" s="29">
        <v>46.01</v>
      </c>
      <c r="R59" s="30">
        <v>45.75</v>
      </c>
      <c r="S59" s="117">
        <v>45.87</v>
      </c>
    </row>
    <row r="60" spans="1:19" ht="12" customHeight="1" x14ac:dyDescent="0.15">
      <c r="A60" s="76" t="s">
        <v>63</v>
      </c>
      <c r="B60" s="131">
        <v>108258</v>
      </c>
      <c r="C60" s="132">
        <v>118291</v>
      </c>
      <c r="D60" s="28">
        <f t="shared" si="0"/>
        <v>226549</v>
      </c>
      <c r="E60" s="131">
        <v>51777</v>
      </c>
      <c r="F60" s="132">
        <v>57321</v>
      </c>
      <c r="G60" s="28">
        <f t="shared" si="1"/>
        <v>109098</v>
      </c>
      <c r="H60" s="26">
        <f t="shared" si="2"/>
        <v>56481</v>
      </c>
      <c r="I60" s="27">
        <f t="shared" si="3"/>
        <v>60970</v>
      </c>
      <c r="J60" s="28">
        <f t="shared" si="4"/>
        <v>117451</v>
      </c>
      <c r="K60" s="96">
        <f t="shared" si="5"/>
        <v>47.827412292855954</v>
      </c>
      <c r="L60" s="30">
        <f t="shared" si="6"/>
        <v>48.45761723208021</v>
      </c>
      <c r="M60" s="106">
        <f t="shared" si="7"/>
        <v>48.156469461352728</v>
      </c>
      <c r="N60" s="29">
        <f t="shared" si="8"/>
        <v>4.2774122928559564</v>
      </c>
      <c r="O60" s="30">
        <f t="shared" si="9"/>
        <v>5.1076172320802087</v>
      </c>
      <c r="P60" s="31">
        <f t="shared" si="10"/>
        <v>4.7164694613527303</v>
      </c>
      <c r="Q60" s="29">
        <v>43.55</v>
      </c>
      <c r="R60" s="30">
        <v>43.35</v>
      </c>
      <c r="S60" s="117">
        <v>43.44</v>
      </c>
    </row>
    <row r="61" spans="1:19" ht="12" customHeight="1" x14ac:dyDescent="0.15">
      <c r="A61" s="76" t="s">
        <v>64</v>
      </c>
      <c r="B61" s="131">
        <v>102728</v>
      </c>
      <c r="C61" s="132">
        <v>114832</v>
      </c>
      <c r="D61" s="28">
        <f t="shared" si="0"/>
        <v>217560</v>
      </c>
      <c r="E61" s="131">
        <v>50253</v>
      </c>
      <c r="F61" s="132">
        <v>57004</v>
      </c>
      <c r="G61" s="28">
        <f t="shared" si="1"/>
        <v>107257</v>
      </c>
      <c r="H61" s="26">
        <f t="shared" si="2"/>
        <v>52475</v>
      </c>
      <c r="I61" s="27">
        <f t="shared" si="3"/>
        <v>57828</v>
      </c>
      <c r="J61" s="28">
        <f t="shared" si="4"/>
        <v>110303</v>
      </c>
      <c r="K61" s="96">
        <f t="shared" si="5"/>
        <v>48.918503231835523</v>
      </c>
      <c r="L61" s="30">
        <f t="shared" si="6"/>
        <v>49.641214992336629</v>
      </c>
      <c r="M61" s="106">
        <f t="shared" si="7"/>
        <v>49.299963228534658</v>
      </c>
      <c r="N61" s="29">
        <f t="shared" si="8"/>
        <v>2.4985032318355209</v>
      </c>
      <c r="O61" s="30">
        <f t="shared" si="9"/>
        <v>2.1612149923366317</v>
      </c>
      <c r="P61" s="31">
        <f t="shared" si="10"/>
        <v>2.319963228534661</v>
      </c>
      <c r="Q61" s="29">
        <v>46.42</v>
      </c>
      <c r="R61" s="30">
        <v>47.48</v>
      </c>
      <c r="S61" s="117">
        <v>46.98</v>
      </c>
    </row>
    <row r="62" spans="1:19" ht="12" customHeight="1" x14ac:dyDescent="0.15">
      <c r="A62" s="79" t="s">
        <v>65</v>
      </c>
      <c r="B62" s="127">
        <v>39827</v>
      </c>
      <c r="C62" s="128">
        <v>43971</v>
      </c>
      <c r="D62" s="59">
        <f t="shared" si="0"/>
        <v>83798</v>
      </c>
      <c r="E62" s="127">
        <v>15532</v>
      </c>
      <c r="F62" s="128">
        <v>17493</v>
      </c>
      <c r="G62" s="59">
        <f t="shared" si="1"/>
        <v>33025</v>
      </c>
      <c r="H62" s="57">
        <f t="shared" si="2"/>
        <v>24295</v>
      </c>
      <c r="I62" s="58">
        <f t="shared" si="3"/>
        <v>26478</v>
      </c>
      <c r="J62" s="59">
        <f t="shared" si="4"/>
        <v>50773</v>
      </c>
      <c r="K62" s="93">
        <f t="shared" si="5"/>
        <v>38.998669244482386</v>
      </c>
      <c r="L62" s="61">
        <f t="shared" si="6"/>
        <v>39.783038821041139</v>
      </c>
      <c r="M62" s="103">
        <f t="shared" si="7"/>
        <v>39.410248454617054</v>
      </c>
      <c r="N62" s="60">
        <f t="shared" si="8"/>
        <v>4.0386692444823851</v>
      </c>
      <c r="O62" s="61">
        <f t="shared" si="9"/>
        <v>5.143038821041138</v>
      </c>
      <c r="P62" s="62">
        <f t="shared" si="10"/>
        <v>4.6202484546170552</v>
      </c>
      <c r="Q62" s="60">
        <v>34.96</v>
      </c>
      <c r="R62" s="61">
        <v>34.64</v>
      </c>
      <c r="S62" s="114">
        <v>34.79</v>
      </c>
    </row>
    <row r="63" spans="1:19" ht="12" customHeight="1" thickBot="1" x14ac:dyDescent="0.2">
      <c r="A63" s="80" t="s">
        <v>66</v>
      </c>
      <c r="B63" s="129">
        <v>17048</v>
      </c>
      <c r="C63" s="130">
        <v>18610</v>
      </c>
      <c r="D63" s="43">
        <f t="shared" si="0"/>
        <v>35658</v>
      </c>
      <c r="E63" s="129">
        <v>8119</v>
      </c>
      <c r="F63" s="130">
        <v>8489</v>
      </c>
      <c r="G63" s="43">
        <f t="shared" si="1"/>
        <v>16608</v>
      </c>
      <c r="H63" s="41">
        <f t="shared" si="2"/>
        <v>8929</v>
      </c>
      <c r="I63" s="42">
        <f t="shared" si="3"/>
        <v>10121</v>
      </c>
      <c r="J63" s="43">
        <f t="shared" si="4"/>
        <v>19050</v>
      </c>
      <c r="K63" s="94">
        <f t="shared" si="5"/>
        <v>47.624354763022055</v>
      </c>
      <c r="L63" s="45">
        <f t="shared" si="6"/>
        <v>45.615260612573884</v>
      </c>
      <c r="M63" s="104">
        <f t="shared" si="7"/>
        <v>46.575803466262833</v>
      </c>
      <c r="N63" s="44">
        <f t="shared" si="8"/>
        <v>6.0843547630220556</v>
      </c>
      <c r="O63" s="45">
        <f t="shared" si="9"/>
        <v>6.065260612573887</v>
      </c>
      <c r="P63" s="46">
        <f t="shared" si="10"/>
        <v>6.0758034662628333</v>
      </c>
      <c r="Q63" s="44">
        <v>41.54</v>
      </c>
      <c r="R63" s="45">
        <v>39.549999999999997</v>
      </c>
      <c r="S63" s="115">
        <v>40.5</v>
      </c>
    </row>
    <row r="64" spans="1:19" ht="12" customHeight="1" thickTop="1" thickBot="1" x14ac:dyDescent="0.2">
      <c r="A64" s="81" t="s">
        <v>67</v>
      </c>
      <c r="B64" s="85">
        <f>SUM(B62:B63)</f>
        <v>56875</v>
      </c>
      <c r="C64" s="21">
        <f>SUM(C62:C63)</f>
        <v>62581</v>
      </c>
      <c r="D64" s="22">
        <f t="shared" si="0"/>
        <v>119456</v>
      </c>
      <c r="E64" s="85">
        <f>SUM(E62:E63)</f>
        <v>23651</v>
      </c>
      <c r="F64" s="21">
        <f>SUM(F62:F63)</f>
        <v>25982</v>
      </c>
      <c r="G64" s="22">
        <f t="shared" si="1"/>
        <v>49633</v>
      </c>
      <c r="H64" s="41">
        <f t="shared" si="2"/>
        <v>33224</v>
      </c>
      <c r="I64" s="42">
        <f t="shared" si="3"/>
        <v>36599</v>
      </c>
      <c r="J64" s="43">
        <f t="shared" si="4"/>
        <v>69823</v>
      </c>
      <c r="K64" s="95">
        <f t="shared" si="5"/>
        <v>41.584175824175823</v>
      </c>
      <c r="L64" s="24">
        <f t="shared" si="6"/>
        <v>41.517393458078331</v>
      </c>
      <c r="M64" s="105">
        <f t="shared" si="7"/>
        <v>41.549189659791054</v>
      </c>
      <c r="N64" s="23">
        <f t="shared" si="8"/>
        <v>4.624175824175822</v>
      </c>
      <c r="O64" s="24">
        <f t="shared" si="9"/>
        <v>5.3973934580783336</v>
      </c>
      <c r="P64" s="25">
        <f t="shared" si="10"/>
        <v>5.0291896597910508</v>
      </c>
      <c r="Q64" s="23">
        <v>36.96</v>
      </c>
      <c r="R64" s="24">
        <v>36.119999999999997</v>
      </c>
      <c r="S64" s="116">
        <v>36.520000000000003</v>
      </c>
    </row>
    <row r="65" spans="1:19" ht="12" customHeight="1" thickTop="1" x14ac:dyDescent="0.15">
      <c r="A65" s="75" t="s">
        <v>68</v>
      </c>
      <c r="B65" s="133">
        <v>43620</v>
      </c>
      <c r="C65" s="134">
        <v>49961</v>
      </c>
      <c r="D65" s="37">
        <f t="shared" si="0"/>
        <v>93581</v>
      </c>
      <c r="E65" s="133">
        <v>20988</v>
      </c>
      <c r="F65" s="134">
        <v>23564</v>
      </c>
      <c r="G65" s="37">
        <f t="shared" si="1"/>
        <v>44552</v>
      </c>
      <c r="H65" s="32">
        <f t="shared" si="2"/>
        <v>22632</v>
      </c>
      <c r="I65" s="33">
        <f t="shared" si="3"/>
        <v>26397</v>
      </c>
      <c r="J65" s="34">
        <f t="shared" si="4"/>
        <v>49029</v>
      </c>
      <c r="K65" s="98">
        <f t="shared" si="5"/>
        <v>48.115543328748281</v>
      </c>
      <c r="L65" s="39">
        <f t="shared" si="6"/>
        <v>47.164788535057347</v>
      </c>
      <c r="M65" s="108">
        <f t="shared" si="7"/>
        <v>47.607954606170054</v>
      </c>
      <c r="N65" s="38">
        <f t="shared" si="8"/>
        <v>8.1055433287482828</v>
      </c>
      <c r="O65" s="39">
        <f t="shared" si="9"/>
        <v>8.8947885350573443</v>
      </c>
      <c r="P65" s="40">
        <f t="shared" si="10"/>
        <v>8.5279546061700557</v>
      </c>
      <c r="Q65" s="38">
        <v>40.01</v>
      </c>
      <c r="R65" s="39">
        <v>38.270000000000003</v>
      </c>
      <c r="S65" s="119">
        <v>39.08</v>
      </c>
    </row>
    <row r="66" spans="1:19" ht="12" customHeight="1" x14ac:dyDescent="0.15">
      <c r="A66" s="82" t="s">
        <v>69</v>
      </c>
      <c r="B66" s="135">
        <v>22181</v>
      </c>
      <c r="C66" s="136">
        <v>25530</v>
      </c>
      <c r="D66" s="71">
        <f t="shared" si="0"/>
        <v>47711</v>
      </c>
      <c r="E66" s="135">
        <v>10854</v>
      </c>
      <c r="F66" s="136">
        <v>12264</v>
      </c>
      <c r="G66" s="71">
        <f t="shared" si="1"/>
        <v>23118</v>
      </c>
      <c r="H66" s="69">
        <f t="shared" si="2"/>
        <v>11327</v>
      </c>
      <c r="I66" s="70">
        <f t="shared" si="3"/>
        <v>13266</v>
      </c>
      <c r="J66" s="71">
        <f t="shared" si="4"/>
        <v>24593</v>
      </c>
      <c r="K66" s="99">
        <f t="shared" si="5"/>
        <v>48.933772147333308</v>
      </c>
      <c r="L66" s="73">
        <f t="shared" si="6"/>
        <v>48.037602820211518</v>
      </c>
      <c r="M66" s="109">
        <f t="shared" si="7"/>
        <v>48.454234872461278</v>
      </c>
      <c r="N66" s="72">
        <f t="shared" si="8"/>
        <v>9.7537721473333079</v>
      </c>
      <c r="O66" s="73">
        <f t="shared" si="9"/>
        <v>10.77760282021152</v>
      </c>
      <c r="P66" s="74">
        <f t="shared" si="10"/>
        <v>10.294234872461281</v>
      </c>
      <c r="Q66" s="72">
        <v>39.18</v>
      </c>
      <c r="R66" s="73">
        <v>37.26</v>
      </c>
      <c r="S66" s="120">
        <v>38.159999999999997</v>
      </c>
    </row>
    <row r="67" spans="1:19" ht="12" customHeight="1" x14ac:dyDescent="0.15">
      <c r="A67" s="82" t="s">
        <v>70</v>
      </c>
      <c r="B67" s="135">
        <v>5374</v>
      </c>
      <c r="C67" s="136">
        <v>5717</v>
      </c>
      <c r="D67" s="71">
        <f t="shared" si="0"/>
        <v>11091</v>
      </c>
      <c r="E67" s="135">
        <v>2570</v>
      </c>
      <c r="F67" s="136">
        <v>2767</v>
      </c>
      <c r="G67" s="71">
        <f t="shared" si="1"/>
        <v>5337</v>
      </c>
      <c r="H67" s="69">
        <f t="shared" si="2"/>
        <v>2804</v>
      </c>
      <c r="I67" s="70">
        <f t="shared" si="3"/>
        <v>2950</v>
      </c>
      <c r="J67" s="71">
        <f t="shared" si="4"/>
        <v>5754</v>
      </c>
      <c r="K67" s="99">
        <f t="shared" si="5"/>
        <v>47.822850762932639</v>
      </c>
      <c r="L67" s="73">
        <f t="shared" si="6"/>
        <v>48.3995102326395</v>
      </c>
      <c r="M67" s="109">
        <f t="shared" si="7"/>
        <v>48.120097376251017</v>
      </c>
      <c r="N67" s="72">
        <f t="shared" si="8"/>
        <v>5.8728507629326359</v>
      </c>
      <c r="O67" s="73">
        <f t="shared" si="9"/>
        <v>6.9995102326395013</v>
      </c>
      <c r="P67" s="74">
        <f t="shared" si="10"/>
        <v>6.4500973762510156</v>
      </c>
      <c r="Q67" s="72">
        <v>41.95</v>
      </c>
      <c r="R67" s="73">
        <v>41.4</v>
      </c>
      <c r="S67" s="120">
        <v>41.67</v>
      </c>
    </row>
    <row r="68" spans="1:19" ht="12" customHeight="1" x14ac:dyDescent="0.15">
      <c r="A68" s="82" t="s">
        <v>71</v>
      </c>
      <c r="B68" s="135">
        <v>6299</v>
      </c>
      <c r="C68" s="136">
        <v>6810</v>
      </c>
      <c r="D68" s="71">
        <f t="shared" si="0"/>
        <v>13109</v>
      </c>
      <c r="E68" s="135">
        <v>2985</v>
      </c>
      <c r="F68" s="136">
        <v>3240</v>
      </c>
      <c r="G68" s="71">
        <f t="shared" si="1"/>
        <v>6225</v>
      </c>
      <c r="H68" s="69">
        <f t="shared" si="2"/>
        <v>3314</v>
      </c>
      <c r="I68" s="70">
        <f t="shared" si="3"/>
        <v>3570</v>
      </c>
      <c r="J68" s="71">
        <f t="shared" si="4"/>
        <v>6884</v>
      </c>
      <c r="K68" s="99">
        <f t="shared" si="5"/>
        <v>47.388474361009685</v>
      </c>
      <c r="L68" s="73">
        <f t="shared" si="6"/>
        <v>47.577092511013213</v>
      </c>
      <c r="M68" s="109">
        <f t="shared" si="7"/>
        <v>47.486459684186435</v>
      </c>
      <c r="N68" s="72">
        <f t="shared" si="8"/>
        <v>5.3884743610096848</v>
      </c>
      <c r="O68" s="73">
        <f t="shared" si="9"/>
        <v>7.0270925110132154</v>
      </c>
      <c r="P68" s="74">
        <f t="shared" si="10"/>
        <v>6.2364596841864355</v>
      </c>
      <c r="Q68" s="72">
        <v>42</v>
      </c>
      <c r="R68" s="73">
        <v>40.549999999999997</v>
      </c>
      <c r="S68" s="120">
        <v>41.25</v>
      </c>
    </row>
    <row r="69" spans="1:19" ht="12" customHeight="1" x14ac:dyDescent="0.15">
      <c r="A69" s="82" t="s">
        <v>72</v>
      </c>
      <c r="B69" s="135">
        <v>2186</v>
      </c>
      <c r="C69" s="136">
        <v>2440</v>
      </c>
      <c r="D69" s="71">
        <f t="shared" si="0"/>
        <v>4626</v>
      </c>
      <c r="E69" s="135">
        <v>1247</v>
      </c>
      <c r="F69" s="136">
        <v>1379</v>
      </c>
      <c r="G69" s="71">
        <f t="shared" si="1"/>
        <v>2626</v>
      </c>
      <c r="H69" s="69">
        <f t="shared" si="2"/>
        <v>939</v>
      </c>
      <c r="I69" s="70">
        <f t="shared" si="3"/>
        <v>1061</v>
      </c>
      <c r="J69" s="71">
        <f t="shared" si="4"/>
        <v>2000</v>
      </c>
      <c r="K69" s="99">
        <f t="shared" si="5"/>
        <v>57.044830741079601</v>
      </c>
      <c r="L69" s="73">
        <f t="shared" si="6"/>
        <v>56.516393442622949</v>
      </c>
      <c r="M69" s="109">
        <f t="shared" si="7"/>
        <v>56.766104626026802</v>
      </c>
      <c r="N69" s="72">
        <f t="shared" si="8"/>
        <v>7.7848307410796025</v>
      </c>
      <c r="O69" s="73">
        <f t="shared" si="9"/>
        <v>10.446393442622949</v>
      </c>
      <c r="P69" s="74">
        <f t="shared" si="10"/>
        <v>9.196104626026802</v>
      </c>
      <c r="Q69" s="72">
        <v>49.26</v>
      </c>
      <c r="R69" s="73">
        <v>46.07</v>
      </c>
      <c r="S69" s="120">
        <v>47.57</v>
      </c>
    </row>
    <row r="70" spans="1:19" ht="12" customHeight="1" thickBot="1" x14ac:dyDescent="0.2">
      <c r="A70" s="80" t="s">
        <v>73</v>
      </c>
      <c r="B70" s="87">
        <f>SUM(B67:B69)</f>
        <v>13859</v>
      </c>
      <c r="C70" s="42">
        <f>SUM(C67:C69)</f>
        <v>14967</v>
      </c>
      <c r="D70" s="43">
        <f t="shared" si="0"/>
        <v>28826</v>
      </c>
      <c r="E70" s="87">
        <f>SUM(E67:E69)</f>
        <v>6802</v>
      </c>
      <c r="F70" s="42">
        <f>SUM(F67:F69)</f>
        <v>7386</v>
      </c>
      <c r="G70" s="43">
        <f t="shared" si="1"/>
        <v>14188</v>
      </c>
      <c r="H70" s="41">
        <f t="shared" si="2"/>
        <v>7057</v>
      </c>
      <c r="I70" s="42">
        <f t="shared" si="3"/>
        <v>7581</v>
      </c>
      <c r="J70" s="43">
        <f t="shared" si="4"/>
        <v>14638</v>
      </c>
      <c r="K70" s="94">
        <f t="shared" si="5"/>
        <v>49.080020203477886</v>
      </c>
      <c r="L70" s="45">
        <f t="shared" si="6"/>
        <v>49.348566847063537</v>
      </c>
      <c r="M70" s="104">
        <f t="shared" si="7"/>
        <v>49.219454658988418</v>
      </c>
      <c r="N70" s="44">
        <f t="shared" si="8"/>
        <v>5.9000202034778866</v>
      </c>
      <c r="O70" s="45">
        <f t="shared" si="9"/>
        <v>7.5185668470635392</v>
      </c>
      <c r="P70" s="46">
        <f t="shared" si="10"/>
        <v>6.7394546589884214</v>
      </c>
      <c r="Q70" s="44">
        <v>43.18</v>
      </c>
      <c r="R70" s="45">
        <v>41.83</v>
      </c>
      <c r="S70" s="115">
        <v>42.48</v>
      </c>
    </row>
    <row r="71" spans="1:19" ht="12" customHeight="1" thickTop="1" thickBot="1" x14ac:dyDescent="0.2">
      <c r="A71" s="81" t="s">
        <v>74</v>
      </c>
      <c r="B71" s="85">
        <f>SUM(B65:B69)</f>
        <v>79660</v>
      </c>
      <c r="C71" s="21">
        <f>SUM(C65:C69)</f>
        <v>90458</v>
      </c>
      <c r="D71" s="22">
        <f t="shared" si="0"/>
        <v>170118</v>
      </c>
      <c r="E71" s="85">
        <f>SUM(E65:E69)</f>
        <v>38644</v>
      </c>
      <c r="F71" s="21">
        <f>SUM(F65:F69)</f>
        <v>43214</v>
      </c>
      <c r="G71" s="22">
        <f t="shared" si="1"/>
        <v>81858</v>
      </c>
      <c r="H71" s="41">
        <f t="shared" si="2"/>
        <v>41016</v>
      </c>
      <c r="I71" s="42">
        <f t="shared" si="3"/>
        <v>47244</v>
      </c>
      <c r="J71" s="43">
        <f t="shared" si="4"/>
        <v>88260</v>
      </c>
      <c r="K71" s="95">
        <f t="shared" si="5"/>
        <v>48.511172483052981</v>
      </c>
      <c r="L71" s="24">
        <f t="shared" si="6"/>
        <v>47.772446881425637</v>
      </c>
      <c r="M71" s="105">
        <f t="shared" si="7"/>
        <v>48.118364899657884</v>
      </c>
      <c r="N71" s="23">
        <f t="shared" si="8"/>
        <v>8.1611724830529795</v>
      </c>
      <c r="O71" s="24">
        <f t="shared" si="9"/>
        <v>9.1824468814256335</v>
      </c>
      <c r="P71" s="25">
        <f t="shared" si="10"/>
        <v>8.6983648996578822</v>
      </c>
      <c r="Q71" s="23">
        <v>40.35</v>
      </c>
      <c r="R71" s="24">
        <v>38.590000000000003</v>
      </c>
      <c r="S71" s="116">
        <v>39.42</v>
      </c>
    </row>
    <row r="72" spans="1:19" ht="12" customHeight="1" thickTop="1" x14ac:dyDescent="0.15">
      <c r="A72" s="75" t="s">
        <v>75</v>
      </c>
      <c r="B72" s="133">
        <v>93037</v>
      </c>
      <c r="C72" s="134">
        <v>101487</v>
      </c>
      <c r="D72" s="37">
        <f t="shared" ref="D72:D100" si="11">B72+C72</f>
        <v>194524</v>
      </c>
      <c r="E72" s="133">
        <v>44269</v>
      </c>
      <c r="F72" s="134">
        <v>50678</v>
      </c>
      <c r="G72" s="37">
        <f t="shared" ref="G72:G100" si="12">E72+F72</f>
        <v>94947</v>
      </c>
      <c r="H72" s="32">
        <f t="shared" ref="H72:H100" si="13">B72-E72</f>
        <v>48768</v>
      </c>
      <c r="I72" s="33">
        <f t="shared" ref="I72:I100" si="14">C72-F72</f>
        <v>50809</v>
      </c>
      <c r="J72" s="34">
        <f t="shared" ref="J72:J100" si="15">D72-G72</f>
        <v>99577</v>
      </c>
      <c r="K72" s="98">
        <f t="shared" ref="K72:K100" si="16">IFERROR(E72/B72*100,0)</f>
        <v>47.582144738114948</v>
      </c>
      <c r="L72" s="39">
        <f t="shared" ref="L72:L100" si="17">IFERROR(F72/C72*100,0)</f>
        <v>49.935459714052044</v>
      </c>
      <c r="M72" s="108">
        <f t="shared" ref="M72:M100" si="18">IFERROR(G72/D72*100,0)</f>
        <v>48.809915486006865</v>
      </c>
      <c r="N72" s="38">
        <f t="shared" ref="N72:N100" si="19">K72-Q72</f>
        <v>0.37214473811494742</v>
      </c>
      <c r="O72" s="39">
        <f t="shared" ref="O72:O100" si="20">L72-R72</f>
        <v>-0.27454028594795687</v>
      </c>
      <c r="P72" s="40">
        <f t="shared" ref="P72:P100" si="21">M72-S72</f>
        <v>3.9915486006862011E-2</v>
      </c>
      <c r="Q72" s="38">
        <v>47.21</v>
      </c>
      <c r="R72" s="39">
        <v>50.21</v>
      </c>
      <c r="S72" s="119">
        <v>48.77</v>
      </c>
    </row>
    <row r="73" spans="1:19" ht="12" customHeight="1" x14ac:dyDescent="0.15">
      <c r="A73" s="76" t="s">
        <v>76</v>
      </c>
      <c r="B73" s="131" t="s">
        <v>108</v>
      </c>
      <c r="C73" s="132" t="s">
        <v>108</v>
      </c>
      <c r="D73" s="28" t="s">
        <v>109</v>
      </c>
      <c r="E73" s="131" t="s">
        <v>108</v>
      </c>
      <c r="F73" s="132" t="s">
        <v>108</v>
      </c>
      <c r="G73" s="28" t="s">
        <v>108</v>
      </c>
      <c r="H73" s="26" t="s">
        <v>108</v>
      </c>
      <c r="I73" s="27" t="s">
        <v>108</v>
      </c>
      <c r="J73" s="28" t="s">
        <v>108</v>
      </c>
      <c r="K73" s="96" t="s">
        <v>108</v>
      </c>
      <c r="L73" s="30" t="s">
        <v>108</v>
      </c>
      <c r="M73" s="106" t="s">
        <v>115</v>
      </c>
      <c r="N73" s="29" t="s">
        <v>108</v>
      </c>
      <c r="O73" s="30" t="s">
        <v>108</v>
      </c>
      <c r="P73" s="31" t="s">
        <v>108</v>
      </c>
      <c r="Q73" s="29">
        <v>40.83</v>
      </c>
      <c r="R73" s="30">
        <v>38.78</v>
      </c>
      <c r="S73" s="117">
        <v>39.74</v>
      </c>
    </row>
    <row r="74" spans="1:19" ht="12" customHeight="1" x14ac:dyDescent="0.15">
      <c r="A74" s="77" t="s">
        <v>77</v>
      </c>
      <c r="B74" s="125">
        <v>47791</v>
      </c>
      <c r="C74" s="126">
        <v>52844</v>
      </c>
      <c r="D74" s="34">
        <f t="shared" si="11"/>
        <v>100635</v>
      </c>
      <c r="E74" s="125">
        <v>20530</v>
      </c>
      <c r="F74" s="126">
        <v>23031</v>
      </c>
      <c r="G74" s="34">
        <f t="shared" si="12"/>
        <v>43561</v>
      </c>
      <c r="H74" s="32">
        <f t="shared" si="13"/>
        <v>27261</v>
      </c>
      <c r="I74" s="33">
        <f t="shared" si="14"/>
        <v>29813</v>
      </c>
      <c r="J74" s="34">
        <f t="shared" si="15"/>
        <v>57074</v>
      </c>
      <c r="K74" s="92">
        <f t="shared" si="16"/>
        <v>42.957879098575049</v>
      </c>
      <c r="L74" s="55">
        <f t="shared" si="17"/>
        <v>43.582999015971538</v>
      </c>
      <c r="M74" s="102">
        <f t="shared" si="18"/>
        <v>43.286133055100109</v>
      </c>
      <c r="N74" s="54">
        <f t="shared" si="19"/>
        <v>4.8678790985750453</v>
      </c>
      <c r="O74" s="55">
        <f t="shared" si="20"/>
        <v>5.5629990159715348</v>
      </c>
      <c r="P74" s="56">
        <f t="shared" si="21"/>
        <v>5.2261330551001066</v>
      </c>
      <c r="Q74" s="54">
        <v>38.090000000000003</v>
      </c>
      <c r="R74" s="55">
        <v>38.020000000000003</v>
      </c>
      <c r="S74" s="113">
        <v>38.06</v>
      </c>
    </row>
    <row r="75" spans="1:19" ht="12" customHeight="1" x14ac:dyDescent="0.15">
      <c r="A75" s="79" t="s">
        <v>78</v>
      </c>
      <c r="B75" s="127" t="s">
        <v>108</v>
      </c>
      <c r="C75" s="128" t="s">
        <v>108</v>
      </c>
      <c r="D75" s="59" t="s">
        <v>108</v>
      </c>
      <c r="E75" s="127" t="s">
        <v>108</v>
      </c>
      <c r="F75" s="128" t="s">
        <v>108</v>
      </c>
      <c r="G75" s="59" t="s">
        <v>108</v>
      </c>
      <c r="H75" s="57" t="s">
        <v>108</v>
      </c>
      <c r="I75" s="58" t="s">
        <v>108</v>
      </c>
      <c r="J75" s="59" t="s">
        <v>109</v>
      </c>
      <c r="K75" s="93" t="s">
        <v>108</v>
      </c>
      <c r="L75" s="61" t="s">
        <v>108</v>
      </c>
      <c r="M75" s="103" t="s">
        <v>108</v>
      </c>
      <c r="N75" s="60" t="s">
        <v>108</v>
      </c>
      <c r="O75" s="61" t="s">
        <v>108</v>
      </c>
      <c r="P75" s="62" t="s">
        <v>108</v>
      </c>
      <c r="Q75" s="60">
        <v>44.05</v>
      </c>
      <c r="R75" s="61">
        <v>46.34</v>
      </c>
      <c r="S75" s="114">
        <v>45.23</v>
      </c>
    </row>
    <row r="76" spans="1:19" ht="12" customHeight="1" thickBot="1" x14ac:dyDescent="0.2">
      <c r="A76" s="80" t="s">
        <v>79</v>
      </c>
      <c r="B76" s="129" t="s">
        <v>108</v>
      </c>
      <c r="C76" s="130" t="s">
        <v>108</v>
      </c>
      <c r="D76" s="43" t="s">
        <v>108</v>
      </c>
      <c r="E76" s="129" t="s">
        <v>108</v>
      </c>
      <c r="F76" s="130" t="s">
        <v>108</v>
      </c>
      <c r="G76" s="43" t="s">
        <v>108</v>
      </c>
      <c r="H76" s="41" t="s">
        <v>108</v>
      </c>
      <c r="I76" s="42" t="s">
        <v>108</v>
      </c>
      <c r="J76" s="43" t="s">
        <v>108</v>
      </c>
      <c r="K76" s="94" t="s">
        <v>108</v>
      </c>
      <c r="L76" s="45" t="s">
        <v>108</v>
      </c>
      <c r="M76" s="104" t="s">
        <v>108</v>
      </c>
      <c r="N76" s="44" t="s">
        <v>108</v>
      </c>
      <c r="O76" s="45" t="s">
        <v>108</v>
      </c>
      <c r="P76" s="46" t="s">
        <v>111</v>
      </c>
      <c r="Q76" s="44">
        <v>43.05</v>
      </c>
      <c r="R76" s="45">
        <v>43.93</v>
      </c>
      <c r="S76" s="115">
        <v>43.5</v>
      </c>
    </row>
    <row r="77" spans="1:19" ht="12" customHeight="1" thickTop="1" thickBot="1" x14ac:dyDescent="0.2">
      <c r="A77" s="81" t="s">
        <v>80</v>
      </c>
      <c r="B77" s="85" t="s">
        <v>108</v>
      </c>
      <c r="C77" s="21" t="s">
        <v>108</v>
      </c>
      <c r="D77" s="22" t="s">
        <v>108</v>
      </c>
      <c r="E77" s="85" t="s">
        <v>111</v>
      </c>
      <c r="F77" s="21" t="s">
        <v>108</v>
      </c>
      <c r="G77" s="22" t="s">
        <v>108</v>
      </c>
      <c r="H77" s="41" t="s">
        <v>108</v>
      </c>
      <c r="I77" s="42" t="s">
        <v>109</v>
      </c>
      <c r="J77" s="43" t="s">
        <v>108</v>
      </c>
      <c r="K77" s="95" t="s">
        <v>108</v>
      </c>
      <c r="L77" s="24" t="s">
        <v>108</v>
      </c>
      <c r="M77" s="105" t="s">
        <v>108</v>
      </c>
      <c r="N77" s="23" t="s">
        <v>108</v>
      </c>
      <c r="O77" s="24" t="s">
        <v>108</v>
      </c>
      <c r="P77" s="25" t="s">
        <v>108</v>
      </c>
      <c r="Q77" s="23">
        <v>43.73</v>
      </c>
      <c r="R77" s="24">
        <v>45.59</v>
      </c>
      <c r="S77" s="116">
        <v>44.69</v>
      </c>
    </row>
    <row r="78" spans="1:19" ht="12" customHeight="1" thickTop="1" x14ac:dyDescent="0.15">
      <c r="A78" s="76" t="s">
        <v>81</v>
      </c>
      <c r="B78" s="131" t="s">
        <v>108</v>
      </c>
      <c r="C78" s="132" t="s">
        <v>108</v>
      </c>
      <c r="D78" s="28" t="s">
        <v>108</v>
      </c>
      <c r="E78" s="131" t="s">
        <v>108</v>
      </c>
      <c r="F78" s="132" t="s">
        <v>108</v>
      </c>
      <c r="G78" s="28" t="s">
        <v>116</v>
      </c>
      <c r="H78" s="26" t="s">
        <v>108</v>
      </c>
      <c r="I78" s="27" t="s">
        <v>108</v>
      </c>
      <c r="J78" s="28" t="s">
        <v>108</v>
      </c>
      <c r="K78" s="96" t="s">
        <v>108</v>
      </c>
      <c r="L78" s="30" t="s">
        <v>108</v>
      </c>
      <c r="M78" s="106" t="s">
        <v>109</v>
      </c>
      <c r="N78" s="29" t="s">
        <v>108</v>
      </c>
      <c r="O78" s="30" t="s">
        <v>108</v>
      </c>
      <c r="P78" s="31" t="s">
        <v>108</v>
      </c>
      <c r="Q78" s="29">
        <v>38.869999999999997</v>
      </c>
      <c r="R78" s="30">
        <v>37.75</v>
      </c>
      <c r="S78" s="117">
        <v>38.29</v>
      </c>
    </row>
    <row r="79" spans="1:19" ht="12" customHeight="1" x14ac:dyDescent="0.15">
      <c r="A79" s="79" t="s">
        <v>82</v>
      </c>
      <c r="B79" s="127" t="s">
        <v>108</v>
      </c>
      <c r="C79" s="128" t="s">
        <v>108</v>
      </c>
      <c r="D79" s="59" t="s">
        <v>117</v>
      </c>
      <c r="E79" s="127" t="s">
        <v>108</v>
      </c>
      <c r="F79" s="128" t="s">
        <v>108</v>
      </c>
      <c r="G79" s="59" t="s">
        <v>108</v>
      </c>
      <c r="H79" s="57" t="s">
        <v>108</v>
      </c>
      <c r="I79" s="58" t="s">
        <v>108</v>
      </c>
      <c r="J79" s="59" t="s">
        <v>108</v>
      </c>
      <c r="K79" s="93" t="s">
        <v>108</v>
      </c>
      <c r="L79" s="61" t="s">
        <v>108</v>
      </c>
      <c r="M79" s="103" t="s">
        <v>108</v>
      </c>
      <c r="N79" s="60" t="s">
        <v>108</v>
      </c>
      <c r="O79" s="61" t="s">
        <v>108</v>
      </c>
      <c r="P79" s="62" t="s">
        <v>108</v>
      </c>
      <c r="Q79" s="60">
        <v>44.43</v>
      </c>
      <c r="R79" s="61">
        <v>43.55</v>
      </c>
      <c r="S79" s="114">
        <v>43.96</v>
      </c>
    </row>
    <row r="80" spans="1:19" ht="12" customHeight="1" x14ac:dyDescent="0.15">
      <c r="A80" s="77" t="s">
        <v>83</v>
      </c>
      <c r="B80" s="125" t="s">
        <v>108</v>
      </c>
      <c r="C80" s="126" t="s">
        <v>108</v>
      </c>
      <c r="D80" s="34" t="s">
        <v>108</v>
      </c>
      <c r="E80" s="125" t="s">
        <v>108</v>
      </c>
      <c r="F80" s="126" t="s">
        <v>108</v>
      </c>
      <c r="G80" s="34" t="s">
        <v>108</v>
      </c>
      <c r="H80" s="32" t="s">
        <v>108</v>
      </c>
      <c r="I80" s="33" t="s">
        <v>108</v>
      </c>
      <c r="J80" s="34" t="s">
        <v>108</v>
      </c>
      <c r="K80" s="92" t="s">
        <v>118</v>
      </c>
      <c r="L80" s="55" t="s">
        <v>108</v>
      </c>
      <c r="M80" s="102" t="s">
        <v>119</v>
      </c>
      <c r="N80" s="54" t="s">
        <v>108</v>
      </c>
      <c r="O80" s="55" t="s">
        <v>108</v>
      </c>
      <c r="P80" s="56" t="s">
        <v>108</v>
      </c>
      <c r="Q80" s="54">
        <v>54.23</v>
      </c>
      <c r="R80" s="55">
        <v>51.01</v>
      </c>
      <c r="S80" s="113">
        <v>52.52</v>
      </c>
    </row>
    <row r="81" spans="1:19" ht="12" customHeight="1" x14ac:dyDescent="0.15">
      <c r="A81" s="82" t="s">
        <v>84</v>
      </c>
      <c r="B81" s="135" t="s">
        <v>108</v>
      </c>
      <c r="C81" s="136" t="s">
        <v>108</v>
      </c>
      <c r="D81" s="71" t="s">
        <v>108</v>
      </c>
      <c r="E81" s="135" t="s">
        <v>108</v>
      </c>
      <c r="F81" s="136" t="s">
        <v>108</v>
      </c>
      <c r="G81" s="71" t="s">
        <v>108</v>
      </c>
      <c r="H81" s="69" t="s">
        <v>108</v>
      </c>
      <c r="I81" s="70" t="s">
        <v>108</v>
      </c>
      <c r="J81" s="71" t="s">
        <v>108</v>
      </c>
      <c r="K81" s="99" t="s">
        <v>108</v>
      </c>
      <c r="L81" s="73" t="s">
        <v>108</v>
      </c>
      <c r="M81" s="109" t="s">
        <v>108</v>
      </c>
      <c r="N81" s="72" t="s">
        <v>108</v>
      </c>
      <c r="O81" s="73" t="s">
        <v>108</v>
      </c>
      <c r="P81" s="74" t="s">
        <v>108</v>
      </c>
      <c r="Q81" s="72">
        <v>45.04</v>
      </c>
      <c r="R81" s="73">
        <v>42.13</v>
      </c>
      <c r="S81" s="120">
        <v>43.52</v>
      </c>
    </row>
    <row r="82" spans="1:19" ht="12" customHeight="1" thickBot="1" x14ac:dyDescent="0.2">
      <c r="A82" s="80" t="s">
        <v>85</v>
      </c>
      <c r="B82" s="87" t="s">
        <v>108</v>
      </c>
      <c r="C82" s="42" t="s">
        <v>108</v>
      </c>
      <c r="D82" s="43" t="s">
        <v>108</v>
      </c>
      <c r="E82" s="87" t="s">
        <v>108</v>
      </c>
      <c r="F82" s="42" t="s">
        <v>108</v>
      </c>
      <c r="G82" s="43" t="s">
        <v>109</v>
      </c>
      <c r="H82" s="41" t="s">
        <v>108</v>
      </c>
      <c r="I82" s="42" t="s">
        <v>108</v>
      </c>
      <c r="J82" s="43" t="s">
        <v>108</v>
      </c>
      <c r="K82" s="94" t="s">
        <v>108</v>
      </c>
      <c r="L82" s="45" t="s">
        <v>108</v>
      </c>
      <c r="M82" s="104" t="s">
        <v>109</v>
      </c>
      <c r="N82" s="44" t="s">
        <v>108</v>
      </c>
      <c r="O82" s="45" t="s">
        <v>108</v>
      </c>
      <c r="P82" s="46" t="s">
        <v>108</v>
      </c>
      <c r="Q82" s="44">
        <v>51.04</v>
      </c>
      <c r="R82" s="45">
        <v>48.01</v>
      </c>
      <c r="S82" s="115">
        <v>49.44</v>
      </c>
    </row>
    <row r="83" spans="1:19" ht="12" customHeight="1" thickTop="1" thickBot="1" x14ac:dyDescent="0.2">
      <c r="A83" s="81" t="s">
        <v>86</v>
      </c>
      <c r="B83" s="85" t="s">
        <v>108</v>
      </c>
      <c r="C83" s="21" t="s">
        <v>108</v>
      </c>
      <c r="D83" s="22" t="s">
        <v>111</v>
      </c>
      <c r="E83" s="85" t="s">
        <v>108</v>
      </c>
      <c r="F83" s="21" t="s">
        <v>108</v>
      </c>
      <c r="G83" s="22" t="s">
        <v>108</v>
      </c>
      <c r="H83" s="41" t="s">
        <v>108</v>
      </c>
      <c r="I83" s="42" t="s">
        <v>108</v>
      </c>
      <c r="J83" s="43" t="s">
        <v>109</v>
      </c>
      <c r="K83" s="95" t="s">
        <v>109</v>
      </c>
      <c r="L83" s="24" t="s">
        <v>108</v>
      </c>
      <c r="M83" s="105" t="s">
        <v>115</v>
      </c>
      <c r="N83" s="23" t="s">
        <v>111</v>
      </c>
      <c r="O83" s="24" t="s">
        <v>109</v>
      </c>
      <c r="P83" s="25" t="s">
        <v>109</v>
      </c>
      <c r="Q83" s="23">
        <v>45.82</v>
      </c>
      <c r="R83" s="24">
        <v>44.48</v>
      </c>
      <c r="S83" s="116">
        <v>45.11</v>
      </c>
    </row>
    <row r="84" spans="1:19" ht="12" customHeight="1" thickTop="1" x14ac:dyDescent="0.15">
      <c r="A84" s="79" t="s">
        <v>87</v>
      </c>
      <c r="B84" s="127">
        <v>27215</v>
      </c>
      <c r="C84" s="128">
        <v>30246</v>
      </c>
      <c r="D84" s="59">
        <f t="shared" si="11"/>
        <v>57461</v>
      </c>
      <c r="E84" s="127">
        <v>12614</v>
      </c>
      <c r="F84" s="128">
        <v>13842</v>
      </c>
      <c r="G84" s="59">
        <f t="shared" si="12"/>
        <v>26456</v>
      </c>
      <c r="H84" s="57">
        <f t="shared" si="13"/>
        <v>14601</v>
      </c>
      <c r="I84" s="58">
        <f t="shared" si="14"/>
        <v>16404</v>
      </c>
      <c r="J84" s="59">
        <f t="shared" si="15"/>
        <v>31005</v>
      </c>
      <c r="K84" s="93">
        <f t="shared" si="16"/>
        <v>46.349439647253355</v>
      </c>
      <c r="L84" s="61">
        <f t="shared" si="17"/>
        <v>45.76472922039278</v>
      </c>
      <c r="M84" s="103">
        <f t="shared" si="18"/>
        <v>46.041663041019127</v>
      </c>
      <c r="N84" s="60">
        <f t="shared" si="19"/>
        <v>5.9994396472533538</v>
      </c>
      <c r="O84" s="61">
        <f t="shared" si="20"/>
        <v>6.2147292203927833</v>
      </c>
      <c r="P84" s="62">
        <f t="shared" si="21"/>
        <v>6.1116630410191277</v>
      </c>
      <c r="Q84" s="60">
        <v>40.35</v>
      </c>
      <c r="R84" s="61">
        <v>39.549999999999997</v>
      </c>
      <c r="S84" s="114">
        <v>39.93</v>
      </c>
    </row>
    <row r="85" spans="1:19" ht="12" customHeight="1" thickBot="1" x14ac:dyDescent="0.2">
      <c r="A85" s="80" t="s">
        <v>88</v>
      </c>
      <c r="B85" s="129">
        <v>25116</v>
      </c>
      <c r="C85" s="130">
        <v>28465</v>
      </c>
      <c r="D85" s="43">
        <f t="shared" si="11"/>
        <v>53581</v>
      </c>
      <c r="E85" s="129">
        <v>11836</v>
      </c>
      <c r="F85" s="130">
        <v>13435</v>
      </c>
      <c r="G85" s="43">
        <f t="shared" si="12"/>
        <v>25271</v>
      </c>
      <c r="H85" s="41">
        <f t="shared" si="13"/>
        <v>13280</v>
      </c>
      <c r="I85" s="42">
        <f t="shared" si="14"/>
        <v>15030</v>
      </c>
      <c r="J85" s="43">
        <f t="shared" si="15"/>
        <v>28310</v>
      </c>
      <c r="K85" s="94">
        <f t="shared" si="16"/>
        <v>47.125338429686252</v>
      </c>
      <c r="L85" s="45">
        <f t="shared" si="17"/>
        <v>47.198313718601796</v>
      </c>
      <c r="M85" s="104">
        <f t="shared" si="18"/>
        <v>47.164106679606576</v>
      </c>
      <c r="N85" s="44">
        <f t="shared" si="19"/>
        <v>3.4553384296862504</v>
      </c>
      <c r="O85" s="45">
        <f t="shared" si="20"/>
        <v>2.9183137186017944</v>
      </c>
      <c r="P85" s="46">
        <f t="shared" si="21"/>
        <v>3.1741066796065738</v>
      </c>
      <c r="Q85" s="44">
        <v>43.67</v>
      </c>
      <c r="R85" s="45">
        <v>44.28</v>
      </c>
      <c r="S85" s="115">
        <v>43.99</v>
      </c>
    </row>
    <row r="86" spans="1:19" ht="12" customHeight="1" thickTop="1" thickBot="1" x14ac:dyDescent="0.2">
      <c r="A86" s="81" t="s">
        <v>89</v>
      </c>
      <c r="B86" s="85">
        <f>SUM(B84:B85)</f>
        <v>52331</v>
      </c>
      <c r="C86" s="21">
        <f>SUM(C84:C85)</f>
        <v>58711</v>
      </c>
      <c r="D86" s="22">
        <f t="shared" si="11"/>
        <v>111042</v>
      </c>
      <c r="E86" s="85">
        <f>SUM(E84:E85)</f>
        <v>24450</v>
      </c>
      <c r="F86" s="21">
        <f>SUM(F84:F85)</f>
        <v>27277</v>
      </c>
      <c r="G86" s="22">
        <f t="shared" si="12"/>
        <v>51727</v>
      </c>
      <c r="H86" s="41">
        <f t="shared" si="13"/>
        <v>27881</v>
      </c>
      <c r="I86" s="42">
        <f t="shared" si="14"/>
        <v>31434</v>
      </c>
      <c r="J86" s="43">
        <f t="shared" si="15"/>
        <v>59315</v>
      </c>
      <c r="K86" s="95">
        <f t="shared" si="16"/>
        <v>46.721828361774094</v>
      </c>
      <c r="L86" s="24">
        <f t="shared" si="17"/>
        <v>46.459777554461681</v>
      </c>
      <c r="M86" s="105">
        <f t="shared" si="18"/>
        <v>46.583274796923682</v>
      </c>
      <c r="N86" s="23">
        <f t="shared" si="19"/>
        <v>4.791828361774094</v>
      </c>
      <c r="O86" s="24">
        <f t="shared" si="20"/>
        <v>4.6297775544616826</v>
      </c>
      <c r="P86" s="25">
        <f t="shared" si="21"/>
        <v>4.7032747969236794</v>
      </c>
      <c r="Q86" s="23">
        <v>41.93</v>
      </c>
      <c r="R86" s="24">
        <v>41.83</v>
      </c>
      <c r="S86" s="116">
        <v>41.88</v>
      </c>
    </row>
    <row r="87" spans="1:19" ht="12" customHeight="1" thickTop="1" x14ac:dyDescent="0.15">
      <c r="A87" s="76" t="s">
        <v>90</v>
      </c>
      <c r="B87" s="131">
        <v>43800</v>
      </c>
      <c r="C87" s="132">
        <v>49396</v>
      </c>
      <c r="D87" s="28">
        <f t="shared" si="11"/>
        <v>93196</v>
      </c>
      <c r="E87" s="131">
        <v>20531</v>
      </c>
      <c r="F87" s="132">
        <v>23143</v>
      </c>
      <c r="G87" s="28">
        <f t="shared" si="12"/>
        <v>43674</v>
      </c>
      <c r="H87" s="26">
        <f t="shared" si="13"/>
        <v>23269</v>
      </c>
      <c r="I87" s="27">
        <f t="shared" si="14"/>
        <v>26253</v>
      </c>
      <c r="J87" s="28">
        <f t="shared" si="15"/>
        <v>49522</v>
      </c>
      <c r="K87" s="96">
        <f t="shared" si="16"/>
        <v>46.874429223744293</v>
      </c>
      <c r="L87" s="30">
        <f t="shared" si="17"/>
        <v>46.851971819580534</v>
      </c>
      <c r="M87" s="106">
        <f t="shared" si="18"/>
        <v>46.862526288681913</v>
      </c>
      <c r="N87" s="29">
        <f t="shared" si="19"/>
        <v>3.754429223744296</v>
      </c>
      <c r="O87" s="30">
        <f t="shared" si="20"/>
        <v>4.2819718195805336</v>
      </c>
      <c r="P87" s="31">
        <f t="shared" si="21"/>
        <v>4.0325262886819147</v>
      </c>
      <c r="Q87" s="29">
        <v>43.12</v>
      </c>
      <c r="R87" s="30">
        <v>42.57</v>
      </c>
      <c r="S87" s="117">
        <v>42.83</v>
      </c>
    </row>
    <row r="88" spans="1:19" ht="12" customHeight="1" x14ac:dyDescent="0.15">
      <c r="A88" s="76" t="s">
        <v>91</v>
      </c>
      <c r="B88" s="131" t="s">
        <v>108</v>
      </c>
      <c r="C88" s="132" t="s">
        <v>108</v>
      </c>
      <c r="D88" s="28" t="s">
        <v>108</v>
      </c>
      <c r="E88" s="131" t="s">
        <v>108</v>
      </c>
      <c r="F88" s="132" t="s">
        <v>120</v>
      </c>
      <c r="G88" s="28" t="s">
        <v>108</v>
      </c>
      <c r="H88" s="26" t="s">
        <v>108</v>
      </c>
      <c r="I88" s="27" t="s">
        <v>121</v>
      </c>
      <c r="J88" s="28" t="s">
        <v>108</v>
      </c>
      <c r="K88" s="96" t="s">
        <v>108</v>
      </c>
      <c r="L88" s="30" t="s">
        <v>108</v>
      </c>
      <c r="M88" s="106" t="s">
        <v>108</v>
      </c>
      <c r="N88" s="29" t="s">
        <v>122</v>
      </c>
      <c r="O88" s="30" t="s">
        <v>123</v>
      </c>
      <c r="P88" s="31" t="s">
        <v>108</v>
      </c>
      <c r="Q88" s="29">
        <v>37.24</v>
      </c>
      <c r="R88" s="30">
        <v>40.630000000000003</v>
      </c>
      <c r="S88" s="117">
        <v>38.97</v>
      </c>
    </row>
    <row r="89" spans="1:19" ht="12" customHeight="1" x14ac:dyDescent="0.15">
      <c r="A89" s="76" t="s">
        <v>92</v>
      </c>
      <c r="B89" s="131">
        <v>34508</v>
      </c>
      <c r="C89" s="132">
        <v>35402</v>
      </c>
      <c r="D89" s="28">
        <f t="shared" si="11"/>
        <v>69910</v>
      </c>
      <c r="E89" s="131">
        <v>14748</v>
      </c>
      <c r="F89" s="132">
        <v>15796</v>
      </c>
      <c r="G89" s="28">
        <f t="shared" si="12"/>
        <v>30544</v>
      </c>
      <c r="H89" s="26">
        <f t="shared" si="13"/>
        <v>19760</v>
      </c>
      <c r="I89" s="27">
        <f t="shared" si="14"/>
        <v>19606</v>
      </c>
      <c r="J89" s="28">
        <f t="shared" si="15"/>
        <v>39366</v>
      </c>
      <c r="K89" s="96">
        <f t="shared" si="16"/>
        <v>42.737915845601023</v>
      </c>
      <c r="L89" s="30">
        <f t="shared" si="17"/>
        <v>44.618948082029263</v>
      </c>
      <c r="M89" s="106">
        <f t="shared" si="18"/>
        <v>43.69045916177943</v>
      </c>
      <c r="N89" s="29">
        <f t="shared" si="19"/>
        <v>8.1079158456010205</v>
      </c>
      <c r="O89" s="30">
        <f t="shared" si="20"/>
        <v>8.8389480820292619</v>
      </c>
      <c r="P89" s="31">
        <f t="shared" si="21"/>
        <v>8.4804591617794287</v>
      </c>
      <c r="Q89" s="29">
        <v>34.630000000000003</v>
      </c>
      <c r="R89" s="30">
        <v>35.78</v>
      </c>
      <c r="S89" s="117">
        <v>35.21</v>
      </c>
    </row>
    <row r="90" spans="1:19" ht="12" customHeight="1" x14ac:dyDescent="0.15">
      <c r="A90" s="76" t="s">
        <v>93</v>
      </c>
      <c r="B90" s="131">
        <v>192231</v>
      </c>
      <c r="C90" s="132">
        <v>206837</v>
      </c>
      <c r="D90" s="28">
        <f t="shared" si="11"/>
        <v>399068</v>
      </c>
      <c r="E90" s="131">
        <v>102055</v>
      </c>
      <c r="F90" s="132">
        <v>116516</v>
      </c>
      <c r="G90" s="28">
        <f t="shared" si="12"/>
        <v>218571</v>
      </c>
      <c r="H90" s="26">
        <f t="shared" si="13"/>
        <v>90176</v>
      </c>
      <c r="I90" s="27">
        <f t="shared" si="14"/>
        <v>90321</v>
      </c>
      <c r="J90" s="28">
        <f t="shared" si="15"/>
        <v>180497</v>
      </c>
      <c r="K90" s="96">
        <f t="shared" si="16"/>
        <v>53.089772201153821</v>
      </c>
      <c r="L90" s="30">
        <f t="shared" si="17"/>
        <v>56.332280974873939</v>
      </c>
      <c r="M90" s="106">
        <f t="shared" si="18"/>
        <v>54.770364950334283</v>
      </c>
      <c r="N90" s="29">
        <f t="shared" si="19"/>
        <v>13.119772201153822</v>
      </c>
      <c r="O90" s="30">
        <f t="shared" si="20"/>
        <v>14.752280974873941</v>
      </c>
      <c r="P90" s="31">
        <f t="shared" si="21"/>
        <v>13.970364950334286</v>
      </c>
      <c r="Q90" s="29">
        <v>39.97</v>
      </c>
      <c r="R90" s="30">
        <v>41.58</v>
      </c>
      <c r="S90" s="117">
        <v>40.799999999999997</v>
      </c>
    </row>
    <row r="91" spans="1:19" ht="12" customHeight="1" x14ac:dyDescent="0.15">
      <c r="A91" s="79" t="s">
        <v>94</v>
      </c>
      <c r="B91" s="127">
        <v>24193</v>
      </c>
      <c r="C91" s="128">
        <v>26428</v>
      </c>
      <c r="D91" s="59">
        <f t="shared" si="11"/>
        <v>50621</v>
      </c>
      <c r="E91" s="127">
        <v>9495</v>
      </c>
      <c r="F91" s="128">
        <v>10253</v>
      </c>
      <c r="G91" s="59">
        <f t="shared" si="12"/>
        <v>19748</v>
      </c>
      <c r="H91" s="57">
        <f t="shared" si="13"/>
        <v>14698</v>
      </c>
      <c r="I91" s="58">
        <f t="shared" si="14"/>
        <v>16175</v>
      </c>
      <c r="J91" s="59">
        <f t="shared" si="15"/>
        <v>30873</v>
      </c>
      <c r="K91" s="93">
        <f t="shared" si="16"/>
        <v>39.246889596164181</v>
      </c>
      <c r="L91" s="61">
        <f t="shared" si="17"/>
        <v>38.795973967004691</v>
      </c>
      <c r="M91" s="103">
        <f t="shared" si="18"/>
        <v>39.011477450070132</v>
      </c>
      <c r="N91" s="60">
        <f t="shared" si="19"/>
        <v>0.64688959616417918</v>
      </c>
      <c r="O91" s="61">
        <f t="shared" si="20"/>
        <v>0.74597396700469432</v>
      </c>
      <c r="P91" s="62">
        <f t="shared" si="21"/>
        <v>0.70147745007012929</v>
      </c>
      <c r="Q91" s="60">
        <v>38.6</v>
      </c>
      <c r="R91" s="61">
        <v>38.049999999999997</v>
      </c>
      <c r="S91" s="114">
        <v>38.31</v>
      </c>
    </row>
    <row r="92" spans="1:19" ht="12" customHeight="1" x14ac:dyDescent="0.15">
      <c r="A92" s="77" t="s">
        <v>95</v>
      </c>
      <c r="B92" s="125">
        <v>21698</v>
      </c>
      <c r="C92" s="126">
        <v>24207</v>
      </c>
      <c r="D92" s="34">
        <f t="shared" si="11"/>
        <v>45905</v>
      </c>
      <c r="E92" s="125">
        <v>9776</v>
      </c>
      <c r="F92" s="126">
        <v>10915</v>
      </c>
      <c r="G92" s="34">
        <f t="shared" si="12"/>
        <v>20691</v>
      </c>
      <c r="H92" s="32">
        <f t="shared" si="13"/>
        <v>11922</v>
      </c>
      <c r="I92" s="33">
        <f t="shared" si="14"/>
        <v>13292</v>
      </c>
      <c r="J92" s="34">
        <f t="shared" si="15"/>
        <v>25214</v>
      </c>
      <c r="K92" s="92">
        <f t="shared" si="16"/>
        <v>45.05484376440225</v>
      </c>
      <c r="L92" s="55">
        <f t="shared" si="17"/>
        <v>45.090263147023592</v>
      </c>
      <c r="M92" s="102">
        <f t="shared" si="18"/>
        <v>45.073521402897285</v>
      </c>
      <c r="N92" s="54">
        <f t="shared" si="19"/>
        <v>3.1348437644022482</v>
      </c>
      <c r="O92" s="55">
        <f t="shared" si="20"/>
        <v>4.5402631470235946</v>
      </c>
      <c r="P92" s="56">
        <f t="shared" si="21"/>
        <v>3.873521402897282</v>
      </c>
      <c r="Q92" s="54">
        <v>41.92</v>
      </c>
      <c r="R92" s="55">
        <v>40.549999999999997</v>
      </c>
      <c r="S92" s="113">
        <v>41.2</v>
      </c>
    </row>
    <row r="93" spans="1:19" ht="12" customHeight="1" x14ac:dyDescent="0.15">
      <c r="A93" s="82" t="s">
        <v>96</v>
      </c>
      <c r="B93" s="135">
        <v>3221</v>
      </c>
      <c r="C93" s="136">
        <v>3466</v>
      </c>
      <c r="D93" s="71">
        <f t="shared" si="11"/>
        <v>6687</v>
      </c>
      <c r="E93" s="135">
        <v>1534</v>
      </c>
      <c r="F93" s="136">
        <v>1688</v>
      </c>
      <c r="G93" s="71">
        <f t="shared" si="12"/>
        <v>3222</v>
      </c>
      <c r="H93" s="69">
        <f t="shared" si="13"/>
        <v>1687</v>
      </c>
      <c r="I93" s="70">
        <f t="shared" si="14"/>
        <v>1778</v>
      </c>
      <c r="J93" s="71">
        <f t="shared" si="15"/>
        <v>3465</v>
      </c>
      <c r="K93" s="99">
        <f t="shared" si="16"/>
        <v>47.624961192176343</v>
      </c>
      <c r="L93" s="73">
        <f t="shared" si="17"/>
        <v>48.701673398730527</v>
      </c>
      <c r="M93" s="109">
        <f t="shared" si="18"/>
        <v>48.183041722745621</v>
      </c>
      <c r="N93" s="72">
        <f t="shared" si="19"/>
        <v>3.1849611921763454</v>
      </c>
      <c r="O93" s="73">
        <f t="shared" si="20"/>
        <v>4.1016733987305258</v>
      </c>
      <c r="P93" s="74">
        <f t="shared" si="21"/>
        <v>3.6630417227456178</v>
      </c>
      <c r="Q93" s="72">
        <v>44.44</v>
      </c>
      <c r="R93" s="73">
        <v>44.6</v>
      </c>
      <c r="S93" s="120">
        <v>44.52</v>
      </c>
    </row>
    <row r="94" spans="1:19" ht="12" customHeight="1" thickBot="1" x14ac:dyDescent="0.2">
      <c r="A94" s="83" t="s">
        <v>97</v>
      </c>
      <c r="B94" s="123">
        <v>6351</v>
      </c>
      <c r="C94" s="137">
        <v>7275</v>
      </c>
      <c r="D94" s="43">
        <f t="shared" si="11"/>
        <v>13626</v>
      </c>
      <c r="E94" s="123">
        <v>3338</v>
      </c>
      <c r="F94" s="137">
        <v>3823</v>
      </c>
      <c r="G94" s="43">
        <f t="shared" si="12"/>
        <v>7161</v>
      </c>
      <c r="H94" s="41">
        <f t="shared" si="13"/>
        <v>3013</v>
      </c>
      <c r="I94" s="42">
        <f t="shared" si="14"/>
        <v>3452</v>
      </c>
      <c r="J94" s="43">
        <f t="shared" si="15"/>
        <v>6465</v>
      </c>
      <c r="K94" s="94">
        <f t="shared" si="16"/>
        <v>52.558652180758934</v>
      </c>
      <c r="L94" s="45">
        <f t="shared" si="17"/>
        <v>52.549828178694156</v>
      </c>
      <c r="M94" s="104">
        <f t="shared" si="18"/>
        <v>52.553940995156324</v>
      </c>
      <c r="N94" s="44">
        <f t="shared" si="19"/>
        <v>3.2086521807589321</v>
      </c>
      <c r="O94" s="45">
        <f t="shared" si="20"/>
        <v>3.0398281786941581</v>
      </c>
      <c r="P94" s="46">
        <f t="shared" si="21"/>
        <v>3.1239409951563246</v>
      </c>
      <c r="Q94" s="44">
        <v>49.35</v>
      </c>
      <c r="R94" s="45">
        <v>49.51</v>
      </c>
      <c r="S94" s="115">
        <v>49.43</v>
      </c>
    </row>
    <row r="95" spans="1:19" ht="12" customHeight="1" thickTop="1" thickBot="1" x14ac:dyDescent="0.2">
      <c r="A95" s="81" t="s">
        <v>98</v>
      </c>
      <c r="B95" s="85">
        <f>SUM(B91:B94)</f>
        <v>55463</v>
      </c>
      <c r="C95" s="21">
        <f>SUM(C91:C94)</f>
        <v>61376</v>
      </c>
      <c r="D95" s="22">
        <f t="shared" si="11"/>
        <v>116839</v>
      </c>
      <c r="E95" s="85">
        <f>SUM(E91:E94)</f>
        <v>24143</v>
      </c>
      <c r="F95" s="21">
        <f>SUM(F91:F94)</f>
        <v>26679</v>
      </c>
      <c r="G95" s="22">
        <f t="shared" si="12"/>
        <v>50822</v>
      </c>
      <c r="H95" s="41">
        <f t="shared" si="13"/>
        <v>31320</v>
      </c>
      <c r="I95" s="42">
        <f t="shared" si="14"/>
        <v>34697</v>
      </c>
      <c r="J95" s="43">
        <f t="shared" si="15"/>
        <v>66017</v>
      </c>
      <c r="K95" s="95">
        <f t="shared" si="16"/>
        <v>43.529920848132988</v>
      </c>
      <c r="L95" s="24">
        <f t="shared" si="17"/>
        <v>43.468130865484881</v>
      </c>
      <c r="M95" s="105">
        <f t="shared" si="18"/>
        <v>43.497462319944539</v>
      </c>
      <c r="N95" s="23">
        <f t="shared" si="19"/>
        <v>2.0399208481329865</v>
      </c>
      <c r="O95" s="24">
        <f t="shared" si="20"/>
        <v>2.6581308654848783</v>
      </c>
      <c r="P95" s="25">
        <f t="shared" si="21"/>
        <v>2.3674623199445364</v>
      </c>
      <c r="Q95" s="23">
        <v>41.49</v>
      </c>
      <c r="R95" s="24">
        <v>40.81</v>
      </c>
      <c r="S95" s="116">
        <v>41.13</v>
      </c>
    </row>
    <row r="96" spans="1:19" ht="12" customHeight="1" thickTop="1" thickBot="1" x14ac:dyDescent="0.2">
      <c r="A96" s="81" t="s">
        <v>99</v>
      </c>
      <c r="B96" s="138">
        <v>30456</v>
      </c>
      <c r="C96" s="139">
        <v>33502</v>
      </c>
      <c r="D96" s="22">
        <f t="shared" si="11"/>
        <v>63958</v>
      </c>
      <c r="E96" s="138">
        <v>15793</v>
      </c>
      <c r="F96" s="139">
        <v>17327</v>
      </c>
      <c r="G96" s="22">
        <f t="shared" si="12"/>
        <v>33120</v>
      </c>
      <c r="H96" s="20">
        <f t="shared" si="13"/>
        <v>14663</v>
      </c>
      <c r="I96" s="21">
        <f t="shared" si="14"/>
        <v>16175</v>
      </c>
      <c r="J96" s="22">
        <f t="shared" si="15"/>
        <v>30838</v>
      </c>
      <c r="K96" s="95">
        <f t="shared" si="16"/>
        <v>51.855135277121093</v>
      </c>
      <c r="L96" s="24">
        <f t="shared" si="17"/>
        <v>51.719300340278195</v>
      </c>
      <c r="M96" s="105">
        <f t="shared" si="18"/>
        <v>51.783983239000598</v>
      </c>
      <c r="N96" s="29">
        <f t="shared" si="19"/>
        <v>5.6751352771210932</v>
      </c>
      <c r="O96" s="30">
        <f t="shared" si="20"/>
        <v>5.9693003402781954</v>
      </c>
      <c r="P96" s="31">
        <f t="shared" si="21"/>
        <v>5.8339832390005952</v>
      </c>
      <c r="Q96" s="23">
        <v>46.18</v>
      </c>
      <c r="R96" s="30">
        <v>45.75</v>
      </c>
      <c r="S96" s="117">
        <v>45.95</v>
      </c>
    </row>
    <row r="97" spans="1:19" ht="12" customHeight="1" thickTop="1" x14ac:dyDescent="0.15">
      <c r="A97" s="77" t="s">
        <v>100</v>
      </c>
      <c r="B97" s="88">
        <f>SUM(B34,B43)</f>
        <v>1306109</v>
      </c>
      <c r="C97" s="33">
        <f>SUM(C34,C43)</f>
        <v>1427003</v>
      </c>
      <c r="D97" s="34">
        <f t="shared" si="11"/>
        <v>2733112</v>
      </c>
      <c r="E97" s="88">
        <f>SUM(E34,E43)</f>
        <v>662508</v>
      </c>
      <c r="F97" s="33">
        <f>SUM(F34,F43)</f>
        <v>755767</v>
      </c>
      <c r="G97" s="34">
        <f t="shared" si="12"/>
        <v>1418275</v>
      </c>
      <c r="H97" s="32">
        <f t="shared" si="13"/>
        <v>643601</v>
      </c>
      <c r="I97" s="33">
        <f t="shared" si="14"/>
        <v>671236</v>
      </c>
      <c r="J97" s="34">
        <f t="shared" si="15"/>
        <v>1314837</v>
      </c>
      <c r="K97" s="92">
        <f t="shared" si="16"/>
        <v>50.723791046535936</v>
      </c>
      <c r="L97" s="55">
        <f t="shared" si="17"/>
        <v>52.961836800623409</v>
      </c>
      <c r="M97" s="102">
        <f t="shared" si="18"/>
        <v>51.892311767684603</v>
      </c>
      <c r="N97" s="38">
        <f t="shared" si="19"/>
        <v>3.4637910465359383</v>
      </c>
      <c r="O97" s="39">
        <f t="shared" si="20"/>
        <v>3.4118368006234121</v>
      </c>
      <c r="P97" s="40">
        <f t="shared" si="21"/>
        <v>3.4423117676846005</v>
      </c>
      <c r="Q97" s="54">
        <v>47.26</v>
      </c>
      <c r="R97" s="39">
        <v>49.55</v>
      </c>
      <c r="S97" s="119">
        <v>48.45</v>
      </c>
    </row>
    <row r="98" spans="1:19" ht="12" customHeight="1" x14ac:dyDescent="0.15">
      <c r="A98" s="76" t="s">
        <v>101</v>
      </c>
      <c r="B98" s="89">
        <f>SUM(B44:B49,B53,B57:B62,B65:B66,B72:B76,B78:B79,B84:B85,B87:B92,B96)</f>
        <v>1595005</v>
      </c>
      <c r="C98" s="27">
        <f>SUM(C44:C49,C53,C57:C62,C65:C66,C72:C76,C78:C79,C84:C85,C87:C92,C96)</f>
        <v>1768981</v>
      </c>
      <c r="D98" s="28">
        <f t="shared" si="11"/>
        <v>3363986</v>
      </c>
      <c r="E98" s="89">
        <f>SUM(E44:E49,E53,E57:E62,E65:E66,E72:E76,E78:E79,E84:E85,E87:E92,E96)</f>
        <v>778775</v>
      </c>
      <c r="F98" s="27">
        <f>SUM(F44:F49,F53,F57:F62,F65:F66,F72:F76,F78:F79,F84:F85,F87:F92,F96)</f>
        <v>878260</v>
      </c>
      <c r="G98" s="28">
        <f t="shared" si="12"/>
        <v>1657035</v>
      </c>
      <c r="H98" s="26">
        <f t="shared" si="13"/>
        <v>816230</v>
      </c>
      <c r="I98" s="27">
        <f t="shared" si="14"/>
        <v>890721</v>
      </c>
      <c r="J98" s="28">
        <f t="shared" si="15"/>
        <v>1706951</v>
      </c>
      <c r="K98" s="96">
        <f t="shared" si="16"/>
        <v>48.825865749637146</v>
      </c>
      <c r="L98" s="30">
        <f t="shared" si="17"/>
        <v>49.64779158170721</v>
      </c>
      <c r="M98" s="106">
        <f t="shared" si="18"/>
        <v>49.258082524719185</v>
      </c>
      <c r="N98" s="29">
        <f t="shared" si="19"/>
        <v>6.0958657496371487</v>
      </c>
      <c r="O98" s="30">
        <f t="shared" si="20"/>
        <v>6.4877915817072136</v>
      </c>
      <c r="P98" s="31">
        <f t="shared" si="21"/>
        <v>6.2980825247191845</v>
      </c>
      <c r="Q98" s="29">
        <v>42.73</v>
      </c>
      <c r="R98" s="30">
        <v>43.16</v>
      </c>
      <c r="S98" s="117">
        <v>42.96</v>
      </c>
    </row>
    <row r="99" spans="1:19" ht="12" customHeight="1" x14ac:dyDescent="0.15">
      <c r="A99" s="76" t="s">
        <v>102</v>
      </c>
      <c r="B99" s="89">
        <f>SUM(B50,B54,B63,B67,B68,B69,B80,B81,B93,B94)</f>
        <v>52192</v>
      </c>
      <c r="C99" s="27">
        <f>SUM(C50,C54,C63,C67,C68,C69,C80,C81,C93,C94)</f>
        <v>57662</v>
      </c>
      <c r="D99" s="28">
        <f t="shared" si="11"/>
        <v>109854</v>
      </c>
      <c r="E99" s="89">
        <f>SUM(E50,E54,E63,E67,E68,E69,E80,E81,E93,E94)</f>
        <v>26609</v>
      </c>
      <c r="F99" s="27">
        <f>SUM(F50,F54,F63,F67,F68,F69,F80,F81,F93,F94)</f>
        <v>29038</v>
      </c>
      <c r="G99" s="28">
        <f t="shared" si="12"/>
        <v>55647</v>
      </c>
      <c r="H99" s="14">
        <f t="shared" si="13"/>
        <v>25583</v>
      </c>
      <c r="I99" s="15">
        <f t="shared" si="14"/>
        <v>28624</v>
      </c>
      <c r="J99" s="16">
        <f t="shared" si="15"/>
        <v>54207</v>
      </c>
      <c r="K99" s="96">
        <f t="shared" si="16"/>
        <v>50.982909258123854</v>
      </c>
      <c r="L99" s="30">
        <f t="shared" si="17"/>
        <v>50.358988588671913</v>
      </c>
      <c r="M99" s="106">
        <f t="shared" si="18"/>
        <v>50.65541536949042</v>
      </c>
      <c r="N99" s="17">
        <f t="shared" si="19"/>
        <v>5.3329092581238555</v>
      </c>
      <c r="O99" s="18">
        <f t="shared" si="20"/>
        <v>6.1989885886719165</v>
      </c>
      <c r="P99" s="19">
        <f t="shared" si="21"/>
        <v>5.7854153694904227</v>
      </c>
      <c r="Q99" s="29">
        <v>45.65</v>
      </c>
      <c r="R99" s="30">
        <v>44.16</v>
      </c>
      <c r="S99" s="117">
        <v>44.87</v>
      </c>
    </row>
    <row r="100" spans="1:19" ht="12" customHeight="1" thickBot="1" x14ac:dyDescent="0.2">
      <c r="A100" s="84" t="s">
        <v>103</v>
      </c>
      <c r="B100" s="90">
        <f>SUM(B97:B99)</f>
        <v>2953306</v>
      </c>
      <c r="C100" s="48">
        <f>SUM(C97:C99)</f>
        <v>3253646</v>
      </c>
      <c r="D100" s="49">
        <f t="shared" si="11"/>
        <v>6206952</v>
      </c>
      <c r="E100" s="90">
        <f>SUM(E97:E99)</f>
        <v>1467892</v>
      </c>
      <c r="F100" s="48">
        <f>SUM(F97:F99)</f>
        <v>1663065</v>
      </c>
      <c r="G100" s="49">
        <f t="shared" si="12"/>
        <v>3130957</v>
      </c>
      <c r="H100" s="47">
        <f t="shared" si="13"/>
        <v>1485414</v>
      </c>
      <c r="I100" s="48">
        <f t="shared" si="14"/>
        <v>1590581</v>
      </c>
      <c r="J100" s="49">
        <f t="shared" si="15"/>
        <v>3075995</v>
      </c>
      <c r="K100" s="100">
        <f t="shared" si="16"/>
        <v>49.703349398944773</v>
      </c>
      <c r="L100" s="50">
        <f t="shared" si="17"/>
        <v>51.113888849616707</v>
      </c>
      <c r="M100" s="110">
        <f t="shared" si="18"/>
        <v>50.442745489251408</v>
      </c>
      <c r="N100" s="51">
        <f t="shared" si="19"/>
        <v>5.103349398944772</v>
      </c>
      <c r="O100" s="52">
        <f t="shared" si="20"/>
        <v>5.4038888496167061</v>
      </c>
      <c r="P100" s="53">
        <f t="shared" si="21"/>
        <v>5.2627454892514081</v>
      </c>
      <c r="Q100" s="121">
        <v>44.6</v>
      </c>
      <c r="R100" s="50">
        <v>45.71</v>
      </c>
      <c r="S100" s="122">
        <v>45.18</v>
      </c>
    </row>
  </sheetData>
  <sheetProtection sheet="1" objects="1" scenarios="1"/>
  <mergeCells count="8">
    <mergeCell ref="Q5:S5"/>
    <mergeCell ref="O3:P3"/>
    <mergeCell ref="N5:P5"/>
    <mergeCell ref="A5:A6"/>
    <mergeCell ref="B5:D5"/>
    <mergeCell ref="E5:G5"/>
    <mergeCell ref="H5:J5"/>
    <mergeCell ref="K5:M5"/>
  </mergeCells>
  <phoneticPr fontId="9"/>
  <pageMargins left="0.48" right="0.2" top="0.59055118110236227" bottom="0.98425196850393704" header="0.19685039370078741" footer="0.55000000000000004"/>
  <pageSetup paperSize="9" scale="97" orientation="landscape" r:id="rId1"/>
  <headerFooter alignWithMargins="0">
    <oddFooter>&amp;C&amp;"ＭＳ ゴシック,標準"&amp;9－&amp;P－
&amp;R&amp;A</oddFooter>
  </headerFooter>
  <rowBreaks count="2" manualBreakCount="2">
    <brk id="43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投票結果</vt:lpstr>
      <vt:lpstr>投票結果!Print_Area</vt:lpstr>
      <vt:lpstr>投票結果!Print_Titles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　雅朗</dc:creator>
  <cp:lastModifiedBy>大阪府</cp:lastModifiedBy>
  <cp:lastPrinted>2019-04-07T13:09:34Z</cp:lastPrinted>
  <dcterms:created xsi:type="dcterms:W3CDTF">2001-07-29T19:30:25Z</dcterms:created>
  <dcterms:modified xsi:type="dcterms:W3CDTF">2019-04-07T20:17:08Z</dcterms:modified>
</cp:coreProperties>
</file>