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050" tabRatio="733" activeTab="0"/>
  </bookViews>
  <sheets>
    <sheet name="N-01-08" sheetId="1" r:id="rId1"/>
  </sheets>
  <definedNames/>
  <calcPr fullCalcOnLoad="1"/>
</workbook>
</file>

<file path=xl/sharedStrings.xml><?xml version="1.0" encoding="utf-8"?>
<sst xmlns="http://schemas.openxmlformats.org/spreadsheetml/2006/main" count="109" uniqueCount="101">
  <si>
    <t>市  街  化  区  域</t>
  </si>
  <si>
    <t>駅　　前　　広　　場</t>
  </si>
  <si>
    <t>市  町  村</t>
  </si>
  <si>
    <t>面  積</t>
  </si>
  <si>
    <t>人  口</t>
  </si>
  <si>
    <t>総 面 積</t>
  </si>
  <si>
    <t>駅  数</t>
  </si>
  <si>
    <t>ha</t>
  </si>
  <si>
    <t>千人</t>
  </si>
  <si>
    <t>駅</t>
  </si>
  <si>
    <t>㎡</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</si>
  <si>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</si>
  <si>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</si>
  <si>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</si>
  <si>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</si>
  <si>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</si>
  <si>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</si>
  <si>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</si>
  <si>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</si>
  <si>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</si>
  <si>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</si>
  <si>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</si>
  <si>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</si>
  <si>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</si>
  <si>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</si>
  <si>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</si>
  <si>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</si>
  <si>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</si>
  <si>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</si>
  <si>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</si>
  <si>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</si>
  <si>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</si>
  <si>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</si>
  <si>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</si>
  <si>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</si>
  <si>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</si>
  <si>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</si>
  <si>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</si>
  <si>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</si>
  <si>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</si>
  <si>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</si>
  <si>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</si>
  <si>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</si>
  <si>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</si>
  <si>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</si>
  <si>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</si>
  <si>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</si>
  <si>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</si>
  <si>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</si>
  <si>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</si>
  <si>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</si>
  <si>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</si>
  <si>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</si>
  <si>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</si>
  <si>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</si>
  <si>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</si>
  <si>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</si>
  <si>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</si>
  <si>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</si>
  <si>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</si>
  <si>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</si>
  <si>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</si>
  <si>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 xml:space="preserve">  資  料    大阪府都市整備部総合計画課「都市計画資料集」</t>
  </si>
  <si>
    <t>(各年3月末現在）</t>
  </si>
  <si>
    <t xml:space="preserve">          第 ８ 表</t>
  </si>
  <si>
    <t xml:space="preserve">市 町 村 別 都 市 計 画 区 域 、 市 街 </t>
  </si>
  <si>
    <t xml:space="preserve"> 化 区 域 、 用 途 地 域 等 の 決 定 状 況</t>
  </si>
  <si>
    <t>人  口</t>
  </si>
  <si>
    <t>平成１４年</t>
  </si>
  <si>
    <t xml:space="preserve">       １５</t>
  </si>
  <si>
    <t xml:space="preserve">       １６</t>
  </si>
  <si>
    <t xml:space="preserve">       １７</t>
  </si>
  <si>
    <t>平成１８年</t>
  </si>
  <si>
    <t>-</t>
  </si>
  <si>
    <t>　</t>
  </si>
  <si>
    <t xml:space="preserve"> ウ)  人口集中地区</t>
  </si>
  <si>
    <t xml:space="preserve">            の面積は一致しない。</t>
  </si>
  <si>
    <t>ア）都市計画区域</t>
  </si>
  <si>
    <t>イ）市街化調整区域</t>
  </si>
  <si>
    <t>エ）用　  　        途     　  　   地   　       　域</t>
  </si>
  <si>
    <t>計画決定
面　　積</t>
  </si>
  <si>
    <t>供用済
面　積</t>
  </si>
  <si>
    <t/>
  </si>
  <si>
    <t>第一種
低層住居
専用地域</t>
  </si>
  <si>
    <t>第二種
低層住居
専用地域</t>
  </si>
  <si>
    <t>第一種
中高層
専用地域</t>
  </si>
  <si>
    <t>第二種
中高層
専用地域</t>
  </si>
  <si>
    <t>第一種
住居地域</t>
  </si>
  <si>
    <t>第二種
住居地域</t>
  </si>
  <si>
    <t>準住居
地　域</t>
  </si>
  <si>
    <t>近　　隣
商業地域</t>
  </si>
  <si>
    <r>
      <t>商   業
地</t>
    </r>
    <r>
      <rPr>
        <sz val="11"/>
        <rFont val="ＭＳ 明朝"/>
        <family val="1"/>
      </rPr>
      <t xml:space="preserve">   </t>
    </r>
    <r>
      <rPr>
        <sz val="11"/>
        <rFont val="ＭＳ 明朝"/>
        <family val="1"/>
      </rPr>
      <t>域</t>
    </r>
  </si>
  <si>
    <r>
      <t>準 工 業
地</t>
    </r>
    <r>
      <rPr>
        <sz val="11"/>
        <rFont val="ＭＳ 明朝"/>
        <family val="1"/>
      </rPr>
      <t xml:space="preserve">    </t>
    </r>
    <r>
      <rPr>
        <sz val="11"/>
        <rFont val="ＭＳ 明朝"/>
        <family val="1"/>
      </rPr>
      <t>域</t>
    </r>
  </si>
  <si>
    <r>
      <t>工   業
地</t>
    </r>
    <r>
      <rPr>
        <sz val="11"/>
        <rFont val="ＭＳ 明朝"/>
        <family val="1"/>
      </rPr>
      <t xml:space="preserve">   </t>
    </r>
    <r>
      <rPr>
        <sz val="11"/>
        <rFont val="ＭＳ 明朝"/>
        <family val="1"/>
      </rPr>
      <t>域</t>
    </r>
  </si>
  <si>
    <t>工業専用
地    域</t>
  </si>
  <si>
    <t xml:space="preserve">        １）人口の配分については、国勢調査結果等の町丁別人口を市街化区域内、市街化調整区域内及び重複区域内の３段階に区分し、重複区域内は地形図</t>
  </si>
  <si>
    <t xml:space="preserve">        　　等を利用して市街化区域内と市街化調整区域内に振り分けるなどして算出している。</t>
  </si>
  <si>
    <t xml:space="preserve">        ア）都市計画区域の面積は、最新の国土地理院の行政面積より算出されたもの。</t>
  </si>
  <si>
    <t xml:space="preserve">        イ）市街化調整区域の面積は行政区域面積から市街化区域面積を引くなどして算出している。</t>
  </si>
  <si>
    <t xml:space="preserve">        ウ）「平成12年国勢調査」による。</t>
  </si>
  <si>
    <t xml:space="preserve">        エ）用途地域は、市街化区域内で指定していない区域と市街化調整区域内で指定している区域があるため、市街化区域と用途地域を指定している区域</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</si>
</sst>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0.0"/>
    <numFmt numFmtId="179" formatCode="#\ ###\ ###"/>
    <numFmt numFmtId="180" formatCode="#\ ###\ ###.0"/>
    <numFmt numFmtId="181" formatCode="#\ ##0.0"/>
    <numFmt numFmtId="182" formatCode="#\ ###\ ##0.0"/>
    <numFmt numFmtId="183" formatCode="&quot;ｂ&quot;\)\ #\ ###\ ###.0"/>
    <numFmt numFmtId="184" formatCode="&quot;a&quot;\)\ #\ ###\ ###.0"/>
    <numFmt numFmtId="185" formatCode="&quot;a&quot;\)\ \ \ \-;&quot;a&quot;\)\ \ ###\ ###.0"/>
    <numFmt numFmtId="186" formatCode="&quot;C&quot;\)\ #\ ###\ ###.0"/>
    <numFmt numFmtId="187" formatCode="&quot;ａ&quot;\)\ #\ ###\ ###.0"/>
    <numFmt numFmtId="188" formatCode="&quot;a&quot;\)\ \ &quot; -&quot;;&quot;a&quot;\)\ \ ###\ ###.0"/>
    <numFmt numFmtId="189" formatCode="&quot;a&quot;\)\ &quot;－&quot;\ \ 0;&quot;a&quot;\)\ \ ###\ ###.0"/>
    <numFmt numFmtId="190" formatCode="&quot;ｂ&quot;\)\ \ \ #\ ###\ ###.0"/>
    <numFmt numFmtId="191" formatCode="&quot;ｂ&quot;\)\ \ #\ ###\ ###.0"/>
    <numFmt numFmtId="192" formatCode="&quot;ｂ&quot;\)\ \ \ ##\ ###.0"/>
    <numFmt numFmtId="193" formatCode="&quot;C&quot;\)\ \ ##\ ###.0"/>
    <numFmt numFmtId="194" formatCode="&quot;C) &quot;\ ##\ ###.0"/>
    <numFmt numFmtId="195" formatCode="&quot;C) &quot;##\ ###.0"/>
    <numFmt numFmtId="196" formatCode="&quot;ｂ&quot;\)\ ##\ ###.0"/>
    <numFmt numFmtId="197" formatCode="#\ ###\ ##0"/>
    <numFmt numFmtId="198" formatCode="0.0_);[Red]\(0.0\)"/>
    <numFmt numFmtId="199" formatCode="0.000"/>
    <numFmt numFmtId="200" formatCode="&quot;C) &quot;#\ ###.0"/>
    <numFmt numFmtId="201" formatCode="&quot;a&quot;\)\ \ ##\ ###.0"/>
    <numFmt numFmtId="202" formatCode="&quot;a)&quot;\ \ ##\ ###.0"/>
    <numFmt numFmtId="203" formatCode="&quot;a)&quot;\ #\ ###.0"/>
    <numFmt numFmtId="204" formatCode="&quot;ｂ)&quot;#\ ###.0"/>
    <numFmt numFmtId="205" formatCode="&quot;ｂ)&quot;\ #\ ###.0"/>
    <numFmt numFmtId="206" formatCode="&quot;c) &quot;#\ ###.0"/>
    <numFmt numFmtId="207" formatCode="#\ ###\ ###;;&quot;-&quot;"/>
    <numFmt numFmtId="208" formatCode="#\ ###.0"/>
    <numFmt numFmtId="209" formatCode="#\ ###.0;;&quot;-&quot;"/>
    <numFmt numFmtId="210" formatCode="#,##0.0_);[Red]\(#,##0.0\)"/>
    <numFmt numFmtId="211" formatCode="#,##0_);[Red]\(#,##0\)"/>
  </numFmts>
  <fonts count="12">
    <font>
      <sz val="11"/>
      <name val="ＭＳ 明朝"/>
      <family val="1"/>
    </font>
    <font>
      <b/>
      <sz val="14"/>
      <color indexed="8"/>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10"/>
      <name val="ＭＳ 明朝"/>
      <family val="1"/>
    </font>
    <font>
      <sz val="7"/>
      <name val="ＭＳ Ｐ明朝"/>
      <family val="1"/>
    </font>
    <font>
      <u val="single"/>
      <sz val="8.25"/>
      <color indexed="12"/>
      <name val="ＭＳ 明朝"/>
      <family val="1"/>
    </font>
    <font>
      <u val="single"/>
      <sz val="8.25"/>
      <color indexed="36"/>
      <name val="ＭＳ 明朝"/>
      <family val="1"/>
    </font>
    <font>
      <sz val="11"/>
      <name val="ＭＳ Ｐ明朝"/>
      <family val="1"/>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s>
  <cellStyleXfs count="17">
    <xf numFmtId="3" fontId="0" fillId="2" borderId="0">
      <alignment/>
      <protection/>
    </xf>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98">
    <xf numFmtId="3" fontId="0" fillId="2" borderId="0" xfId="0" applyNumberFormat="1" applyAlignment="1">
      <alignment/>
    </xf>
    <xf numFmtId="3" fontId="0" fillId="0" borderId="0" xfId="0" applyFont="1" applyFill="1" applyAlignment="1" applyProtection="1">
      <alignment horizontal="left"/>
      <protection/>
    </xf>
    <xf numFmtId="37" fontId="0" fillId="0" borderId="0" xfId="0" applyNumberFormat="1" applyFont="1" applyFill="1" applyBorder="1" applyAlignment="1" applyProtection="1">
      <alignment/>
      <protection/>
    </xf>
    <xf numFmtId="207" fontId="0" fillId="0" borderId="0" xfId="0" applyNumberFormat="1" applyFont="1" applyFill="1" applyBorder="1" applyAlignment="1" applyProtection="1">
      <alignment/>
      <protection/>
    </xf>
    <xf numFmtId="207" fontId="0" fillId="0" borderId="0" xfId="0" applyNumberFormat="1" applyFont="1" applyFill="1" applyBorder="1" applyAlignment="1" applyProtection="1">
      <alignment/>
      <protection locked="0"/>
    </xf>
    <xf numFmtId="207" fontId="0" fillId="0" borderId="1" xfId="0" applyNumberFormat="1" applyFont="1" applyFill="1" applyBorder="1" applyAlignment="1" applyProtection="1">
      <alignment/>
      <protection locked="0"/>
    </xf>
    <xf numFmtId="208" fontId="0" fillId="0" borderId="0" xfId="0" applyNumberFormat="1" applyFont="1" applyFill="1" applyBorder="1" applyAlignment="1" applyProtection="1">
      <alignment/>
      <protection/>
    </xf>
    <xf numFmtId="208" fontId="0" fillId="0" borderId="0" xfId="0" applyNumberFormat="1" applyFont="1" applyFill="1" applyBorder="1" applyAlignment="1" applyProtection="1">
      <alignment/>
      <protection locked="0"/>
    </xf>
    <xf numFmtId="207" fontId="0" fillId="0" borderId="0" xfId="0" applyNumberFormat="1" applyFont="1" applyFill="1" applyBorder="1" applyAlignment="1" applyProtection="1">
      <alignment horizontal="center"/>
      <protection locked="0"/>
    </xf>
    <xf numFmtId="207" fontId="0" fillId="0" borderId="0" xfId="0" applyNumberFormat="1" applyFont="1" applyFill="1" applyBorder="1" applyAlignment="1" applyProtection="1">
      <alignment horizontal="right"/>
      <protection locked="0"/>
    </xf>
    <xf numFmtId="207" fontId="0" fillId="0" borderId="1" xfId="0" applyNumberFormat="1" applyFont="1" applyFill="1" applyBorder="1" applyAlignment="1" applyProtection="1">
      <alignment horizontal="right"/>
      <protection locked="0"/>
    </xf>
    <xf numFmtId="208" fontId="0" fillId="0" borderId="0" xfId="0" applyNumberFormat="1" applyFont="1" applyFill="1" applyBorder="1" applyAlignment="1" applyProtection="1">
      <alignment horizontal="center"/>
      <protection locked="0"/>
    </xf>
    <xf numFmtId="208" fontId="0" fillId="0" borderId="0" xfId="0" applyNumberFormat="1" applyFont="1" applyFill="1" applyBorder="1" applyAlignment="1" applyProtection="1">
      <alignment horizontal="right"/>
      <protection locked="0"/>
    </xf>
    <xf numFmtId="207" fontId="4" fillId="0" borderId="0" xfId="0" applyNumberFormat="1" applyFont="1" applyFill="1" applyBorder="1" applyAlignment="1" applyProtection="1">
      <alignment/>
      <protection/>
    </xf>
    <xf numFmtId="208" fontId="4" fillId="0" borderId="0" xfId="0" applyNumberFormat="1" applyFont="1" applyFill="1" applyBorder="1" applyAlignment="1" applyProtection="1">
      <alignment/>
      <protection/>
    </xf>
    <xf numFmtId="207" fontId="4" fillId="0" borderId="0" xfId="0" applyNumberFormat="1" applyFont="1" applyFill="1" applyAlignment="1">
      <alignment/>
    </xf>
    <xf numFmtId="209" fontId="4" fillId="0" borderId="0" xfId="0" applyNumberFormat="1" applyFont="1" applyFill="1" applyAlignment="1">
      <alignment/>
    </xf>
    <xf numFmtId="209" fontId="0" fillId="0" borderId="0" xfId="0" applyNumberFormat="1" applyFont="1" applyFill="1" applyAlignment="1">
      <alignment/>
    </xf>
    <xf numFmtId="178" fontId="0" fillId="0" borderId="1" xfId="0" applyNumberFormat="1" applyFont="1" applyFill="1" applyBorder="1" applyAlignment="1" applyProtection="1">
      <alignment horizontal="right"/>
      <protection locked="0"/>
    </xf>
    <xf numFmtId="208" fontId="0" fillId="0" borderId="1" xfId="0" applyNumberFormat="1" applyFont="1" applyFill="1" applyBorder="1" applyAlignment="1" applyProtection="1">
      <alignment/>
      <protection locked="0"/>
    </xf>
    <xf numFmtId="0" fontId="0" fillId="0" borderId="0" xfId="0" applyNumberFormat="1" applyFont="1" applyFill="1" applyBorder="1" applyAlignment="1" applyProtection="1">
      <alignment horizontal="right"/>
      <protection locked="0"/>
    </xf>
    <xf numFmtId="0" fontId="0" fillId="0" borderId="1" xfId="0" applyNumberFormat="1" applyFont="1" applyFill="1" applyBorder="1" applyAlignment="1" applyProtection="1">
      <alignment horizontal="right"/>
      <protection locked="0"/>
    </xf>
    <xf numFmtId="179" fontId="0" fillId="0" borderId="0" xfId="0" applyNumberFormat="1" applyFont="1" applyFill="1" applyAlignment="1">
      <alignment/>
    </xf>
    <xf numFmtId="179" fontId="5" fillId="0" borderId="0" xfId="0" applyNumberFormat="1" applyFont="1" applyFill="1" applyAlignment="1" quotePrefix="1">
      <alignment horizontal="left" vertical="center"/>
    </xf>
    <xf numFmtId="3" fontId="0" fillId="0" borderId="0" xfId="0" applyNumberFormat="1" applyFont="1" applyFill="1" applyAlignment="1">
      <alignment/>
    </xf>
    <xf numFmtId="179" fontId="6" fillId="0" borderId="0" xfId="0" applyNumberFormat="1" applyFont="1" applyFill="1" applyAlignment="1" quotePrefix="1">
      <alignment horizontal="right"/>
    </xf>
    <xf numFmtId="179" fontId="6" fillId="0" borderId="0" xfId="0" applyNumberFormat="1" applyFont="1" applyFill="1" applyAlignment="1" quotePrefix="1">
      <alignment horizontal="left"/>
    </xf>
    <xf numFmtId="179" fontId="7" fillId="0" borderId="0" xfId="0" applyNumberFormat="1" applyFont="1" applyFill="1" applyAlignment="1" quotePrefix="1">
      <alignment horizontal="left"/>
    </xf>
    <xf numFmtId="179" fontId="5" fillId="0" borderId="0" xfId="0" applyNumberFormat="1" applyFont="1" applyFill="1" applyAlignment="1" quotePrefix="1">
      <alignment horizontal="left"/>
    </xf>
    <xf numFmtId="179" fontId="7" fillId="0" borderId="0" xfId="0" applyNumberFormat="1" applyFont="1" applyFill="1" applyAlignment="1" quotePrefix="1">
      <alignment horizontal="left" vertical="top"/>
    </xf>
    <xf numFmtId="179" fontId="5" fillId="0" borderId="0" xfId="0" applyNumberFormat="1" applyFont="1" applyFill="1" applyAlignment="1" quotePrefix="1">
      <alignment horizontal="left" vertical="top"/>
    </xf>
    <xf numFmtId="3" fontId="0" fillId="0" borderId="0" xfId="0" applyNumberFormat="1" applyFont="1" applyFill="1" applyAlignment="1">
      <alignment vertical="top"/>
    </xf>
    <xf numFmtId="179" fontId="6" fillId="0" borderId="0" xfId="0" applyNumberFormat="1" applyFont="1" applyFill="1" applyAlignment="1" quotePrefix="1">
      <alignment horizontal="left" vertical="top"/>
    </xf>
    <xf numFmtId="179" fontId="0" fillId="0" borderId="0" xfId="0" applyNumberFormat="1" applyFont="1" applyFill="1" applyAlignment="1">
      <alignment vertical="top"/>
    </xf>
    <xf numFmtId="179" fontId="0" fillId="0" borderId="2" xfId="0" applyNumberFormat="1" applyFont="1" applyFill="1" applyBorder="1" applyAlignment="1">
      <alignment vertical="top"/>
    </xf>
    <xf numFmtId="179" fontId="0" fillId="0" borderId="0" xfId="0" applyNumberFormat="1" applyFont="1" applyFill="1" applyBorder="1" applyAlignment="1">
      <alignment/>
    </xf>
    <xf numFmtId="179" fontId="0" fillId="0" borderId="3" xfId="0" applyNumberFormat="1" applyFont="1" applyFill="1" applyBorder="1" applyAlignment="1">
      <alignment/>
    </xf>
    <xf numFmtId="179" fontId="0" fillId="0" borderId="1" xfId="0" applyNumberFormat="1" applyFont="1" applyFill="1" applyBorder="1" applyAlignment="1" quotePrefix="1">
      <alignment horizontal="centerContinuous" vertical="center"/>
    </xf>
    <xf numFmtId="179" fontId="0" fillId="0" borderId="4" xfId="0" applyNumberFormat="1" applyFont="1" applyFill="1" applyBorder="1" applyAlignment="1">
      <alignment horizontal="centerContinuous" vertical="center"/>
    </xf>
    <xf numFmtId="179" fontId="0" fillId="0" borderId="1" xfId="0" applyNumberFormat="1" applyFont="1" applyFill="1" applyBorder="1" applyAlignment="1">
      <alignment horizontal="centerContinuous" vertical="center"/>
    </xf>
    <xf numFmtId="179" fontId="0" fillId="0" borderId="1" xfId="0" applyNumberFormat="1" applyFont="1" applyFill="1" applyBorder="1" applyAlignment="1">
      <alignment vertical="center"/>
    </xf>
    <xf numFmtId="3" fontId="0" fillId="0" borderId="1" xfId="0" applyNumberFormat="1" applyFont="1" applyFill="1" applyBorder="1" applyAlignment="1">
      <alignment horizontal="centerContinuous" vertical="center"/>
    </xf>
    <xf numFmtId="179" fontId="0" fillId="0" borderId="3" xfId="0" applyNumberFormat="1" applyFont="1" applyFill="1" applyBorder="1" applyAlignment="1">
      <alignment horizontal="centerContinuous" vertical="top"/>
    </xf>
    <xf numFmtId="179" fontId="0" fillId="0" borderId="4" xfId="0" applyNumberFormat="1" applyFont="1" applyFill="1" applyBorder="1" applyAlignment="1">
      <alignment/>
    </xf>
    <xf numFmtId="179" fontId="0" fillId="0" borderId="0" xfId="0" applyNumberFormat="1" applyFont="1" applyFill="1" applyAlignment="1">
      <alignment horizontal="right"/>
    </xf>
    <xf numFmtId="179" fontId="0" fillId="0" borderId="0" xfId="0" applyNumberFormat="1" applyFont="1" applyFill="1" applyBorder="1" applyAlignment="1" quotePrefix="1">
      <alignment horizontal="distributed"/>
    </xf>
    <xf numFmtId="179" fontId="0" fillId="0" borderId="3" xfId="0" applyNumberFormat="1" applyFont="1" applyFill="1" applyBorder="1" applyAlignment="1" quotePrefix="1">
      <alignment horizontal="left"/>
    </xf>
    <xf numFmtId="197" fontId="0" fillId="0" borderId="0" xfId="0" applyNumberFormat="1" applyFont="1" applyFill="1" applyAlignment="1">
      <alignment/>
    </xf>
    <xf numFmtId="180" fontId="0" fillId="0" borderId="0" xfId="0" applyNumberFormat="1" applyFont="1" applyFill="1" applyAlignment="1">
      <alignment/>
    </xf>
    <xf numFmtId="207" fontId="0" fillId="0" borderId="0" xfId="0" applyNumberFormat="1" applyFont="1" applyFill="1" applyAlignment="1">
      <alignment/>
    </xf>
    <xf numFmtId="209" fontId="0" fillId="0" borderId="0" xfId="0" applyNumberFormat="1" applyFont="1" applyFill="1" applyAlignment="1">
      <alignment/>
    </xf>
    <xf numFmtId="179" fontId="0" fillId="0" borderId="0" xfId="0" applyNumberFormat="1" applyFont="1" applyFill="1" applyBorder="1" applyAlignment="1" quotePrefix="1">
      <alignment horizontal="left"/>
    </xf>
    <xf numFmtId="179" fontId="0" fillId="0" borderId="3" xfId="0" applyNumberFormat="1" applyFont="1" applyFill="1" applyBorder="1" applyAlignment="1" quotePrefix="1">
      <alignment horizontal="distributed"/>
    </xf>
    <xf numFmtId="179" fontId="4" fillId="0" borderId="0" xfId="0" applyNumberFormat="1" applyFont="1" applyFill="1" applyBorder="1" applyAlignment="1" quotePrefix="1">
      <alignment horizontal="distributed"/>
    </xf>
    <xf numFmtId="179" fontId="4" fillId="0" borderId="3" xfId="0" applyNumberFormat="1" applyFont="1" applyFill="1" applyBorder="1" applyAlignment="1" quotePrefix="1">
      <alignment horizontal="distributed"/>
    </xf>
    <xf numFmtId="179" fontId="4" fillId="0" borderId="0" xfId="0" applyNumberFormat="1" applyFont="1" applyFill="1" applyAlignment="1">
      <alignment/>
    </xf>
    <xf numFmtId="179" fontId="4" fillId="0" borderId="0" xfId="0" applyNumberFormat="1" applyFont="1" applyFill="1" applyBorder="1" applyAlignment="1">
      <alignment horizontal="distributed"/>
    </xf>
    <xf numFmtId="179" fontId="4" fillId="0" borderId="3" xfId="0" applyNumberFormat="1" applyFont="1" applyFill="1" applyBorder="1" applyAlignment="1">
      <alignment horizontal="distributed"/>
    </xf>
    <xf numFmtId="179" fontId="0" fillId="0" borderId="0" xfId="0" applyNumberFormat="1" applyFont="1" applyFill="1" applyBorder="1" applyAlignment="1">
      <alignment horizontal="distributed"/>
    </xf>
    <xf numFmtId="179" fontId="0" fillId="0" borderId="3" xfId="0" applyNumberFormat="1" applyFont="1" applyFill="1" applyBorder="1" applyAlignment="1">
      <alignment horizontal="distributed"/>
    </xf>
    <xf numFmtId="207" fontId="0" fillId="0" borderId="0" xfId="0" applyNumberFormat="1" applyFont="1" applyFill="1" applyAlignment="1">
      <alignment/>
    </xf>
    <xf numFmtId="209" fontId="0" fillId="0" borderId="0" xfId="0" applyNumberFormat="1" applyFont="1" applyFill="1" applyAlignment="1">
      <alignment horizontal="right"/>
    </xf>
    <xf numFmtId="207" fontId="0" fillId="0" borderId="0" xfId="0" applyNumberFormat="1" applyFont="1" applyFill="1" applyAlignment="1">
      <alignment horizontal="right"/>
    </xf>
    <xf numFmtId="207" fontId="0" fillId="0" borderId="0" xfId="0" applyNumberFormat="1" applyFont="1" applyFill="1" applyBorder="1" applyAlignment="1">
      <alignment horizontal="right"/>
    </xf>
    <xf numFmtId="209" fontId="0" fillId="0" borderId="0" xfId="0" applyNumberFormat="1" applyFont="1" applyFill="1" applyBorder="1" applyAlignment="1">
      <alignment/>
    </xf>
    <xf numFmtId="209" fontId="0" fillId="0" borderId="0" xfId="0" applyNumberFormat="1" applyFont="1" applyFill="1" applyBorder="1" applyAlignment="1">
      <alignment horizontal="right"/>
    </xf>
    <xf numFmtId="179" fontId="0" fillId="0" borderId="1" xfId="0" applyNumberFormat="1" applyFont="1" applyFill="1" applyBorder="1" applyAlignment="1">
      <alignment horizontal="distributed"/>
    </xf>
    <xf numFmtId="179" fontId="0" fillId="0" borderId="4" xfId="0" applyNumberFormat="1" applyFont="1" applyFill="1" applyBorder="1" applyAlignment="1">
      <alignment horizontal="distributed"/>
    </xf>
    <xf numFmtId="207" fontId="0" fillId="0" borderId="1" xfId="0" applyNumberFormat="1" applyFont="1" applyFill="1" applyBorder="1" applyAlignment="1">
      <alignment horizontal="right"/>
    </xf>
    <xf numFmtId="209" fontId="0" fillId="0" borderId="1" xfId="0" applyNumberFormat="1" applyFont="1" applyFill="1" applyBorder="1" applyAlignment="1">
      <alignment/>
    </xf>
    <xf numFmtId="178" fontId="0" fillId="0" borderId="1" xfId="0" applyNumberFormat="1" applyFont="1" applyFill="1" applyBorder="1" applyAlignment="1">
      <alignment/>
    </xf>
    <xf numFmtId="209" fontId="0" fillId="0" borderId="1" xfId="0" applyNumberFormat="1" applyFont="1" applyFill="1" applyBorder="1" applyAlignment="1">
      <alignment horizontal="right"/>
    </xf>
    <xf numFmtId="179" fontId="0" fillId="0" borderId="0" xfId="0" applyNumberFormat="1" applyFont="1" applyFill="1" applyAlignment="1" quotePrefix="1">
      <alignment horizontal="left"/>
    </xf>
    <xf numFmtId="3" fontId="11" fillId="0" borderId="0" xfId="0" applyFont="1" applyFill="1" applyAlignment="1" applyProtection="1">
      <alignment horizontal="left" vertical="center"/>
      <protection/>
    </xf>
    <xf numFmtId="179" fontId="0" fillId="0" borderId="0" xfId="0" applyNumberFormat="1" applyFont="1" applyFill="1" applyBorder="1" applyAlignment="1">
      <alignment horizontal="distributed"/>
    </xf>
    <xf numFmtId="179" fontId="0" fillId="0" borderId="3" xfId="0" applyNumberFormat="1" applyFont="1" applyFill="1" applyBorder="1" applyAlignment="1">
      <alignment horizontal="distributed"/>
    </xf>
    <xf numFmtId="179" fontId="0" fillId="0" borderId="0" xfId="0" applyNumberFormat="1" applyFont="1" applyFill="1" applyAlignment="1">
      <alignment/>
    </xf>
    <xf numFmtId="179" fontId="0" fillId="0" borderId="0" xfId="0" applyNumberFormat="1" applyFont="1" applyFill="1" applyBorder="1" applyAlignment="1">
      <alignment vertical="top"/>
    </xf>
    <xf numFmtId="179" fontId="7" fillId="0" borderId="0" xfId="0" applyNumberFormat="1" applyFont="1" applyFill="1" applyBorder="1" applyAlignment="1">
      <alignment vertical="top"/>
    </xf>
    <xf numFmtId="179" fontId="0" fillId="0" borderId="0" xfId="0" applyNumberFormat="1" applyFont="1" applyFill="1" applyBorder="1" applyAlignment="1">
      <alignment horizontal="center" vertical="top"/>
    </xf>
    <xf numFmtId="179" fontId="0" fillId="0" borderId="5" xfId="0" applyNumberFormat="1" applyFont="1" applyFill="1" applyBorder="1" applyAlignment="1" quotePrefix="1">
      <alignment horizontal="centerContinuous" vertical="center"/>
    </xf>
    <xf numFmtId="179" fontId="0" fillId="0" borderId="5" xfId="0" applyNumberFormat="1" applyFont="1" applyFill="1" applyBorder="1" applyAlignment="1">
      <alignment horizontal="centerContinuous" vertical="center"/>
    </xf>
    <xf numFmtId="179" fontId="7" fillId="0" borderId="2" xfId="0" applyNumberFormat="1" applyFont="1" applyFill="1" applyBorder="1" applyAlignment="1">
      <alignment horizontal="left" vertical="top"/>
    </xf>
    <xf numFmtId="179" fontId="7" fillId="0" borderId="0" xfId="0" applyNumberFormat="1" applyFont="1" applyFill="1" applyBorder="1" applyAlignment="1">
      <alignment horizontal="right" vertical="top"/>
    </xf>
    <xf numFmtId="179" fontId="0" fillId="0" borderId="6" xfId="0" applyNumberFormat="1" applyFont="1" applyFill="1" applyBorder="1" applyAlignment="1">
      <alignment horizontal="centerContinuous" vertical="center"/>
    </xf>
    <xf numFmtId="179" fontId="0" fillId="0" borderId="7" xfId="0" applyNumberFormat="1" applyFont="1" applyFill="1" applyBorder="1" applyAlignment="1">
      <alignment horizontal="centerContinuous" vertical="center"/>
    </xf>
    <xf numFmtId="179" fontId="7" fillId="0" borderId="0" xfId="0" applyNumberFormat="1" applyFont="1" applyFill="1" applyAlignment="1">
      <alignment vertical="center"/>
    </xf>
    <xf numFmtId="179" fontId="0" fillId="0" borderId="0" xfId="0" applyNumberFormat="1" applyFont="1" applyFill="1" applyAlignment="1">
      <alignment horizontal="center" shrinkToFit="1"/>
    </xf>
    <xf numFmtId="179" fontId="0" fillId="0" borderId="8" xfId="0" applyNumberFormat="1" applyFont="1" applyFill="1" applyBorder="1" applyAlignment="1">
      <alignment horizontal="center" vertical="center" wrapText="1"/>
    </xf>
    <xf numFmtId="179" fontId="0" fillId="0" borderId="9"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0" fillId="0" borderId="8"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3" fontId="0" fillId="0" borderId="8"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79" fontId="0" fillId="0" borderId="1" xfId="0" applyNumberFormat="1" applyFont="1" applyFill="1" applyBorder="1" applyAlignment="1">
      <alignment horizontal="center" vertic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B86"/>
  <sheetViews>
    <sheetView showGridLines="0" tabSelected="1" showOutlineSymbols="0" zoomScale="75" zoomScaleNormal="75" zoomScaleSheetLayoutView="75" workbookViewId="0" topLeftCell="A1">
      <selection activeCell="A1" sqref="A1"/>
    </sheetView>
  </sheetViews>
  <sheetFormatPr defaultColWidth="10.59765625" defaultRowHeight="14.25"/>
  <cols>
    <col min="1" max="1" width="14.8984375" style="22" customWidth="1"/>
    <col min="2" max="2" width="0.4921875" style="22" customWidth="1"/>
    <col min="3" max="10" width="10.59765625" style="22" customWidth="1"/>
    <col min="11" max="11" width="8.59765625" style="22" customWidth="1"/>
    <col min="12" max="12" width="12.09765625" style="22" bestFit="1" customWidth="1"/>
    <col min="13" max="13" width="13.59765625" style="22" customWidth="1"/>
    <col min="14" max="17" width="10.59765625" style="22" customWidth="1"/>
    <col min="18" max="18" width="11.69921875" style="22" customWidth="1"/>
    <col min="19" max="21" width="10.59765625" style="22" customWidth="1"/>
    <col min="22" max="23" width="9.59765625" style="22" customWidth="1"/>
    <col min="24" max="24" width="10.59765625" style="22" customWidth="1"/>
    <col min="25" max="26" width="9.59765625" style="22" customWidth="1"/>
    <col min="27" max="16384" width="10.59765625" style="22" customWidth="1"/>
  </cols>
  <sheetData>
    <row r="1" spans="1:17" ht="21.75" customHeight="1">
      <c r="A1" s="23" t="s">
        <v>64</v>
      </c>
      <c r="B1" s="23"/>
      <c r="C1" s="24"/>
      <c r="D1" s="24"/>
      <c r="E1" s="24"/>
      <c r="M1" s="25" t="s">
        <v>65</v>
      </c>
      <c r="N1" s="26" t="s">
        <v>66</v>
      </c>
      <c r="O1" s="26"/>
      <c r="P1" s="26"/>
      <c r="Q1" s="26"/>
    </row>
    <row r="2" spans="2:17" ht="24" customHeight="1">
      <c r="B2" s="27"/>
      <c r="C2" s="28"/>
      <c r="D2" s="24"/>
      <c r="E2" s="26"/>
      <c r="N2" s="26"/>
      <c r="O2" s="26"/>
      <c r="P2" s="26"/>
      <c r="Q2" s="26"/>
    </row>
    <row r="3" spans="1:17" ht="12" customHeight="1">
      <c r="A3" s="86" t="s">
        <v>95</v>
      </c>
      <c r="B3" s="27"/>
      <c r="C3" s="28"/>
      <c r="D3" s="24"/>
      <c r="E3" s="26"/>
      <c r="N3" s="26"/>
      <c r="O3" s="26"/>
      <c r="P3" s="26"/>
      <c r="Q3" s="26"/>
    </row>
    <row r="4" spans="1:17" ht="12" customHeight="1">
      <c r="A4" s="86" t="s">
        <v>96</v>
      </c>
      <c r="B4" s="27"/>
      <c r="C4" s="28"/>
      <c r="D4" s="24"/>
      <c r="E4" s="26"/>
      <c r="N4" s="26"/>
      <c r="O4" s="26"/>
      <c r="P4" s="26"/>
      <c r="Q4" s="26"/>
    </row>
    <row r="5" spans="1:17" s="33" customFormat="1" ht="12" customHeight="1">
      <c r="A5" s="86" t="s">
        <v>97</v>
      </c>
      <c r="B5" s="29"/>
      <c r="C5" s="30"/>
      <c r="D5" s="31"/>
      <c r="E5" s="32"/>
      <c r="N5" s="32"/>
      <c r="O5" s="32"/>
      <c r="P5" s="32"/>
      <c r="Q5" s="32"/>
    </row>
    <row r="6" spans="1:17" s="33" customFormat="1" ht="12" customHeight="1">
      <c r="A6" s="86" t="s">
        <v>98</v>
      </c>
      <c r="B6" s="29"/>
      <c r="C6" s="30"/>
      <c r="D6" s="31"/>
      <c r="E6" s="32"/>
      <c r="N6" s="32"/>
      <c r="O6" s="32"/>
      <c r="P6" s="32"/>
      <c r="Q6" s="32"/>
    </row>
    <row r="7" spans="1:26" s="33" customFormat="1" ht="15" customHeight="1">
      <c r="A7" s="86" t="s">
        <v>99</v>
      </c>
      <c r="B7" s="77"/>
      <c r="C7" s="77"/>
      <c r="D7" s="77"/>
      <c r="E7" s="77"/>
      <c r="F7" s="77"/>
      <c r="G7" s="77"/>
      <c r="H7" s="77"/>
      <c r="I7" s="77"/>
      <c r="J7" s="77"/>
      <c r="K7" s="77"/>
      <c r="L7" s="77"/>
      <c r="M7" s="77"/>
      <c r="N7" s="77"/>
      <c r="O7" s="77"/>
      <c r="P7" s="77"/>
      <c r="Q7" s="77"/>
      <c r="R7" s="77"/>
      <c r="S7" s="77"/>
      <c r="T7" s="77"/>
      <c r="U7" s="77"/>
      <c r="V7" s="77"/>
      <c r="W7" s="77"/>
      <c r="X7" s="77"/>
      <c r="Z7" s="79"/>
    </row>
    <row r="8" spans="1:26" s="33" customFormat="1" ht="12" customHeight="1">
      <c r="A8" s="86" t="s">
        <v>100</v>
      </c>
      <c r="B8" s="77"/>
      <c r="C8" s="77"/>
      <c r="D8" s="77"/>
      <c r="E8" s="77"/>
      <c r="F8" s="77"/>
      <c r="G8" s="77"/>
      <c r="H8" s="77"/>
      <c r="I8" s="77"/>
      <c r="J8" s="77"/>
      <c r="K8" s="77"/>
      <c r="L8" s="77"/>
      <c r="M8" s="77"/>
      <c r="N8" s="77"/>
      <c r="O8" s="77"/>
      <c r="P8" s="77"/>
      <c r="Q8" s="77"/>
      <c r="R8" s="77"/>
      <c r="S8" s="77"/>
      <c r="T8" s="77"/>
      <c r="U8" s="77"/>
      <c r="V8" s="77"/>
      <c r="W8" s="77"/>
      <c r="X8" s="77"/>
      <c r="Y8" s="78"/>
      <c r="Z8" s="79"/>
    </row>
    <row r="9" spans="1:26" s="33" customFormat="1" ht="15" customHeight="1" thickBot="1">
      <c r="A9" s="82" t="s">
        <v>76</v>
      </c>
      <c r="B9" s="34"/>
      <c r="C9" s="34"/>
      <c r="D9" s="34"/>
      <c r="E9" s="34"/>
      <c r="F9" s="34"/>
      <c r="G9" s="34"/>
      <c r="H9" s="34"/>
      <c r="I9" s="34"/>
      <c r="J9" s="34"/>
      <c r="K9" s="34"/>
      <c r="L9" s="34"/>
      <c r="M9" s="34"/>
      <c r="N9" s="34"/>
      <c r="O9" s="34"/>
      <c r="P9" s="34"/>
      <c r="Q9" s="34"/>
      <c r="R9" s="34"/>
      <c r="S9" s="34"/>
      <c r="T9" s="34"/>
      <c r="U9" s="34"/>
      <c r="V9" s="34"/>
      <c r="W9" s="34"/>
      <c r="X9" s="34"/>
      <c r="Z9" s="83" t="s">
        <v>63</v>
      </c>
    </row>
    <row r="10" spans="1:26" ht="21" customHeight="1">
      <c r="A10" s="95" t="s">
        <v>2</v>
      </c>
      <c r="B10" s="36"/>
      <c r="C10" s="37" t="s">
        <v>77</v>
      </c>
      <c r="D10" s="38"/>
      <c r="E10" s="39" t="s">
        <v>0</v>
      </c>
      <c r="F10" s="38"/>
      <c r="G10" s="37" t="s">
        <v>78</v>
      </c>
      <c r="H10" s="38"/>
      <c r="I10" s="40" t="s">
        <v>75</v>
      </c>
      <c r="J10" s="40"/>
      <c r="K10" s="80" t="s">
        <v>1</v>
      </c>
      <c r="L10" s="39"/>
      <c r="M10" s="39"/>
      <c r="N10" s="81" t="s">
        <v>79</v>
      </c>
      <c r="O10" s="39"/>
      <c r="P10" s="39"/>
      <c r="Q10" s="39"/>
      <c r="R10" s="41"/>
      <c r="S10" s="39"/>
      <c r="T10" s="39"/>
      <c r="U10" s="39"/>
      <c r="V10" s="39"/>
      <c r="W10" s="39"/>
      <c r="X10" s="39"/>
      <c r="Y10" s="84"/>
      <c r="Z10" s="85"/>
    </row>
    <row r="11" spans="1:26" ht="21" customHeight="1">
      <c r="A11" s="96"/>
      <c r="B11" s="42"/>
      <c r="C11" s="91" t="s">
        <v>3</v>
      </c>
      <c r="D11" s="91" t="s">
        <v>4</v>
      </c>
      <c r="E11" s="91" t="s">
        <v>3</v>
      </c>
      <c r="F11" s="91" t="s">
        <v>4</v>
      </c>
      <c r="G11" s="91" t="s">
        <v>3</v>
      </c>
      <c r="H11" s="91" t="s">
        <v>4</v>
      </c>
      <c r="I11" s="91" t="s">
        <v>3</v>
      </c>
      <c r="J11" s="93" t="s">
        <v>67</v>
      </c>
      <c r="K11" s="91" t="s">
        <v>6</v>
      </c>
      <c r="L11" s="88" t="s">
        <v>80</v>
      </c>
      <c r="M11" s="88" t="s">
        <v>81</v>
      </c>
      <c r="N11" s="91" t="s">
        <v>5</v>
      </c>
      <c r="O11" s="88" t="s">
        <v>83</v>
      </c>
      <c r="P11" s="88" t="s">
        <v>84</v>
      </c>
      <c r="Q11" s="88" t="s">
        <v>85</v>
      </c>
      <c r="R11" s="88" t="s">
        <v>86</v>
      </c>
      <c r="S11" s="88" t="s">
        <v>87</v>
      </c>
      <c r="T11" s="88" t="s">
        <v>88</v>
      </c>
      <c r="U11" s="88" t="s">
        <v>89</v>
      </c>
      <c r="V11" s="88" t="s">
        <v>90</v>
      </c>
      <c r="W11" s="88" t="s">
        <v>91</v>
      </c>
      <c r="X11" s="88" t="s">
        <v>92</v>
      </c>
      <c r="Y11" s="88" t="s">
        <v>93</v>
      </c>
      <c r="Z11" s="88" t="s">
        <v>94</v>
      </c>
    </row>
    <row r="12" spans="1:26" ht="21" customHeight="1">
      <c r="A12" s="96"/>
      <c r="B12" s="42"/>
      <c r="C12" s="89"/>
      <c r="D12" s="89"/>
      <c r="E12" s="89"/>
      <c r="F12" s="89"/>
      <c r="G12" s="89"/>
      <c r="H12" s="89"/>
      <c r="I12" s="89"/>
      <c r="J12" s="94"/>
      <c r="K12" s="89"/>
      <c r="L12" s="89"/>
      <c r="M12" s="89"/>
      <c r="N12" s="89"/>
      <c r="O12" s="89"/>
      <c r="P12" s="89"/>
      <c r="Q12" s="89"/>
      <c r="R12" s="89"/>
      <c r="S12" s="89"/>
      <c r="T12" s="89"/>
      <c r="U12" s="89"/>
      <c r="V12" s="89"/>
      <c r="W12" s="89"/>
      <c r="X12" s="89"/>
      <c r="Y12" s="89"/>
      <c r="Z12" s="89"/>
    </row>
    <row r="13" spans="1:26" ht="21" customHeight="1">
      <c r="A13" s="97"/>
      <c r="B13" s="43"/>
      <c r="C13" s="92"/>
      <c r="D13" s="92"/>
      <c r="E13" s="92"/>
      <c r="F13" s="92"/>
      <c r="G13" s="92"/>
      <c r="H13" s="92"/>
      <c r="I13" s="92"/>
      <c r="J13" s="92"/>
      <c r="K13" s="92"/>
      <c r="L13" s="90"/>
      <c r="M13" s="90"/>
      <c r="N13" s="92"/>
      <c r="O13" s="90"/>
      <c r="P13" s="90"/>
      <c r="Q13" s="90"/>
      <c r="R13" s="90"/>
      <c r="S13" s="90"/>
      <c r="T13" s="90"/>
      <c r="U13" s="90"/>
      <c r="V13" s="90"/>
      <c r="W13" s="90" t="s">
        <v>82</v>
      </c>
      <c r="X13" s="90"/>
      <c r="Y13" s="90" t="s">
        <v>82</v>
      </c>
      <c r="Z13" s="90"/>
    </row>
    <row r="14" spans="1:17" ht="17.25" customHeight="1">
      <c r="A14" s="35"/>
      <c r="B14" s="36"/>
      <c r="C14" s="44" t="s">
        <v>7</v>
      </c>
      <c r="D14" s="44" t="s">
        <v>8</v>
      </c>
      <c r="K14" s="44" t="s">
        <v>9</v>
      </c>
      <c r="L14" s="44" t="s">
        <v>10</v>
      </c>
      <c r="M14" s="44" t="s">
        <v>10</v>
      </c>
      <c r="N14" s="44" t="s">
        <v>7</v>
      </c>
      <c r="O14" s="44"/>
      <c r="P14" s="44"/>
      <c r="Q14" s="44"/>
    </row>
    <row r="15" spans="1:26" ht="13.5" customHeight="1">
      <c r="A15" s="45" t="s">
        <v>68</v>
      </c>
      <c r="B15" s="46"/>
      <c r="C15" s="47">
        <v>188674</v>
      </c>
      <c r="D15" s="48">
        <v>8832.8</v>
      </c>
      <c r="E15" s="49">
        <v>94900</v>
      </c>
      <c r="F15" s="48">
        <v>8591.4</v>
      </c>
      <c r="G15" s="22">
        <v>93774</v>
      </c>
      <c r="H15" s="48">
        <v>241.4</v>
      </c>
      <c r="I15" s="22">
        <v>89796</v>
      </c>
      <c r="J15" s="48">
        <v>8423.8</v>
      </c>
      <c r="K15" s="22">
        <v>161</v>
      </c>
      <c r="L15" s="22">
        <v>817300</v>
      </c>
      <c r="M15" s="22">
        <v>447379</v>
      </c>
      <c r="N15" s="50">
        <v>94435</v>
      </c>
      <c r="O15" s="50">
        <v>10052</v>
      </c>
      <c r="P15" s="50">
        <v>138.5</v>
      </c>
      <c r="Q15" s="50">
        <v>16260.8</v>
      </c>
      <c r="R15" s="50">
        <v>10105.2</v>
      </c>
      <c r="S15" s="50">
        <v>19018</v>
      </c>
      <c r="T15" s="50">
        <v>5119</v>
      </c>
      <c r="U15" s="50">
        <v>988.7</v>
      </c>
      <c r="V15" s="17">
        <v>3078.5</v>
      </c>
      <c r="W15" s="17">
        <v>4789.6</v>
      </c>
      <c r="X15" s="17">
        <v>16403.9</v>
      </c>
      <c r="Y15" s="17">
        <v>3294.4</v>
      </c>
      <c r="Z15" s="17">
        <v>5190</v>
      </c>
    </row>
    <row r="16" spans="1:26" ht="13.5" customHeight="1">
      <c r="A16" s="51" t="s">
        <v>69</v>
      </c>
      <c r="B16" s="46"/>
      <c r="C16" s="47">
        <v>188674</v>
      </c>
      <c r="D16" s="48">
        <v>8847.2</v>
      </c>
      <c r="E16" s="49">
        <v>94862</v>
      </c>
      <c r="F16" s="48">
        <v>8621.8</v>
      </c>
      <c r="G16" s="22">
        <v>93812</v>
      </c>
      <c r="H16" s="48">
        <v>238.4</v>
      </c>
      <c r="I16" s="22">
        <v>89797</v>
      </c>
      <c r="J16" s="48">
        <v>8431</v>
      </c>
      <c r="K16" s="22">
        <v>161</v>
      </c>
      <c r="L16" s="22">
        <v>817300</v>
      </c>
      <c r="M16" s="22">
        <v>467679</v>
      </c>
      <c r="N16" s="50">
        <v>94435</v>
      </c>
      <c r="O16" s="50">
        <v>10051</v>
      </c>
      <c r="P16" s="50">
        <v>139.5</v>
      </c>
      <c r="Q16" s="50">
        <v>16257.8</v>
      </c>
      <c r="R16" s="50">
        <v>10106.2</v>
      </c>
      <c r="S16" s="50">
        <v>19019</v>
      </c>
      <c r="T16" s="50">
        <v>5119</v>
      </c>
      <c r="U16" s="50">
        <v>988.7</v>
      </c>
      <c r="V16" s="17">
        <v>3083.4</v>
      </c>
      <c r="W16" s="17">
        <v>4800.6</v>
      </c>
      <c r="X16" s="17">
        <v>16391.9</v>
      </c>
      <c r="Y16" s="17">
        <v>3291.4</v>
      </c>
      <c r="Z16" s="17">
        <v>5190</v>
      </c>
    </row>
    <row r="17" spans="1:26" ht="13.5" customHeight="1">
      <c r="A17" s="51" t="s">
        <v>70</v>
      </c>
      <c r="B17" s="46"/>
      <c r="C17" s="47">
        <v>188674</v>
      </c>
      <c r="D17" s="48">
        <v>8855.9</v>
      </c>
      <c r="E17" s="49">
        <v>94900</v>
      </c>
      <c r="F17" s="48">
        <v>8617.1</v>
      </c>
      <c r="G17" s="22">
        <v>93774</v>
      </c>
      <c r="H17" s="48">
        <v>238.8</v>
      </c>
      <c r="I17" s="22">
        <v>89796</v>
      </c>
      <c r="J17" s="48">
        <v>8426.8</v>
      </c>
      <c r="K17" s="22">
        <v>161</v>
      </c>
      <c r="L17" s="22">
        <v>817300</v>
      </c>
      <c r="M17" s="22">
        <v>467679</v>
      </c>
      <c r="N17" s="50">
        <v>94438</v>
      </c>
      <c r="O17" s="50">
        <v>10054</v>
      </c>
      <c r="P17" s="50">
        <v>139.5</v>
      </c>
      <c r="Q17" s="50">
        <v>16239.8</v>
      </c>
      <c r="R17" s="50">
        <v>10074.9</v>
      </c>
      <c r="S17" s="50">
        <v>19022</v>
      </c>
      <c r="T17" s="50">
        <v>5104</v>
      </c>
      <c r="U17" s="50">
        <v>988.7</v>
      </c>
      <c r="V17" s="17">
        <v>3088.8</v>
      </c>
      <c r="W17" s="17">
        <v>4800.6</v>
      </c>
      <c r="X17" s="17">
        <v>16443.9</v>
      </c>
      <c r="Y17" s="17">
        <v>3291.3</v>
      </c>
      <c r="Z17" s="17">
        <v>5190</v>
      </c>
    </row>
    <row r="18" spans="1:26" ht="13.5" customHeight="1">
      <c r="A18" s="51" t="s">
        <v>71</v>
      </c>
      <c r="B18" s="52"/>
      <c r="C18" s="47">
        <v>188674</v>
      </c>
      <c r="D18" s="48">
        <v>8863.5</v>
      </c>
      <c r="E18" s="49">
        <v>94900</v>
      </c>
      <c r="F18" s="48">
        <v>8626.6</v>
      </c>
      <c r="G18" s="22">
        <v>93774</v>
      </c>
      <c r="H18" s="48">
        <v>233.2</v>
      </c>
      <c r="I18" s="22">
        <v>89796</v>
      </c>
      <c r="J18" s="48">
        <v>8427.3</v>
      </c>
      <c r="K18" s="22">
        <v>161</v>
      </c>
      <c r="L18" s="22">
        <v>820400</v>
      </c>
      <c r="M18" s="22">
        <v>482594</v>
      </c>
      <c r="N18" s="50">
        <v>94437</v>
      </c>
      <c r="O18" s="50">
        <v>10090</v>
      </c>
      <c r="P18" s="50">
        <v>139.5</v>
      </c>
      <c r="Q18" s="50">
        <v>16202.8</v>
      </c>
      <c r="R18" s="50">
        <v>10098.9</v>
      </c>
      <c r="S18" s="50">
        <v>18951</v>
      </c>
      <c r="T18" s="50">
        <v>5159</v>
      </c>
      <c r="U18" s="50">
        <v>994.7</v>
      </c>
      <c r="V18" s="17">
        <v>3069.5</v>
      </c>
      <c r="W18" s="17">
        <v>4812.6</v>
      </c>
      <c r="X18" s="17">
        <v>16440.9</v>
      </c>
      <c r="Y18" s="17">
        <v>3291.1</v>
      </c>
      <c r="Z18" s="17">
        <v>5187</v>
      </c>
    </row>
    <row r="19" spans="1:26" ht="13.5" customHeight="1">
      <c r="A19" s="35"/>
      <c r="B19" s="36"/>
      <c r="D19" s="48"/>
      <c r="E19" s="49"/>
      <c r="F19" s="48"/>
      <c r="H19" s="48"/>
      <c r="J19" s="48"/>
      <c r="N19" s="17"/>
      <c r="O19" s="17"/>
      <c r="P19" s="17"/>
      <c r="Q19" s="17"/>
      <c r="R19" s="17"/>
      <c r="S19" s="17"/>
      <c r="T19" s="17"/>
      <c r="U19" s="17"/>
      <c r="V19" s="17"/>
      <c r="W19" s="17"/>
      <c r="X19" s="17"/>
      <c r="Y19" s="17"/>
      <c r="Z19" s="17"/>
    </row>
    <row r="20" spans="1:26" s="55" customFormat="1" ht="13.5" customHeight="1">
      <c r="A20" s="53" t="s">
        <v>72</v>
      </c>
      <c r="B20" s="54"/>
      <c r="C20" s="13">
        <f aca="true" t="shared" si="0" ref="C20:I20">SUM(C22:C29)</f>
        <v>189105</v>
      </c>
      <c r="D20" s="14">
        <f t="shared" si="0"/>
        <v>8840</v>
      </c>
      <c r="E20" s="13">
        <f t="shared" si="0"/>
        <v>95296</v>
      </c>
      <c r="F20" s="14">
        <f t="shared" si="0"/>
        <v>8625.4</v>
      </c>
      <c r="G20" s="13">
        <f t="shared" si="0"/>
        <v>93809</v>
      </c>
      <c r="H20" s="14">
        <f t="shared" si="0"/>
        <v>222.00000000000003</v>
      </c>
      <c r="I20" s="13">
        <f t="shared" si="0"/>
        <v>89796</v>
      </c>
      <c r="J20" s="14">
        <v>8426.8</v>
      </c>
      <c r="K20" s="15">
        <f>SUM(K22:K29)</f>
        <v>161</v>
      </c>
      <c r="L20" s="15">
        <f>SUM(L22:L29)</f>
        <v>818610</v>
      </c>
      <c r="M20" s="15">
        <f>SUM(M22:M29)</f>
        <v>490419</v>
      </c>
      <c r="N20" s="16">
        <f>SUM(N22:N29)</f>
        <v>94780.59999999999</v>
      </c>
      <c r="O20" s="16">
        <f aca="true" t="shared" si="1" ref="O20:Y20">SUM(O22:O29)</f>
        <v>10137</v>
      </c>
      <c r="P20" s="16">
        <f t="shared" si="1"/>
        <v>139.5</v>
      </c>
      <c r="Q20" s="16">
        <f t="shared" si="1"/>
        <v>16212.8</v>
      </c>
      <c r="R20" s="16">
        <f t="shared" si="1"/>
        <v>10104.900000000001</v>
      </c>
      <c r="S20" s="16">
        <f t="shared" si="1"/>
        <v>18983</v>
      </c>
      <c r="T20" s="16">
        <f t="shared" si="1"/>
        <v>5172</v>
      </c>
      <c r="U20" s="16">
        <f t="shared" si="1"/>
        <v>993</v>
      </c>
      <c r="V20" s="16">
        <f t="shared" si="1"/>
        <v>3149.5000000000005</v>
      </c>
      <c r="W20" s="16">
        <f t="shared" si="1"/>
        <v>4814.1</v>
      </c>
      <c r="X20" s="16">
        <f t="shared" si="1"/>
        <v>16567.9</v>
      </c>
      <c r="Y20" s="16">
        <f t="shared" si="1"/>
        <v>3320.1</v>
      </c>
      <c r="Z20" s="16">
        <f>SUM(Z22:Z29)</f>
        <v>5187</v>
      </c>
    </row>
    <row r="21" spans="1:26" s="76" customFormat="1" ht="15.75" customHeight="1">
      <c r="A21" s="74"/>
      <c r="B21" s="75"/>
      <c r="C21" s="3"/>
      <c r="D21" s="6"/>
      <c r="E21" s="3"/>
      <c r="F21" s="6"/>
      <c r="G21" s="3"/>
      <c r="H21" s="2"/>
      <c r="I21" s="3"/>
      <c r="J21" s="2"/>
      <c r="K21" s="60"/>
      <c r="L21" s="60"/>
      <c r="M21" s="60"/>
      <c r="N21" s="50"/>
      <c r="O21" s="50"/>
      <c r="P21" s="50"/>
      <c r="Q21" s="50"/>
      <c r="R21" s="50"/>
      <c r="S21" s="50"/>
      <c r="T21" s="50"/>
      <c r="U21" s="50"/>
      <c r="V21" s="50"/>
      <c r="W21" s="50"/>
      <c r="X21" s="50"/>
      <c r="Y21" s="50"/>
      <c r="Z21" s="50"/>
    </row>
    <row r="22" spans="1:26" s="55" customFormat="1" ht="13.5" customHeight="1">
      <c r="A22" s="56" t="s">
        <v>11</v>
      </c>
      <c r="B22" s="57"/>
      <c r="C22" s="13">
        <f aca="true" t="shared" si="2" ref="C22:K22">C31</f>
        <v>22496</v>
      </c>
      <c r="D22" s="14">
        <f t="shared" si="2"/>
        <v>2627.4</v>
      </c>
      <c r="E22" s="13">
        <f t="shared" si="2"/>
        <v>21145</v>
      </c>
      <c r="F22" s="14">
        <f t="shared" si="2"/>
        <v>2627.4</v>
      </c>
      <c r="G22" s="13">
        <f t="shared" si="2"/>
        <v>1351</v>
      </c>
      <c r="H22" s="13">
        <f t="shared" si="2"/>
        <v>0</v>
      </c>
      <c r="I22" s="13">
        <f t="shared" si="2"/>
        <v>22084</v>
      </c>
      <c r="J22" s="14">
        <f t="shared" si="2"/>
        <v>2598.5</v>
      </c>
      <c r="K22" s="13">
        <f t="shared" si="2"/>
        <v>8</v>
      </c>
      <c r="L22" s="15">
        <f aca="true" t="shared" si="3" ref="L22:Y22">L31</f>
        <v>76200</v>
      </c>
      <c r="M22" s="15">
        <f t="shared" si="3"/>
        <v>64700</v>
      </c>
      <c r="N22" s="16">
        <f t="shared" si="3"/>
        <v>21145</v>
      </c>
      <c r="O22" s="16">
        <f t="shared" si="3"/>
        <v>0</v>
      </c>
      <c r="P22" s="16">
        <f t="shared" si="3"/>
        <v>0</v>
      </c>
      <c r="Q22" s="16">
        <f t="shared" si="3"/>
        <v>360</v>
      </c>
      <c r="R22" s="16">
        <f t="shared" si="3"/>
        <v>2054</v>
      </c>
      <c r="S22" s="16">
        <f t="shared" si="3"/>
        <v>5333</v>
      </c>
      <c r="T22" s="16">
        <f t="shared" si="3"/>
        <v>1187</v>
      </c>
      <c r="U22" s="16">
        <f t="shared" si="3"/>
        <v>350</v>
      </c>
      <c r="V22" s="16">
        <f t="shared" si="3"/>
        <v>590</v>
      </c>
      <c r="W22" s="16">
        <f t="shared" si="3"/>
        <v>3580</v>
      </c>
      <c r="X22" s="16">
        <f t="shared" si="3"/>
        <v>4771</v>
      </c>
      <c r="Y22" s="16">
        <f t="shared" si="3"/>
        <v>904</v>
      </c>
      <c r="Z22" s="16">
        <f>Z31</f>
        <v>2016</v>
      </c>
    </row>
    <row r="23" spans="1:26" s="55" customFormat="1" ht="13.5" customHeight="1">
      <c r="A23" s="56" t="s">
        <v>12</v>
      </c>
      <c r="B23" s="57"/>
      <c r="C23" s="13">
        <f aca="true" t="shared" si="4" ref="C23:J23">SUM(C37+C39+C44+C59+C71)</f>
        <v>24959</v>
      </c>
      <c r="D23" s="14">
        <f t="shared" si="4"/>
        <v>1086.8</v>
      </c>
      <c r="E23" s="13">
        <f t="shared" si="4"/>
        <v>11937</v>
      </c>
      <c r="F23" s="14">
        <f t="shared" si="4"/>
        <v>1057.8999999999999</v>
      </c>
      <c r="G23" s="13">
        <f t="shared" si="4"/>
        <v>13022</v>
      </c>
      <c r="H23" s="14">
        <f t="shared" si="4"/>
        <v>28.8</v>
      </c>
      <c r="I23" s="13">
        <f t="shared" si="4"/>
        <v>11262</v>
      </c>
      <c r="J23" s="14">
        <f t="shared" si="4"/>
        <v>1057.8</v>
      </c>
      <c r="K23" s="15">
        <f aca="true" t="shared" si="5" ref="K23:Z23">K37+K39+K44+K59+K71</f>
        <v>22</v>
      </c>
      <c r="L23" s="15">
        <f t="shared" si="5"/>
        <v>121840</v>
      </c>
      <c r="M23" s="15">
        <f t="shared" si="5"/>
        <v>77590</v>
      </c>
      <c r="N23" s="16">
        <f t="shared" si="5"/>
        <v>11668.8</v>
      </c>
      <c r="O23" s="16">
        <f t="shared" si="5"/>
        <v>1716</v>
      </c>
      <c r="P23" s="16">
        <f t="shared" si="5"/>
        <v>7.3</v>
      </c>
      <c r="Q23" s="16">
        <f t="shared" si="5"/>
        <v>3327</v>
      </c>
      <c r="R23" s="16">
        <f t="shared" si="5"/>
        <v>1724</v>
      </c>
      <c r="S23" s="16">
        <f t="shared" si="5"/>
        <v>1189</v>
      </c>
      <c r="T23" s="16">
        <f t="shared" si="5"/>
        <v>923</v>
      </c>
      <c r="U23" s="16">
        <f t="shared" si="5"/>
        <v>79</v>
      </c>
      <c r="V23" s="16">
        <f t="shared" si="5"/>
        <v>366</v>
      </c>
      <c r="W23" s="16">
        <f t="shared" si="5"/>
        <v>216.5</v>
      </c>
      <c r="X23" s="16">
        <f t="shared" si="5"/>
        <v>1572</v>
      </c>
      <c r="Y23" s="16">
        <f t="shared" si="5"/>
        <v>549</v>
      </c>
      <c r="Z23" s="16">
        <f t="shared" si="5"/>
        <v>0</v>
      </c>
    </row>
    <row r="24" spans="1:26" s="55" customFormat="1" ht="13.5" customHeight="1">
      <c r="A24" s="56" t="s">
        <v>13</v>
      </c>
      <c r="B24" s="57"/>
      <c r="C24" s="13">
        <f aca="true" t="shared" si="6" ref="C24:J24">SUM(C34+C35+C55+C72+C73)</f>
        <v>23960</v>
      </c>
      <c r="D24" s="14">
        <f t="shared" si="6"/>
        <v>654.4999999999999</v>
      </c>
      <c r="E24" s="13">
        <f t="shared" si="6"/>
        <v>7151</v>
      </c>
      <c r="F24" s="14">
        <f t="shared" si="6"/>
        <v>631.7</v>
      </c>
      <c r="G24" s="13">
        <f t="shared" si="6"/>
        <v>16809</v>
      </c>
      <c r="H24" s="14">
        <f t="shared" si="6"/>
        <v>21.7</v>
      </c>
      <c r="I24" s="13">
        <f t="shared" si="6"/>
        <v>6249</v>
      </c>
      <c r="J24" s="14">
        <f t="shared" si="6"/>
        <v>622.4</v>
      </c>
      <c r="K24" s="15">
        <f aca="true" t="shared" si="7" ref="K24:Z24">K34+K35+K55+K72+K73</f>
        <v>11</v>
      </c>
      <c r="L24" s="15">
        <f t="shared" si="7"/>
        <v>35910</v>
      </c>
      <c r="M24" s="15">
        <f t="shared" si="7"/>
        <v>28290</v>
      </c>
      <c r="N24" s="16">
        <f t="shared" si="7"/>
        <v>6949.400000000001</v>
      </c>
      <c r="O24" s="16">
        <f t="shared" si="7"/>
        <v>1728</v>
      </c>
      <c r="P24" s="16">
        <f t="shared" si="7"/>
        <v>8.7</v>
      </c>
      <c r="Q24" s="16">
        <f t="shared" si="7"/>
        <v>2141</v>
      </c>
      <c r="R24" s="16">
        <f t="shared" si="7"/>
        <v>710</v>
      </c>
      <c r="S24" s="16">
        <f t="shared" si="7"/>
        <v>729</v>
      </c>
      <c r="T24" s="16">
        <f t="shared" si="7"/>
        <v>329</v>
      </c>
      <c r="U24" s="16">
        <f t="shared" si="7"/>
        <v>93</v>
      </c>
      <c r="V24" s="16">
        <f t="shared" si="7"/>
        <v>214.5</v>
      </c>
      <c r="W24" s="16">
        <f t="shared" si="7"/>
        <v>157</v>
      </c>
      <c r="X24" s="16">
        <f t="shared" si="7"/>
        <v>715.2</v>
      </c>
      <c r="Y24" s="16">
        <f t="shared" si="7"/>
        <v>124</v>
      </c>
      <c r="Z24" s="16">
        <f t="shared" si="7"/>
        <v>0</v>
      </c>
    </row>
    <row r="25" spans="1:26" s="55" customFormat="1" ht="14.25" customHeight="1">
      <c r="A25" s="56" t="s">
        <v>14</v>
      </c>
      <c r="B25" s="57"/>
      <c r="C25" s="13">
        <f aca="true" t="shared" si="8" ref="C25:J25">SUM(C41+C43+C49+C52+C58+C65+C67)</f>
        <v>17738</v>
      </c>
      <c r="D25" s="14">
        <f t="shared" si="8"/>
        <v>1194.4</v>
      </c>
      <c r="E25" s="13">
        <f t="shared" si="8"/>
        <v>11270</v>
      </c>
      <c r="F25" s="14">
        <f t="shared" si="8"/>
        <v>1189.6999999999998</v>
      </c>
      <c r="G25" s="13">
        <f t="shared" si="8"/>
        <v>6468</v>
      </c>
      <c r="H25" s="14">
        <f t="shared" si="8"/>
        <v>10.799999999999999</v>
      </c>
      <c r="I25" s="13">
        <f t="shared" si="8"/>
        <v>11046</v>
      </c>
      <c r="J25" s="14">
        <f t="shared" si="8"/>
        <v>1167.3</v>
      </c>
      <c r="K25" s="15">
        <f aca="true" t="shared" si="9" ref="K25:Y25">K41+K43+K49+K52+K58+K65+K67</f>
        <v>25</v>
      </c>
      <c r="L25" s="15">
        <f t="shared" si="9"/>
        <v>141750</v>
      </c>
      <c r="M25" s="15">
        <f t="shared" si="9"/>
        <v>106700</v>
      </c>
      <c r="N25" s="16">
        <f t="shared" si="9"/>
        <v>11277.199999999999</v>
      </c>
      <c r="O25" s="16">
        <f t="shared" si="9"/>
        <v>1407</v>
      </c>
      <c r="P25" s="16">
        <f t="shared" si="9"/>
        <v>91</v>
      </c>
      <c r="Q25" s="16">
        <f t="shared" si="9"/>
        <v>2723</v>
      </c>
      <c r="R25" s="16">
        <f t="shared" si="9"/>
        <v>1878.2</v>
      </c>
      <c r="S25" s="16">
        <f t="shared" si="9"/>
        <v>1466</v>
      </c>
      <c r="T25" s="16">
        <f t="shared" si="9"/>
        <v>754.8</v>
      </c>
      <c r="U25" s="16">
        <f t="shared" si="9"/>
        <v>91.39999999999999</v>
      </c>
      <c r="V25" s="16">
        <f t="shared" si="9"/>
        <v>377</v>
      </c>
      <c r="W25" s="16">
        <f t="shared" si="9"/>
        <v>115.4</v>
      </c>
      <c r="X25" s="16">
        <f t="shared" si="9"/>
        <v>1812</v>
      </c>
      <c r="Y25" s="16">
        <f t="shared" si="9"/>
        <v>331.2</v>
      </c>
      <c r="Z25" s="16">
        <f>Z41+Z43+Z49+Z52+Z58+Z65+Z67</f>
        <v>230</v>
      </c>
    </row>
    <row r="26" spans="1:26" s="55" customFormat="1" ht="13.5" customHeight="1">
      <c r="A26" s="56" t="s">
        <v>15</v>
      </c>
      <c r="B26" s="57"/>
      <c r="C26" s="13">
        <f aca="true" t="shared" si="10" ref="C26:J26">SUM(C45+C56+C63)</f>
        <v>12891</v>
      </c>
      <c r="D26" s="14">
        <f t="shared" si="10"/>
        <v>861</v>
      </c>
      <c r="E26" s="13">
        <f t="shared" si="10"/>
        <v>8635</v>
      </c>
      <c r="F26" s="14">
        <f t="shared" si="10"/>
        <v>849.3</v>
      </c>
      <c r="G26" s="13">
        <f t="shared" si="10"/>
        <v>4256</v>
      </c>
      <c r="H26" s="14">
        <f t="shared" si="10"/>
        <v>13.5</v>
      </c>
      <c r="I26" s="13">
        <f t="shared" si="10"/>
        <v>9037</v>
      </c>
      <c r="J26" s="14">
        <f t="shared" si="10"/>
        <v>862.3</v>
      </c>
      <c r="K26" s="15">
        <f aca="true" t="shared" si="11" ref="K26:Y26">K45+K56+K63</f>
        <v>32</v>
      </c>
      <c r="L26" s="15">
        <f t="shared" si="11"/>
        <v>127830</v>
      </c>
      <c r="M26" s="15">
        <f t="shared" si="11"/>
        <v>57760</v>
      </c>
      <c r="N26" s="16">
        <f t="shared" si="11"/>
        <v>8610.4</v>
      </c>
      <c r="O26" s="16">
        <f t="shared" si="11"/>
        <v>311</v>
      </c>
      <c r="P26" s="16">
        <f t="shared" si="11"/>
        <v>0</v>
      </c>
      <c r="Q26" s="16">
        <f t="shared" si="11"/>
        <v>1496</v>
      </c>
      <c r="R26" s="16">
        <f t="shared" si="11"/>
        <v>672</v>
      </c>
      <c r="S26" s="16">
        <f t="shared" si="11"/>
        <v>2427</v>
      </c>
      <c r="T26" s="16">
        <f t="shared" si="11"/>
        <v>290</v>
      </c>
      <c r="U26" s="16">
        <f t="shared" si="11"/>
        <v>120</v>
      </c>
      <c r="V26" s="16">
        <f t="shared" si="11"/>
        <v>429</v>
      </c>
      <c r="W26" s="16">
        <f t="shared" si="11"/>
        <v>319.4</v>
      </c>
      <c r="X26" s="16">
        <f t="shared" si="11"/>
        <v>1854</v>
      </c>
      <c r="Y26" s="16">
        <f t="shared" si="11"/>
        <v>604</v>
      </c>
      <c r="Z26" s="16">
        <f>Z45+Z56+Z63</f>
        <v>88</v>
      </c>
    </row>
    <row r="27" spans="1:26" s="55" customFormat="1" ht="13.5" customHeight="1">
      <c r="A27" s="56" t="s">
        <v>16</v>
      </c>
      <c r="B27" s="57"/>
      <c r="C27" s="13">
        <f aca="true" t="shared" si="12" ref="C27:J27">SUM(C47+C50+C51+C57+C62+C68+C79+C80+C81)</f>
        <v>28993</v>
      </c>
      <c r="D27" s="14">
        <f t="shared" si="12"/>
        <v>655.3</v>
      </c>
      <c r="E27" s="13">
        <f t="shared" si="12"/>
        <v>7820</v>
      </c>
      <c r="F27" s="14">
        <f t="shared" si="12"/>
        <v>601.1999999999999</v>
      </c>
      <c r="G27" s="13">
        <f t="shared" si="12"/>
        <v>21173</v>
      </c>
      <c r="H27" s="14">
        <f t="shared" si="12"/>
        <v>54.100000000000016</v>
      </c>
      <c r="I27" s="13">
        <f t="shared" si="12"/>
        <v>6674</v>
      </c>
      <c r="J27" s="14">
        <f t="shared" si="12"/>
        <v>549.5</v>
      </c>
      <c r="K27" s="15">
        <f aca="true" t="shared" si="13" ref="K27:Y27">K47+K50+K51+K57+K62+K68+K79+K80+K81</f>
        <v>20</v>
      </c>
      <c r="L27" s="15">
        <f t="shared" si="13"/>
        <v>91400</v>
      </c>
      <c r="M27" s="15">
        <f t="shared" si="13"/>
        <v>46998</v>
      </c>
      <c r="N27" s="16">
        <f t="shared" si="13"/>
        <v>7945.900000000001</v>
      </c>
      <c r="O27" s="16">
        <f t="shared" si="13"/>
        <v>1869</v>
      </c>
      <c r="P27" s="16">
        <f t="shared" si="13"/>
        <v>7.1</v>
      </c>
      <c r="Q27" s="16">
        <f t="shared" si="13"/>
        <v>1378.8</v>
      </c>
      <c r="R27" s="16">
        <f t="shared" si="13"/>
        <v>1182</v>
      </c>
      <c r="S27" s="16">
        <f t="shared" si="13"/>
        <v>1938</v>
      </c>
      <c r="T27" s="16">
        <f t="shared" si="13"/>
        <v>555</v>
      </c>
      <c r="U27" s="16">
        <f t="shared" si="13"/>
        <v>115</v>
      </c>
      <c r="V27" s="16">
        <f t="shared" si="13"/>
        <v>174.3</v>
      </c>
      <c r="W27" s="16">
        <f t="shared" si="13"/>
        <v>26</v>
      </c>
      <c r="X27" s="16">
        <f t="shared" si="13"/>
        <v>624.7</v>
      </c>
      <c r="Y27" s="16">
        <f t="shared" si="13"/>
        <v>34</v>
      </c>
      <c r="Z27" s="16">
        <f>Z47+Z50+Z51+Z57+Z62+Z68+Z79+Z80+Z81</f>
        <v>42</v>
      </c>
    </row>
    <row r="28" spans="1:26" s="55" customFormat="1" ht="13.5" customHeight="1">
      <c r="A28" s="56" t="s">
        <v>17</v>
      </c>
      <c r="B28" s="57"/>
      <c r="C28" s="13">
        <f aca="true" t="shared" si="14" ref="C28:J28">SUM(C32+C38+C53+C61+C74)</f>
        <v>26403</v>
      </c>
      <c r="D28" s="14">
        <f t="shared" si="14"/>
        <v>1168.9999999999998</v>
      </c>
      <c r="E28" s="13">
        <f t="shared" si="14"/>
        <v>16407</v>
      </c>
      <c r="F28" s="14">
        <f t="shared" si="14"/>
        <v>1116.3</v>
      </c>
      <c r="G28" s="13">
        <f t="shared" si="14"/>
        <v>9996</v>
      </c>
      <c r="H28" s="14">
        <f t="shared" si="14"/>
        <v>53.300000000000004</v>
      </c>
      <c r="I28" s="13">
        <f t="shared" si="14"/>
        <v>14896</v>
      </c>
      <c r="J28" s="14">
        <f t="shared" si="14"/>
        <v>1082.5</v>
      </c>
      <c r="K28" s="15">
        <f aca="true" t="shared" si="15" ref="K28:Y28">K32+K38+K53+K61+K74</f>
        <v>27</v>
      </c>
      <c r="L28" s="15">
        <f t="shared" si="15"/>
        <v>146540</v>
      </c>
      <c r="M28" s="15">
        <f t="shared" si="15"/>
        <v>79090</v>
      </c>
      <c r="N28" s="16">
        <f t="shared" si="15"/>
        <v>16293</v>
      </c>
      <c r="O28" s="16">
        <f t="shared" si="15"/>
        <v>1649</v>
      </c>
      <c r="P28" s="16">
        <f t="shared" si="15"/>
        <v>17</v>
      </c>
      <c r="Q28" s="16">
        <f t="shared" si="15"/>
        <v>3424</v>
      </c>
      <c r="R28" s="16">
        <f t="shared" si="15"/>
        <v>1405.7</v>
      </c>
      <c r="S28" s="16">
        <f t="shared" si="15"/>
        <v>2711</v>
      </c>
      <c r="T28" s="16">
        <f t="shared" si="15"/>
        <v>583</v>
      </c>
      <c r="U28" s="16">
        <f t="shared" si="15"/>
        <v>77</v>
      </c>
      <c r="V28" s="16">
        <f t="shared" si="15"/>
        <v>753.8</v>
      </c>
      <c r="W28" s="16">
        <f t="shared" si="15"/>
        <v>291.5</v>
      </c>
      <c r="X28" s="16">
        <f t="shared" si="15"/>
        <v>2438</v>
      </c>
      <c r="Y28" s="16">
        <f t="shared" si="15"/>
        <v>335</v>
      </c>
      <c r="Z28" s="16">
        <f>Z32+Z38+Z53+Z61+Z74</f>
        <v>2609</v>
      </c>
    </row>
    <row r="29" spans="1:26" s="55" customFormat="1" ht="13.5" customHeight="1">
      <c r="A29" s="56" t="s">
        <v>18</v>
      </c>
      <c r="B29" s="57"/>
      <c r="C29" s="13">
        <f aca="true" t="shared" si="16" ref="C29:J29">SUM(C33+C40+C46+C64+C69+C75+C77+C78)</f>
        <v>31665</v>
      </c>
      <c r="D29" s="14">
        <f t="shared" si="16"/>
        <v>591.6</v>
      </c>
      <c r="E29" s="13">
        <f t="shared" si="16"/>
        <v>10931</v>
      </c>
      <c r="F29" s="14">
        <f t="shared" si="16"/>
        <v>551.9000000000001</v>
      </c>
      <c r="G29" s="13">
        <f t="shared" si="16"/>
        <v>20734</v>
      </c>
      <c r="H29" s="14">
        <f t="shared" si="16"/>
        <v>39.800000000000004</v>
      </c>
      <c r="I29" s="13">
        <f t="shared" si="16"/>
        <v>8548</v>
      </c>
      <c r="J29" s="14">
        <f t="shared" si="16"/>
        <v>486.5</v>
      </c>
      <c r="K29" s="15">
        <f aca="true" t="shared" si="17" ref="K29:Y29">K33+K40+K46+K64+K69+K75+K77+K78</f>
        <v>16</v>
      </c>
      <c r="L29" s="15">
        <f t="shared" si="17"/>
        <v>77140</v>
      </c>
      <c r="M29" s="15">
        <f t="shared" si="17"/>
        <v>29291</v>
      </c>
      <c r="N29" s="16">
        <f t="shared" si="17"/>
        <v>10890.9</v>
      </c>
      <c r="O29" s="16">
        <f t="shared" si="17"/>
        <v>1457</v>
      </c>
      <c r="P29" s="16">
        <f t="shared" si="17"/>
        <v>8.4</v>
      </c>
      <c r="Q29" s="16">
        <f t="shared" si="17"/>
        <v>1363</v>
      </c>
      <c r="R29" s="16">
        <f t="shared" si="17"/>
        <v>479</v>
      </c>
      <c r="S29" s="16">
        <f t="shared" si="17"/>
        <v>3190</v>
      </c>
      <c r="T29" s="16">
        <f t="shared" si="17"/>
        <v>550.2</v>
      </c>
      <c r="U29" s="16">
        <f t="shared" si="17"/>
        <v>67.6</v>
      </c>
      <c r="V29" s="16">
        <f t="shared" si="17"/>
        <v>244.9</v>
      </c>
      <c r="W29" s="16">
        <f t="shared" si="17"/>
        <v>108.30000000000001</v>
      </c>
      <c r="X29" s="16">
        <f t="shared" si="17"/>
        <v>2781</v>
      </c>
      <c r="Y29" s="16">
        <f t="shared" si="17"/>
        <v>438.9</v>
      </c>
      <c r="Z29" s="16">
        <f>Z33+Z40+Z46+Z64+Z69+Z75+Z77+Z78</f>
        <v>202</v>
      </c>
    </row>
    <row r="30" spans="1:26" ht="15.75" customHeight="1">
      <c r="A30" s="58"/>
      <c r="B30" s="59"/>
      <c r="C30" s="3"/>
      <c r="D30" s="6"/>
      <c r="E30" s="3"/>
      <c r="F30" s="6"/>
      <c r="G30" s="3"/>
      <c r="H30" s="2"/>
      <c r="I30" s="3"/>
      <c r="J30" s="6"/>
      <c r="K30" s="60"/>
      <c r="L30" s="60"/>
      <c r="M30" s="60"/>
      <c r="N30" s="17"/>
      <c r="O30" s="17"/>
      <c r="P30" s="17"/>
      <c r="Q30" s="17"/>
      <c r="R30" s="17"/>
      <c r="S30" s="17"/>
      <c r="T30" s="17"/>
      <c r="U30" s="17"/>
      <c r="V30" s="17"/>
      <c r="W30" s="17"/>
      <c r="X30" s="17"/>
      <c r="Y30" s="17"/>
      <c r="Z30" s="17"/>
    </row>
    <row r="31" spans="1:26" ht="13.5" customHeight="1">
      <c r="A31" s="58" t="s">
        <v>19</v>
      </c>
      <c r="B31" s="59"/>
      <c r="C31" s="4">
        <v>22496</v>
      </c>
      <c r="D31" s="7">
        <v>2627.4</v>
      </c>
      <c r="E31" s="4">
        <v>21145</v>
      </c>
      <c r="F31" s="7">
        <v>2627.4</v>
      </c>
      <c r="G31" s="9">
        <v>1351</v>
      </c>
      <c r="H31" s="9">
        <v>0</v>
      </c>
      <c r="I31" s="4">
        <v>22084</v>
      </c>
      <c r="J31" s="7">
        <v>2598.5</v>
      </c>
      <c r="K31" s="60">
        <v>8</v>
      </c>
      <c r="L31" s="60">
        <v>76200</v>
      </c>
      <c r="M31" s="60">
        <v>64700</v>
      </c>
      <c r="N31" s="17">
        <f>SUM(O31:Z31)</f>
        <v>21145</v>
      </c>
      <c r="O31" s="17">
        <v>0</v>
      </c>
      <c r="P31" s="17">
        <v>0</v>
      </c>
      <c r="Q31" s="17">
        <v>360</v>
      </c>
      <c r="R31" s="61">
        <v>2054</v>
      </c>
      <c r="S31" s="17">
        <v>5333</v>
      </c>
      <c r="T31" s="17">
        <v>1187</v>
      </c>
      <c r="U31" s="17">
        <v>350</v>
      </c>
      <c r="V31" s="17">
        <v>590</v>
      </c>
      <c r="W31" s="17">
        <v>3580</v>
      </c>
      <c r="X31" s="17">
        <v>4771</v>
      </c>
      <c r="Y31" s="17">
        <v>904</v>
      </c>
      <c r="Z31" s="61">
        <v>2016</v>
      </c>
    </row>
    <row r="32" spans="1:26" ht="13.5" customHeight="1">
      <c r="A32" s="58" t="s">
        <v>20</v>
      </c>
      <c r="B32" s="59"/>
      <c r="C32" s="4">
        <v>14999</v>
      </c>
      <c r="D32" s="7">
        <v>830.5</v>
      </c>
      <c r="E32" s="4">
        <v>10928</v>
      </c>
      <c r="F32" s="7">
        <v>789.6</v>
      </c>
      <c r="G32" s="9">
        <v>4071</v>
      </c>
      <c r="H32" s="20">
        <v>40.9</v>
      </c>
      <c r="I32" s="4">
        <v>10527</v>
      </c>
      <c r="J32" s="7">
        <v>796.4</v>
      </c>
      <c r="K32" s="60">
        <v>17</v>
      </c>
      <c r="L32" s="60">
        <v>106060</v>
      </c>
      <c r="M32" s="60">
        <v>70020</v>
      </c>
      <c r="N32" s="17">
        <f aca="true" t="shared" si="18" ref="N32:N81">SUM(O32:Z32)</f>
        <v>10855</v>
      </c>
      <c r="O32" s="17">
        <v>1156</v>
      </c>
      <c r="P32" s="17">
        <v>17</v>
      </c>
      <c r="Q32" s="17">
        <v>2414</v>
      </c>
      <c r="R32" s="17">
        <v>1139</v>
      </c>
      <c r="S32" s="17">
        <v>1969</v>
      </c>
      <c r="T32" s="17">
        <v>196</v>
      </c>
      <c r="U32" s="17">
        <v>5</v>
      </c>
      <c r="V32" s="17">
        <v>669</v>
      </c>
      <c r="W32" s="17">
        <v>247</v>
      </c>
      <c r="X32" s="17">
        <v>792</v>
      </c>
      <c r="Y32" s="17">
        <v>313</v>
      </c>
      <c r="Z32" s="17">
        <v>1938</v>
      </c>
    </row>
    <row r="33" spans="1:26" ht="13.5" customHeight="1">
      <c r="A33" s="58" t="s">
        <v>21</v>
      </c>
      <c r="B33" s="59"/>
      <c r="C33" s="4">
        <v>7244</v>
      </c>
      <c r="D33" s="7">
        <v>204.7</v>
      </c>
      <c r="E33" s="4">
        <v>2867</v>
      </c>
      <c r="F33" s="7">
        <v>188.1</v>
      </c>
      <c r="G33" s="9">
        <v>4377</v>
      </c>
      <c r="H33" s="20">
        <v>16.6</v>
      </c>
      <c r="I33" s="4">
        <v>2456</v>
      </c>
      <c r="J33" s="7">
        <v>170.5</v>
      </c>
      <c r="K33" s="60">
        <v>7</v>
      </c>
      <c r="L33" s="60">
        <v>39000</v>
      </c>
      <c r="M33" s="60">
        <v>12300</v>
      </c>
      <c r="N33" s="17">
        <f t="shared" si="18"/>
        <v>2804.1</v>
      </c>
      <c r="O33" s="17">
        <v>381</v>
      </c>
      <c r="P33" s="17">
        <v>3.1</v>
      </c>
      <c r="Q33" s="17">
        <v>338</v>
      </c>
      <c r="R33" s="17">
        <v>92</v>
      </c>
      <c r="S33" s="17">
        <v>1050</v>
      </c>
      <c r="T33" s="17">
        <v>131</v>
      </c>
      <c r="U33" s="17">
        <v>39</v>
      </c>
      <c r="V33" s="17">
        <v>97</v>
      </c>
      <c r="W33" s="17">
        <v>31</v>
      </c>
      <c r="X33" s="17">
        <v>483</v>
      </c>
      <c r="Y33" s="17">
        <v>51</v>
      </c>
      <c r="Z33" s="17">
        <v>108</v>
      </c>
    </row>
    <row r="34" spans="1:26" ht="13.5" customHeight="1">
      <c r="A34" s="58" t="s">
        <v>22</v>
      </c>
      <c r="B34" s="59"/>
      <c r="C34" s="4">
        <v>3660</v>
      </c>
      <c r="D34" s="7">
        <v>387.2</v>
      </c>
      <c r="E34" s="4">
        <v>3660</v>
      </c>
      <c r="F34" s="7">
        <v>386.2</v>
      </c>
      <c r="G34" s="9">
        <v>0</v>
      </c>
      <c r="H34" s="9">
        <v>0</v>
      </c>
      <c r="I34" s="4">
        <v>3638</v>
      </c>
      <c r="J34" s="7">
        <v>391.7</v>
      </c>
      <c r="K34" s="60">
        <v>7</v>
      </c>
      <c r="L34" s="60">
        <v>17950</v>
      </c>
      <c r="M34" s="60">
        <v>14990</v>
      </c>
      <c r="N34" s="17">
        <f t="shared" si="18"/>
        <v>3489.6</v>
      </c>
      <c r="O34" s="17">
        <v>631</v>
      </c>
      <c r="P34" s="17">
        <v>4.6</v>
      </c>
      <c r="Q34" s="17">
        <v>1239</v>
      </c>
      <c r="R34" s="17">
        <v>190</v>
      </c>
      <c r="S34" s="17">
        <v>431</v>
      </c>
      <c r="T34" s="17">
        <v>59</v>
      </c>
      <c r="U34" s="17">
        <v>28</v>
      </c>
      <c r="V34" s="17">
        <v>137</v>
      </c>
      <c r="W34" s="17">
        <v>54</v>
      </c>
      <c r="X34" s="17">
        <v>639</v>
      </c>
      <c r="Y34" s="17">
        <v>77</v>
      </c>
      <c r="Z34" s="61">
        <v>0</v>
      </c>
    </row>
    <row r="35" spans="1:26" ht="13.5" customHeight="1">
      <c r="A35" s="58" t="s">
        <v>23</v>
      </c>
      <c r="B35" s="59"/>
      <c r="C35" s="4">
        <v>2211</v>
      </c>
      <c r="D35" s="7">
        <v>101.1</v>
      </c>
      <c r="E35" s="4">
        <v>1088</v>
      </c>
      <c r="F35" s="7">
        <v>96.5</v>
      </c>
      <c r="G35" s="9">
        <v>1123</v>
      </c>
      <c r="H35" s="20">
        <v>4.5</v>
      </c>
      <c r="I35" s="4">
        <v>1058</v>
      </c>
      <c r="J35" s="7">
        <v>96</v>
      </c>
      <c r="K35" s="60">
        <v>2</v>
      </c>
      <c r="L35" s="60">
        <v>9860</v>
      </c>
      <c r="M35" s="60">
        <v>7000</v>
      </c>
      <c r="N35" s="17">
        <f t="shared" si="18"/>
        <v>1056</v>
      </c>
      <c r="O35" s="17">
        <v>179</v>
      </c>
      <c r="P35" s="17">
        <v>0</v>
      </c>
      <c r="Q35" s="17">
        <v>467</v>
      </c>
      <c r="R35" s="17">
        <v>19</v>
      </c>
      <c r="S35" s="17">
        <v>157</v>
      </c>
      <c r="T35" s="17">
        <v>64</v>
      </c>
      <c r="U35" s="17">
        <v>0</v>
      </c>
      <c r="V35" s="17">
        <v>26</v>
      </c>
      <c r="W35" s="17">
        <v>28</v>
      </c>
      <c r="X35" s="17">
        <v>69</v>
      </c>
      <c r="Y35" s="17">
        <v>47</v>
      </c>
      <c r="Z35" s="61">
        <v>0</v>
      </c>
    </row>
    <row r="36" spans="1:26" ht="13.5" customHeight="1">
      <c r="A36" s="58"/>
      <c r="B36" s="59"/>
      <c r="C36" s="4"/>
      <c r="D36" s="7"/>
      <c r="E36" s="4"/>
      <c r="F36" s="7"/>
      <c r="G36" s="9"/>
      <c r="H36" s="20"/>
      <c r="I36" s="4"/>
      <c r="J36" s="7"/>
      <c r="K36" s="60"/>
      <c r="L36" s="60"/>
      <c r="M36" s="60"/>
      <c r="N36" s="17"/>
      <c r="O36" s="17"/>
      <c r="P36" s="17"/>
      <c r="Q36" s="17"/>
      <c r="R36" s="17"/>
      <c r="S36" s="17"/>
      <c r="T36" s="17"/>
      <c r="U36" s="17"/>
      <c r="V36" s="17"/>
      <c r="W36" s="17"/>
      <c r="X36" s="17"/>
      <c r="Y36" s="17"/>
      <c r="Z36" s="17"/>
    </row>
    <row r="37" spans="1:26" ht="13.5" customHeight="1">
      <c r="A37" s="58" t="s">
        <v>24</v>
      </c>
      <c r="B37" s="59"/>
      <c r="C37" s="4">
        <v>3611</v>
      </c>
      <c r="D37" s="7">
        <v>349.8</v>
      </c>
      <c r="E37" s="4">
        <v>3611</v>
      </c>
      <c r="F37" s="7">
        <v>349.8</v>
      </c>
      <c r="G37" s="9">
        <v>0</v>
      </c>
      <c r="H37" s="9">
        <v>0</v>
      </c>
      <c r="I37" s="4">
        <v>3611</v>
      </c>
      <c r="J37" s="7">
        <v>347.9</v>
      </c>
      <c r="K37" s="60">
        <v>3</v>
      </c>
      <c r="L37" s="60">
        <v>17550</v>
      </c>
      <c r="M37" s="60">
        <v>14000</v>
      </c>
      <c r="N37" s="17">
        <f t="shared" si="18"/>
        <v>3427</v>
      </c>
      <c r="O37" s="17">
        <v>474</v>
      </c>
      <c r="P37" s="17">
        <v>0</v>
      </c>
      <c r="Q37" s="17">
        <v>1126</v>
      </c>
      <c r="R37" s="17">
        <v>561</v>
      </c>
      <c r="S37" s="17">
        <v>429</v>
      </c>
      <c r="T37" s="17">
        <v>286</v>
      </c>
      <c r="U37" s="17">
        <v>17</v>
      </c>
      <c r="V37" s="17">
        <v>155</v>
      </c>
      <c r="W37" s="17">
        <v>99</v>
      </c>
      <c r="X37" s="17">
        <v>200</v>
      </c>
      <c r="Y37" s="17">
        <v>80</v>
      </c>
      <c r="Z37" s="61">
        <v>0</v>
      </c>
    </row>
    <row r="38" spans="1:26" ht="13.5" customHeight="1">
      <c r="A38" s="58" t="s">
        <v>25</v>
      </c>
      <c r="B38" s="59"/>
      <c r="C38" s="4">
        <v>1367</v>
      </c>
      <c r="D38" s="7">
        <v>78.1</v>
      </c>
      <c r="E38" s="4">
        <v>1367</v>
      </c>
      <c r="F38" s="7">
        <v>78.1</v>
      </c>
      <c r="G38" s="9">
        <v>0</v>
      </c>
      <c r="H38" s="9">
        <v>0</v>
      </c>
      <c r="I38" s="4">
        <v>1227</v>
      </c>
      <c r="J38" s="7">
        <v>75.1</v>
      </c>
      <c r="K38" s="60">
        <v>3</v>
      </c>
      <c r="L38" s="60">
        <v>8000</v>
      </c>
      <c r="M38" s="60">
        <v>5800</v>
      </c>
      <c r="N38" s="17">
        <f t="shared" si="18"/>
        <v>1358.5</v>
      </c>
      <c r="O38" s="17">
        <v>29</v>
      </c>
      <c r="P38" s="17">
        <v>0</v>
      </c>
      <c r="Q38" s="17">
        <v>130</v>
      </c>
      <c r="R38" s="17">
        <v>64</v>
      </c>
      <c r="S38" s="17">
        <v>120</v>
      </c>
      <c r="T38" s="17">
        <v>123</v>
      </c>
      <c r="U38" s="17">
        <v>29</v>
      </c>
      <c r="V38" s="17">
        <v>18</v>
      </c>
      <c r="W38" s="17">
        <v>7.5</v>
      </c>
      <c r="X38" s="17">
        <v>753</v>
      </c>
      <c r="Y38" s="17">
        <v>22</v>
      </c>
      <c r="Z38" s="17">
        <v>63</v>
      </c>
    </row>
    <row r="39" spans="1:26" ht="13.5" customHeight="1">
      <c r="A39" s="58" t="s">
        <v>26</v>
      </c>
      <c r="B39" s="59"/>
      <c r="C39" s="4">
        <v>10531</v>
      </c>
      <c r="D39" s="7">
        <v>358</v>
      </c>
      <c r="E39" s="4">
        <v>3329</v>
      </c>
      <c r="F39" s="7">
        <v>338.4</v>
      </c>
      <c r="G39" s="9">
        <v>7202</v>
      </c>
      <c r="H39" s="20">
        <v>19.6</v>
      </c>
      <c r="I39" s="4">
        <v>3298</v>
      </c>
      <c r="J39" s="7">
        <v>342.7</v>
      </c>
      <c r="K39" s="60">
        <v>4</v>
      </c>
      <c r="L39" s="60">
        <v>28700</v>
      </c>
      <c r="M39" s="60">
        <v>16400</v>
      </c>
      <c r="N39" s="17">
        <f t="shared" si="18"/>
        <v>3329.3</v>
      </c>
      <c r="O39" s="17">
        <v>659</v>
      </c>
      <c r="P39" s="17">
        <v>6.3</v>
      </c>
      <c r="Q39" s="17">
        <v>1157</v>
      </c>
      <c r="R39" s="17">
        <v>422</v>
      </c>
      <c r="S39" s="17">
        <v>372</v>
      </c>
      <c r="T39" s="17">
        <v>110</v>
      </c>
      <c r="U39" s="17">
        <v>25</v>
      </c>
      <c r="V39" s="17">
        <v>75</v>
      </c>
      <c r="W39" s="17">
        <v>48</v>
      </c>
      <c r="X39" s="17">
        <v>357</v>
      </c>
      <c r="Y39" s="17">
        <v>98</v>
      </c>
      <c r="Z39" s="61">
        <v>0</v>
      </c>
    </row>
    <row r="40" spans="1:26" ht="13.5" customHeight="1">
      <c r="A40" s="58" t="s">
        <v>27</v>
      </c>
      <c r="B40" s="59"/>
      <c r="C40" s="4">
        <v>4398</v>
      </c>
      <c r="D40" s="7">
        <v>90.2</v>
      </c>
      <c r="E40" s="4">
        <v>1663</v>
      </c>
      <c r="F40" s="7">
        <v>85</v>
      </c>
      <c r="G40" s="9">
        <v>2735</v>
      </c>
      <c r="H40" s="20">
        <v>5.3</v>
      </c>
      <c r="I40" s="4">
        <v>1325</v>
      </c>
      <c r="J40" s="7">
        <v>83.1</v>
      </c>
      <c r="K40" s="60">
        <v>4</v>
      </c>
      <c r="L40" s="60">
        <v>18090</v>
      </c>
      <c r="M40" s="60">
        <v>1990</v>
      </c>
      <c r="N40" s="17">
        <v>1663</v>
      </c>
      <c r="O40" s="17">
        <v>62</v>
      </c>
      <c r="P40" s="17">
        <v>0</v>
      </c>
      <c r="Q40" s="17">
        <v>309</v>
      </c>
      <c r="R40" s="61">
        <v>30</v>
      </c>
      <c r="S40" s="17">
        <v>601</v>
      </c>
      <c r="T40" s="17">
        <v>15</v>
      </c>
      <c r="U40" s="17">
        <v>11</v>
      </c>
      <c r="V40" s="17">
        <v>44</v>
      </c>
      <c r="W40" s="17">
        <v>9.5</v>
      </c>
      <c r="X40" s="17">
        <v>367</v>
      </c>
      <c r="Y40" s="17">
        <v>183</v>
      </c>
      <c r="Z40" s="17">
        <v>31</v>
      </c>
    </row>
    <row r="41" spans="1:26" ht="13.5" customHeight="1">
      <c r="A41" s="58" t="s">
        <v>28</v>
      </c>
      <c r="B41" s="59"/>
      <c r="C41" s="4">
        <v>1273</v>
      </c>
      <c r="D41" s="7">
        <v>148.2</v>
      </c>
      <c r="E41" s="4">
        <v>1178</v>
      </c>
      <c r="F41" s="7">
        <v>149.1</v>
      </c>
      <c r="G41" s="9">
        <v>95</v>
      </c>
      <c r="H41" s="9">
        <v>0</v>
      </c>
      <c r="I41" s="4">
        <v>1273</v>
      </c>
      <c r="J41" s="7">
        <v>152.3</v>
      </c>
      <c r="K41" s="60">
        <v>2</v>
      </c>
      <c r="L41" s="60">
        <v>10000</v>
      </c>
      <c r="M41" s="60">
        <v>10000</v>
      </c>
      <c r="N41" s="17">
        <f t="shared" si="18"/>
        <v>1170</v>
      </c>
      <c r="O41" s="17">
        <v>0</v>
      </c>
      <c r="P41" s="17">
        <v>0</v>
      </c>
      <c r="Q41" s="17">
        <v>10</v>
      </c>
      <c r="R41" s="61">
        <v>277</v>
      </c>
      <c r="S41" s="17">
        <v>346</v>
      </c>
      <c r="T41" s="17">
        <v>120</v>
      </c>
      <c r="U41" s="17">
        <v>30</v>
      </c>
      <c r="V41" s="17">
        <v>42</v>
      </c>
      <c r="W41" s="17">
        <v>42</v>
      </c>
      <c r="X41" s="17">
        <v>277</v>
      </c>
      <c r="Y41" s="17">
        <v>26</v>
      </c>
      <c r="Z41" s="61">
        <v>0</v>
      </c>
    </row>
    <row r="42" spans="1:26" ht="13.5" customHeight="1">
      <c r="A42" s="58"/>
      <c r="B42" s="59"/>
      <c r="C42" s="4"/>
      <c r="D42" s="7"/>
      <c r="E42" s="4"/>
      <c r="F42" s="7"/>
      <c r="G42" s="9"/>
      <c r="H42" s="20"/>
      <c r="I42" s="4"/>
      <c r="J42" s="7"/>
      <c r="K42" s="60"/>
      <c r="L42" s="60"/>
      <c r="M42" s="60"/>
      <c r="N42" s="17"/>
      <c r="O42" s="17"/>
      <c r="P42" s="17"/>
      <c r="Q42" s="17"/>
      <c r="R42" s="17"/>
      <c r="S42" s="17"/>
      <c r="T42" s="17"/>
      <c r="U42" s="17"/>
      <c r="V42" s="17"/>
      <c r="W42" s="17"/>
      <c r="X42" s="17"/>
      <c r="Y42" s="17"/>
      <c r="Z42" s="17"/>
    </row>
    <row r="43" spans="1:26" ht="13.5" customHeight="1">
      <c r="A43" s="58" t="s">
        <v>29</v>
      </c>
      <c r="B43" s="59"/>
      <c r="C43" s="4">
        <v>6508</v>
      </c>
      <c r="D43" s="7">
        <v>403.8</v>
      </c>
      <c r="E43" s="4">
        <v>4137</v>
      </c>
      <c r="F43" s="7">
        <v>398.1</v>
      </c>
      <c r="G43" s="9">
        <v>2371</v>
      </c>
      <c r="H43" s="20">
        <v>5.1</v>
      </c>
      <c r="I43" s="4">
        <v>4081</v>
      </c>
      <c r="J43" s="7">
        <v>389.1</v>
      </c>
      <c r="K43" s="60">
        <v>9</v>
      </c>
      <c r="L43" s="60">
        <v>44900</v>
      </c>
      <c r="M43" s="60">
        <v>29300</v>
      </c>
      <c r="N43" s="17">
        <f t="shared" si="18"/>
        <v>4137</v>
      </c>
      <c r="O43" s="17">
        <v>902</v>
      </c>
      <c r="P43" s="17">
        <v>91</v>
      </c>
      <c r="Q43" s="17">
        <v>1338</v>
      </c>
      <c r="R43" s="17">
        <v>552</v>
      </c>
      <c r="S43" s="17">
        <v>244</v>
      </c>
      <c r="T43" s="17">
        <v>195</v>
      </c>
      <c r="U43" s="17">
        <v>27</v>
      </c>
      <c r="V43" s="17">
        <v>98</v>
      </c>
      <c r="W43" s="17">
        <v>33</v>
      </c>
      <c r="X43" s="17">
        <v>334</v>
      </c>
      <c r="Y43" s="17">
        <v>93</v>
      </c>
      <c r="Z43" s="17">
        <v>230</v>
      </c>
    </row>
    <row r="44" spans="1:26" ht="13.5" customHeight="1">
      <c r="A44" s="58" t="s">
        <v>30</v>
      </c>
      <c r="B44" s="59"/>
      <c r="C44" s="4">
        <v>7652</v>
      </c>
      <c r="D44" s="7">
        <v>264.6</v>
      </c>
      <c r="E44" s="4">
        <v>3311</v>
      </c>
      <c r="F44" s="7">
        <v>256</v>
      </c>
      <c r="G44" s="9">
        <v>4341</v>
      </c>
      <c r="H44" s="20">
        <v>8.6</v>
      </c>
      <c r="I44" s="4">
        <v>2771</v>
      </c>
      <c r="J44" s="7">
        <v>253.1</v>
      </c>
      <c r="K44" s="60">
        <v>11</v>
      </c>
      <c r="L44" s="60">
        <v>55690</v>
      </c>
      <c r="M44" s="60">
        <v>34890</v>
      </c>
      <c r="N44" s="17">
        <f t="shared" si="18"/>
        <v>3311</v>
      </c>
      <c r="O44" s="17">
        <v>542</v>
      </c>
      <c r="P44" s="17">
        <v>1</v>
      </c>
      <c r="Q44" s="17">
        <v>864</v>
      </c>
      <c r="R44" s="17">
        <v>434</v>
      </c>
      <c r="S44" s="17">
        <v>245</v>
      </c>
      <c r="T44" s="17">
        <v>400</v>
      </c>
      <c r="U44" s="17">
        <v>37</v>
      </c>
      <c r="V44" s="17">
        <v>102</v>
      </c>
      <c r="W44" s="17">
        <v>61</v>
      </c>
      <c r="X44" s="17">
        <v>437</v>
      </c>
      <c r="Y44" s="17">
        <v>188</v>
      </c>
      <c r="Z44" s="61">
        <v>0</v>
      </c>
    </row>
    <row r="45" spans="1:26" ht="13.5" customHeight="1">
      <c r="A45" s="58" t="s">
        <v>31</v>
      </c>
      <c r="B45" s="59"/>
      <c r="C45" s="4">
        <v>4171</v>
      </c>
      <c r="D45" s="7">
        <v>274.1</v>
      </c>
      <c r="E45" s="4">
        <v>2723</v>
      </c>
      <c r="F45" s="7">
        <v>262.1</v>
      </c>
      <c r="G45" s="9">
        <v>1448</v>
      </c>
      <c r="H45" s="20">
        <v>11.4</v>
      </c>
      <c r="I45" s="4">
        <v>3208</v>
      </c>
      <c r="J45" s="7">
        <v>274.7</v>
      </c>
      <c r="K45" s="60">
        <v>10</v>
      </c>
      <c r="L45" s="60">
        <v>46440</v>
      </c>
      <c r="M45" s="60">
        <v>25150</v>
      </c>
      <c r="N45" s="17">
        <f t="shared" si="18"/>
        <v>2711</v>
      </c>
      <c r="O45" s="17">
        <v>45</v>
      </c>
      <c r="P45" s="17">
        <v>0</v>
      </c>
      <c r="Q45" s="17">
        <v>443</v>
      </c>
      <c r="R45" s="17">
        <v>379</v>
      </c>
      <c r="S45" s="17">
        <v>721</v>
      </c>
      <c r="T45" s="17">
        <v>68</v>
      </c>
      <c r="U45" s="17">
        <v>30</v>
      </c>
      <c r="V45" s="17">
        <v>82</v>
      </c>
      <c r="W45" s="17">
        <v>35</v>
      </c>
      <c r="X45" s="17">
        <v>645</v>
      </c>
      <c r="Y45" s="17">
        <v>223</v>
      </c>
      <c r="Z45" s="61">
        <v>40</v>
      </c>
    </row>
    <row r="46" spans="1:26" ht="13.5" customHeight="1">
      <c r="A46" s="58" t="s">
        <v>32</v>
      </c>
      <c r="B46" s="59"/>
      <c r="C46" s="4">
        <v>5505</v>
      </c>
      <c r="D46" s="7">
        <v>102</v>
      </c>
      <c r="E46" s="4">
        <v>2062</v>
      </c>
      <c r="F46" s="7">
        <v>95.3</v>
      </c>
      <c r="G46" s="9">
        <v>3443</v>
      </c>
      <c r="H46" s="20">
        <v>6.7</v>
      </c>
      <c r="I46" s="4">
        <v>1761</v>
      </c>
      <c r="J46" s="7">
        <v>77.9</v>
      </c>
      <c r="K46" s="60">
        <v>3</v>
      </c>
      <c r="L46" s="60">
        <v>12350</v>
      </c>
      <c r="M46" s="60">
        <v>8000</v>
      </c>
      <c r="N46" s="17">
        <f t="shared" si="18"/>
        <v>2062.2</v>
      </c>
      <c r="O46" s="17">
        <v>107</v>
      </c>
      <c r="P46" s="17">
        <v>0</v>
      </c>
      <c r="Q46" s="17">
        <v>46</v>
      </c>
      <c r="R46" s="17">
        <v>174</v>
      </c>
      <c r="S46" s="17">
        <v>376</v>
      </c>
      <c r="T46" s="17">
        <v>9.2</v>
      </c>
      <c r="U46" s="17">
        <v>0</v>
      </c>
      <c r="V46" s="17">
        <v>23</v>
      </c>
      <c r="W46" s="17">
        <v>57</v>
      </c>
      <c r="X46" s="17">
        <v>1107</v>
      </c>
      <c r="Y46" s="17">
        <v>100</v>
      </c>
      <c r="Z46" s="17">
        <v>63</v>
      </c>
    </row>
    <row r="47" spans="1:26" ht="13.5" customHeight="1">
      <c r="A47" s="58" t="s">
        <v>33</v>
      </c>
      <c r="B47" s="59"/>
      <c r="C47" s="4">
        <v>3966</v>
      </c>
      <c r="D47" s="7">
        <v>123.9</v>
      </c>
      <c r="E47" s="4">
        <v>1579</v>
      </c>
      <c r="F47" s="7">
        <v>107.3</v>
      </c>
      <c r="G47" s="9">
        <v>2387</v>
      </c>
      <c r="H47" s="20">
        <v>16.6</v>
      </c>
      <c r="I47" s="4">
        <v>1231</v>
      </c>
      <c r="J47" s="7">
        <v>96.6</v>
      </c>
      <c r="K47" s="60">
        <v>5</v>
      </c>
      <c r="L47" s="60">
        <v>29600</v>
      </c>
      <c r="M47" s="60">
        <v>20498</v>
      </c>
      <c r="N47" s="17">
        <f t="shared" si="18"/>
        <v>1606</v>
      </c>
      <c r="O47" s="17">
        <v>408</v>
      </c>
      <c r="P47" s="17">
        <v>0</v>
      </c>
      <c r="Q47" s="17">
        <v>190</v>
      </c>
      <c r="R47" s="17">
        <v>324</v>
      </c>
      <c r="S47" s="17">
        <v>499</v>
      </c>
      <c r="T47" s="17">
        <v>30</v>
      </c>
      <c r="U47" s="17">
        <v>28</v>
      </c>
      <c r="V47" s="17">
        <v>42</v>
      </c>
      <c r="W47" s="17">
        <v>4</v>
      </c>
      <c r="X47" s="17">
        <v>54</v>
      </c>
      <c r="Y47" s="61">
        <v>0</v>
      </c>
      <c r="Z47" s="17">
        <v>27</v>
      </c>
    </row>
    <row r="48" spans="1:26" ht="13.5" customHeight="1">
      <c r="A48" s="58"/>
      <c r="B48" s="59"/>
      <c r="C48" s="4"/>
      <c r="D48" s="7"/>
      <c r="E48" s="4"/>
      <c r="F48" s="7"/>
      <c r="G48" s="9"/>
      <c r="H48" s="20"/>
      <c r="I48" s="4"/>
      <c r="J48" s="7"/>
      <c r="K48" s="60"/>
      <c r="L48" s="60"/>
      <c r="M48" s="60"/>
      <c r="N48" s="17"/>
      <c r="O48" s="17"/>
      <c r="P48" s="17"/>
      <c r="Q48" s="17"/>
      <c r="R48" s="17"/>
      <c r="S48" s="17"/>
      <c r="T48" s="17"/>
      <c r="U48" s="17"/>
      <c r="V48" s="17"/>
      <c r="W48" s="17"/>
      <c r="X48" s="17"/>
      <c r="Y48" s="17"/>
      <c r="Z48" s="17"/>
    </row>
    <row r="49" spans="1:26" ht="13.5" customHeight="1">
      <c r="A49" s="58" t="s">
        <v>34</v>
      </c>
      <c r="B49" s="59"/>
      <c r="C49" s="4">
        <v>2473</v>
      </c>
      <c r="D49" s="7">
        <v>242.4</v>
      </c>
      <c r="E49" s="4">
        <v>2076</v>
      </c>
      <c r="F49" s="7">
        <v>245.3</v>
      </c>
      <c r="G49" s="9">
        <v>397</v>
      </c>
      <c r="H49" s="20">
        <v>2.3</v>
      </c>
      <c r="I49" s="4">
        <v>1923</v>
      </c>
      <c r="J49" s="7">
        <v>244</v>
      </c>
      <c r="K49" s="60">
        <v>4</v>
      </c>
      <c r="L49" s="60">
        <v>27600</v>
      </c>
      <c r="M49" s="60">
        <v>24100</v>
      </c>
      <c r="N49" s="17">
        <f t="shared" si="18"/>
        <v>2076</v>
      </c>
      <c r="O49" s="17">
        <v>143</v>
      </c>
      <c r="P49" s="17">
        <v>0</v>
      </c>
      <c r="Q49" s="17">
        <v>378</v>
      </c>
      <c r="R49" s="17">
        <v>355</v>
      </c>
      <c r="S49" s="17">
        <v>402</v>
      </c>
      <c r="T49" s="17">
        <v>169</v>
      </c>
      <c r="U49" s="17">
        <v>19</v>
      </c>
      <c r="V49" s="17">
        <v>97</v>
      </c>
      <c r="W49" s="17">
        <v>17</v>
      </c>
      <c r="X49" s="17">
        <v>479</v>
      </c>
      <c r="Y49" s="17">
        <v>17</v>
      </c>
      <c r="Z49" s="61">
        <v>0</v>
      </c>
    </row>
    <row r="50" spans="1:26" ht="13.5" customHeight="1">
      <c r="A50" s="58" t="s">
        <v>35</v>
      </c>
      <c r="B50" s="59"/>
      <c r="C50" s="4">
        <v>10961</v>
      </c>
      <c r="D50" s="7">
        <v>119.4</v>
      </c>
      <c r="E50" s="4">
        <v>1527</v>
      </c>
      <c r="F50" s="7">
        <v>103.4</v>
      </c>
      <c r="G50" s="9">
        <v>9434</v>
      </c>
      <c r="H50" s="20">
        <v>16</v>
      </c>
      <c r="I50" s="4">
        <v>1055</v>
      </c>
      <c r="J50" s="7">
        <v>82.5</v>
      </c>
      <c r="K50" s="60">
        <v>3</v>
      </c>
      <c r="L50" s="60">
        <v>17500</v>
      </c>
      <c r="M50" s="60">
        <v>11400</v>
      </c>
      <c r="N50" s="17">
        <f t="shared" si="18"/>
        <v>1638</v>
      </c>
      <c r="O50" s="17">
        <v>600</v>
      </c>
      <c r="P50" s="17">
        <v>0</v>
      </c>
      <c r="Q50" s="17">
        <v>344</v>
      </c>
      <c r="R50" s="17">
        <v>228</v>
      </c>
      <c r="S50" s="17">
        <v>80</v>
      </c>
      <c r="T50" s="17">
        <v>202</v>
      </c>
      <c r="U50" s="17">
        <v>21</v>
      </c>
      <c r="V50" s="17">
        <v>24</v>
      </c>
      <c r="W50" s="17">
        <v>11</v>
      </c>
      <c r="X50" s="17">
        <v>94</v>
      </c>
      <c r="Y50" s="17">
        <v>34</v>
      </c>
      <c r="Z50" s="61">
        <v>0</v>
      </c>
    </row>
    <row r="51" spans="1:26" ht="13.5" customHeight="1">
      <c r="A51" s="58" t="s">
        <v>36</v>
      </c>
      <c r="B51" s="59"/>
      <c r="C51" s="4">
        <v>1666</v>
      </c>
      <c r="D51" s="7">
        <v>129.1</v>
      </c>
      <c r="E51" s="4">
        <v>1279</v>
      </c>
      <c r="F51" s="7">
        <v>128</v>
      </c>
      <c r="G51" s="9">
        <v>387</v>
      </c>
      <c r="H51" s="20">
        <v>1.1</v>
      </c>
      <c r="I51" s="4">
        <v>1372</v>
      </c>
      <c r="J51" s="7">
        <v>131</v>
      </c>
      <c r="K51" s="60">
        <v>4</v>
      </c>
      <c r="L51" s="60">
        <v>18000</v>
      </c>
      <c r="M51" s="60">
        <v>8000</v>
      </c>
      <c r="N51" s="17">
        <f t="shared" si="18"/>
        <v>1267</v>
      </c>
      <c r="O51" s="17">
        <v>31</v>
      </c>
      <c r="P51" s="17">
        <v>0</v>
      </c>
      <c r="Q51" s="17">
        <v>123</v>
      </c>
      <c r="R51" s="17">
        <v>319</v>
      </c>
      <c r="S51" s="17">
        <v>332</v>
      </c>
      <c r="T51" s="17">
        <v>127</v>
      </c>
      <c r="U51" s="17">
        <v>20</v>
      </c>
      <c r="V51" s="17">
        <v>29</v>
      </c>
      <c r="W51" s="17">
        <v>11</v>
      </c>
      <c r="X51" s="17">
        <v>275</v>
      </c>
      <c r="Y51" s="61">
        <v>0</v>
      </c>
      <c r="Z51" s="61">
        <v>0</v>
      </c>
    </row>
    <row r="52" spans="1:26" ht="13.5" customHeight="1">
      <c r="A52" s="58" t="s">
        <v>37</v>
      </c>
      <c r="B52" s="59"/>
      <c r="C52" s="4">
        <v>1827</v>
      </c>
      <c r="D52" s="7">
        <v>129.3</v>
      </c>
      <c r="E52" s="4">
        <v>1187</v>
      </c>
      <c r="F52" s="7">
        <v>128</v>
      </c>
      <c r="G52" s="9">
        <v>640</v>
      </c>
      <c r="H52" s="20">
        <v>0.9</v>
      </c>
      <c r="I52" s="4">
        <v>1214</v>
      </c>
      <c r="J52" s="7">
        <v>127.2</v>
      </c>
      <c r="K52" s="60">
        <v>1</v>
      </c>
      <c r="L52" s="60">
        <v>10700</v>
      </c>
      <c r="M52" s="60">
        <v>10680</v>
      </c>
      <c r="N52" s="17">
        <f t="shared" si="18"/>
        <v>1187.4</v>
      </c>
      <c r="O52" s="17">
        <v>28</v>
      </c>
      <c r="P52" s="17">
        <v>0</v>
      </c>
      <c r="Q52" s="17">
        <v>253</v>
      </c>
      <c r="R52" s="17">
        <v>276</v>
      </c>
      <c r="S52" s="17">
        <v>180</v>
      </c>
      <c r="T52" s="17">
        <v>41</v>
      </c>
      <c r="U52" s="17">
        <v>11</v>
      </c>
      <c r="V52" s="17">
        <v>39</v>
      </c>
      <c r="W52" s="17">
        <v>5.4</v>
      </c>
      <c r="X52" s="17">
        <v>209</v>
      </c>
      <c r="Y52" s="17">
        <v>145</v>
      </c>
      <c r="Z52" s="61">
        <v>0</v>
      </c>
    </row>
    <row r="53" spans="1:26" ht="13.5" customHeight="1">
      <c r="A53" s="58" t="s">
        <v>38</v>
      </c>
      <c r="B53" s="59"/>
      <c r="C53" s="4">
        <v>8499</v>
      </c>
      <c r="D53" s="7">
        <v>182</v>
      </c>
      <c r="E53" s="4">
        <v>2593</v>
      </c>
      <c r="F53" s="7">
        <v>169.7</v>
      </c>
      <c r="G53" s="9">
        <v>5906</v>
      </c>
      <c r="H53" s="20">
        <v>12.3</v>
      </c>
      <c r="I53" s="4">
        <v>1604</v>
      </c>
      <c r="J53" s="7">
        <v>131.2</v>
      </c>
      <c r="K53" s="60">
        <v>4</v>
      </c>
      <c r="L53" s="60">
        <v>22300</v>
      </c>
      <c r="M53" s="60">
        <v>270</v>
      </c>
      <c r="N53" s="17">
        <f t="shared" si="18"/>
        <v>2593</v>
      </c>
      <c r="O53" s="17">
        <v>452</v>
      </c>
      <c r="P53" s="17">
        <v>0</v>
      </c>
      <c r="Q53" s="17">
        <v>542</v>
      </c>
      <c r="R53" s="17">
        <v>91</v>
      </c>
      <c r="S53" s="17">
        <v>532</v>
      </c>
      <c r="T53" s="17">
        <v>154</v>
      </c>
      <c r="U53" s="17">
        <v>24</v>
      </c>
      <c r="V53" s="17">
        <v>30</v>
      </c>
      <c r="W53" s="17">
        <v>37</v>
      </c>
      <c r="X53" s="17">
        <v>627</v>
      </c>
      <c r="Y53" s="61">
        <v>0</v>
      </c>
      <c r="Z53" s="61">
        <v>104</v>
      </c>
    </row>
    <row r="54" spans="1:26" ht="13.5" customHeight="1">
      <c r="A54" s="58"/>
      <c r="B54" s="59"/>
      <c r="C54" s="4"/>
      <c r="D54" s="7"/>
      <c r="E54" s="4"/>
      <c r="F54" s="7"/>
      <c r="G54" s="9"/>
      <c r="H54" s="20"/>
      <c r="I54" s="4"/>
      <c r="J54" s="7"/>
      <c r="K54" s="60"/>
      <c r="L54" s="60"/>
      <c r="M54" s="60"/>
      <c r="N54" s="17"/>
      <c r="O54" s="17"/>
      <c r="P54" s="17"/>
      <c r="Q54" s="17"/>
      <c r="R54" s="17"/>
      <c r="S54" s="17"/>
      <c r="T54" s="17"/>
      <c r="U54" s="17"/>
      <c r="V54" s="17"/>
      <c r="W54" s="17"/>
      <c r="X54" s="17"/>
      <c r="Y54" s="17"/>
      <c r="Z54" s="61"/>
    </row>
    <row r="55" spans="1:26" ht="13.5" customHeight="1">
      <c r="A55" s="58" t="s">
        <v>39</v>
      </c>
      <c r="B55" s="59"/>
      <c r="C55" s="4">
        <v>4784</v>
      </c>
      <c r="D55" s="7">
        <v>126.8</v>
      </c>
      <c r="E55" s="4">
        <v>1985</v>
      </c>
      <c r="F55" s="7">
        <v>124.7</v>
      </c>
      <c r="G55" s="9">
        <v>2799</v>
      </c>
      <c r="H55" s="20">
        <v>2.1</v>
      </c>
      <c r="I55" s="4">
        <v>1390</v>
      </c>
      <c r="J55" s="7">
        <v>120.8</v>
      </c>
      <c r="K55" s="60">
        <v>2</v>
      </c>
      <c r="L55" s="60">
        <v>8100</v>
      </c>
      <c r="M55" s="60">
        <v>6300</v>
      </c>
      <c r="N55" s="17">
        <f t="shared" si="18"/>
        <v>1985.1</v>
      </c>
      <c r="O55" s="17">
        <v>646</v>
      </c>
      <c r="P55" s="17">
        <v>4.1</v>
      </c>
      <c r="Q55" s="17">
        <v>415</v>
      </c>
      <c r="R55" s="17">
        <v>501</v>
      </c>
      <c r="S55" s="17">
        <v>39</v>
      </c>
      <c r="T55" s="17">
        <v>206</v>
      </c>
      <c r="U55" s="17">
        <v>65</v>
      </c>
      <c r="V55" s="17">
        <v>34</v>
      </c>
      <c r="W55" s="17">
        <v>75</v>
      </c>
      <c r="X55" s="61">
        <v>0</v>
      </c>
      <c r="Y55" s="61">
        <v>0</v>
      </c>
      <c r="Z55" s="61">
        <v>0</v>
      </c>
    </row>
    <row r="56" spans="1:26" ht="13.5" customHeight="1">
      <c r="A56" s="58" t="s">
        <v>40</v>
      </c>
      <c r="B56" s="59"/>
      <c r="C56" s="4">
        <v>2539</v>
      </c>
      <c r="D56" s="7">
        <v>76.4</v>
      </c>
      <c r="E56" s="4">
        <v>931</v>
      </c>
      <c r="F56" s="7">
        <v>75.4</v>
      </c>
      <c r="G56" s="9">
        <v>1608</v>
      </c>
      <c r="H56" s="20">
        <v>1.7</v>
      </c>
      <c r="I56" s="4">
        <v>889</v>
      </c>
      <c r="J56" s="7">
        <v>74</v>
      </c>
      <c r="K56" s="60">
        <v>3</v>
      </c>
      <c r="L56" s="60">
        <v>13420</v>
      </c>
      <c r="M56" s="60">
        <v>8040</v>
      </c>
      <c r="N56" s="17">
        <f t="shared" si="18"/>
        <v>918.4</v>
      </c>
      <c r="O56" s="17">
        <v>51</v>
      </c>
      <c r="P56" s="17">
        <v>0</v>
      </c>
      <c r="Q56" s="17">
        <v>138</v>
      </c>
      <c r="R56" s="17">
        <v>233</v>
      </c>
      <c r="S56" s="17">
        <v>207</v>
      </c>
      <c r="T56" s="17">
        <v>22</v>
      </c>
      <c r="U56" s="17">
        <v>0</v>
      </c>
      <c r="V56" s="17">
        <v>23</v>
      </c>
      <c r="W56" s="17">
        <v>8.4</v>
      </c>
      <c r="X56" s="17">
        <v>194</v>
      </c>
      <c r="Y56" s="17">
        <v>12</v>
      </c>
      <c r="Z56" s="61">
        <v>30</v>
      </c>
    </row>
    <row r="57" spans="1:26" ht="13.5" customHeight="1">
      <c r="A57" s="58" t="s">
        <v>41</v>
      </c>
      <c r="B57" s="59"/>
      <c r="C57" s="4">
        <v>2644</v>
      </c>
      <c r="D57" s="7">
        <v>120.4</v>
      </c>
      <c r="E57" s="4">
        <v>1337</v>
      </c>
      <c r="F57" s="7">
        <v>114.2</v>
      </c>
      <c r="G57" s="9">
        <v>1307</v>
      </c>
      <c r="H57" s="20">
        <v>6.2</v>
      </c>
      <c r="I57" s="4">
        <v>1237</v>
      </c>
      <c r="J57" s="7">
        <v>106.1</v>
      </c>
      <c r="K57" s="60">
        <v>3</v>
      </c>
      <c r="L57" s="62">
        <v>13000</v>
      </c>
      <c r="M57" s="62">
        <v>0</v>
      </c>
      <c r="N57" s="17">
        <f t="shared" si="18"/>
        <v>1337.1</v>
      </c>
      <c r="O57" s="17">
        <v>320</v>
      </c>
      <c r="P57" s="17">
        <v>7.1</v>
      </c>
      <c r="Q57" s="17">
        <v>401</v>
      </c>
      <c r="R57" s="17">
        <v>60</v>
      </c>
      <c r="S57" s="17">
        <v>376</v>
      </c>
      <c r="T57" s="17">
        <v>24</v>
      </c>
      <c r="U57" s="17">
        <v>22</v>
      </c>
      <c r="V57" s="17">
        <v>34</v>
      </c>
      <c r="W57" s="61">
        <v>0</v>
      </c>
      <c r="X57" s="17">
        <v>78</v>
      </c>
      <c r="Y57" s="61">
        <v>0</v>
      </c>
      <c r="Z57" s="61">
        <v>15</v>
      </c>
    </row>
    <row r="58" spans="1:26" ht="13.5" customHeight="1">
      <c r="A58" s="58" t="s">
        <v>42</v>
      </c>
      <c r="B58" s="59"/>
      <c r="C58" s="4">
        <v>1228</v>
      </c>
      <c r="D58" s="7">
        <v>135</v>
      </c>
      <c r="E58" s="4">
        <v>1186</v>
      </c>
      <c r="F58" s="7">
        <v>135.8</v>
      </c>
      <c r="G58" s="9">
        <v>42</v>
      </c>
      <c r="H58" s="20">
        <v>0.2</v>
      </c>
      <c r="I58" s="4">
        <v>1228</v>
      </c>
      <c r="J58" s="7">
        <v>135.6</v>
      </c>
      <c r="K58" s="60">
        <v>4</v>
      </c>
      <c r="L58" s="60">
        <v>26300</v>
      </c>
      <c r="M58" s="60">
        <v>22220</v>
      </c>
      <c r="N58" s="17">
        <f t="shared" si="18"/>
        <v>1187.3</v>
      </c>
      <c r="O58" s="17">
        <v>10</v>
      </c>
      <c r="P58" s="17">
        <v>0</v>
      </c>
      <c r="Q58" s="17">
        <v>30</v>
      </c>
      <c r="R58" s="17">
        <v>326</v>
      </c>
      <c r="S58" s="17">
        <v>134</v>
      </c>
      <c r="T58" s="17">
        <v>174</v>
      </c>
      <c r="U58" s="17">
        <v>1.1</v>
      </c>
      <c r="V58" s="17">
        <v>56</v>
      </c>
      <c r="W58" s="17">
        <v>18</v>
      </c>
      <c r="X58" s="17">
        <v>432</v>
      </c>
      <c r="Y58" s="17">
        <v>6.2</v>
      </c>
      <c r="Z58" s="61">
        <v>0</v>
      </c>
    </row>
    <row r="59" spans="1:26" ht="13.5" customHeight="1">
      <c r="A59" s="58" t="s">
        <v>43</v>
      </c>
      <c r="B59" s="59"/>
      <c r="C59" s="4">
        <v>1487</v>
      </c>
      <c r="D59" s="7">
        <v>84.9</v>
      </c>
      <c r="E59" s="4">
        <v>1349</v>
      </c>
      <c r="F59" s="7">
        <v>84.6</v>
      </c>
      <c r="G59" s="9">
        <v>138</v>
      </c>
      <c r="H59" s="20">
        <v>0.2</v>
      </c>
      <c r="I59" s="4">
        <v>1243</v>
      </c>
      <c r="J59" s="7">
        <v>84.8</v>
      </c>
      <c r="K59" s="60">
        <v>3</v>
      </c>
      <c r="L59" s="60">
        <v>11600</v>
      </c>
      <c r="M59" s="60">
        <v>8200</v>
      </c>
      <c r="N59" s="17">
        <f t="shared" si="18"/>
        <v>1259.5</v>
      </c>
      <c r="O59" s="17">
        <v>11</v>
      </c>
      <c r="P59" s="17">
        <v>0</v>
      </c>
      <c r="Q59" s="17">
        <v>76</v>
      </c>
      <c r="R59" s="17">
        <v>239</v>
      </c>
      <c r="S59" s="17">
        <v>111</v>
      </c>
      <c r="T59" s="17">
        <v>95</v>
      </c>
      <c r="U59" s="17">
        <v>0</v>
      </c>
      <c r="V59" s="17">
        <v>29</v>
      </c>
      <c r="W59" s="17">
        <v>8.5</v>
      </c>
      <c r="X59" s="17">
        <v>507</v>
      </c>
      <c r="Y59" s="17">
        <v>183</v>
      </c>
      <c r="Z59" s="61">
        <v>0</v>
      </c>
    </row>
    <row r="60" spans="1:26" ht="13.5" customHeight="1">
      <c r="A60" s="58"/>
      <c r="B60" s="59"/>
      <c r="C60" s="4"/>
      <c r="D60" s="7"/>
      <c r="E60" s="4"/>
      <c r="F60" s="7"/>
      <c r="G60" s="9"/>
      <c r="H60" s="20"/>
      <c r="I60" s="4"/>
      <c r="J60" s="7"/>
      <c r="K60" s="60"/>
      <c r="L60" s="60"/>
      <c r="M60" s="60"/>
      <c r="N60" s="17"/>
      <c r="O60" s="17"/>
      <c r="P60" s="17"/>
      <c r="Q60" s="17"/>
      <c r="R60" s="17"/>
      <c r="S60" s="17"/>
      <c r="T60" s="17"/>
      <c r="U60" s="17"/>
      <c r="V60" s="17"/>
      <c r="W60" s="17"/>
      <c r="X60" s="17"/>
      <c r="Y60" s="17"/>
      <c r="Z60" s="61"/>
    </row>
    <row r="61" spans="1:26" ht="13.5" customHeight="1">
      <c r="A61" s="58" t="s">
        <v>44</v>
      </c>
      <c r="B61" s="59"/>
      <c r="C61" s="4">
        <v>1135</v>
      </c>
      <c r="D61" s="7">
        <v>60.3</v>
      </c>
      <c r="E61" s="4">
        <v>1116</v>
      </c>
      <c r="F61" s="7">
        <v>60.8</v>
      </c>
      <c r="G61" s="9">
        <v>19</v>
      </c>
      <c r="H61" s="20">
        <v>0.1</v>
      </c>
      <c r="I61" s="4">
        <v>1135</v>
      </c>
      <c r="J61" s="7">
        <v>62.3</v>
      </c>
      <c r="K61" s="60">
        <v>3</v>
      </c>
      <c r="L61" s="60">
        <v>10180</v>
      </c>
      <c r="M61" s="62">
        <v>3000</v>
      </c>
      <c r="N61" s="17">
        <v>1101</v>
      </c>
      <c r="O61" s="17">
        <v>12</v>
      </c>
      <c r="P61" s="17">
        <v>0</v>
      </c>
      <c r="Q61" s="17">
        <v>313</v>
      </c>
      <c r="R61" s="17">
        <v>103</v>
      </c>
      <c r="S61" s="17">
        <v>19</v>
      </c>
      <c r="T61" s="17">
        <v>95</v>
      </c>
      <c r="U61" s="17">
        <v>19</v>
      </c>
      <c r="V61" s="17">
        <v>29</v>
      </c>
      <c r="W61" s="61">
        <v>0</v>
      </c>
      <c r="X61" s="17">
        <v>33</v>
      </c>
      <c r="Y61" s="61">
        <v>0</v>
      </c>
      <c r="Z61" s="61">
        <v>479</v>
      </c>
    </row>
    <row r="62" spans="1:26" ht="13.5" customHeight="1">
      <c r="A62" s="58" t="s">
        <v>45</v>
      </c>
      <c r="B62" s="59"/>
      <c r="C62" s="4">
        <v>889</v>
      </c>
      <c r="D62" s="7">
        <v>66.8</v>
      </c>
      <c r="E62" s="4">
        <v>753</v>
      </c>
      <c r="F62" s="7">
        <v>66.6</v>
      </c>
      <c r="G62" s="9">
        <v>136</v>
      </c>
      <c r="H62" s="20">
        <v>0.2</v>
      </c>
      <c r="I62" s="4">
        <v>889</v>
      </c>
      <c r="J62" s="7">
        <v>66.8</v>
      </c>
      <c r="K62" s="60">
        <v>2</v>
      </c>
      <c r="L62" s="60">
        <v>6500</v>
      </c>
      <c r="M62" s="60">
        <v>1500</v>
      </c>
      <c r="N62" s="17">
        <f t="shared" si="18"/>
        <v>753</v>
      </c>
      <c r="O62" s="17">
        <v>119</v>
      </c>
      <c r="P62" s="17">
        <v>0</v>
      </c>
      <c r="Q62" s="17">
        <v>167</v>
      </c>
      <c r="R62" s="17">
        <v>75</v>
      </c>
      <c r="S62" s="17">
        <v>195</v>
      </c>
      <c r="T62" s="17">
        <v>40</v>
      </c>
      <c r="U62" s="17">
        <v>24</v>
      </c>
      <c r="V62" s="17">
        <v>27</v>
      </c>
      <c r="W62" s="61">
        <v>0</v>
      </c>
      <c r="X62" s="17">
        <v>106</v>
      </c>
      <c r="Y62" s="61">
        <v>0</v>
      </c>
      <c r="Z62" s="61">
        <v>0</v>
      </c>
    </row>
    <row r="63" spans="1:26" ht="13.5" customHeight="1">
      <c r="A63" s="58" t="s">
        <v>46</v>
      </c>
      <c r="B63" s="59"/>
      <c r="C63" s="4">
        <v>6181</v>
      </c>
      <c r="D63" s="7">
        <v>510.5</v>
      </c>
      <c r="E63" s="4">
        <v>4981</v>
      </c>
      <c r="F63" s="7">
        <v>511.8</v>
      </c>
      <c r="G63" s="9">
        <v>1200</v>
      </c>
      <c r="H63" s="20">
        <v>0.4</v>
      </c>
      <c r="I63" s="4">
        <v>4940</v>
      </c>
      <c r="J63" s="7">
        <v>513.6</v>
      </c>
      <c r="K63" s="60">
        <v>19</v>
      </c>
      <c r="L63" s="60">
        <v>67970</v>
      </c>
      <c r="M63" s="60">
        <v>24570</v>
      </c>
      <c r="N63" s="17">
        <f t="shared" si="18"/>
        <v>4981</v>
      </c>
      <c r="O63" s="17">
        <v>215</v>
      </c>
      <c r="P63" s="17">
        <v>0</v>
      </c>
      <c r="Q63" s="17">
        <v>915</v>
      </c>
      <c r="R63" s="17">
        <v>60</v>
      </c>
      <c r="S63" s="17">
        <v>1499</v>
      </c>
      <c r="T63" s="17">
        <v>200</v>
      </c>
      <c r="U63" s="17">
        <v>90</v>
      </c>
      <c r="V63" s="17">
        <v>324</v>
      </c>
      <c r="W63" s="17">
        <v>276</v>
      </c>
      <c r="X63" s="17">
        <v>1015</v>
      </c>
      <c r="Y63" s="17">
        <v>369</v>
      </c>
      <c r="Z63" s="61">
        <v>18</v>
      </c>
    </row>
    <row r="64" spans="1:26" ht="13.5" customHeight="1">
      <c r="A64" s="58" t="s">
        <v>47</v>
      </c>
      <c r="B64" s="59"/>
      <c r="C64" s="4">
        <v>4821</v>
      </c>
      <c r="D64" s="7">
        <v>65.1</v>
      </c>
      <c r="E64" s="4">
        <v>1302</v>
      </c>
      <c r="F64" s="7">
        <v>57.9</v>
      </c>
      <c r="G64" s="9">
        <v>3519</v>
      </c>
      <c r="H64" s="20">
        <v>7.2</v>
      </c>
      <c r="I64" s="4">
        <v>1135</v>
      </c>
      <c r="J64" s="7">
        <v>51.8</v>
      </c>
      <c r="K64" s="62">
        <v>0</v>
      </c>
      <c r="L64" s="62">
        <v>0</v>
      </c>
      <c r="M64" s="62">
        <v>0</v>
      </c>
      <c r="N64" s="17">
        <v>1324</v>
      </c>
      <c r="O64" s="17">
        <v>144</v>
      </c>
      <c r="P64" s="17">
        <v>0</v>
      </c>
      <c r="Q64" s="17">
        <v>188</v>
      </c>
      <c r="R64" s="17">
        <v>40</v>
      </c>
      <c r="S64" s="17">
        <v>424</v>
      </c>
      <c r="T64" s="17">
        <v>22</v>
      </c>
      <c r="U64" s="17">
        <v>0</v>
      </c>
      <c r="V64" s="17">
        <v>24</v>
      </c>
      <c r="W64" s="17">
        <v>1.9</v>
      </c>
      <c r="X64" s="17">
        <v>455</v>
      </c>
      <c r="Y64" s="17">
        <v>25</v>
      </c>
      <c r="Z64" s="61">
        <v>0</v>
      </c>
    </row>
    <row r="65" spans="1:26" ht="13.5" customHeight="1">
      <c r="A65" s="58" t="s">
        <v>48</v>
      </c>
      <c r="B65" s="59"/>
      <c r="C65" s="4">
        <v>1874</v>
      </c>
      <c r="D65" s="7">
        <v>56.8</v>
      </c>
      <c r="E65" s="4">
        <v>590</v>
      </c>
      <c r="F65" s="7">
        <v>55.8</v>
      </c>
      <c r="G65" s="9">
        <v>1284</v>
      </c>
      <c r="H65" s="20">
        <v>1.3</v>
      </c>
      <c r="I65" s="4">
        <v>451</v>
      </c>
      <c r="J65" s="7">
        <v>48.1</v>
      </c>
      <c r="K65" s="60">
        <v>1</v>
      </c>
      <c r="L65" s="60">
        <v>4400</v>
      </c>
      <c r="M65" s="60">
        <v>4400</v>
      </c>
      <c r="N65" s="17">
        <f t="shared" si="18"/>
        <v>589.5</v>
      </c>
      <c r="O65" s="17">
        <v>169</v>
      </c>
      <c r="P65" s="17">
        <v>0</v>
      </c>
      <c r="Q65" s="17">
        <v>226</v>
      </c>
      <c r="R65" s="17">
        <v>3.2</v>
      </c>
      <c r="S65" s="17">
        <v>69</v>
      </c>
      <c r="T65" s="17">
        <v>46</v>
      </c>
      <c r="U65" s="17">
        <v>3.3</v>
      </c>
      <c r="V65" s="17">
        <v>29</v>
      </c>
      <c r="W65" s="61">
        <v>0</v>
      </c>
      <c r="X65" s="17">
        <v>44</v>
      </c>
      <c r="Y65" s="61">
        <v>0</v>
      </c>
      <c r="Z65" s="61">
        <v>0</v>
      </c>
    </row>
    <row r="66" spans="1:26" ht="13.5" customHeight="1">
      <c r="A66" s="58"/>
      <c r="B66" s="59"/>
      <c r="C66" s="4"/>
      <c r="D66" s="7"/>
      <c r="E66" s="4"/>
      <c r="F66" s="7"/>
      <c r="G66" s="9"/>
      <c r="H66" s="20"/>
      <c r="I66" s="4"/>
      <c r="J66" s="7"/>
      <c r="K66" s="60"/>
      <c r="L66" s="60"/>
      <c r="M66" s="60"/>
      <c r="N66" s="17"/>
      <c r="O66" s="17"/>
      <c r="P66" s="17"/>
      <c r="Q66" s="17"/>
      <c r="R66" s="17"/>
      <c r="S66" s="17"/>
      <c r="T66" s="17"/>
      <c r="U66" s="17"/>
      <c r="V66" s="17"/>
      <c r="W66" s="17"/>
      <c r="X66" s="17"/>
      <c r="Y66" s="17"/>
      <c r="Z66" s="61"/>
    </row>
    <row r="67" spans="1:26" ht="13.5" customHeight="1">
      <c r="A67" s="58" t="s">
        <v>49</v>
      </c>
      <c r="B67" s="59"/>
      <c r="C67" s="4">
        <v>2555</v>
      </c>
      <c r="D67" s="7">
        <v>78.9</v>
      </c>
      <c r="E67" s="4">
        <v>916</v>
      </c>
      <c r="F67" s="7">
        <v>77.6</v>
      </c>
      <c r="G67" s="9">
        <v>1639</v>
      </c>
      <c r="H67" s="20">
        <v>1</v>
      </c>
      <c r="I67" s="4">
        <v>876</v>
      </c>
      <c r="J67" s="7">
        <v>71</v>
      </c>
      <c r="K67" s="60">
        <v>4</v>
      </c>
      <c r="L67" s="60">
        <v>17850</v>
      </c>
      <c r="M67" s="60">
        <v>6000</v>
      </c>
      <c r="N67" s="17">
        <v>930</v>
      </c>
      <c r="O67" s="17">
        <v>155</v>
      </c>
      <c r="P67" s="17">
        <v>0</v>
      </c>
      <c r="Q67" s="17">
        <v>488</v>
      </c>
      <c r="R67" s="17">
        <v>89</v>
      </c>
      <c r="S67" s="17">
        <v>91</v>
      </c>
      <c r="T67" s="17">
        <v>9.8</v>
      </c>
      <c r="U67" s="17">
        <v>0</v>
      </c>
      <c r="V67" s="17">
        <v>16</v>
      </c>
      <c r="W67" s="61">
        <v>0</v>
      </c>
      <c r="X67" s="17">
        <v>37</v>
      </c>
      <c r="Y67" s="17">
        <v>44</v>
      </c>
      <c r="Z67" s="61">
        <v>0</v>
      </c>
    </row>
    <row r="68" spans="1:26" ht="13.5" customHeight="1">
      <c r="A68" s="58" t="s">
        <v>50</v>
      </c>
      <c r="B68" s="59"/>
      <c r="C68" s="4">
        <v>1186</v>
      </c>
      <c r="D68" s="7">
        <v>57.5</v>
      </c>
      <c r="E68" s="4">
        <v>741</v>
      </c>
      <c r="F68" s="7">
        <v>52.3</v>
      </c>
      <c r="G68" s="9">
        <v>445</v>
      </c>
      <c r="H68" s="20">
        <v>5.2</v>
      </c>
      <c r="I68" s="4">
        <v>633</v>
      </c>
      <c r="J68" s="7">
        <v>49.8</v>
      </c>
      <c r="K68" s="60">
        <v>3</v>
      </c>
      <c r="L68" s="60">
        <v>6800</v>
      </c>
      <c r="M68" s="62">
        <v>5600</v>
      </c>
      <c r="N68" s="17">
        <f t="shared" si="18"/>
        <v>741</v>
      </c>
      <c r="O68" s="17">
        <v>205</v>
      </c>
      <c r="P68" s="17">
        <v>0</v>
      </c>
      <c r="Q68" s="17">
        <v>135</v>
      </c>
      <c r="R68" s="17">
        <v>142</v>
      </c>
      <c r="S68" s="17">
        <v>117</v>
      </c>
      <c r="T68" s="17">
        <v>120</v>
      </c>
      <c r="U68" s="17">
        <v>0</v>
      </c>
      <c r="V68" s="17">
        <v>11</v>
      </c>
      <c r="W68" s="61">
        <v>0</v>
      </c>
      <c r="X68" s="17">
        <v>11</v>
      </c>
      <c r="Y68" s="61">
        <v>0</v>
      </c>
      <c r="Z68" s="61">
        <v>0</v>
      </c>
    </row>
    <row r="69" spans="1:26" ht="13.5" customHeight="1">
      <c r="A69" s="58" t="s">
        <v>51</v>
      </c>
      <c r="B69" s="59"/>
      <c r="C69" s="4">
        <v>3610</v>
      </c>
      <c r="D69" s="7">
        <v>59</v>
      </c>
      <c r="E69" s="4">
        <v>1188</v>
      </c>
      <c r="F69" s="7">
        <v>57.6</v>
      </c>
      <c r="G69" s="9">
        <v>2422</v>
      </c>
      <c r="H69" s="20">
        <v>1.4</v>
      </c>
      <c r="I69" s="4">
        <v>648</v>
      </c>
      <c r="J69" s="7">
        <v>48.3</v>
      </c>
      <c r="K69" s="60">
        <v>1</v>
      </c>
      <c r="L69" s="60">
        <v>4100</v>
      </c>
      <c r="M69" s="62">
        <v>3400</v>
      </c>
      <c r="N69" s="17">
        <f t="shared" si="18"/>
        <v>1188.3</v>
      </c>
      <c r="O69" s="17">
        <v>390</v>
      </c>
      <c r="P69" s="17">
        <v>5.3</v>
      </c>
      <c r="Q69" s="17">
        <v>255</v>
      </c>
      <c r="R69" s="17">
        <v>22</v>
      </c>
      <c r="S69" s="17">
        <v>240</v>
      </c>
      <c r="T69" s="17">
        <v>146</v>
      </c>
      <c r="U69" s="17">
        <v>0</v>
      </c>
      <c r="V69" s="17">
        <v>35</v>
      </c>
      <c r="W69" s="61">
        <v>0</v>
      </c>
      <c r="X69" s="17">
        <v>95</v>
      </c>
      <c r="Y69" s="61">
        <v>0</v>
      </c>
      <c r="Z69" s="61">
        <v>0</v>
      </c>
    </row>
    <row r="70" spans="1:26" ht="13.5" customHeight="1">
      <c r="A70" s="58"/>
      <c r="B70" s="59"/>
      <c r="C70" s="4"/>
      <c r="D70" s="7"/>
      <c r="E70" s="4"/>
      <c r="F70" s="7"/>
      <c r="G70" s="9"/>
      <c r="H70" s="20"/>
      <c r="I70" s="4"/>
      <c r="J70" s="7"/>
      <c r="K70" s="60"/>
      <c r="L70" s="60"/>
      <c r="M70" s="60"/>
      <c r="N70" s="17"/>
      <c r="O70" s="17"/>
      <c r="P70" s="17"/>
      <c r="Q70" s="17"/>
      <c r="R70" s="17"/>
      <c r="S70" s="17"/>
      <c r="T70" s="17"/>
      <c r="U70" s="17"/>
      <c r="V70" s="17"/>
      <c r="W70" s="17"/>
      <c r="X70" s="17"/>
      <c r="Y70" s="17"/>
      <c r="Z70" s="61"/>
    </row>
    <row r="71" spans="1:26" ht="13.5" customHeight="1">
      <c r="A71" s="58" t="s">
        <v>52</v>
      </c>
      <c r="B71" s="59"/>
      <c r="C71" s="4">
        <v>1678</v>
      </c>
      <c r="D71" s="7">
        <v>29.5</v>
      </c>
      <c r="E71" s="4">
        <v>337</v>
      </c>
      <c r="F71" s="7">
        <v>29.1</v>
      </c>
      <c r="G71" s="9">
        <v>1341</v>
      </c>
      <c r="H71" s="20">
        <v>0.4</v>
      </c>
      <c r="I71" s="4">
        <v>339</v>
      </c>
      <c r="J71" s="7">
        <v>29.3</v>
      </c>
      <c r="K71" s="60">
        <v>1</v>
      </c>
      <c r="L71" s="60">
        <v>8300</v>
      </c>
      <c r="M71" s="60">
        <v>4100</v>
      </c>
      <c r="N71" s="17">
        <f t="shared" si="18"/>
        <v>342</v>
      </c>
      <c r="O71" s="17">
        <v>30</v>
      </c>
      <c r="P71" s="17">
        <v>0</v>
      </c>
      <c r="Q71" s="17">
        <v>104</v>
      </c>
      <c r="R71" s="17">
        <v>68</v>
      </c>
      <c r="S71" s="17">
        <v>32</v>
      </c>
      <c r="T71" s="17">
        <v>32</v>
      </c>
      <c r="U71" s="17">
        <v>0</v>
      </c>
      <c r="V71" s="17">
        <v>5</v>
      </c>
      <c r="W71" s="61">
        <v>0</v>
      </c>
      <c r="X71" s="17">
        <v>71</v>
      </c>
      <c r="Y71" s="61">
        <v>0</v>
      </c>
      <c r="Z71" s="61">
        <v>0</v>
      </c>
    </row>
    <row r="72" spans="1:26" ht="13.5" customHeight="1">
      <c r="A72" s="58" t="s">
        <v>53</v>
      </c>
      <c r="B72" s="59"/>
      <c r="C72" s="4">
        <v>3437</v>
      </c>
      <c r="D72" s="7">
        <v>25</v>
      </c>
      <c r="E72" s="4">
        <v>315</v>
      </c>
      <c r="F72" s="7">
        <v>22.2</v>
      </c>
      <c r="G72" s="9">
        <v>3122</v>
      </c>
      <c r="H72" s="20">
        <v>2.8</v>
      </c>
      <c r="I72" s="4">
        <v>163</v>
      </c>
      <c r="J72" s="7">
        <v>13.9</v>
      </c>
      <c r="K72" s="62">
        <v>0</v>
      </c>
      <c r="L72" s="62">
        <v>0</v>
      </c>
      <c r="M72" s="62">
        <v>0</v>
      </c>
      <c r="N72" s="17">
        <f t="shared" si="18"/>
        <v>315.5</v>
      </c>
      <c r="O72" s="17">
        <v>272</v>
      </c>
      <c r="P72" s="17">
        <v>0</v>
      </c>
      <c r="Q72" s="17">
        <v>20</v>
      </c>
      <c r="R72" s="17">
        <v>0</v>
      </c>
      <c r="S72" s="17">
        <v>18</v>
      </c>
      <c r="T72" s="17">
        <v>0</v>
      </c>
      <c r="U72" s="17">
        <v>0</v>
      </c>
      <c r="V72" s="17">
        <v>5.5</v>
      </c>
      <c r="W72" s="61">
        <v>0</v>
      </c>
      <c r="X72" s="61">
        <v>0</v>
      </c>
      <c r="Y72" s="61">
        <v>0</v>
      </c>
      <c r="Z72" s="61">
        <v>0</v>
      </c>
    </row>
    <row r="73" spans="1:26" ht="13.5" customHeight="1">
      <c r="A73" s="58" t="s">
        <v>54</v>
      </c>
      <c r="B73" s="59"/>
      <c r="C73" s="4">
        <v>9868</v>
      </c>
      <c r="D73" s="7">
        <v>14.4</v>
      </c>
      <c r="E73" s="4">
        <v>103</v>
      </c>
      <c r="F73" s="7">
        <v>2.1</v>
      </c>
      <c r="G73" s="9">
        <v>9765</v>
      </c>
      <c r="H73" s="20">
        <v>12.3</v>
      </c>
      <c r="I73" s="8"/>
      <c r="J73" s="11"/>
      <c r="K73" s="62">
        <v>0</v>
      </c>
      <c r="L73" s="62">
        <v>0</v>
      </c>
      <c r="M73" s="62">
        <v>0</v>
      </c>
      <c r="N73" s="17">
        <f t="shared" si="18"/>
        <v>103.2</v>
      </c>
      <c r="O73" s="17">
        <v>0</v>
      </c>
      <c r="P73" s="17">
        <v>0</v>
      </c>
      <c r="Q73" s="17">
        <v>0</v>
      </c>
      <c r="R73" s="61">
        <v>0</v>
      </c>
      <c r="S73" s="61">
        <v>84</v>
      </c>
      <c r="T73" s="17">
        <v>0</v>
      </c>
      <c r="U73" s="17">
        <v>0</v>
      </c>
      <c r="V73" s="17">
        <v>12</v>
      </c>
      <c r="W73" s="61">
        <v>0</v>
      </c>
      <c r="X73" s="17">
        <v>7.2</v>
      </c>
      <c r="Y73" s="61">
        <v>0</v>
      </c>
      <c r="Z73" s="61">
        <v>0</v>
      </c>
    </row>
    <row r="74" spans="1:26" ht="13.5" customHeight="1">
      <c r="A74" s="58" t="s">
        <v>55</v>
      </c>
      <c r="B74" s="59"/>
      <c r="C74" s="4">
        <v>403</v>
      </c>
      <c r="D74" s="7">
        <v>18.1</v>
      </c>
      <c r="E74" s="4">
        <v>403</v>
      </c>
      <c r="F74" s="7">
        <v>18.1</v>
      </c>
      <c r="G74" s="9">
        <v>0</v>
      </c>
      <c r="H74" s="9">
        <v>0</v>
      </c>
      <c r="I74" s="4">
        <v>403</v>
      </c>
      <c r="J74" s="7">
        <v>17.5</v>
      </c>
      <c r="K74" s="62">
        <v>0</v>
      </c>
      <c r="L74" s="62">
        <v>0</v>
      </c>
      <c r="M74" s="62">
        <v>0</v>
      </c>
      <c r="N74" s="17">
        <f t="shared" si="18"/>
        <v>385.5</v>
      </c>
      <c r="O74" s="17">
        <v>0</v>
      </c>
      <c r="P74" s="17">
        <v>0</v>
      </c>
      <c r="Q74" s="17">
        <v>25</v>
      </c>
      <c r="R74" s="61">
        <v>8.7</v>
      </c>
      <c r="S74" s="17">
        <v>71</v>
      </c>
      <c r="T74" s="17">
        <v>15</v>
      </c>
      <c r="U74" s="17">
        <v>0</v>
      </c>
      <c r="V74" s="17">
        <v>7.8</v>
      </c>
      <c r="W74" s="61">
        <v>0</v>
      </c>
      <c r="X74" s="17">
        <v>233</v>
      </c>
      <c r="Y74" s="61">
        <v>0</v>
      </c>
      <c r="Z74" s="61">
        <v>25</v>
      </c>
    </row>
    <row r="75" spans="1:26" ht="13.5" customHeight="1">
      <c r="A75" s="58" t="s">
        <v>56</v>
      </c>
      <c r="B75" s="59"/>
      <c r="C75" s="4">
        <v>1719</v>
      </c>
      <c r="D75" s="7">
        <v>44.2</v>
      </c>
      <c r="E75" s="4">
        <v>924</v>
      </c>
      <c r="F75" s="7">
        <v>43.3</v>
      </c>
      <c r="G75" s="9">
        <v>795</v>
      </c>
      <c r="H75" s="20">
        <v>0.9</v>
      </c>
      <c r="I75" s="4">
        <v>598</v>
      </c>
      <c r="J75" s="7">
        <v>35.9</v>
      </c>
      <c r="K75" s="60">
        <v>1</v>
      </c>
      <c r="L75" s="60">
        <v>3600</v>
      </c>
      <c r="M75" s="60">
        <v>3601</v>
      </c>
      <c r="N75" s="17">
        <f t="shared" si="18"/>
        <v>924</v>
      </c>
      <c r="O75" s="17">
        <v>304</v>
      </c>
      <c r="P75" s="17">
        <v>0</v>
      </c>
      <c r="Q75" s="17">
        <v>175</v>
      </c>
      <c r="R75" s="17">
        <v>62</v>
      </c>
      <c r="S75" s="17">
        <v>188</v>
      </c>
      <c r="T75" s="17">
        <v>21</v>
      </c>
      <c r="U75" s="17">
        <v>12</v>
      </c>
      <c r="V75" s="61">
        <v>20</v>
      </c>
      <c r="W75" s="61">
        <v>0</v>
      </c>
      <c r="X75" s="17">
        <v>142</v>
      </c>
      <c r="Y75" s="61">
        <v>0</v>
      </c>
      <c r="Z75" s="61">
        <v>0</v>
      </c>
    </row>
    <row r="76" spans="1:26" ht="13.5" customHeight="1">
      <c r="A76" s="58"/>
      <c r="B76" s="59"/>
      <c r="C76" s="4"/>
      <c r="D76" s="7"/>
      <c r="E76" s="4"/>
      <c r="F76" s="7"/>
      <c r="G76" s="9"/>
      <c r="H76" s="20"/>
      <c r="I76" s="4"/>
      <c r="J76" s="7"/>
      <c r="K76" s="60"/>
      <c r="L76" s="60"/>
      <c r="M76" s="60"/>
      <c r="N76" s="17"/>
      <c r="O76" s="17"/>
      <c r="P76" s="17"/>
      <c r="Q76" s="17"/>
      <c r="R76" s="17"/>
      <c r="S76" s="17"/>
      <c r="T76" s="17"/>
      <c r="U76" s="17"/>
      <c r="V76" s="17"/>
      <c r="W76" s="17"/>
      <c r="X76" s="17"/>
      <c r="Y76" s="17"/>
      <c r="Z76" s="61"/>
    </row>
    <row r="77" spans="1:26" ht="13.5" customHeight="1">
      <c r="A77" s="58" t="s">
        <v>57</v>
      </c>
      <c r="B77" s="59"/>
      <c r="C77" s="4">
        <v>471</v>
      </c>
      <c r="D77" s="7">
        <v>7.8</v>
      </c>
      <c r="E77" s="4">
        <v>221</v>
      </c>
      <c r="F77" s="7">
        <v>7.2</v>
      </c>
      <c r="G77" s="9">
        <v>250</v>
      </c>
      <c r="H77" s="20">
        <v>0.6</v>
      </c>
      <c r="I77" s="4">
        <v>271</v>
      </c>
      <c r="J77" s="7">
        <v>5.7</v>
      </c>
      <c r="K77" s="62">
        <v>0</v>
      </c>
      <c r="L77" s="62">
        <v>0</v>
      </c>
      <c r="M77" s="62">
        <v>0</v>
      </c>
      <c r="N77" s="17">
        <f t="shared" si="18"/>
        <v>220.8</v>
      </c>
      <c r="O77" s="17">
        <v>0</v>
      </c>
      <c r="P77" s="17">
        <v>0</v>
      </c>
      <c r="Q77" s="17">
        <v>0</v>
      </c>
      <c r="R77" s="61">
        <v>22</v>
      </c>
      <c r="S77" s="17">
        <v>72</v>
      </c>
      <c r="T77" s="17">
        <v>0</v>
      </c>
      <c r="U77" s="17">
        <v>0</v>
      </c>
      <c r="V77" s="17">
        <v>1.9</v>
      </c>
      <c r="W77" s="61">
        <v>0</v>
      </c>
      <c r="X77" s="17">
        <v>120</v>
      </c>
      <c r="Y77" s="17">
        <v>4.9</v>
      </c>
      <c r="Z77" s="61">
        <v>0</v>
      </c>
    </row>
    <row r="78" spans="1:26" ht="13.5" customHeight="1">
      <c r="A78" s="58" t="s">
        <v>58</v>
      </c>
      <c r="B78" s="59"/>
      <c r="C78" s="4">
        <v>3897</v>
      </c>
      <c r="D78" s="7">
        <v>18.6</v>
      </c>
      <c r="E78" s="4">
        <v>704</v>
      </c>
      <c r="F78" s="7">
        <v>17.5</v>
      </c>
      <c r="G78" s="9">
        <v>3193</v>
      </c>
      <c r="H78" s="20">
        <v>1.1</v>
      </c>
      <c r="I78" s="4">
        <v>354</v>
      </c>
      <c r="J78" s="7">
        <v>13.3</v>
      </c>
      <c r="K78" s="62">
        <v>0</v>
      </c>
      <c r="L78" s="62">
        <v>0</v>
      </c>
      <c r="M78" s="62">
        <v>0</v>
      </c>
      <c r="N78" s="17">
        <f t="shared" si="18"/>
        <v>704.5</v>
      </c>
      <c r="O78" s="17">
        <v>69</v>
      </c>
      <c r="P78" s="17">
        <v>0</v>
      </c>
      <c r="Q78" s="17">
        <v>52</v>
      </c>
      <c r="R78" s="17">
        <v>37</v>
      </c>
      <c r="S78" s="17">
        <v>239</v>
      </c>
      <c r="T78" s="17">
        <v>206</v>
      </c>
      <c r="U78" s="17">
        <v>5.6</v>
      </c>
      <c r="V78" s="61">
        <v>0</v>
      </c>
      <c r="W78" s="17">
        <v>8.9</v>
      </c>
      <c r="X78" s="17">
        <v>12</v>
      </c>
      <c r="Y78" s="17">
        <v>75</v>
      </c>
      <c r="Z78" s="61">
        <v>0</v>
      </c>
    </row>
    <row r="79" spans="1:28" ht="13.5" customHeight="1">
      <c r="A79" s="58" t="s">
        <v>59</v>
      </c>
      <c r="B79" s="59"/>
      <c r="C79" s="4">
        <v>1417</v>
      </c>
      <c r="D79" s="7">
        <v>14.6</v>
      </c>
      <c r="E79" s="4">
        <v>238</v>
      </c>
      <c r="F79" s="7">
        <v>13.9</v>
      </c>
      <c r="G79" s="9">
        <v>1179</v>
      </c>
      <c r="H79" s="20">
        <v>0.7</v>
      </c>
      <c r="I79" s="4">
        <v>149</v>
      </c>
      <c r="J79" s="7">
        <v>9.3</v>
      </c>
      <c r="K79" s="62">
        <v>0</v>
      </c>
      <c r="L79" s="62">
        <v>0</v>
      </c>
      <c r="M79" s="62">
        <v>0</v>
      </c>
      <c r="N79" s="17">
        <f t="shared" si="18"/>
        <v>238.3</v>
      </c>
      <c r="O79" s="17">
        <v>51</v>
      </c>
      <c r="P79" s="17">
        <v>0</v>
      </c>
      <c r="Q79" s="17">
        <v>16</v>
      </c>
      <c r="R79" s="17">
        <v>0</v>
      </c>
      <c r="S79" s="17">
        <v>166</v>
      </c>
      <c r="T79" s="17">
        <v>0</v>
      </c>
      <c r="U79" s="17">
        <v>0</v>
      </c>
      <c r="V79" s="17">
        <v>5.3</v>
      </c>
      <c r="W79" s="61">
        <v>0</v>
      </c>
      <c r="X79" s="61">
        <v>0</v>
      </c>
      <c r="Y79" s="61">
        <v>0</v>
      </c>
      <c r="Z79" s="61">
        <v>0</v>
      </c>
      <c r="AA79" s="35"/>
      <c r="AB79" s="35"/>
    </row>
    <row r="80" spans="1:28" ht="13.5" customHeight="1">
      <c r="A80" s="58" t="s">
        <v>60</v>
      </c>
      <c r="B80" s="59"/>
      <c r="C80" s="4">
        <v>2526</v>
      </c>
      <c r="D80" s="7">
        <v>16.9</v>
      </c>
      <c r="E80" s="4">
        <v>236</v>
      </c>
      <c r="F80" s="7">
        <v>10.7</v>
      </c>
      <c r="G80" s="9">
        <v>2290</v>
      </c>
      <c r="H80" s="20">
        <v>6.2</v>
      </c>
      <c r="I80" s="9">
        <v>108</v>
      </c>
      <c r="J80" s="12">
        <v>7.4</v>
      </c>
      <c r="K80" s="63">
        <v>0</v>
      </c>
      <c r="L80" s="63">
        <v>0</v>
      </c>
      <c r="M80" s="63">
        <v>0</v>
      </c>
      <c r="N80" s="17">
        <f t="shared" si="18"/>
        <v>235.79999999999998</v>
      </c>
      <c r="O80" s="17">
        <v>97</v>
      </c>
      <c r="P80" s="17">
        <v>0</v>
      </c>
      <c r="Q80" s="17">
        <v>1.6</v>
      </c>
      <c r="R80" s="64">
        <v>34</v>
      </c>
      <c r="S80" s="64">
        <v>90</v>
      </c>
      <c r="T80" s="64">
        <v>12</v>
      </c>
      <c r="U80" s="64">
        <v>0</v>
      </c>
      <c r="V80" s="64">
        <v>1.2</v>
      </c>
      <c r="W80" s="65">
        <v>0</v>
      </c>
      <c r="X80" s="65">
        <v>0</v>
      </c>
      <c r="Y80" s="65">
        <v>0</v>
      </c>
      <c r="Z80" s="65">
        <v>0</v>
      </c>
      <c r="AA80" s="35"/>
      <c r="AB80" s="35"/>
    </row>
    <row r="81" spans="1:28" ht="13.5" customHeight="1">
      <c r="A81" s="66" t="s">
        <v>61</v>
      </c>
      <c r="B81" s="67"/>
      <c r="C81" s="5">
        <v>3738</v>
      </c>
      <c r="D81" s="19">
        <v>6.7</v>
      </c>
      <c r="E81" s="5">
        <v>130</v>
      </c>
      <c r="F81" s="19">
        <v>4.8</v>
      </c>
      <c r="G81" s="10">
        <v>3608</v>
      </c>
      <c r="H81" s="21">
        <v>1.9</v>
      </c>
      <c r="I81" s="10">
        <v>0</v>
      </c>
      <c r="J81" s="18" t="s">
        <v>73</v>
      </c>
      <c r="K81" s="68">
        <v>0</v>
      </c>
      <c r="L81" s="68">
        <v>0</v>
      </c>
      <c r="M81" s="68">
        <v>0</v>
      </c>
      <c r="N81" s="69">
        <f t="shared" si="18"/>
        <v>129.7</v>
      </c>
      <c r="O81" s="69">
        <v>38</v>
      </c>
      <c r="P81" s="69">
        <v>0</v>
      </c>
      <c r="Q81" s="69">
        <v>1.2</v>
      </c>
      <c r="R81" s="69">
        <v>0</v>
      </c>
      <c r="S81" s="69">
        <v>83</v>
      </c>
      <c r="T81" s="69">
        <v>0</v>
      </c>
      <c r="U81" s="69">
        <v>0</v>
      </c>
      <c r="V81" s="70">
        <v>0.8</v>
      </c>
      <c r="W81" s="71">
        <v>0</v>
      </c>
      <c r="X81" s="69">
        <v>6.7</v>
      </c>
      <c r="Y81" s="71">
        <v>0</v>
      </c>
      <c r="Z81" s="71">
        <v>0</v>
      </c>
      <c r="AA81" s="35"/>
      <c r="AB81" s="35"/>
    </row>
    <row r="82" spans="1:28" ht="15.75" customHeight="1">
      <c r="A82" s="72" t="s">
        <v>62</v>
      </c>
      <c r="B82" s="72"/>
      <c r="AA82" s="35"/>
      <c r="AB82" s="35"/>
    </row>
    <row r="83" spans="4:28" ht="13.5">
      <c r="D83" s="1"/>
      <c r="N83" s="87"/>
      <c r="O83" s="87"/>
      <c r="P83" s="87"/>
      <c r="Q83" s="87"/>
      <c r="R83" s="87"/>
      <c r="S83" s="87"/>
      <c r="T83" s="87"/>
      <c r="U83" s="87"/>
      <c r="V83" s="87"/>
      <c r="W83" s="87"/>
      <c r="X83" s="87"/>
      <c r="Y83" s="87"/>
      <c r="Z83" s="87"/>
      <c r="AA83" s="35"/>
      <c r="AB83" s="35"/>
    </row>
    <row r="84" spans="4:28" ht="13.5">
      <c r="D84" s="1" t="s">
        <v>74</v>
      </c>
      <c r="AA84" s="35"/>
      <c r="AB84" s="35"/>
    </row>
    <row r="85" ht="13.5">
      <c r="D85" s="1"/>
    </row>
    <row r="86" ht="13.5">
      <c r="D86" s="73"/>
    </row>
  </sheetData>
  <mergeCells count="26">
    <mergeCell ref="X11:X13"/>
    <mergeCell ref="Y11:Y13"/>
    <mergeCell ref="A10:A13"/>
    <mergeCell ref="L11:L13"/>
    <mergeCell ref="M11:M13"/>
    <mergeCell ref="O11:O13"/>
    <mergeCell ref="G11:G13"/>
    <mergeCell ref="H11:H13"/>
    <mergeCell ref="I11:I13"/>
    <mergeCell ref="C11:C13"/>
    <mergeCell ref="D11:D13"/>
    <mergeCell ref="E11:E13"/>
    <mergeCell ref="F11:F13"/>
    <mergeCell ref="N11:N13"/>
    <mergeCell ref="J11:J13"/>
    <mergeCell ref="K11:K13"/>
    <mergeCell ref="N83:Z83"/>
    <mergeCell ref="P11:P13"/>
    <mergeCell ref="Q11:Q13"/>
    <mergeCell ref="R11:R13"/>
    <mergeCell ref="S11:S13"/>
    <mergeCell ref="T11:T13"/>
    <mergeCell ref="U11:U13"/>
    <mergeCell ref="Z11:Z13"/>
    <mergeCell ref="V11:V13"/>
    <mergeCell ref="W11:W13"/>
  </mergeCells>
  <printOptions/>
  <pageMargins left="0.28" right="0.62" top="0.5905511811023623" bottom="0.5905511811023623" header="0" footer="0"/>
  <pageSetup fitToWidth="2" horizontalDpi="600" verticalDpi="600" orientation="portrait" pageOrder="overThenDown"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2008-03-17T02:01:42Z</cp:lastPrinted>
  <dcterms:created xsi:type="dcterms:W3CDTF">2002-03-27T15:00:00Z</dcterms:created>
  <dcterms:modified xsi:type="dcterms:W3CDTF">2008-03-28T02:23:28Z</dcterms:modified>
  <cp:category/>
  <cp:version/>
  <cp:contentType/>
  <cp:contentStatus/>
</cp:coreProperties>
</file>