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57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<sst xmlns="http://schemas.openxmlformats.org/spreadsheetml/2006/main" count="112" uniqueCount="46">
  <si>
    <t>病院報告</t>
  </si>
  <si>
    <t>第１表　病院数、病床数、患者数、病床利用率、平均在院日数、在院外来比、病院の種類別</t>
  </si>
  <si>
    <t>　</t>
  </si>
  <si>
    <t>大阪府</t>
  </si>
  <si>
    <t>　　　病　　　　　院　　　　　数</t>
  </si>
  <si>
    <t>　　　病　　　　　床　　　　　数</t>
  </si>
  <si>
    <r>
      <t xml:space="preserve">病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床</t>
    </r>
  </si>
  <si>
    <t>平均在院</t>
  </si>
  <si>
    <t>在　　　院</t>
  </si>
  <si>
    <t>増減</t>
  </si>
  <si>
    <t>年間延数</t>
  </si>
  <si>
    <t>１日平均数</t>
  </si>
  <si>
    <t>利　用　率</t>
  </si>
  <si>
    <t>日　　　数</t>
  </si>
  <si>
    <t>外　来　比</t>
  </si>
  <si>
    <t>全   病   院</t>
  </si>
  <si>
    <t>精 神 病 院</t>
  </si>
  <si>
    <t>感染症病院</t>
  </si>
  <si>
    <t>-</t>
  </si>
  <si>
    <t>結核療養所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</si>
  <si>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</si>
  <si>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</si>
  <si>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</si>
  <si>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</si>
  <si>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一般病床</t>
  </si>
  <si>
    <t xml:space="preserve"> (注) 1)結核療養所の「在院患者数」以下は一般病院の結核病床に含む。</t>
  </si>
  <si>
    <r>
      <t>　　１日平均( 在院・新入院・退院 )患者数＝年間（在院・新入院・退院）患者延数÷年間日数（</t>
    </r>
    <r>
      <rPr>
        <sz val="11"/>
        <rFont val="ＭＳ Ｐゴシック"/>
        <family val="3"/>
      </rPr>
      <t>ａ）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</si>
  <si>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１日平均外来患者数＝年間外来患者延数÷年間日数から日曜・祝日・年末年始の３日間を除いた日数（ｂ)</t>
    </r>
  </si>
  <si>
    <t>　　在院外来比＝年間外来患者延数÷年間在院患者延数</t>
  </si>
  <si>
    <t>　　資料　厚生労働省「病院報告」</t>
  </si>
  <si>
    <t>在　院　患　者　延　数</t>
  </si>
  <si>
    <r>
      <t>　　平均在院日数＝年間在院患者延数÷(（年間新入院患者数＋年間退院患者数）×０．５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</si>
  <si>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</si>
  <si>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</si>
  <si>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3)病院数・病床数は６月末現在（第２表も同じ）</t>
    </r>
  </si>
  <si>
    <t>　　病床利用率＝１日平均在院患者数÷６月末病床数×１００</t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</si>
  <si>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</si>
  <si>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療養病床</t>
    </r>
  </si>
  <si>
    <r>
      <t xml:space="preserve"> </t>
    </r>
    <r>
      <rPr>
        <sz val="11"/>
        <rFont val="ＭＳ Ｐゴシック"/>
        <family val="3"/>
      </rPr>
      <t xml:space="preserve">  その他</t>
    </r>
  </si>
  <si>
    <t>-</t>
  </si>
  <si>
    <r>
      <t>　 (a)平成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年は 36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</t>
    </r>
  </si>
  <si>
    <r>
      <t>　 (</t>
    </r>
    <r>
      <rPr>
        <sz val="11"/>
        <rFont val="ＭＳ Ｐゴシック"/>
        <family val="3"/>
      </rPr>
      <t>ｂ</t>
    </r>
    <r>
      <rPr>
        <sz val="11"/>
        <rFont val="ＭＳ Ｐゴシック"/>
        <family val="3"/>
      </rPr>
      <t>)平成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年は </t>
    </r>
    <r>
      <rPr>
        <sz val="11"/>
        <rFont val="ＭＳ Ｐゴシック"/>
        <family val="3"/>
      </rPr>
      <t>294</t>
    </r>
    <r>
      <rPr>
        <sz val="11"/>
        <rFont val="ＭＳ Ｐゴシック"/>
        <family val="3"/>
      </rPr>
      <t>日</t>
    </r>
  </si>
  <si>
    <t>新　入　院　患　者　数</t>
  </si>
  <si>
    <t>退　院　患　者　数</t>
  </si>
  <si>
    <t>外　来　患　者　数</t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</si>
  <si>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2)一般病院及び結核病床の「病床利用率」はそれぞれ</t>
    </r>
    <r>
      <rPr>
        <sz val="11"/>
        <rFont val="ＭＳ Ｐゴシック"/>
        <family val="3"/>
      </rPr>
      <t xml:space="preserve"> 99,709</t>
    </r>
    <r>
      <rPr>
        <sz val="11"/>
        <rFont val="ＭＳ Ｐゴシック"/>
        <family val="3"/>
      </rPr>
      <t>床、</t>
    </r>
    <r>
      <rPr>
        <sz val="11"/>
        <rFont val="ＭＳ Ｐゴシック"/>
        <family val="3"/>
      </rPr>
      <t xml:space="preserve"> 2,501</t>
    </r>
    <r>
      <rPr>
        <sz val="11"/>
        <rFont val="ＭＳ Ｐゴシック"/>
        <family val="3"/>
      </rPr>
      <t>床で算出した。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</si>
</sst>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0_ "/>
    <numFmt numFmtId="182" formatCode="0.0_);[Red]\(0.0\)"/>
    <numFmt numFmtId="183" formatCode="0_);[Red]\(0\)"/>
    <numFmt numFmtId="184" formatCode="0.00_);[Red]\(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4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4" xfId="0" applyNumberFormat="1" applyFont="1" applyBorder="1" applyAlignment="1">
      <alignment/>
    </xf>
    <xf numFmtId="184" fontId="0" fillId="0" borderId="6" xfId="0" applyNumberFormat="1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184" fontId="0" fillId="0" borderId="8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0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1.12109375" style="1" customWidth="1"/>
    <col min="2" max="2" width="12.375" style="1" customWidth="1"/>
    <col min="3" max="5" width="9.125" style="1" bestFit="1" customWidth="1"/>
    <col min="6" max="7" width="9.75390625" style="1" bestFit="1" customWidth="1"/>
    <col min="8" max="8" width="9.50390625" style="1" bestFit="1" customWidth="1"/>
    <col min="9" max="16" width="10.625" style="1" customWidth="1"/>
    <col min="17" max="18" width="9.125" style="1" bestFit="1" customWidth="1"/>
    <col min="19" max="19" width="11.75390625" style="1" bestFit="1" customWidth="1"/>
    <col min="20" max="16384" width="9.00390625" style="1" customWidth="1"/>
  </cols>
  <sheetData>
    <row r="2" ht="19.5" customHeight="1">
      <c r="B2" s="1" t="s">
        <v>0</v>
      </c>
    </row>
    <row r="3" spans="2:19" ht="19.5" customHeight="1">
      <c r="B3" s="1" t="s">
        <v>1</v>
      </c>
      <c r="Q3" s="1" t="s">
        <v>2</v>
      </c>
      <c r="R3" s="1" t="s">
        <v>3</v>
      </c>
      <c r="S3" s="1" t="s">
        <v>36</v>
      </c>
    </row>
    <row r="4" spans="2:19" ht="19.5" customHeight="1">
      <c r="B4" s="5"/>
      <c r="C4" s="3" t="s">
        <v>4</v>
      </c>
      <c r="D4" s="3"/>
      <c r="E4" s="3"/>
      <c r="F4" s="3" t="s">
        <v>5</v>
      </c>
      <c r="G4" s="3"/>
      <c r="H4" s="3"/>
      <c r="I4" s="33" t="s">
        <v>30</v>
      </c>
      <c r="J4" s="34"/>
      <c r="K4" s="33" t="s">
        <v>42</v>
      </c>
      <c r="L4" s="34"/>
      <c r="M4" s="33" t="s">
        <v>43</v>
      </c>
      <c r="N4" s="34"/>
      <c r="O4" s="33" t="s">
        <v>44</v>
      </c>
      <c r="P4" s="34"/>
      <c r="Q4" s="5" t="s">
        <v>6</v>
      </c>
      <c r="R4" s="6" t="s">
        <v>7</v>
      </c>
      <c r="S4" s="6" t="s">
        <v>8</v>
      </c>
    </row>
    <row r="5" spans="2:19" ht="19.5" customHeight="1">
      <c r="B5" s="18"/>
      <c r="C5" s="2" t="s">
        <v>33</v>
      </c>
      <c r="D5" s="2" t="s">
        <v>32</v>
      </c>
      <c r="E5" s="2" t="s">
        <v>9</v>
      </c>
      <c r="F5" s="2" t="s">
        <v>33</v>
      </c>
      <c r="G5" s="2" t="s">
        <v>32</v>
      </c>
      <c r="H5" s="2" t="s">
        <v>9</v>
      </c>
      <c r="I5" s="2" t="s">
        <v>10</v>
      </c>
      <c r="J5" s="2" t="s">
        <v>11</v>
      </c>
      <c r="K5" s="2" t="s">
        <v>10</v>
      </c>
      <c r="L5" s="2" t="s">
        <v>11</v>
      </c>
      <c r="M5" s="2" t="s">
        <v>10</v>
      </c>
      <c r="N5" s="2" t="s">
        <v>11</v>
      </c>
      <c r="O5" s="2" t="s">
        <v>10</v>
      </c>
      <c r="P5" s="25" t="s">
        <v>11</v>
      </c>
      <c r="Q5" s="4" t="s">
        <v>12</v>
      </c>
      <c r="R5" s="4" t="s">
        <v>13</v>
      </c>
      <c r="S5" s="4" t="s">
        <v>14</v>
      </c>
    </row>
    <row r="6" spans="2:19" ht="19.5" customHeight="1">
      <c r="B6" s="5" t="s">
        <v>15</v>
      </c>
      <c r="C6" s="1">
        <f>SUM(C7+C9+C10)</f>
        <v>575</v>
      </c>
      <c r="D6" s="1">
        <f>SUM(D7+D9+D10)</f>
        <v>576</v>
      </c>
      <c r="E6" s="7">
        <f>D6-C6</f>
        <v>1</v>
      </c>
      <c r="F6" s="13">
        <f>SUM(F7:F10)</f>
        <v>115612</v>
      </c>
      <c r="G6" s="13">
        <f>SUM(G7:G10)</f>
        <v>114939</v>
      </c>
      <c r="H6" s="16">
        <f>G6-F6</f>
        <v>-673</v>
      </c>
      <c r="I6" s="13">
        <f aca="true" t="shared" si="0" ref="I6:P6">SUM(I7:I10)</f>
        <v>35898541</v>
      </c>
      <c r="J6" s="13">
        <f t="shared" si="0"/>
        <v>98352</v>
      </c>
      <c r="K6" s="13">
        <f t="shared" si="0"/>
        <v>960758</v>
      </c>
      <c r="L6" s="13">
        <f t="shared" si="0"/>
        <v>2631.685792349727</v>
      </c>
      <c r="M6" s="13">
        <f t="shared" si="0"/>
        <v>960767</v>
      </c>
      <c r="N6" s="13">
        <f t="shared" si="0"/>
        <v>2632.3196721311474</v>
      </c>
      <c r="O6" s="13">
        <f t="shared" si="0"/>
        <v>49806003</v>
      </c>
      <c r="P6" s="13">
        <f t="shared" si="0"/>
        <v>169408.85858585857</v>
      </c>
      <c r="Q6" s="20">
        <f>(I6/365/G6)*100</f>
        <v>85.56901236593991</v>
      </c>
      <c r="R6" s="20">
        <f>I6/((K6+M6)*0.5)</f>
        <v>37.36463590117225</v>
      </c>
      <c r="S6" s="22">
        <f>O6/I6</f>
        <v>1.387410229290377</v>
      </c>
    </row>
    <row r="7" spans="2:19" ht="19.5" customHeight="1">
      <c r="B7" s="19" t="s">
        <v>16</v>
      </c>
      <c r="C7" s="1">
        <v>39</v>
      </c>
      <c r="D7" s="1">
        <v>40</v>
      </c>
      <c r="E7" s="7">
        <f>D7-C7</f>
        <v>1</v>
      </c>
      <c r="F7" s="14">
        <v>14871</v>
      </c>
      <c r="G7" s="14">
        <v>15182</v>
      </c>
      <c r="H7" s="16">
        <f aca="true" t="shared" si="1" ref="H7:H16">G7-F7</f>
        <v>311</v>
      </c>
      <c r="I7" s="14">
        <v>5269206</v>
      </c>
      <c r="J7" s="11">
        <v>14436</v>
      </c>
      <c r="K7" s="14">
        <v>15257</v>
      </c>
      <c r="L7" s="11">
        <f>K7/366</f>
        <v>41.685792349726775</v>
      </c>
      <c r="M7" s="11">
        <v>15489</v>
      </c>
      <c r="N7" s="11">
        <f>M7/366</f>
        <v>42.31967213114754</v>
      </c>
      <c r="O7" s="11">
        <v>818405</v>
      </c>
      <c r="P7" s="26">
        <v>2784</v>
      </c>
      <c r="Q7" s="20">
        <f>(I7/365/G7)*100</f>
        <v>95.0874774200883</v>
      </c>
      <c r="R7" s="20">
        <f aca="true" t="shared" si="2" ref="R7:R16">I7/((K7+M7)*0.5)</f>
        <v>342.7571716646068</v>
      </c>
      <c r="S7" s="22">
        <v>0.14</v>
      </c>
    </row>
    <row r="8" spans="2:19" ht="19.5" customHeight="1">
      <c r="B8" s="19" t="s">
        <v>17</v>
      </c>
      <c r="C8" s="31" t="s">
        <v>18</v>
      </c>
      <c r="D8" s="32" t="s">
        <v>18</v>
      </c>
      <c r="E8" s="32" t="s">
        <v>18</v>
      </c>
      <c r="F8" s="32" t="s">
        <v>18</v>
      </c>
      <c r="G8" s="32" t="s">
        <v>18</v>
      </c>
      <c r="H8" s="32" t="s">
        <v>18</v>
      </c>
      <c r="I8" s="32" t="s">
        <v>18</v>
      </c>
      <c r="J8" s="32" t="s">
        <v>18</v>
      </c>
      <c r="K8" s="32" t="s">
        <v>18</v>
      </c>
      <c r="L8" s="32" t="s">
        <v>18</v>
      </c>
      <c r="M8" s="32" t="s">
        <v>18</v>
      </c>
      <c r="N8" s="32" t="s">
        <v>18</v>
      </c>
      <c r="O8" s="32" t="s">
        <v>18</v>
      </c>
      <c r="P8" s="32" t="s">
        <v>18</v>
      </c>
      <c r="Q8" s="32" t="s">
        <v>18</v>
      </c>
      <c r="R8" s="32" t="s">
        <v>18</v>
      </c>
      <c r="S8" s="23" t="s">
        <v>18</v>
      </c>
    </row>
    <row r="9" spans="2:19" ht="19.5" customHeight="1">
      <c r="B9" s="19" t="s">
        <v>19</v>
      </c>
      <c r="C9" s="1">
        <v>1</v>
      </c>
      <c r="D9" s="1">
        <v>1</v>
      </c>
      <c r="E9" s="32" t="s">
        <v>18</v>
      </c>
      <c r="F9" s="14">
        <v>48</v>
      </c>
      <c r="G9" s="14">
        <v>48</v>
      </c>
      <c r="H9" s="32" t="s">
        <v>18</v>
      </c>
      <c r="I9" s="14">
        <v>13337</v>
      </c>
      <c r="J9" s="11">
        <v>37</v>
      </c>
      <c r="K9" s="14">
        <v>14</v>
      </c>
      <c r="L9" s="32" t="s">
        <v>18</v>
      </c>
      <c r="M9" s="11">
        <v>13</v>
      </c>
      <c r="N9" s="32" t="s">
        <v>18</v>
      </c>
      <c r="O9" s="11">
        <v>849</v>
      </c>
      <c r="P9" s="26">
        <f>O9/297</f>
        <v>2.8585858585858586</v>
      </c>
      <c r="Q9" s="20">
        <f>(I9/365/G9)*100</f>
        <v>76.12442922374429</v>
      </c>
      <c r="R9" s="20">
        <f t="shared" si="2"/>
        <v>987.925925925926</v>
      </c>
      <c r="S9" s="22">
        <v>0.06</v>
      </c>
    </row>
    <row r="10" spans="2:19" ht="19.5" customHeight="1">
      <c r="B10" s="19" t="s">
        <v>20</v>
      </c>
      <c r="C10" s="8">
        <v>535</v>
      </c>
      <c r="D10" s="8">
        <v>535</v>
      </c>
      <c r="E10" s="7">
        <f>D10-C10</f>
        <v>0</v>
      </c>
      <c r="F10" s="13">
        <f>SUM(F11:F16)</f>
        <v>100693</v>
      </c>
      <c r="G10" s="13">
        <f>SUM(G11:G16)</f>
        <v>99709</v>
      </c>
      <c r="H10" s="16">
        <f t="shared" si="1"/>
        <v>-984</v>
      </c>
      <c r="I10" s="13">
        <f>SUM(I11:I16)</f>
        <v>30615998</v>
      </c>
      <c r="J10" s="11">
        <v>83879</v>
      </c>
      <c r="K10" s="13">
        <v>945487</v>
      </c>
      <c r="L10" s="11">
        <v>2590</v>
      </c>
      <c r="M10" s="11">
        <v>945265</v>
      </c>
      <c r="N10" s="11">
        <v>2590</v>
      </c>
      <c r="O10" s="11">
        <v>48986749</v>
      </c>
      <c r="P10" s="26">
        <v>166622</v>
      </c>
      <c r="Q10" s="20">
        <f>(I10/365/G10)*100</f>
        <v>84.12424813742237</v>
      </c>
      <c r="R10" s="20">
        <f t="shared" si="2"/>
        <v>32.384996022746506</v>
      </c>
      <c r="S10" s="22">
        <v>1.6</v>
      </c>
    </row>
    <row r="11" spans="2:19" ht="19.5" customHeight="1">
      <c r="B11" s="19" t="s">
        <v>21</v>
      </c>
      <c r="C11" s="9" t="s">
        <v>18</v>
      </c>
      <c r="D11" s="9" t="s">
        <v>18</v>
      </c>
      <c r="E11" s="9" t="s">
        <v>18</v>
      </c>
      <c r="F11" s="13">
        <v>5704</v>
      </c>
      <c r="G11" s="13">
        <v>5298</v>
      </c>
      <c r="H11" s="16">
        <f t="shared" si="1"/>
        <v>-406</v>
      </c>
      <c r="I11" s="13">
        <v>1662950</v>
      </c>
      <c r="J11" s="11">
        <f>ROUNDUP(I11/365,1)</f>
        <v>4556.1</v>
      </c>
      <c r="K11" s="14">
        <v>5532</v>
      </c>
      <c r="L11" s="11">
        <f>K11/366</f>
        <v>15.114754098360656</v>
      </c>
      <c r="M11" s="11">
        <v>5656</v>
      </c>
      <c r="N11" s="11">
        <f>M11/366</f>
        <v>15.453551912568306</v>
      </c>
      <c r="O11" s="9" t="s">
        <v>18</v>
      </c>
      <c r="P11" s="27" t="s">
        <v>18</v>
      </c>
      <c r="Q11" s="20">
        <f aca="true" t="shared" si="3" ref="Q11:Q16">(I11/365/G11)*100</f>
        <v>85.99523211136795</v>
      </c>
      <c r="R11" s="20">
        <f t="shared" si="2"/>
        <v>297.273864855202</v>
      </c>
      <c r="S11" s="23">
        <v>29.49</v>
      </c>
    </row>
    <row r="12" spans="2:19" ht="19.5" customHeight="1">
      <c r="B12" s="19" t="s">
        <v>22</v>
      </c>
      <c r="C12" s="9" t="s">
        <v>18</v>
      </c>
      <c r="D12" s="9" t="s">
        <v>18</v>
      </c>
      <c r="E12" s="9" t="s">
        <v>18</v>
      </c>
      <c r="F12" s="13">
        <v>113</v>
      </c>
      <c r="G12" s="13">
        <v>78</v>
      </c>
      <c r="H12" s="16">
        <f t="shared" si="1"/>
        <v>-35</v>
      </c>
      <c r="I12" s="13">
        <v>142</v>
      </c>
      <c r="J12" s="32" t="s">
        <v>18</v>
      </c>
      <c r="K12" s="14">
        <v>33</v>
      </c>
      <c r="L12" s="32" t="s">
        <v>18</v>
      </c>
      <c r="M12" s="11">
        <v>32</v>
      </c>
      <c r="N12" s="9" t="s">
        <v>18</v>
      </c>
      <c r="O12" s="9" t="s">
        <v>18</v>
      </c>
      <c r="P12" s="27" t="s">
        <v>18</v>
      </c>
      <c r="Q12" s="20">
        <f t="shared" si="3"/>
        <v>0.49877063575693714</v>
      </c>
      <c r="R12" s="20">
        <f t="shared" si="2"/>
        <v>4.369230769230769</v>
      </c>
      <c r="S12" s="23">
        <v>344977.11</v>
      </c>
    </row>
    <row r="13" spans="2:19" ht="19.5" customHeight="1">
      <c r="B13" s="19" t="s">
        <v>23</v>
      </c>
      <c r="C13" s="9" t="s">
        <v>18</v>
      </c>
      <c r="D13" s="9" t="s">
        <v>18</v>
      </c>
      <c r="E13" s="9" t="s">
        <v>18</v>
      </c>
      <c r="F13" s="13">
        <v>2645</v>
      </c>
      <c r="G13" s="13">
        <v>2501</v>
      </c>
      <c r="H13" s="16">
        <f t="shared" si="1"/>
        <v>-144</v>
      </c>
      <c r="I13" s="13">
        <v>541469</v>
      </c>
      <c r="J13" s="11">
        <v>1483</v>
      </c>
      <c r="K13" s="14">
        <v>5067</v>
      </c>
      <c r="L13" s="11">
        <f>K13/366</f>
        <v>13.844262295081966</v>
      </c>
      <c r="M13" s="11">
        <v>5112</v>
      </c>
      <c r="N13" s="11">
        <f>M13/366</f>
        <v>13.967213114754099</v>
      </c>
      <c r="O13" s="9" t="s">
        <v>18</v>
      </c>
      <c r="P13" s="27" t="s">
        <v>18</v>
      </c>
      <c r="Q13" s="20">
        <f t="shared" si="3"/>
        <v>59.31534235620821</v>
      </c>
      <c r="R13" s="20">
        <f t="shared" si="2"/>
        <v>106.38942921701542</v>
      </c>
      <c r="S13" s="23">
        <v>90.47</v>
      </c>
    </row>
    <row r="14" spans="2:19" ht="19.5" customHeight="1">
      <c r="B14" s="19" t="s">
        <v>37</v>
      </c>
      <c r="C14" s="9" t="s">
        <v>18</v>
      </c>
      <c r="D14" s="9" t="s">
        <v>18</v>
      </c>
      <c r="E14" s="9" t="s">
        <v>18</v>
      </c>
      <c r="F14" s="29" t="s">
        <v>39</v>
      </c>
      <c r="G14" s="13">
        <v>589</v>
      </c>
      <c r="H14" s="30" t="s">
        <v>39</v>
      </c>
      <c r="I14" s="13">
        <v>226019</v>
      </c>
      <c r="J14" s="11">
        <v>619</v>
      </c>
      <c r="K14" s="14">
        <v>728</v>
      </c>
      <c r="L14" s="11">
        <v>2</v>
      </c>
      <c r="M14" s="11">
        <v>1351</v>
      </c>
      <c r="N14" s="11">
        <f>M14/366</f>
        <v>3.691256830601093</v>
      </c>
      <c r="O14" s="9" t="s">
        <v>18</v>
      </c>
      <c r="P14" s="27" t="s">
        <v>18</v>
      </c>
      <c r="Q14" s="20">
        <f t="shared" si="3"/>
        <v>105.13245110123961</v>
      </c>
      <c r="R14" s="20">
        <f t="shared" si="2"/>
        <v>217.43049543049543</v>
      </c>
      <c r="S14" s="23">
        <v>216.74</v>
      </c>
    </row>
    <row r="15" spans="2:19" ht="19.5" customHeight="1">
      <c r="B15" s="19" t="s">
        <v>24</v>
      </c>
      <c r="C15" s="9" t="s">
        <v>18</v>
      </c>
      <c r="D15" s="9" t="s">
        <v>18</v>
      </c>
      <c r="E15" s="9" t="s">
        <v>18</v>
      </c>
      <c r="F15" s="29" t="s">
        <v>39</v>
      </c>
      <c r="G15" s="13">
        <v>757</v>
      </c>
      <c r="H15" s="30" t="s">
        <v>39</v>
      </c>
      <c r="I15" s="13">
        <v>388228</v>
      </c>
      <c r="J15" s="11">
        <f>ROUNDUP(I15/365,0)</f>
        <v>1064</v>
      </c>
      <c r="K15" s="14">
        <v>15794</v>
      </c>
      <c r="L15" s="11">
        <v>43</v>
      </c>
      <c r="M15" s="11">
        <v>15083</v>
      </c>
      <c r="N15" s="11">
        <f>M15/366</f>
        <v>41.2103825136612</v>
      </c>
      <c r="O15" s="9" t="s">
        <v>18</v>
      </c>
      <c r="P15" s="27" t="s">
        <v>18</v>
      </c>
      <c r="Q15" s="20">
        <f>(I15/365/G15)*100</f>
        <v>140.50704837046018</v>
      </c>
      <c r="R15" s="20">
        <f t="shared" si="2"/>
        <v>25.146743530783432</v>
      </c>
      <c r="S15" s="23">
        <v>126.18</v>
      </c>
    </row>
    <row r="16" spans="2:19" ht="19.5" customHeight="1">
      <c r="B16" s="18" t="s">
        <v>38</v>
      </c>
      <c r="C16" s="10" t="s">
        <v>18</v>
      </c>
      <c r="D16" s="10" t="s">
        <v>18</v>
      </c>
      <c r="E16" s="10" t="s">
        <v>18</v>
      </c>
      <c r="F16" s="15">
        <v>92231</v>
      </c>
      <c r="G16" s="15">
        <v>90486</v>
      </c>
      <c r="H16" s="17">
        <f t="shared" si="1"/>
        <v>-1745</v>
      </c>
      <c r="I16" s="15">
        <v>27797190</v>
      </c>
      <c r="J16" s="12">
        <f>ROUNDUP(I16/365,0)</f>
        <v>76157</v>
      </c>
      <c r="K16" s="15">
        <v>918333</v>
      </c>
      <c r="L16" s="12">
        <v>2516</v>
      </c>
      <c r="M16" s="12">
        <v>918031</v>
      </c>
      <c r="N16" s="12">
        <v>2515</v>
      </c>
      <c r="O16" s="10" t="s">
        <v>18</v>
      </c>
      <c r="P16" s="28" t="s">
        <v>18</v>
      </c>
      <c r="Q16" s="21">
        <f t="shared" si="3"/>
        <v>84.1640529269797</v>
      </c>
      <c r="R16" s="21">
        <f t="shared" si="2"/>
        <v>30.274161331849243</v>
      </c>
      <c r="S16" s="24">
        <v>1.76</v>
      </c>
    </row>
    <row r="17" ht="19.5" customHeight="1">
      <c r="B17" s="1" t="s">
        <v>25</v>
      </c>
    </row>
    <row r="18" ht="19.5" customHeight="1">
      <c r="B18" s="1" t="s">
        <v>45</v>
      </c>
    </row>
    <row r="19" ht="19.5" customHeight="1">
      <c r="B19" s="1" t="s">
        <v>34</v>
      </c>
    </row>
    <row r="20" ht="19.5" customHeight="1">
      <c r="B20" s="1" t="s">
        <v>29</v>
      </c>
    </row>
    <row r="21" ht="19.5" customHeight="1"/>
    <row r="22" spans="2:12" ht="19.5" customHeight="1">
      <c r="B22" s="1" t="s">
        <v>26</v>
      </c>
      <c r="L22" s="1" t="s">
        <v>40</v>
      </c>
    </row>
    <row r="23" ht="19.5" customHeight="1">
      <c r="B23" s="1" t="s">
        <v>2</v>
      </c>
    </row>
    <row r="24" spans="2:12" ht="19.5" customHeight="1">
      <c r="B24" s="1" t="s">
        <v>27</v>
      </c>
      <c r="L24" s="1" t="s">
        <v>41</v>
      </c>
    </row>
    <row r="25" ht="19.5" customHeight="1"/>
    <row r="26" ht="19.5" customHeight="1">
      <c r="B26" s="1" t="s">
        <v>35</v>
      </c>
    </row>
    <row r="27" ht="19.5" customHeight="1"/>
    <row r="28" ht="19.5" customHeight="1">
      <c r="B28" s="1" t="s">
        <v>31</v>
      </c>
    </row>
    <row r="29" ht="19.5" customHeight="1"/>
    <row r="30" ht="13.5">
      <c r="B30" s="1" t="s">
        <v>28</v>
      </c>
    </row>
  </sheetData>
  <mergeCells count="4">
    <mergeCell ref="I4:J4"/>
    <mergeCell ref="K4:L4"/>
    <mergeCell ref="M4:N4"/>
    <mergeCell ref="O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職員端末機１３年度９月調達</cp:lastModifiedBy>
  <cp:lastPrinted>2003-04-30T10:22:45Z</cp:lastPrinted>
  <dcterms:created xsi:type="dcterms:W3CDTF">2000-12-28T00:45:56Z</dcterms:created>
  <dcterms:modified xsi:type="dcterms:W3CDTF">2003-04-30T10:23:21Z</dcterms:modified>
  <cp:category/>
  <cp:version/>
  <cp:contentType/>
  <cp:contentStatus/>
</cp:coreProperties>
</file>