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70" yWindow="195" windowWidth="17340" windowHeight="7800" tabRatio="876"/>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旧年度集計" sheetId="91" r:id="rId39"/>
    <sheet name="使い方" sheetId="92" r:id="rId40"/>
    <sheet name="地域" sheetId="60" r:id="rId41"/>
    <sheet name="入力用" sheetId="51" r:id="rId42"/>
    <sheet name="旧市町村総" sheetId="93" r:id="rId43"/>
    <sheet name="旧市町村男" sheetId="94" r:id="rId44"/>
    <sheet name="旧市町村女" sheetId="95" r:id="rId45"/>
  </sheets>
  <definedNames>
    <definedName name="_xlnm.Print_Area" localSheetId="0">市町村別自殺者集計表!$A$9:$Q$93</definedName>
    <definedName name="_xlnm.Print_Area" localSheetId="41">入力用!$A$1:$Q$86</definedName>
    <definedName name="_xlnm.Print_Area" localSheetId="1">年間数値グラフ!$A$1:$Q$427</definedName>
  </definedNames>
  <calcPr calcId="162913"/>
</workbook>
</file>

<file path=xl/calcChain.xml><?xml version="1.0" encoding="utf-8"?>
<calcChain xmlns="http://schemas.openxmlformats.org/spreadsheetml/2006/main">
  <c r="K2" i="90" l="1"/>
  <c r="J10" i="59"/>
  <c r="B7" i="90"/>
  <c r="R7" i="59" l="1"/>
  <c r="Q7" i="59"/>
  <c r="B16" i="59" s="1"/>
  <c r="B28" i="59" l="1"/>
  <c r="B31" i="59"/>
  <c r="S48" i="90"/>
  <c r="C9" i="90"/>
  <c r="C12" i="90"/>
  <c r="B10" i="90"/>
  <c r="AD4" i="59"/>
  <c r="C442" i="90" l="1"/>
  <c r="C441" i="90"/>
  <c r="C440" i="90"/>
  <c r="AA4" i="90" l="1"/>
  <c r="S12" i="90" s="1"/>
  <c r="V3" i="90"/>
  <c r="S260" i="90" l="1"/>
  <c r="S144" i="90"/>
  <c r="S44" i="90"/>
  <c r="E4" i="90"/>
  <c r="S49" i="90"/>
  <c r="S71" i="90" s="1"/>
  <c r="S165" i="90" s="1"/>
  <c r="S203" i="90" s="1"/>
  <c r="S330" i="90" l="1"/>
  <c r="C84" i="90"/>
  <c r="C169" i="90" s="1"/>
  <c r="C253" i="90" s="1"/>
  <c r="C379" i="90" s="1"/>
  <c r="T364" i="90"/>
  <c r="S238" i="90"/>
  <c r="S288" i="90"/>
  <c r="C1" i="74" l="1"/>
  <c r="C1" i="82"/>
  <c r="C1" i="81"/>
  <c r="C1" i="69"/>
  <c r="C1" i="56"/>
  <c r="C1" i="55"/>
  <c r="C1" i="79"/>
  <c r="C1" i="67"/>
  <c r="C1" i="54"/>
  <c r="C1" i="66"/>
  <c r="C1" i="80"/>
  <c r="C1" i="52"/>
  <c r="C1" i="76"/>
  <c r="C1" i="64"/>
  <c r="C1" i="75"/>
  <c r="C1" i="89"/>
  <c r="C1" i="65"/>
  <c r="C1" i="61"/>
  <c r="C1" i="62"/>
  <c r="C1" i="83"/>
  <c r="C1" i="71"/>
  <c r="C1" i="78"/>
  <c r="C1" i="53"/>
  <c r="C1" i="68"/>
  <c r="C1" i="88"/>
  <c r="C1" i="87"/>
  <c r="C1" i="63"/>
  <c r="C1" i="77"/>
  <c r="C1" i="84"/>
  <c r="C1" i="70"/>
  <c r="K3" i="90"/>
  <c r="C1" i="73"/>
  <c r="C1" i="57"/>
  <c r="C1" i="72"/>
  <c r="C1" i="86"/>
  <c r="C1" i="85"/>
  <c r="C1" i="58"/>
  <c r="J11" i="59"/>
  <c r="C85" i="90" l="1"/>
  <c r="C170" i="90" s="1"/>
  <c r="C254" i="90" s="1"/>
  <c r="C380" i="90" s="1"/>
  <c r="S72" i="90"/>
  <c r="S166"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204" i="90" l="1"/>
  <c r="S331" i="90"/>
  <c r="S289" i="90"/>
  <c r="S239" i="90"/>
  <c r="T365" i="90"/>
  <c r="D92" i="88"/>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D92" i="52"/>
  <c r="C111" i="59" l="1"/>
  <c r="B163" i="59" s="1"/>
  <c r="BD1" i="71" l="1"/>
  <c r="AC1" i="71"/>
  <c r="BD1" i="81"/>
  <c r="AC1" i="81"/>
  <c r="BD1" i="56"/>
  <c r="AC1" i="56"/>
  <c r="BD1" i="69"/>
  <c r="AC1" i="69"/>
  <c r="BD1" i="82"/>
  <c r="AC1" i="82"/>
  <c r="BD1" i="55"/>
  <c r="AC1" i="55"/>
  <c r="BD1" i="74"/>
  <c r="AC1" i="74"/>
  <c r="BD1" i="65"/>
  <c r="AC1" i="65"/>
  <c r="BD1" i="77"/>
  <c r="AC1" i="77"/>
  <c r="BD1" i="87"/>
  <c r="AC1" i="87"/>
  <c r="BD1" i="62"/>
  <c r="AC1" i="62"/>
  <c r="BD1" i="58"/>
  <c r="AC1" i="58"/>
  <c r="BD1" i="63"/>
  <c r="AC1" i="63"/>
  <c r="BD1" i="75"/>
  <c r="AC1" i="75"/>
  <c r="BD1" i="88"/>
  <c r="AC1" i="88"/>
  <c r="BD1" i="70"/>
  <c r="AC1" i="70"/>
  <c r="BD1" i="61"/>
  <c r="AC1" i="61"/>
  <c r="BD1" i="73"/>
  <c r="AC1" i="73"/>
  <c r="BD1" i="80"/>
  <c r="AC1" i="80"/>
  <c r="AC1" i="84"/>
  <c r="BD1" i="84"/>
  <c r="BD1" i="89"/>
  <c r="AC1" i="89"/>
  <c r="AC1" i="52"/>
  <c r="BD1" i="52"/>
  <c r="AC1" i="53"/>
  <c r="BD1" i="53"/>
  <c r="BD1" i="68"/>
  <c r="AC1" i="68"/>
  <c r="BD1" i="78"/>
  <c r="AC1" i="78"/>
  <c r="BD1" i="86"/>
  <c r="AC1" i="86"/>
  <c r="AC1" i="85"/>
  <c r="BD1" i="85"/>
  <c r="BD1" i="64"/>
  <c r="AC1" i="64"/>
  <c r="BD1" i="54"/>
  <c r="AC1" i="54"/>
  <c r="AC1" i="66"/>
  <c r="BD1" i="66"/>
  <c r="AC1" i="79"/>
  <c r="BD1" i="79"/>
  <c r="BD1" i="57"/>
  <c r="AC1" i="57"/>
  <c r="AC1" i="72"/>
  <c r="BD1" i="72"/>
  <c r="BD1" i="67"/>
  <c r="AC1" i="67"/>
  <c r="BD1" i="83"/>
  <c r="AC1" i="83"/>
  <c r="C100" i="59"/>
  <c r="A100" i="59" l="1"/>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B4" i="90"/>
  <c r="C113" i="59"/>
  <c r="B165" i="59" s="1"/>
  <c r="C101" i="59"/>
  <c r="B112" i="59" l="1"/>
  <c r="O16" i="59"/>
  <c r="O7" i="90" s="1"/>
  <c r="O18" i="59"/>
  <c r="O9" i="90" s="1"/>
  <c r="O17" i="59"/>
  <c r="O8" i="90" s="1"/>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8" i="59"/>
  <c r="AX111" i="59"/>
  <c r="K259" i="90" s="1"/>
  <c r="AK111" i="59"/>
  <c r="E217" i="90" s="1"/>
  <c r="BQ111" i="59"/>
  <c r="I343" i="90" s="1"/>
  <c r="T111" i="59"/>
  <c r="E133" i="90" s="1"/>
  <c r="H18" i="59"/>
  <c r="H9" i="90" s="1"/>
  <c r="F18" i="59"/>
  <c r="F9" i="90" s="1"/>
  <c r="D17" i="59"/>
  <c r="AN111" i="59"/>
  <c r="H217" i="90" s="1"/>
  <c r="BK111" i="59"/>
  <c r="K300" i="90" s="1"/>
  <c r="BC111" i="59"/>
  <c r="P259" i="90" s="1"/>
  <c r="BV111" i="59"/>
  <c r="F388" i="90" s="1"/>
  <c r="Z111" i="59"/>
  <c r="I133" i="90" s="1"/>
  <c r="AF111" i="59"/>
  <c r="G175" i="90" s="1"/>
  <c r="BI111" i="59"/>
  <c r="I300" i="90" s="1"/>
  <c r="M111" i="59"/>
  <c r="J48" i="90" s="1"/>
  <c r="G111" i="59"/>
  <c r="AV111" i="59"/>
  <c r="I259" i="90" s="1"/>
  <c r="BR111" i="59"/>
  <c r="J343" i="90" s="1"/>
  <c r="AO111" i="59"/>
  <c r="I217" i="90" s="1"/>
  <c r="AI111" i="59"/>
  <c r="J175" i="90" s="1"/>
  <c r="I111" i="59"/>
  <c r="F48" i="90" s="1"/>
  <c r="AT111" i="59"/>
  <c r="G259" i="90" s="1"/>
  <c r="E111" i="59"/>
  <c r="D48" i="90" s="1"/>
  <c r="BB111" i="59"/>
  <c r="O259" i="90" s="1"/>
  <c r="F111" i="59"/>
  <c r="N18" i="59"/>
  <c r="N9" i="90" s="1"/>
  <c r="M17" i="59"/>
  <c r="M8" i="90" s="1"/>
  <c r="L16" i="59"/>
  <c r="J18" i="59"/>
  <c r="J9" i="90" s="1"/>
  <c r="I17" i="59"/>
  <c r="I8" i="90" s="1"/>
  <c r="H16" i="59"/>
  <c r="F17" i="59"/>
  <c r="F8" i="90" s="1"/>
  <c r="E16" i="59"/>
  <c r="BL111" i="59"/>
  <c r="L300" i="90" s="1"/>
  <c r="O111" i="59"/>
  <c r="L48" i="90" s="1"/>
  <c r="BM111" i="59"/>
  <c r="E343" i="90" s="1"/>
  <c r="BT111" i="59"/>
  <c r="L343" i="90" s="1"/>
  <c r="BG111" i="59"/>
  <c r="G300" i="90" s="1"/>
  <c r="AQ111" i="59"/>
  <c r="K217" i="90" s="1"/>
  <c r="AD111" i="59"/>
  <c r="E175" i="90" s="1"/>
  <c r="L18" i="59"/>
  <c r="L9" i="90" s="1"/>
  <c r="J16" i="59"/>
  <c r="F16" i="59"/>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P111" i="59"/>
  <c r="M48" i="90" s="1"/>
  <c r="AA111" i="59"/>
  <c r="J133" i="90" s="1"/>
  <c r="V111" i="59"/>
  <c r="AS111" i="59"/>
  <c r="F259" i="90" s="1"/>
  <c r="X111" i="59"/>
  <c r="K111" i="59"/>
  <c r="H48" i="90" s="1"/>
  <c r="Q111" i="59"/>
  <c r="E89" i="90" s="1"/>
  <c r="N16" i="59"/>
  <c r="K17" i="59"/>
  <c r="K8" i="90" s="1"/>
  <c r="G17" i="59"/>
  <c r="G8" i="90" s="1"/>
  <c r="BU440" i="90"/>
  <c r="BI440" i="90"/>
  <c r="Y336" i="90" s="1"/>
  <c r="AW440" i="90"/>
  <c r="Z294" i="90" s="1"/>
  <c r="AK440" i="90"/>
  <c r="U246" i="90" s="1"/>
  <c r="Y440" i="90"/>
  <c r="X171" i="90" s="1"/>
  <c r="M440" i="90"/>
  <c r="Z95" i="90" s="1"/>
  <c r="BT440" i="90"/>
  <c r="AB373" i="90" s="1"/>
  <c r="AV440" i="90"/>
  <c r="Y294" i="90" s="1"/>
  <c r="AJ440" i="90"/>
  <c r="AA210" i="90" s="1"/>
  <c r="L440" i="90"/>
  <c r="Y95" i="90" s="1"/>
  <c r="BV440" i="90"/>
  <c r="BH440" i="90"/>
  <c r="X336" i="90" s="1"/>
  <c r="X440" i="90"/>
  <c r="BS440" i="90"/>
  <c r="AA373" i="90" s="1"/>
  <c r="BG440" i="90"/>
  <c r="W336" i="90" s="1"/>
  <c r="AU440" i="90"/>
  <c r="X294" i="90" s="1"/>
  <c r="AI440" i="90"/>
  <c r="Z210" i="90" s="1"/>
  <c r="W440" i="90"/>
  <c r="W171" i="90" s="1"/>
  <c r="K440" i="90"/>
  <c r="X95" i="90" s="1"/>
  <c r="AO440" i="90"/>
  <c r="Y246" i="90" s="1"/>
  <c r="E440" i="90"/>
  <c r="BR440" i="90"/>
  <c r="Z373" i="90" s="1"/>
  <c r="BF440" i="90"/>
  <c r="V336" i="90" s="1"/>
  <c r="AT440" i="90"/>
  <c r="W294" i="90" s="1"/>
  <c r="AH440" i="90"/>
  <c r="Y210" i="90" s="1"/>
  <c r="V440" i="90"/>
  <c r="J440" i="90"/>
  <c r="W95" i="90" s="1"/>
  <c r="AP440" i="90"/>
  <c r="Z246" i="90" s="1"/>
  <c r="AB440" i="90"/>
  <c r="AA171" i="90" s="1"/>
  <c r="BQ440" i="90"/>
  <c r="Y373" i="90" s="1"/>
  <c r="BE440" i="90"/>
  <c r="U336" i="90" s="1"/>
  <c r="AS440" i="90"/>
  <c r="V294" i="90" s="1"/>
  <c r="AG440" i="90"/>
  <c r="X210" i="90" s="1"/>
  <c r="U440" i="90"/>
  <c r="V171" i="90" s="1"/>
  <c r="I440" i="90"/>
  <c r="V95" i="90" s="1"/>
  <c r="BB440" i="90"/>
  <c r="AE294" i="90" s="1"/>
  <c r="P440" i="90"/>
  <c r="AC95" i="90" s="1"/>
  <c r="AM440" i="90"/>
  <c r="W246" i="90" s="1"/>
  <c r="BP440" i="90"/>
  <c r="X373" i="90" s="1"/>
  <c r="BD440" i="90"/>
  <c r="AG294" i="90" s="1"/>
  <c r="AR440" i="90"/>
  <c r="U294" i="90" s="1"/>
  <c r="AF440" i="90"/>
  <c r="W210" i="90" s="1"/>
  <c r="T440" i="90"/>
  <c r="U171" i="90" s="1"/>
  <c r="H440" i="90"/>
  <c r="U95" i="90" s="1"/>
  <c r="R440" i="90"/>
  <c r="AN440" i="90"/>
  <c r="X246" i="90" s="1"/>
  <c r="O440" i="90"/>
  <c r="AB95" i="90" s="1"/>
  <c r="AL440" i="90"/>
  <c r="V246" i="90" s="1"/>
  <c r="BO440" i="90"/>
  <c r="W373" i="90" s="1"/>
  <c r="BC440" i="90"/>
  <c r="AF294" i="90" s="1"/>
  <c r="AQ440" i="90"/>
  <c r="AA246" i="90" s="1"/>
  <c r="AE440" i="90"/>
  <c r="V210" i="90" s="1"/>
  <c r="S440" i="90"/>
  <c r="G440" i="90"/>
  <c r="AD440" i="90"/>
  <c r="U210" i="90" s="1"/>
  <c r="Q440" i="90"/>
  <c r="BN440" i="90"/>
  <c r="V373" i="90" s="1"/>
  <c r="F440" i="90"/>
  <c r="AA440" i="90"/>
  <c r="Z171" i="90" s="1"/>
  <c r="N440" i="90"/>
  <c r="AA95" i="90" s="1"/>
  <c r="BM440" i="90"/>
  <c r="U373" i="90" s="1"/>
  <c r="BA440" i="90"/>
  <c r="AD294" i="90" s="1"/>
  <c r="AC440" i="90"/>
  <c r="AB171" i="90" s="1"/>
  <c r="BK440" i="90"/>
  <c r="AA336" i="90" s="1"/>
  <c r="Z440" i="90"/>
  <c r="Y171" i="90" s="1"/>
  <c r="BL440" i="90"/>
  <c r="AB336" i="90" s="1"/>
  <c r="AZ440" i="90"/>
  <c r="AC294" i="90" s="1"/>
  <c r="BJ440" i="90"/>
  <c r="Z336" i="90" s="1"/>
  <c r="BW440" i="90"/>
  <c r="AY440" i="90"/>
  <c r="AB294" i="90" s="1"/>
  <c r="AX440" i="90"/>
  <c r="AA294" i="90" s="1"/>
  <c r="A164" i="59"/>
  <c r="BL112" i="59"/>
  <c r="L301" i="90" s="1"/>
  <c r="AZ112" i="59"/>
  <c r="M260" i="90" s="1"/>
  <c r="AN112" i="59"/>
  <c r="H218" i="90" s="1"/>
  <c r="BS112" i="59"/>
  <c r="K344" i="90" s="1"/>
  <c r="BG112" i="59"/>
  <c r="G301" i="90" s="1"/>
  <c r="AU112" i="59"/>
  <c r="H260" i="90" s="1"/>
  <c r="AI112" i="59"/>
  <c r="J176" i="90" s="1"/>
  <c r="BT112" i="59"/>
  <c r="L344" i="90" s="1"/>
  <c r="BE112" i="59"/>
  <c r="E301" i="90" s="1"/>
  <c r="AQ112" i="59"/>
  <c r="K218" i="90" s="1"/>
  <c r="AC112" i="59"/>
  <c r="L134" i="90" s="1"/>
  <c r="Q112" i="59"/>
  <c r="E90" i="90" s="1"/>
  <c r="E112" i="59"/>
  <c r="D49" i="90" s="1"/>
  <c r="BR112" i="59"/>
  <c r="J344" i="90" s="1"/>
  <c r="AP112" i="59"/>
  <c r="J218" i="90" s="1"/>
  <c r="AB112" i="59"/>
  <c r="K134" i="90" s="1"/>
  <c r="I112" i="59"/>
  <c r="F49" i="90" s="1"/>
  <c r="BI112" i="59"/>
  <c r="I301" i="90" s="1"/>
  <c r="AR112" i="59"/>
  <c r="E260" i="90" s="1"/>
  <c r="BD112" i="59"/>
  <c r="Q260" i="90" s="1"/>
  <c r="P112" i="59"/>
  <c r="M49" i="90" s="1"/>
  <c r="J112" i="59"/>
  <c r="G49" i="90" s="1"/>
  <c r="BJ112" i="59"/>
  <c r="J301" i="90" s="1"/>
  <c r="T112" i="59"/>
  <c r="E134" i="90" s="1"/>
  <c r="AD112" i="59"/>
  <c r="E176" i="90" s="1"/>
  <c r="BQ112" i="59"/>
  <c r="I344" i="90" s="1"/>
  <c r="BC112" i="59"/>
  <c r="P260" i="90" s="1"/>
  <c r="AO112" i="59"/>
  <c r="I218" i="90" s="1"/>
  <c r="AA112" i="59"/>
  <c r="J134" i="90" s="1"/>
  <c r="O112" i="59"/>
  <c r="L49" i="90" s="1"/>
  <c r="K112" i="59"/>
  <c r="H49" i="90" s="1"/>
  <c r="AW112" i="59"/>
  <c r="J260" i="90" s="1"/>
  <c r="AT112" i="59"/>
  <c r="G260" i="90" s="1"/>
  <c r="BP112" i="59"/>
  <c r="H344" i="90" s="1"/>
  <c r="BB112" i="59"/>
  <c r="O260" i="90" s="1"/>
  <c r="AM112" i="59"/>
  <c r="G218" i="90" s="1"/>
  <c r="Z112" i="59"/>
  <c r="I134" i="90" s="1"/>
  <c r="N112" i="59"/>
  <c r="K49" i="90" s="1"/>
  <c r="W112" i="59"/>
  <c r="G134" i="90" s="1"/>
  <c r="BK112" i="59"/>
  <c r="K301" i="90" s="1"/>
  <c r="H112" i="59"/>
  <c r="E49" i="90" s="1"/>
  <c r="BO112" i="59"/>
  <c r="G344" i="90" s="1"/>
  <c r="BA112" i="59"/>
  <c r="N260" i="90" s="1"/>
  <c r="AL112" i="59"/>
  <c r="F218" i="90" s="1"/>
  <c r="Y112" i="59"/>
  <c r="H134" i="90" s="1"/>
  <c r="M112" i="59"/>
  <c r="J49" i="90" s="1"/>
  <c r="AX112" i="59"/>
  <c r="K260" i="90" s="1"/>
  <c r="U112" i="59"/>
  <c r="F134" i="90" s="1"/>
  <c r="BN112" i="59"/>
  <c r="F344" i="90" s="1"/>
  <c r="AY112" i="59"/>
  <c r="L260" i="90" s="1"/>
  <c r="AK112" i="59"/>
  <c r="E218" i="90" s="1"/>
  <c r="X112" i="59"/>
  <c r="L112" i="59"/>
  <c r="I49" i="90" s="1"/>
  <c r="AJ112" i="59"/>
  <c r="K176" i="90" s="1"/>
  <c r="AH112" i="59"/>
  <c r="I176" i="90" s="1"/>
  <c r="AV112" i="59"/>
  <c r="I260" i="90" s="1"/>
  <c r="AF112" i="59"/>
  <c r="G176" i="90" s="1"/>
  <c r="BM112" i="59"/>
  <c r="E344" i="90" s="1"/>
  <c r="AG112" i="59"/>
  <c r="H176" i="90" s="1"/>
  <c r="BW112" i="59"/>
  <c r="G389" i="90" s="1"/>
  <c r="BF112" i="59"/>
  <c r="F301" i="90" s="1"/>
  <c r="V112" i="59"/>
  <c r="R112" i="59"/>
  <c r="F90" i="90" s="1"/>
  <c r="BU112" i="59"/>
  <c r="E389" i="90" s="1"/>
  <c r="BV112" i="59"/>
  <c r="F389" i="90" s="1"/>
  <c r="BH112" i="59"/>
  <c r="H301" i="90" s="1"/>
  <c r="AS112" i="59"/>
  <c r="F260" i="90" s="1"/>
  <c r="AE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K19" i="59" l="1"/>
  <c r="K20" i="59"/>
  <c r="J21" i="59"/>
  <c r="F21" i="59"/>
  <c r="G20" i="59"/>
  <c r="H20" i="59"/>
  <c r="I20" i="59"/>
  <c r="O20" i="59"/>
  <c r="G19" i="59"/>
  <c r="J20" i="59"/>
  <c r="E20" i="59"/>
  <c r="F20" i="59"/>
  <c r="M19" i="59"/>
  <c r="O21" i="59"/>
  <c r="G21" i="59"/>
  <c r="E21" i="59"/>
  <c r="O19" i="59"/>
  <c r="F19" i="59"/>
  <c r="L19" i="59"/>
  <c r="K21" i="59"/>
  <c r="L20" i="59"/>
  <c r="E19" i="59"/>
  <c r="N7" i="90"/>
  <c r="M7" i="90"/>
  <c r="O343" i="90"/>
  <c r="L7" i="90"/>
  <c r="N133" i="90"/>
  <c r="D9" i="90"/>
  <c r="N21" i="59"/>
  <c r="K7" i="90"/>
  <c r="H19" i="59"/>
  <c r="I19" i="59"/>
  <c r="L21" i="59"/>
  <c r="M20" i="59"/>
  <c r="I7" i="90"/>
  <c r="F7" i="90"/>
  <c r="H7" i="90"/>
  <c r="D175" i="90"/>
  <c r="D217" i="90" s="1"/>
  <c r="D259" i="90" s="1"/>
  <c r="D300" i="90" s="1"/>
  <c r="D133" i="90"/>
  <c r="D89" i="90"/>
  <c r="D8" i="90"/>
  <c r="N20" i="59"/>
  <c r="G7" i="90"/>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E7" i="90"/>
  <c r="H21" i="59"/>
  <c r="J19" i="59"/>
  <c r="I21" i="59"/>
  <c r="M21" i="59"/>
  <c r="J7" i="90"/>
  <c r="J28" i="59"/>
  <c r="D7" i="90"/>
  <c r="N19" i="59"/>
  <c r="T95" i="90"/>
  <c r="T336" i="90"/>
  <c r="T373" i="90" s="1"/>
  <c r="T294" i="90"/>
  <c r="AD171" i="90"/>
  <c r="AC246" i="90"/>
  <c r="BV441" i="90"/>
  <c r="BJ441" i="90"/>
  <c r="Z337" i="90" s="1"/>
  <c r="AX441" i="90"/>
  <c r="AA295" i="90" s="1"/>
  <c r="AL441" i="90"/>
  <c r="V247" i="90" s="1"/>
  <c r="Z441" i="90"/>
  <c r="Y172" i="90" s="1"/>
  <c r="N441" i="90"/>
  <c r="AA96" i="90" s="1"/>
  <c r="BI441" i="90"/>
  <c r="Y337" i="90" s="1"/>
  <c r="Y441" i="90"/>
  <c r="X172" i="90" s="1"/>
  <c r="BU441" i="90"/>
  <c r="AW441" i="90"/>
  <c r="Z295" i="90" s="1"/>
  <c r="AK441" i="90"/>
  <c r="U247" i="90" s="1"/>
  <c r="M441" i="90"/>
  <c r="Z96" i="90" s="1"/>
  <c r="BT441" i="90"/>
  <c r="AB374" i="90" s="1"/>
  <c r="BH441" i="90"/>
  <c r="X337" i="90" s="1"/>
  <c r="AV441" i="90"/>
  <c r="Y295" i="90" s="1"/>
  <c r="AJ441" i="90"/>
  <c r="AA211" i="90" s="1"/>
  <c r="X441" i="90"/>
  <c r="L441" i="90"/>
  <c r="Y96" i="90" s="1"/>
  <c r="O441" i="90"/>
  <c r="AB96"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Q441" i="90"/>
  <c r="Y374" i="90" s="1"/>
  <c r="BE441" i="90"/>
  <c r="U337" i="90" s="1"/>
  <c r="AS441" i="90"/>
  <c r="V295" i="90" s="1"/>
  <c r="AG441" i="90"/>
  <c r="X211" i="90" s="1"/>
  <c r="U441" i="90"/>
  <c r="V172" i="90" s="1"/>
  <c r="I441" i="90"/>
  <c r="V96" i="90" s="1"/>
  <c r="BP441" i="90"/>
  <c r="X374" i="90" s="1"/>
  <c r="BD441" i="90"/>
  <c r="AG295" i="90" s="1"/>
  <c r="AR441" i="90"/>
  <c r="U295" i="90" s="1"/>
  <c r="AF441" i="90"/>
  <c r="W211" i="90" s="1"/>
  <c r="T441" i="90"/>
  <c r="U172" i="90" s="1"/>
  <c r="H441" i="90"/>
  <c r="U96" i="90" s="1"/>
  <c r="BC441" i="90"/>
  <c r="AF295" i="90" s="1"/>
  <c r="AE441" i="90"/>
  <c r="V211" i="90" s="1"/>
  <c r="G441" i="90"/>
  <c r="BO441" i="90"/>
  <c r="W374" i="90" s="1"/>
  <c r="AQ441" i="90"/>
  <c r="AA247" i="90" s="1"/>
  <c r="S441" i="90"/>
  <c r="BN441" i="90"/>
  <c r="V374" i="90" s="1"/>
  <c r="BB441" i="90"/>
  <c r="AE295" i="90" s="1"/>
  <c r="AP441" i="90"/>
  <c r="Z247" i="90" s="1"/>
  <c r="AD441" i="90"/>
  <c r="U211" i="90" s="1"/>
  <c r="R441" i="90"/>
  <c r="F441" i="90"/>
  <c r="BM441" i="90"/>
  <c r="U374" i="90" s="1"/>
  <c r="BA441" i="90"/>
  <c r="AD295" i="90" s="1"/>
  <c r="AO441" i="90"/>
  <c r="Y247" i="90" s="1"/>
  <c r="AC441" i="90"/>
  <c r="AB172" i="90" s="1"/>
  <c r="Q441" i="90"/>
  <c r="E441" i="90"/>
  <c r="BL441" i="90"/>
  <c r="AB337" i="90" s="1"/>
  <c r="AZ441" i="90"/>
  <c r="AC295" i="90" s="1"/>
  <c r="AN441" i="90"/>
  <c r="X247" i="90" s="1"/>
  <c r="AB441" i="90"/>
  <c r="AA172" i="90" s="1"/>
  <c r="P441" i="90"/>
  <c r="AC96" i="90" s="1"/>
  <c r="BW441" i="90"/>
  <c r="BK441" i="90"/>
  <c r="AA337" i="90" s="1"/>
  <c r="AY441" i="90"/>
  <c r="AB295" i="90" s="1"/>
  <c r="AM441" i="90"/>
  <c r="W247" i="90" s="1"/>
  <c r="AA441" i="90"/>
  <c r="Z172" i="90" s="1"/>
  <c r="D176" i="90"/>
  <c r="D90" i="90"/>
  <c r="D134" i="90"/>
  <c r="N134" i="90"/>
  <c r="O344" i="90"/>
  <c r="D343" i="90"/>
  <c r="D388" i="90" s="1"/>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M113" i="59"/>
  <c r="E345" i="90" s="1"/>
  <c r="BA113" i="59"/>
  <c r="N261" i="90" s="1"/>
  <c r="AO113" i="59"/>
  <c r="I219" i="90" s="1"/>
  <c r="AC113" i="59"/>
  <c r="L135" i="90" s="1"/>
  <c r="Q113" i="59"/>
  <c r="E91" i="90" s="1"/>
  <c r="E113" i="59"/>
  <c r="D50" i="90" s="1"/>
  <c r="BT113" i="59"/>
  <c r="L345" i="90" s="1"/>
  <c r="BH113" i="59"/>
  <c r="H302" i="90" s="1"/>
  <c r="AV113" i="59"/>
  <c r="I261" i="90" s="1"/>
  <c r="AJ113" i="59"/>
  <c r="K177" i="90" s="1"/>
  <c r="X113" i="59"/>
  <c r="L113" i="59"/>
  <c r="I50" i="90" s="1"/>
  <c r="BU113" i="59"/>
  <c r="E390" i="90" s="1"/>
  <c r="BF113" i="59"/>
  <c r="F302" i="90" s="1"/>
  <c r="AR113" i="59"/>
  <c r="E261" i="90" s="1"/>
  <c r="AD113" i="59"/>
  <c r="E177" i="90" s="1"/>
  <c r="O113" i="59"/>
  <c r="L50" i="90" s="1"/>
  <c r="BS113" i="59"/>
  <c r="K345" i="90" s="1"/>
  <c r="BE113" i="59"/>
  <c r="E302" i="90" s="1"/>
  <c r="AB113" i="59"/>
  <c r="K135" i="90" s="1"/>
  <c r="AW113" i="59"/>
  <c r="J261" i="90" s="1"/>
  <c r="AQ113" i="59"/>
  <c r="K219" i="90" s="1"/>
  <c r="N113" i="59"/>
  <c r="K50" i="90" s="1"/>
  <c r="AG113" i="59"/>
  <c r="H177" i="90" s="1"/>
  <c r="BG113" i="59"/>
  <c r="G302" i="90" s="1"/>
  <c r="BR113" i="59"/>
  <c r="J345" i="90" s="1"/>
  <c r="BD113" i="59"/>
  <c r="Q261" i="90" s="1"/>
  <c r="AP113" i="59"/>
  <c r="J219" i="90" s="1"/>
  <c r="AA113" i="59"/>
  <c r="J135" i="90" s="1"/>
  <c r="M113" i="59"/>
  <c r="J50" i="90" s="1"/>
  <c r="V113" i="59"/>
  <c r="BL113" i="59"/>
  <c r="L302" i="90" s="1"/>
  <c r="F113" i="59"/>
  <c r="AE113" i="59"/>
  <c r="F177" i="90" s="1"/>
  <c r="BQ113" i="59"/>
  <c r="I345" i="90" s="1"/>
  <c r="BC113" i="59"/>
  <c r="P261" i="90" s="1"/>
  <c r="AN113" i="59"/>
  <c r="H219" i="90" s="1"/>
  <c r="Z113" i="59"/>
  <c r="I135" i="90" s="1"/>
  <c r="K113" i="59"/>
  <c r="H50" i="90" s="1"/>
  <c r="H113" i="59"/>
  <c r="E50" i="90" s="1"/>
  <c r="T113" i="59"/>
  <c r="E135" i="90" s="1"/>
  <c r="P113" i="59"/>
  <c r="M50" i="90" s="1"/>
  <c r="BP113" i="59"/>
  <c r="H345" i="90" s="1"/>
  <c r="BB113" i="59"/>
  <c r="O261" i="90" s="1"/>
  <c r="AM113" i="59"/>
  <c r="G219" i="90" s="1"/>
  <c r="Y113" i="59"/>
  <c r="H135" i="90" s="1"/>
  <c r="J113" i="59"/>
  <c r="G50" i="90" s="1"/>
  <c r="AI113" i="59"/>
  <c r="J177" i="90" s="1"/>
  <c r="BO113" i="59"/>
  <c r="G345" i="90" s="1"/>
  <c r="AZ113" i="59"/>
  <c r="M261" i="90" s="1"/>
  <c r="AL113" i="59"/>
  <c r="F219" i="90" s="1"/>
  <c r="W113" i="59"/>
  <c r="G135" i="90" s="1"/>
  <c r="I113" i="59"/>
  <c r="F50" i="90" s="1"/>
  <c r="AY113" i="59"/>
  <c r="L261" i="90" s="1"/>
  <c r="AK113" i="59"/>
  <c r="E219" i="90" s="1"/>
  <c r="U113" i="59"/>
  <c r="F135" i="90" s="1"/>
  <c r="BJ113" i="59"/>
  <c r="J302" i="90" s="1"/>
  <c r="AS113" i="59"/>
  <c r="F261" i="90" s="1"/>
  <c r="BN113" i="59"/>
  <c r="F345" i="90" s="1"/>
  <c r="G113" i="59"/>
  <c r="AX113" i="59"/>
  <c r="K261" i="90" s="1"/>
  <c r="AU113" i="59"/>
  <c r="H261" i="90" s="1"/>
  <c r="BV113" i="59"/>
  <c r="F390" i="90" s="1"/>
  <c r="BK113" i="59"/>
  <c r="K302" i="90" s="1"/>
  <c r="AH113" i="59"/>
  <c r="I177" i="90" s="1"/>
  <c r="S113" i="59"/>
  <c r="G91" i="90" s="1"/>
  <c r="BW113" i="59"/>
  <c r="G390" i="90" s="1"/>
  <c r="BI113" i="59"/>
  <c r="I302" i="90" s="1"/>
  <c r="AT113" i="59"/>
  <c r="G261" i="90" s="1"/>
  <c r="AF113" i="59"/>
  <c r="G177" i="90" s="1"/>
  <c r="R113" i="59"/>
  <c r="F91" i="90" s="1"/>
  <c r="B102" i="59"/>
  <c r="B442" i="90" s="1"/>
  <c r="P16" i="59"/>
  <c r="P7" i="90" s="1"/>
  <c r="B114" i="59"/>
  <c r="P17" i="59"/>
  <c r="P8" i="90" s="1"/>
  <c r="N20" i="51"/>
  <c r="N21" i="51"/>
  <c r="N22" i="51"/>
  <c r="N11" i="51"/>
  <c r="N12" i="51"/>
  <c r="N13" i="51"/>
  <c r="E28" i="59" l="1"/>
  <c r="O25" i="59"/>
  <c r="O10" i="90"/>
  <c r="O28" i="59"/>
  <c r="L28" i="59"/>
  <c r="H28" i="59"/>
  <c r="I28" i="59"/>
  <c r="N28" i="59"/>
  <c r="D10" i="90"/>
  <c r="E25" i="59"/>
  <c r="J25" i="59"/>
  <c r="I25" i="59"/>
  <c r="N25" i="59"/>
  <c r="F25" i="59"/>
  <c r="M25" i="59"/>
  <c r="G25" i="59"/>
  <c r="P22" i="59"/>
  <c r="P10" i="90" s="1"/>
  <c r="L25" i="59"/>
  <c r="H25" i="59"/>
  <c r="K25" i="59"/>
  <c r="D28" i="59"/>
  <c r="G28" i="59"/>
  <c r="F28" i="59"/>
  <c r="K28" i="59"/>
  <c r="M28" i="59"/>
  <c r="T96" i="90"/>
  <c r="T246" i="90"/>
  <c r="T171" i="90"/>
  <c r="T210" i="90"/>
  <c r="T295" i="90"/>
  <c r="T337" i="90"/>
  <c r="T374" i="90" s="1"/>
  <c r="AD172" i="90"/>
  <c r="AC247" i="90"/>
  <c r="BW442" i="90"/>
  <c r="BK442" i="90"/>
  <c r="AY442" i="90"/>
  <c r="AM442" i="90"/>
  <c r="W248" i="90" s="1"/>
  <c r="AA442" i="90"/>
  <c r="Z173" i="90" s="1"/>
  <c r="O442" i="90"/>
  <c r="BV442" i="90"/>
  <c r="BJ442" i="90"/>
  <c r="AX442" i="90"/>
  <c r="AL442" i="90"/>
  <c r="V248" i="90" s="1"/>
  <c r="Z442" i="90"/>
  <c r="Y173" i="90" s="1"/>
  <c r="N442" i="90"/>
  <c r="BU442" i="90"/>
  <c r="BI442" i="90"/>
  <c r="AW442" i="90"/>
  <c r="AK442" i="90"/>
  <c r="Y442" i="90"/>
  <c r="X173" i="90" s="1"/>
  <c r="M442" i="90"/>
  <c r="BT442" i="90"/>
  <c r="AB375" i="90" s="1"/>
  <c r="BH442" i="90"/>
  <c r="AV442" i="90"/>
  <c r="AJ442" i="90"/>
  <c r="X442" i="90"/>
  <c r="L442" i="90"/>
  <c r="BS442" i="90"/>
  <c r="AA375" i="90" s="1"/>
  <c r="BG442" i="90"/>
  <c r="AU442" i="90"/>
  <c r="AI442" i="90"/>
  <c r="W442" i="90"/>
  <c r="W173" i="90" s="1"/>
  <c r="K442" i="90"/>
  <c r="BR442" i="90"/>
  <c r="Z375" i="90" s="1"/>
  <c r="BF442" i="90"/>
  <c r="AT442" i="90"/>
  <c r="AH442" i="90"/>
  <c r="V442" i="90"/>
  <c r="J442" i="90"/>
  <c r="BQ442" i="90"/>
  <c r="Y375" i="90" s="1"/>
  <c r="BE442" i="90"/>
  <c r="U338" i="90" s="1"/>
  <c r="AS442" i="90"/>
  <c r="AG442" i="90"/>
  <c r="U442" i="90"/>
  <c r="V173" i="90" s="1"/>
  <c r="I442" i="90"/>
  <c r="BP442" i="90"/>
  <c r="X375" i="90" s="1"/>
  <c r="BD442" i="90"/>
  <c r="AR442" i="90"/>
  <c r="U296" i="90" s="1"/>
  <c r="AF442" i="90"/>
  <c r="T442" i="90"/>
  <c r="H442" i="90"/>
  <c r="BO442" i="90"/>
  <c r="W375" i="90" s="1"/>
  <c r="BC442" i="90"/>
  <c r="AQ442" i="90"/>
  <c r="AA248" i="90" s="1"/>
  <c r="AE442" i="90"/>
  <c r="S442" i="90"/>
  <c r="G442" i="90"/>
  <c r="BN442" i="90"/>
  <c r="V375" i="90" s="1"/>
  <c r="BB442" i="90"/>
  <c r="AP442" i="90"/>
  <c r="Z248" i="90" s="1"/>
  <c r="AD442" i="90"/>
  <c r="R442" i="90"/>
  <c r="F442" i="90"/>
  <c r="BM442" i="90"/>
  <c r="U375" i="90" s="1"/>
  <c r="BA442" i="90"/>
  <c r="AO442" i="90"/>
  <c r="Y248" i="90" s="1"/>
  <c r="AC442" i="90"/>
  <c r="AB173" i="90" s="1"/>
  <c r="Q442" i="90"/>
  <c r="E442" i="90"/>
  <c r="BL442" i="90"/>
  <c r="AZ442" i="90"/>
  <c r="AN442" i="90"/>
  <c r="X248" i="90" s="1"/>
  <c r="AB442" i="90"/>
  <c r="AA173" i="90" s="1"/>
  <c r="P442" i="90"/>
  <c r="O11" i="90"/>
  <c r="O29" i="59"/>
  <c r="N11" i="90"/>
  <c r="N29" i="59"/>
  <c r="D11" i="90"/>
  <c r="N26" i="59"/>
  <c r="O26" i="59"/>
  <c r="D177" i="90"/>
  <c r="D135" i="90"/>
  <c r="D91" i="90"/>
  <c r="N135" i="90"/>
  <c r="D218" i="90"/>
  <c r="D260" i="90" s="1"/>
  <c r="O345" i="90"/>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N114" i="59"/>
  <c r="F346" i="90" s="1"/>
  <c r="BB114" i="59"/>
  <c r="O262" i="90" s="1"/>
  <c r="AP114" i="59"/>
  <c r="J220" i="90" s="1"/>
  <c r="AD114" i="59"/>
  <c r="E178" i="90" s="1"/>
  <c r="R114" i="59"/>
  <c r="F92" i="90" s="1"/>
  <c r="F114" i="59"/>
  <c r="BU114" i="59"/>
  <c r="E391" i="90" s="1"/>
  <c r="BI114" i="59"/>
  <c r="I303" i="90" s="1"/>
  <c r="AW114" i="59"/>
  <c r="J262" i="90" s="1"/>
  <c r="AK114" i="59"/>
  <c r="E220" i="90" s="1"/>
  <c r="Y114" i="59"/>
  <c r="H136" i="90" s="1"/>
  <c r="M114" i="59"/>
  <c r="J51" i="90" s="1"/>
  <c r="BV114" i="59"/>
  <c r="F391" i="90" s="1"/>
  <c r="BG114" i="59"/>
  <c r="G303" i="90" s="1"/>
  <c r="AS114" i="59"/>
  <c r="F262" i="90" s="1"/>
  <c r="AE114" i="59"/>
  <c r="F178" i="90" s="1"/>
  <c r="P114" i="59"/>
  <c r="M51" i="90" s="1"/>
  <c r="BT114" i="59"/>
  <c r="L346" i="90" s="1"/>
  <c r="BF114" i="59"/>
  <c r="F303" i="90" s="1"/>
  <c r="AC114" i="59"/>
  <c r="L136" i="90" s="1"/>
  <c r="BK114" i="59"/>
  <c r="K303" i="90" s="1"/>
  <c r="AT114" i="59"/>
  <c r="G262" i="90" s="1"/>
  <c r="AR114" i="59"/>
  <c r="E262" i="90" s="1"/>
  <c r="O114" i="59"/>
  <c r="L51" i="90" s="1"/>
  <c r="AV114" i="59"/>
  <c r="I262" i="90" s="1"/>
  <c r="BS114" i="59"/>
  <c r="K346" i="90" s="1"/>
  <c r="BE114" i="59"/>
  <c r="E303" i="90" s="1"/>
  <c r="AQ114" i="59"/>
  <c r="K220" i="90" s="1"/>
  <c r="AB114" i="59"/>
  <c r="K136" i="90" s="1"/>
  <c r="N114" i="59"/>
  <c r="K51" i="90" s="1"/>
  <c r="BW114" i="59"/>
  <c r="G391" i="90" s="1"/>
  <c r="BR114" i="59"/>
  <c r="J346" i="90" s="1"/>
  <c r="BD114" i="59"/>
  <c r="Q262" i="90" s="1"/>
  <c r="AO114" i="59"/>
  <c r="I220" i="90" s="1"/>
  <c r="AA114" i="59"/>
  <c r="J136" i="90" s="1"/>
  <c r="L114" i="59"/>
  <c r="I51" i="90" s="1"/>
  <c r="V114" i="59"/>
  <c r="E114" i="59"/>
  <c r="D51" i="90" s="1"/>
  <c r="BQ114" i="59"/>
  <c r="I346" i="90" s="1"/>
  <c r="BC114" i="59"/>
  <c r="P262" i="90" s="1"/>
  <c r="AN114" i="59"/>
  <c r="H220" i="90" s="1"/>
  <c r="Z114" i="59"/>
  <c r="I136" i="90" s="1"/>
  <c r="K114" i="59"/>
  <c r="H51" i="90" s="1"/>
  <c r="I114" i="59"/>
  <c r="F51" i="90" s="1"/>
  <c r="T114" i="59"/>
  <c r="E136" i="90" s="1"/>
  <c r="Q114" i="59"/>
  <c r="E92" i="90" s="1"/>
  <c r="BP114" i="59"/>
  <c r="H346" i="90" s="1"/>
  <c r="BA114" i="59"/>
  <c r="N262" i="90" s="1"/>
  <c r="AM114" i="59"/>
  <c r="G220" i="90" s="1"/>
  <c r="X114" i="59"/>
  <c r="J114" i="59"/>
  <c r="G51" i="90" s="1"/>
  <c r="AZ114" i="59"/>
  <c r="M262" i="90" s="1"/>
  <c r="W114" i="59"/>
  <c r="G136" i="90" s="1"/>
  <c r="H114" i="59"/>
  <c r="E51" i="90" s="1"/>
  <c r="BO114" i="59"/>
  <c r="G346" i="90" s="1"/>
  <c r="AL114" i="59"/>
  <c r="F220" i="90" s="1"/>
  <c r="AH114" i="59"/>
  <c r="I178" i="90" s="1"/>
  <c r="BH114" i="59"/>
  <c r="H303" i="90" s="1"/>
  <c r="BM114" i="59"/>
  <c r="E346" i="90" s="1"/>
  <c r="AY114" i="59"/>
  <c r="L262" i="90" s="1"/>
  <c r="AJ114" i="59"/>
  <c r="K178" i="90" s="1"/>
  <c r="BL114" i="59"/>
  <c r="L303" i="90" s="1"/>
  <c r="AX114" i="59"/>
  <c r="K262" i="90" s="1"/>
  <c r="AI114" i="59"/>
  <c r="J178" i="90" s="1"/>
  <c r="U114" i="59"/>
  <c r="F136" i="90" s="1"/>
  <c r="G114" i="59"/>
  <c r="BJ114" i="59"/>
  <c r="J303" i="90" s="1"/>
  <c r="AU114" i="59"/>
  <c r="H262" i="90" s="1"/>
  <c r="AG114" i="59"/>
  <c r="H178" i="90" s="1"/>
  <c r="S114" i="59"/>
  <c r="G92" i="90" s="1"/>
  <c r="AF114" i="59"/>
  <c r="G178" i="90" s="1"/>
  <c r="B115" i="59"/>
  <c r="M20" i="51"/>
  <c r="M21" i="51"/>
  <c r="M22" i="51"/>
  <c r="M11" i="51"/>
  <c r="M12" i="51"/>
  <c r="M13" i="51"/>
  <c r="O31" i="59" l="1"/>
  <c r="P28" i="59"/>
  <c r="M31" i="59"/>
  <c r="F31" i="59"/>
  <c r="G31" i="59"/>
  <c r="N31" i="59"/>
  <c r="L31" i="59"/>
  <c r="E31" i="59"/>
  <c r="J31" i="59"/>
  <c r="I31" i="59"/>
  <c r="K31" i="59"/>
  <c r="H31" i="59"/>
  <c r="T247" i="90"/>
  <c r="T211" i="90"/>
  <c r="T172" i="90"/>
  <c r="Y296" i="90"/>
  <c r="X288" i="90" s="1"/>
  <c r="AC296" i="90"/>
  <c r="AB288" i="90" s="1"/>
  <c r="AE296" i="90"/>
  <c r="AD288" i="90" s="1"/>
  <c r="AG296" i="90"/>
  <c r="AF288" i="90" s="1"/>
  <c r="V338" i="90"/>
  <c r="U330" i="90" s="1"/>
  <c r="X338" i="90"/>
  <c r="W330" i="90" s="1"/>
  <c r="Z338" i="90"/>
  <c r="Y330" i="90" s="1"/>
  <c r="W296" i="90"/>
  <c r="V288" i="90" s="1"/>
  <c r="AB338" i="90"/>
  <c r="AA330" i="90" s="1"/>
  <c r="AA71" i="90"/>
  <c r="AB97" i="90"/>
  <c r="V212" i="90"/>
  <c r="U203" i="90" s="1"/>
  <c r="X212" i="90"/>
  <c r="W203" i="90" s="1"/>
  <c r="Z212" i="90"/>
  <c r="Y203" i="90" s="1"/>
  <c r="U248" i="90"/>
  <c r="T238" i="90" s="1"/>
  <c r="V296" i="90"/>
  <c r="X296" i="90"/>
  <c r="W288" i="90" s="1"/>
  <c r="Z296" i="90"/>
  <c r="Y288" i="90" s="1"/>
  <c r="AB296" i="90"/>
  <c r="AA288" i="90" s="1"/>
  <c r="Y71" i="90"/>
  <c r="Z97" i="90"/>
  <c r="AD296" i="90"/>
  <c r="AC288" i="90" s="1"/>
  <c r="AF296" i="90"/>
  <c r="AE288" i="90" s="1"/>
  <c r="W338" i="90"/>
  <c r="V330" i="90" s="1"/>
  <c r="Y338" i="90"/>
  <c r="X330" i="90" s="1"/>
  <c r="AA338" i="90"/>
  <c r="Z330" i="90" s="1"/>
  <c r="W71" i="90"/>
  <c r="X97" i="90"/>
  <c r="U71" i="90"/>
  <c r="V97" i="90"/>
  <c r="T71" i="90"/>
  <c r="E84" i="90" s="1"/>
  <c r="U97" i="90"/>
  <c r="V71" i="90"/>
  <c r="W97" i="90"/>
  <c r="Y97" i="90"/>
  <c r="X71" i="90"/>
  <c r="AA97" i="90"/>
  <c r="Z71" i="90"/>
  <c r="AC97" i="90"/>
  <c r="AB71" i="90"/>
  <c r="U173" i="90"/>
  <c r="T165" i="90" s="1"/>
  <c r="U212" i="90"/>
  <c r="T203" i="90" s="1"/>
  <c r="W212" i="90"/>
  <c r="V203" i="90" s="1"/>
  <c r="Y212" i="90"/>
  <c r="X203" i="90" s="1"/>
  <c r="AA212" i="90"/>
  <c r="Z203" i="90" s="1"/>
  <c r="AA296" i="90"/>
  <c r="Z288" i="90" s="1"/>
  <c r="V364" i="90"/>
  <c r="F379" i="90"/>
  <c r="X364" i="90"/>
  <c r="H379" i="90"/>
  <c r="Z364" i="90"/>
  <c r="J379" i="90"/>
  <c r="AB364" i="90"/>
  <c r="L379" i="90"/>
  <c r="U165" i="90"/>
  <c r="F169" i="90"/>
  <c r="V165" i="90"/>
  <c r="G169" i="90"/>
  <c r="W165" i="90"/>
  <c r="H169" i="90"/>
  <c r="Y165" i="90"/>
  <c r="J169" i="90"/>
  <c r="AA165" i="90"/>
  <c r="L169" i="90"/>
  <c r="V238" i="90"/>
  <c r="G253" i="90"/>
  <c r="X238" i="90"/>
  <c r="I253" i="90"/>
  <c r="Z238" i="90"/>
  <c r="K253" i="90"/>
  <c r="U364" i="90"/>
  <c r="E379" i="90"/>
  <c r="W364" i="90"/>
  <c r="G379" i="90"/>
  <c r="Y364" i="90"/>
  <c r="I379" i="90"/>
  <c r="AA364" i="90"/>
  <c r="K379" i="90"/>
  <c r="X165" i="90"/>
  <c r="I169" i="90"/>
  <c r="Z165" i="90"/>
  <c r="K169" i="90"/>
  <c r="U238" i="90"/>
  <c r="F253" i="90"/>
  <c r="W238" i="90"/>
  <c r="H253" i="90"/>
  <c r="Y238" i="90"/>
  <c r="J253" i="90"/>
  <c r="T330" i="90"/>
  <c r="T288" i="90"/>
  <c r="O12" i="90"/>
  <c r="O30" i="59"/>
  <c r="N12" i="90"/>
  <c r="N30" i="59"/>
  <c r="D12" i="90"/>
  <c r="O27" i="59"/>
  <c r="N27" i="59"/>
  <c r="O32" i="59"/>
  <c r="N32" i="59"/>
  <c r="I32" i="59"/>
  <c r="D178" i="90"/>
  <c r="D92" i="90"/>
  <c r="D136" i="90"/>
  <c r="D301" i="90"/>
  <c r="O346" i="90"/>
  <c r="D219" i="90"/>
  <c r="N136"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AC248" i="90" l="1"/>
  <c r="E169" i="90"/>
  <c r="E253" i="90"/>
  <c r="AD173" i="90"/>
  <c r="T296" i="90"/>
  <c r="AG288" i="90" s="1"/>
  <c r="T97" i="90"/>
  <c r="T338" i="90"/>
  <c r="T375" i="90" s="1"/>
  <c r="D379" i="90" s="1"/>
  <c r="U288" i="90"/>
  <c r="W49" i="90"/>
  <c r="J84" i="90"/>
  <c r="X49" i="90"/>
  <c r="I84" i="90"/>
  <c r="Y49" i="90"/>
  <c r="H84" i="90"/>
  <c r="Z49" i="90"/>
  <c r="G84" i="90"/>
  <c r="AA49" i="90"/>
  <c r="F84" i="90"/>
  <c r="T49" i="90"/>
  <c r="M84" i="90"/>
  <c r="V49" i="90"/>
  <c r="K84" i="90"/>
  <c r="U49" i="90"/>
  <c r="L84" i="90"/>
  <c r="AB49" i="90"/>
  <c r="AC71" i="90"/>
  <c r="D84" i="90" s="1"/>
  <c r="N33" i="59"/>
  <c r="O33" i="59"/>
  <c r="D179" i="90"/>
  <c r="D137" i="90"/>
  <c r="D93" i="90"/>
  <c r="D220" i="90"/>
  <c r="D262" i="90" s="1"/>
  <c r="D344" i="90"/>
  <c r="D389" i="90" s="1"/>
  <c r="D261" i="90"/>
  <c r="N137" i="90"/>
  <c r="O347"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AB330" i="90" l="1"/>
  <c r="T248" i="90"/>
  <c r="T173" i="90"/>
  <c r="T212" i="90"/>
  <c r="AA203" i="90" s="1"/>
  <c r="AC49" i="90"/>
  <c r="D303" i="90"/>
  <c r="D302" i="90"/>
  <c r="D94" i="90"/>
  <c r="D180" i="90"/>
  <c r="D138" i="90"/>
  <c r="O348" i="90"/>
  <c r="D221" i="90"/>
  <c r="D263" i="90" s="1"/>
  <c r="N138" i="90"/>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AB165" i="90" l="1"/>
  <c r="D169" i="90"/>
  <c r="AA238" i="90"/>
  <c r="D253" i="90"/>
  <c r="D345" i="90"/>
  <c r="D304" i="90"/>
  <c r="D346" i="90"/>
  <c r="D391" i="90" s="1"/>
  <c r="O349" i="90"/>
  <c r="N139" i="90"/>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O350" i="90"/>
  <c r="N140"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N141" i="90"/>
  <c r="D97" i="90"/>
  <c r="D141" i="90"/>
  <c r="D183" i="90"/>
  <c r="O351"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O352" i="90" l="1"/>
  <c r="D98" i="90"/>
  <c r="D142" i="90"/>
  <c r="D184" i="90"/>
  <c r="N142"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N143" i="90" l="1"/>
  <c r="D99" i="90"/>
  <c r="D143" i="90"/>
  <c r="D185" i="90"/>
  <c r="D393" i="90"/>
  <c r="D350" i="90"/>
  <c r="D395" i="90" s="1"/>
  <c r="O353" i="90"/>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O354" i="90"/>
  <c r="D227" i="90"/>
  <c r="D269" i="90" s="1"/>
  <c r="D308" i="90"/>
  <c r="N144"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N145" i="90"/>
  <c r="O355" i="90"/>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N146" i="90"/>
  <c r="D353" i="90"/>
  <c r="D398" i="90" s="1"/>
  <c r="D188" i="90"/>
  <c r="D102" i="90"/>
  <c r="D146" i="90"/>
  <c r="D270" i="90"/>
  <c r="O356"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N147" i="90"/>
  <c r="O357"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N148" i="90" l="1"/>
  <c r="D190" i="90"/>
  <c r="D104" i="90"/>
  <c r="D148" i="90"/>
  <c r="D231" i="90"/>
  <c r="D313" i="90"/>
  <c r="D354" i="90"/>
  <c r="O358"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N149" i="90"/>
  <c r="D399" i="90"/>
  <c r="D273" i="90"/>
  <c r="D356" i="90"/>
  <c r="D401" i="90" s="1"/>
  <c r="O359" i="90"/>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O360" i="90"/>
  <c r="D233" i="90"/>
  <c r="D275" i="90" s="1"/>
  <c r="D315" i="90"/>
  <c r="D192" i="90"/>
  <c r="D106" i="90"/>
  <c r="D150" i="90"/>
  <c r="N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O361" i="90" l="1"/>
  <c r="D316" i="90"/>
  <c r="D193" i="90"/>
  <c r="D107" i="90"/>
  <c r="D151" i="90"/>
  <c r="D358" i="90"/>
  <c r="D403" i="90" s="1"/>
  <c r="D357" i="90"/>
  <c r="D234" i="90"/>
  <c r="N151"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N152" i="90"/>
  <c r="D194" i="90"/>
  <c r="D108" i="90"/>
  <c r="D152" i="90"/>
  <c r="D276" i="90"/>
  <c r="O362"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O363" i="90"/>
  <c r="N153" i="90"/>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N154" i="90" l="1"/>
  <c r="O364" i="90"/>
  <c r="D319" i="90"/>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O365" i="90"/>
  <c r="D405" i="90"/>
  <c r="N15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O366" i="90"/>
  <c r="D239" i="90"/>
  <c r="D281" i="90" s="1"/>
  <c r="D320" i="90"/>
  <c r="N156"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N157" i="90"/>
  <c r="D199" i="90"/>
  <c r="D113" i="90"/>
  <c r="D157" i="90"/>
  <c r="D240" i="90"/>
  <c r="D364" i="90"/>
  <c r="D409" i="90" s="1"/>
  <c r="D322" i="90"/>
  <c r="O367"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O368" i="90"/>
  <c r="D282" i="90"/>
  <c r="N158"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O369" i="90" l="1"/>
  <c r="N159" i="90"/>
  <c r="D242" i="90"/>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O370" i="90" l="1"/>
  <c r="F202" i="90"/>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N160"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O371" i="90" l="1"/>
  <c r="N161" i="90"/>
  <c r="E77" i="90"/>
  <c r="G77" i="90"/>
  <c r="I77" i="90"/>
  <c r="K77" i="90"/>
  <c r="D203" i="90"/>
  <c r="D161" i="90"/>
  <c r="D117" i="90"/>
  <c r="G329" i="90"/>
  <c r="D326" i="90"/>
  <c r="D77" i="90"/>
  <c r="F118" i="90"/>
  <c r="E162" i="90"/>
  <c r="I162" i="90"/>
  <c r="E118" i="90"/>
  <c r="E204" i="90"/>
  <c r="G204" i="90"/>
  <c r="I204" i="90"/>
  <c r="F246" i="90"/>
  <c r="J246" i="90"/>
  <c r="E288" i="90"/>
  <c r="G288" i="90"/>
  <c r="K288" i="90"/>
  <c r="D327" i="90"/>
  <c r="O372"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N162" i="90" l="1"/>
  <c r="D245" i="90"/>
  <c r="D287" i="90" s="1"/>
  <c r="D205" i="90"/>
  <c r="D119" i="90"/>
  <c r="D163" i="90"/>
  <c r="D370" i="90"/>
  <c r="D415" i="90" s="1"/>
  <c r="N163" i="90"/>
  <c r="D204" i="90"/>
  <c r="D118" i="90"/>
  <c r="D162" i="90"/>
  <c r="O373"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O374" i="90"/>
  <c r="D414" i="90"/>
  <c r="N16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N165" i="90" l="1"/>
  <c r="D371" i="90"/>
  <c r="D416" i="90" s="1"/>
  <c r="O375" i="90"/>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122" i="90" s="1"/>
  <c r="D125"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O376" i="90" l="1"/>
  <c r="D208" i="90"/>
  <c r="D250" i="90" s="1"/>
  <c r="D292" i="90" s="1"/>
  <c r="D166" i="90"/>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N166" i="90"/>
  <c r="D374" i="90"/>
  <c r="D419" i="90" s="1"/>
  <c r="D29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D211" i="90" l="1"/>
  <c r="K55" i="59"/>
  <c r="J55" i="59"/>
  <c r="I55" i="59"/>
  <c r="H55" i="59"/>
  <c r="G55" i="59"/>
  <c r="E55" i="59"/>
  <c r="D55" i="59"/>
  <c r="F55" i="59"/>
  <c r="O377" i="90"/>
  <c r="N167" i="90"/>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F91" i="59"/>
  <c r="E91" i="59"/>
  <c r="D91" i="59"/>
  <c r="J61" i="59"/>
  <c r="I61" i="59"/>
  <c r="H61" i="59"/>
  <c r="D61" i="59"/>
  <c r="F61" i="59"/>
  <c r="G61" i="59"/>
  <c r="E61" i="59"/>
  <c r="L294" i="90"/>
  <c r="L297" i="90" s="1"/>
  <c r="AA289" i="90" s="1"/>
  <c r="AY102" i="59"/>
  <c r="K75" i="59" s="1"/>
  <c r="I378" i="90"/>
  <c r="I380" i="90" s="1"/>
  <c r="BQ102" i="59"/>
  <c r="H85" i="59" s="1"/>
  <c r="G423" i="90"/>
  <c r="G426" i="90" s="1"/>
  <c r="BW102" i="59"/>
  <c r="F93" i="59" s="1"/>
  <c r="E83" i="90"/>
  <c r="E86" i="90" s="1"/>
  <c r="T72" i="90" s="1"/>
  <c r="H102" i="59"/>
  <c r="D43" i="59" s="1"/>
  <c r="K335" i="90"/>
  <c r="K338" i="90" s="1"/>
  <c r="Z331" i="90" s="1"/>
  <c r="BK102" i="59"/>
  <c r="J80" i="59" s="1"/>
  <c r="E423" i="90"/>
  <c r="E426" i="90" s="1"/>
  <c r="BU102" i="59"/>
  <c r="D93" i="59" s="1"/>
  <c r="H83" i="90"/>
  <c r="H86" i="90" s="1"/>
  <c r="W72" i="90" s="1"/>
  <c r="Y48" i="90" s="1"/>
  <c r="K102" i="59"/>
  <c r="G43" i="59" s="1"/>
  <c r="I83" i="90"/>
  <c r="I85" i="90" s="1"/>
  <c r="L102" i="59"/>
  <c r="H43" i="59" s="1"/>
  <c r="K83" i="90"/>
  <c r="K86" i="90" s="1"/>
  <c r="Z72" i="90" s="1"/>
  <c r="V48" i="90" s="1"/>
  <c r="N102" i="59"/>
  <c r="J43" i="59" s="1"/>
  <c r="M83" i="90"/>
  <c r="M86" i="90" s="1"/>
  <c r="AB72" i="90" s="1"/>
  <c r="T48" i="90" s="1"/>
  <c r="P102" i="59"/>
  <c r="L43" i="59" s="1"/>
  <c r="F124" i="90"/>
  <c r="F127" i="90" s="1"/>
  <c r="R102" i="59"/>
  <c r="E48" i="59" s="1"/>
  <c r="E168" i="90"/>
  <c r="E170" i="90" s="1"/>
  <c r="T102" i="59"/>
  <c r="P294" i="90"/>
  <c r="P297" i="90" s="1"/>
  <c r="AE289" i="90" s="1"/>
  <c r="BC102" i="59"/>
  <c r="O75" i="59" s="1"/>
  <c r="I168" i="90"/>
  <c r="Z102" i="59"/>
  <c r="K168" i="90"/>
  <c r="K170" i="90" s="1"/>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J381" i="90" s="1"/>
  <c r="Z365" i="90" s="1"/>
  <c r="BR102" i="59"/>
  <c r="I85" i="59" s="1"/>
  <c r="G168" i="90"/>
  <c r="G170" i="90" s="1"/>
  <c r="W102" i="59"/>
  <c r="J210" i="90"/>
  <c r="J213" i="90" s="1"/>
  <c r="Y204" i="90" s="1"/>
  <c r="AI102" i="59"/>
  <c r="I63" i="59" s="1"/>
  <c r="K210" i="90"/>
  <c r="K213" i="90" s="1"/>
  <c r="Z204" i="90" s="1"/>
  <c r="AJ102" i="59"/>
  <c r="J63" i="59" s="1"/>
  <c r="F252" i="90"/>
  <c r="F255" i="90" s="1"/>
  <c r="U239" i="90" s="1"/>
  <c r="AL102" i="59"/>
  <c r="E69" i="59" s="1"/>
  <c r="H252" i="90"/>
  <c r="H255" i="90" s="1"/>
  <c r="W239" i="90" s="1"/>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G381" i="90" s="1"/>
  <c r="W365" i="90" s="1"/>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V365" i="90" s="1"/>
  <c r="BN102" i="59"/>
  <c r="E85" i="59" s="1"/>
  <c r="H378" i="90"/>
  <c r="H380" i="90" s="1"/>
  <c r="BP102" i="59"/>
  <c r="G85" i="59" s="1"/>
  <c r="N294" i="90"/>
  <c r="N297" i="90" s="1"/>
  <c r="AC289" i="90" s="1"/>
  <c r="BA102" i="59"/>
  <c r="M75" i="59" s="1"/>
  <c r="H294" i="90"/>
  <c r="H297" i="90" s="1"/>
  <c r="W289" i="90" s="1"/>
  <c r="AU102" i="59"/>
  <c r="G75" i="59" s="1"/>
  <c r="F423" i="90"/>
  <c r="F426" i="90" s="1"/>
  <c r="BV102" i="59"/>
  <c r="E93" i="59" s="1"/>
  <c r="D83" i="90"/>
  <c r="D86" i="90" s="1"/>
  <c r="E102" i="59"/>
  <c r="C85" i="59" s="1"/>
  <c r="F83" i="90"/>
  <c r="F86" i="90" s="1"/>
  <c r="U72" i="90" s="1"/>
  <c r="AA48" i="90" s="1"/>
  <c r="I102" i="59"/>
  <c r="E43" i="59" s="1"/>
  <c r="E335" i="90"/>
  <c r="E338" i="90" s="1"/>
  <c r="T331" i="90" s="1"/>
  <c r="BE102" i="59"/>
  <c r="D80" i="59" s="1"/>
  <c r="K378" i="90"/>
  <c r="K381" i="90" s="1"/>
  <c r="AA365" i="90" s="1"/>
  <c r="BS102" i="59"/>
  <c r="J85" i="59" s="1"/>
  <c r="G83" i="90"/>
  <c r="G85" i="90" s="1"/>
  <c r="J102" i="59"/>
  <c r="F43" i="59" s="1"/>
  <c r="L83" i="90"/>
  <c r="L86" i="90" s="1"/>
  <c r="AA72" i="90" s="1"/>
  <c r="U48" i="90" s="1"/>
  <c r="O102" i="59"/>
  <c r="K43" i="59" s="1"/>
  <c r="G124" i="90"/>
  <c r="G127" i="90" s="1"/>
  <c r="S102" i="59"/>
  <c r="F48" i="59" s="1"/>
  <c r="F168" i="90"/>
  <c r="F170" i="90" s="1"/>
  <c r="U102" i="59"/>
  <c r="E378" i="90"/>
  <c r="E380" i="90" s="1"/>
  <c r="BM102" i="59"/>
  <c r="H168" i="90"/>
  <c r="H171" i="90" s="1"/>
  <c r="W166" i="90" s="1"/>
  <c r="Y102" i="59"/>
  <c r="J168" i="90"/>
  <c r="J171" i="90" s="1"/>
  <c r="Y166" i="90" s="1"/>
  <c r="AA102" i="59"/>
  <c r="L168" i="90"/>
  <c r="L170" i="90" s="1"/>
  <c r="AC102" i="59"/>
  <c r="F210" i="90"/>
  <c r="F213" i="90" s="1"/>
  <c r="U204" i="90" s="1"/>
  <c r="AE102" i="59"/>
  <c r="E63" i="59" s="1"/>
  <c r="H210" i="90"/>
  <c r="H213" i="90" s="1"/>
  <c r="W204" i="90" s="1"/>
  <c r="AG102" i="59"/>
  <c r="G63" i="59" s="1"/>
  <c r="J294" i="90"/>
  <c r="J297" i="90" s="1"/>
  <c r="Y289" i="90" s="1"/>
  <c r="AW102" i="59"/>
  <c r="I75" i="59" s="1"/>
  <c r="L378" i="90"/>
  <c r="L381" i="90" s="1"/>
  <c r="AB365" i="90" s="1"/>
  <c r="BT102" i="59"/>
  <c r="K85" i="59" s="1"/>
  <c r="J83" i="90"/>
  <c r="J85" i="90" s="1"/>
  <c r="M102" i="59"/>
  <c r="I43" i="59" s="1"/>
  <c r="E124" i="90"/>
  <c r="E127" i="90" s="1"/>
  <c r="Q102" i="59"/>
  <c r="D48" i="59" s="1"/>
  <c r="I210" i="90"/>
  <c r="I213" i="90" s="1"/>
  <c r="X204" i="90" s="1"/>
  <c r="AH102" i="59"/>
  <c r="H63" i="59" s="1"/>
  <c r="E252" i="90"/>
  <c r="E254" i="90" s="1"/>
  <c r="AK102" i="59"/>
  <c r="D69" i="59" s="1"/>
  <c r="G252" i="90"/>
  <c r="G254" i="90" s="1"/>
  <c r="AM102" i="59"/>
  <c r="F69" i="59" s="1"/>
  <c r="I252" i="90"/>
  <c r="I255" i="90" s="1"/>
  <c r="X239" i="90" s="1"/>
  <c r="AO102" i="59"/>
  <c r="H69" i="59" s="1"/>
  <c r="K252" i="90"/>
  <c r="K255" i="90" s="1"/>
  <c r="Z239" i="90" s="1"/>
  <c r="AQ102" i="59"/>
  <c r="J69" i="59" s="1"/>
  <c r="F294" i="90"/>
  <c r="F297" i="90" s="1"/>
  <c r="U289" i="90" s="1"/>
  <c r="AS102" i="59"/>
  <c r="E75" i="59" s="1"/>
  <c r="I171" i="90"/>
  <c r="X166" i="90" s="1"/>
  <c r="I170" i="90"/>
  <c r="K171" i="90"/>
  <c r="Z166" i="90" s="1"/>
  <c r="G171" i="90"/>
  <c r="V166" i="90" s="1"/>
  <c r="I381" i="90"/>
  <c r="Y365" i="90" s="1"/>
  <c r="D417" i="90"/>
  <c r="D333" i="90"/>
  <c r="D295" i="90"/>
  <c r="D251" i="90"/>
  <c r="D293" i="90" s="1"/>
  <c r="D212" i="90"/>
  <c r="D124" i="90"/>
  <c r="D127" i="90" s="1"/>
  <c r="D168" i="90"/>
  <c r="F85" i="90"/>
  <c r="D332" i="90"/>
  <c r="I86" i="90"/>
  <c r="X72" i="90" s="1"/>
  <c r="X48" i="90" s="1"/>
  <c r="J254" i="90" l="1"/>
  <c r="J380" i="90"/>
  <c r="D210" i="90"/>
  <c r="D252" i="90" s="1"/>
  <c r="D254" i="90" s="1"/>
  <c r="E85" i="90"/>
  <c r="H381" i="90"/>
  <c r="X365" i="90" s="1"/>
  <c r="F380" i="90"/>
  <c r="M85" i="90"/>
  <c r="F171" i="90"/>
  <c r="U166" i="90" s="1"/>
  <c r="K85" i="90"/>
  <c r="G380" i="90"/>
  <c r="D85" i="59"/>
  <c r="AB48" i="90"/>
  <c r="D171" i="90"/>
  <c r="D170" i="90"/>
  <c r="E381" i="90"/>
  <c r="U365" i="90" s="1"/>
  <c r="I254" i="90"/>
  <c r="G255" i="90"/>
  <c r="V239" i="90" s="1"/>
  <c r="O378" i="90"/>
  <c r="E255" i="90"/>
  <c r="T239" i="90" s="1"/>
  <c r="E171" i="90"/>
  <c r="T166" i="90" s="1"/>
  <c r="G56" i="59"/>
  <c r="F56" i="59"/>
  <c r="E56" i="59"/>
  <c r="D56" i="59"/>
  <c r="K56" i="59"/>
  <c r="H56" i="59"/>
  <c r="J56" i="59"/>
  <c r="I56" i="59"/>
  <c r="H170" i="90"/>
  <c r="L380" i="90"/>
  <c r="L171" i="90"/>
  <c r="AA166" i="90" s="1"/>
  <c r="N168" i="90"/>
  <c r="K380" i="90"/>
  <c r="L85" i="90"/>
  <c r="H254" i="90"/>
  <c r="H85" i="90"/>
  <c r="I62" i="59"/>
  <c r="E62" i="59"/>
  <c r="H62" i="59"/>
  <c r="G62" i="59"/>
  <c r="F62" i="59"/>
  <c r="J62" i="59"/>
  <c r="D62" i="59"/>
  <c r="J68" i="59"/>
  <c r="E68" i="59"/>
  <c r="G68" i="59"/>
  <c r="H68" i="59"/>
  <c r="F68" i="59"/>
  <c r="I68" i="59"/>
  <c r="D68" i="59"/>
  <c r="H84" i="59"/>
  <c r="G84" i="59"/>
  <c r="F84" i="59"/>
  <c r="J84" i="59"/>
  <c r="I84" i="59"/>
  <c r="D84" i="59"/>
  <c r="E84" i="59"/>
  <c r="K84" i="59"/>
  <c r="F92" i="59"/>
  <c r="D92" i="59"/>
  <c r="E92" i="59"/>
  <c r="F254" i="90"/>
  <c r="G86" i="90"/>
  <c r="V72" i="90" s="1"/>
  <c r="Z48" i="90" s="1"/>
  <c r="J170" i="90"/>
  <c r="C69" i="59"/>
  <c r="C93" i="59"/>
  <c r="C80" i="59"/>
  <c r="C43" i="59"/>
  <c r="C63" i="59"/>
  <c r="C48" i="59"/>
  <c r="C75" i="59"/>
  <c r="C37" i="59"/>
  <c r="C57" i="59"/>
  <c r="J86" i="90"/>
  <c r="Y72" i="90" s="1"/>
  <c r="W48" i="90" s="1"/>
  <c r="K254" i="90"/>
  <c r="D213" i="90"/>
  <c r="AA204" i="90" s="1"/>
  <c r="D334" i="90"/>
  <c r="D296" i="90"/>
  <c r="D376" i="90"/>
  <c r="D421" i="90" s="1"/>
  <c r="D424" i="90" s="1"/>
  <c r="D336" i="90"/>
  <c r="D375" i="90"/>
  <c r="AB166" i="90" l="1"/>
  <c r="AC48" i="90"/>
  <c r="AC72" i="90"/>
  <c r="D85" i="90"/>
  <c r="K57" i="59"/>
  <c r="J57" i="59"/>
  <c r="I57" i="59"/>
  <c r="H57" i="59"/>
  <c r="F57" i="59"/>
  <c r="E57" i="59"/>
  <c r="G57" i="59"/>
  <c r="D57" i="59"/>
  <c r="D420" i="90"/>
  <c r="D377" i="90"/>
  <c r="D422" i="90" s="1"/>
  <c r="D425" i="90" s="1"/>
  <c r="D337" i="90"/>
  <c r="D294" i="90"/>
  <c r="D255" i="90"/>
  <c r="AA239" i="90" s="1"/>
  <c r="D335" i="90" l="1"/>
  <c r="D297" i="90"/>
  <c r="AG289" i="90" s="1"/>
  <c r="D378" i="90" l="1"/>
  <c r="D380" i="90" s="1"/>
  <c r="D338" i="90"/>
  <c r="AB331" i="90" s="1"/>
  <c r="D423" i="90" l="1"/>
  <c r="D426" i="90" s="1"/>
  <c r="D381" i="90"/>
</calcChain>
</file>

<file path=xl/sharedStrings.xml><?xml version="1.0" encoding="utf-8"?>
<sst xmlns="http://schemas.openxmlformats.org/spreadsheetml/2006/main" count="55216" uniqueCount="614">
  <si>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</si>
  <si>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</si>
  <si>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</si>
  <si>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</si>
  <si>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</si>
  <si>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</si>
  <si>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</si>
  <si>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</si>
  <si>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</si>
  <si>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</si>
  <si>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</si>
  <si>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</si>
  <si>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</si>
  <si>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</si>
  <si>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</si>
  <si>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</si>
  <si>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</si>
  <si>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</si>
  <si>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</si>
  <si>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</si>
  <si>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</si>
  <si>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</si>
  <si>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</si>
  <si>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</si>
  <si>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</si>
  <si>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</si>
  <si>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</si>
  <si>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</si>
  <si>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</si>
  <si>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</si>
  <si>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</si>
  <si>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</si>
  <si>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</si>
  <si>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</si>
  <si>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</si>
  <si>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</si>
  <si>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</si>
  <si>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</si>
  <si>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</si>
  <si>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</si>
  <si>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</si>
  <si>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</si>
  <si>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</si>
  <si>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</si>
  <si>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</si>
  <si>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</si>
  <si>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</si>
  <si>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</si>
  <si>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</si>
  <si>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</si>
  <si>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</si>
  <si>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</si>
  <si>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</si>
  <si>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</si>
  <si>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</si>
  <si>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</si>
  <si>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</si>
  <si>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</si>
  <si>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</si>
  <si>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</si>
  <si>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</si>
  <si>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</si>
  <si>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</si>
  <si>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</si>
  <si>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</si>
  <si>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</si>
  <si>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</si>
  <si>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</si>
  <si>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</si>
  <si>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</si>
  <si>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</si>
  <si>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</si>
  <si>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</si>
  <si>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</si>
  <si>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</si>
  <si>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</si>
  <si>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</si>
  <si>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</si>
  <si>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</si>
  <si>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</si>
  <si>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</si>
  <si>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</si>
  <si>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</si>
  <si>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</si>
  <si>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</si>
  <si>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</si>
  <si>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</si>
  <si>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</si>
  <si>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</si>
  <si>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</si>
  <si>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</si>
  <si>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</si>
  <si>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</si>
  <si>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</si>
  <si>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</si>
  <si>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</si>
  <si>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</si>
  <si>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</si>
  <si>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</si>
  <si>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</si>
  <si>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</si>
  <si>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</si>
  <si>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</si>
  <si>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</si>
  <si>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</si>
  <si>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</si>
  <si>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</si>
  <si>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</si>
  <si>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</si>
  <si>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</si>
  <si>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</si>
  <si>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</si>
  <si>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</si>
  <si>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</si>
  <si>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</si>
  <si>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</si>
  <si>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</si>
  <si>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</si>
  <si>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</si>
  <si>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</si>
  <si>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</si>
  <si>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</si>
  <si>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</si>
  <si>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</si>
  <si>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</si>
  <si>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</si>
  <si>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</si>
  <si>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</si>
  <si>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</si>
  <si>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</si>
  <si>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</si>
  <si>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</si>
  <si>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</si>
  <si>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</si>
  <si>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</si>
  <si>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</si>
  <si>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</si>
  <si>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</si>
  <si>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</si>
  <si>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</si>
  <si>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</si>
  <si>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</si>
  <si>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</si>
  <si>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</si>
  <si>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</si>
  <si>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</si>
  <si>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</si>
  <si>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</si>
  <si>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</si>
  <si>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</si>
  <si>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</si>
  <si>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</si>
  <si>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</si>
  <si>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</si>
  <si>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</si>
  <si>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</si>
  <si>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</si>
  <si>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</si>
  <si>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</si>
  <si>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</si>
  <si>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</si>
  <si>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</si>
  <si>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</si>
  <si>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</si>
  <si>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</si>
  <si>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</si>
  <si>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</si>
  <si>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</si>
  <si>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</si>
  <si>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</si>
  <si>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</si>
  <si>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</si>
  <si>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</si>
  <si>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</si>
  <si>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</si>
  <si>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</si>
  <si>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</si>
  <si>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</si>
  <si>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</si>
  <si>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</si>
  <si>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</si>
  <si>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</si>
  <si>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</si>
  <si>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</si>
  <si>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</si>
  <si>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</si>
  <si>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</si>
  <si>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</si>
  <si>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</si>
  <si>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</si>
  <si>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</si>
  <si>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</si>
  <si>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</si>
  <si>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</si>
  <si>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</si>
  <si>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</si>
  <si>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</si>
  <si>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</si>
  <si>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</si>
  <si>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</si>
  <si>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</si>
  <si>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</si>
  <si>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</si>
  <si>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</si>
  <si>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</si>
  <si>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</si>
  <si>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</si>
  <si>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</si>
  <si>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</si>
  <si>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</si>
  <si>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</si>
  <si>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</si>
  <si>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</si>
  <si>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</si>
  <si>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</si>
  <si>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</si>
  <si>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</si>
  <si>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</si>
  <si>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</si>
  <si>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</si>
  <si>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</si>
  <si>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</si>
  <si>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</si>
  <si>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</si>
  <si>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</si>
  <si>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</si>
  <si>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</si>
  <si>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</si>
  <si>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</si>
  <si>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</si>
  <si>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</si>
  <si>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</si>
  <si>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</si>
  <si>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</si>
  <si>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</si>
  <si>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</si>
  <si>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</si>
  <si>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</si>
  <si>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</si>
  <si>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</si>
  <si>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</si>
  <si>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</si>
  <si>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</si>
  <si>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</si>
  <si>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</si>
  <si>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</si>
  <si>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</si>
  <si>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</si>
  <si>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</si>
  <si>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</si>
  <si>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</si>
  <si>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</si>
  <si>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</si>
  <si>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</si>
  <si>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</si>
  <si>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</si>
  <si>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</si>
  <si>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</si>
  <si>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</si>
  <si>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</si>
  <si>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</si>
  <si>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</si>
  <si>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</si>
  <si>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</si>
  <si>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</si>
  <si>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</si>
  <si>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</si>
  <si>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</si>
  <si>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</si>
  <si>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</si>
  <si>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</si>
  <si>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</si>
  <si>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</si>
  <si>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</si>
  <si>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</si>
  <si>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</si>
  <si>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</si>
  <si>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</si>
  <si>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</si>
  <si>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</si>
  <si>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</si>
  <si>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</si>
  <si>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</si>
  <si>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</si>
  <si>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</si>
  <si>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</si>
  <si>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</si>
  <si>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</si>
  <si>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</si>
  <si>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</si>
  <si>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</si>
  <si>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</si>
  <si>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</si>
  <si>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</si>
  <si>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</si>
  <si>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</si>
  <si>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</si>
  <si>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</si>
  <si>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</si>
  <si>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</si>
  <si>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</si>
  <si>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</si>
  <si>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</si>
  <si>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</si>
  <si>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</si>
  <si>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</si>
  <si>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</si>
  <si>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</si>
  <si>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</si>
  <si>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</si>
  <si>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</si>
  <si>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</si>
  <si>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</si>
  <si>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</si>
  <si>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</si>
  <si>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</si>
  <si>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</si>
  <si>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</si>
  <si>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</si>
  <si>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</si>
  <si>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</si>
  <si>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</si>
  <si>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</si>
  <si>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</si>
  <si>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</si>
  <si>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</si>
  <si>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</si>
  <si>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</si>
  <si>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</si>
  <si>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</si>
  <si>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</si>
  <si>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</si>
  <si>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</si>
  <si>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</si>
  <si>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</si>
  <si>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</si>
  <si>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</si>
  <si>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</si>
  <si>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</si>
  <si>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</si>
  <si>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</si>
  <si>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</si>
  <si>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</si>
  <si>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</si>
  <si>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</si>
  <si>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</si>
  <si>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</si>
  <si>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</si>
  <si>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</si>
  <si>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</si>
  <si>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</si>
  <si>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</si>
  <si>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</si>
  <si>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</si>
  <si>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</si>
  <si>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</si>
  <si>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</si>
  <si>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</si>
  <si>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</si>
  <si>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</si>
  <si>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</si>
  <si>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</si>
  <si>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</si>
  <si>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</si>
  <si>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</si>
  <si>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</si>
  <si>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</si>
  <si>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</si>
  <si>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</si>
  <si>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</si>
  <si>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</si>
  <si>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</si>
  <si>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</si>
  <si>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</si>
  <si>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</si>
  <si>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年度</t>
    <rPh sb="0" eb="2">
      <t>ネンド</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</si>
  <si>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</si>
  <si>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大阪府大阪市西区</t>
  </si>
  <si>
    <t>大阪府大阪市港区</t>
  </si>
  <si>
    <t>大阪府大阪市東淀川区</t>
  </si>
  <si>
    <t>大阪府大阪市阿倍野区</t>
  </si>
  <si>
    <t>大阪府大阪市鶴見区</t>
  </si>
  <si>
    <t>大阪府堺市南区</t>
  </si>
  <si>
    <t>平成27年1月暫定値</t>
  </si>
  <si>
    <t>総数</t>
  </si>
  <si>
    <t>男性</t>
    <rPh sb="0" eb="2">
      <t>ダンセイ</t>
    </rPh>
    <phoneticPr fontId="17"/>
  </si>
  <si>
    <t>女性</t>
    <rPh sb="0" eb="2">
      <t>ジョセイ</t>
    </rPh>
    <phoneticPr fontId="17"/>
  </si>
  <si>
    <t>女性</t>
    <rPh sb="0" eb="2">
      <t>ジョセイ</t>
    </rPh>
    <phoneticPr fontId="17"/>
  </si>
  <si>
    <t>大阪府大阪市東成区</t>
  </si>
  <si>
    <t>大阪府大阪市都島区</t>
  </si>
  <si>
    <t>大阪府大阪市東住吉区</t>
  </si>
  <si>
    <t>大阪府大阪市天王寺区</t>
  </si>
  <si>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</si>
  <si>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</si>
  <si>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</si>
  <si>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</si>
  <si>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</si>
  <si>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</si>
  <si>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</si>
  <si>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</si>
  <si>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</si>
  <si>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</si>
  <si>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</si>
  <si>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</si>
  <si>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</si>
  <si>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</si>
  <si>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</si>
  <si>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</si>
  <si>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</si>
  <si>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</si>
  <si>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</si>
  <si>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</si>
  <si>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</si>
  <si>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</si>
  <si>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</si>
  <si>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</si>
  <si>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</si>
  <si>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</si>
  <si>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</si>
  <si>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</si>
  <si>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</si>
  <si>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</si>
  <si>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</si>
  <si>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</si>
  <si>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</si>
  <si>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</si>
  <si>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</si>
  <si>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</si>
  <si>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</si>
  <si>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</si>
  <si>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</si>
  <si>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</si>
  <si>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【平成２７年１月中における○○市の自殺者数の内訳】</t>
    <rPh sb="7" eb="8">
      <t>ガツ</t>
    </rPh>
    <rPh sb="15" eb="16">
      <t>シ</t>
    </rPh>
    <rPh sb="16" eb="17">
      <t>トヨイチ</t>
    </rPh>
    <rPh sb="19" eb="20">
      <t>シャ</t>
    </rPh>
    <rPh sb="20" eb="21">
      <t>スウ</t>
    </rPh>
    <phoneticPr fontId="18"/>
  </si>
  <si>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</si>
  <si>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</si>
  <si>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</si>
  <si>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</si>
  <si>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</si>
  <si>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6"/>
  </si>
  <si>
    <t>※更新の作業中は画面がチラチラしますが故障ではありません。</t>
    <rPh sb="1" eb="3">
      <t>コウシン</t>
    </rPh>
    <rPh sb="4" eb="6">
      <t>サギョウ</t>
    </rPh>
    <rPh sb="6" eb="7">
      <t>チュウ</t>
    </rPh>
    <rPh sb="8" eb="10">
      <t>ガメン</t>
    </rPh>
    <rPh sb="19" eb="21">
      <t>コショウ</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</si>
  <si>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</si>
  <si>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</si>
  <si>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</si>
  <si>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</si>
  <si>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</si>
  <si>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</si>
  <si>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</si>
  <si>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</si>
  <si>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</si>
  <si>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</si>
  <si>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</si>
  <si>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</si>
  <si>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</si>
  <si>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</si>
  <si>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</si>
  <si>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</si>
  <si>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</si>
  <si>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</si>
  <si>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</si>
  <si>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</si>
  <si>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自営業・家族従事者　</t>
    <phoneticPr fontId="18"/>
  </si>
  <si>
    <t>被雇用・勤め人</t>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</si>
  <si>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</si>
  <si>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</si>
  <si>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</si>
  <si>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</si>
  <si>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</si>
  <si>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</si>
  <si>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</si>
  <si>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</si>
  <si>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</si>
  <si>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</si>
  <si>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</si>
  <si>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</si>
  <si>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</si>
  <si>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</si>
  <si>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</si>
  <si>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</si>
  <si>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</si>
  <si>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</si>
  <si>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</si>
  <si>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</si>
  <si>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</si>
  <si>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</si>
  <si>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</si>
  <si>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</si>
  <si>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</si>
  <si>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</si>
  <si>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月別市町村別自殺者集計表（発見日・発見地）の使い方</t>
    <rPh sb="0" eb="2">
      <t>ツキベツ</t>
    </rPh>
    <rPh sb="2" eb="6">
      <t>シチョウソンベツ</t>
    </rPh>
    <rPh sb="6" eb="9">
      <t>ジサツシャ</t>
    </rPh>
    <rPh sb="9" eb="11">
      <t>シュウケイ</t>
    </rPh>
    <rPh sb="11" eb="12">
      <t>ヒョウ</t>
    </rPh>
    <rPh sb="13" eb="16">
      <t>ハッケンビ</t>
    </rPh>
    <rPh sb="17" eb="19">
      <t>ハッケン</t>
    </rPh>
    <rPh sb="19" eb="20">
      <t>チ</t>
    </rPh>
    <rPh sb="22" eb="23">
      <t>ツカ</t>
    </rPh>
    <rPh sb="24" eb="25">
      <t>カタ</t>
    </rPh>
    <phoneticPr fontId="26"/>
  </si>
  <si>
    <t>５．大阪府集計のデータ（B６表)を月別シートの90行目に貼り付ける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</si>
  <si>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発見日・発見地</t>
    <rPh sb="4" eb="7">
      <t>ハッケンチ</t>
    </rPh>
    <phoneticPr fontId="17"/>
  </si>
  <si>
    <t>B8表 市区町村別集計</t>
  </si>
  <si>
    <t>B8表 市区町村別集計</t>
    <phoneticPr fontId="17"/>
  </si>
  <si>
    <t>B8表 市区町村別集計</t>
    <phoneticPr fontId="17"/>
  </si>
  <si>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</si>
  <si>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</si>
  <si>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４．厚生労働省の月別自殺集計が出た時点で随時大阪のデータ（B８表)を月別シートに貼り付ける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</si>
  <si>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</si>
  <si>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男</t>
  </si>
  <si>
    <t>女</t>
  </si>
  <si>
    <t>自営業・家族従事者　</t>
  </si>
  <si>
    <t>集計数を公表しない市町村があります</t>
    <rPh sb="0" eb="2">
      <t>シュウケイ</t>
    </rPh>
    <rPh sb="2" eb="3">
      <t>スウ</t>
    </rPh>
    <rPh sb="4" eb="6">
      <t>コウヒョウ</t>
    </rPh>
    <rPh sb="9" eb="12">
      <t>シチョウソン</t>
    </rPh>
    <phoneticPr fontId="17"/>
  </si>
  <si>
    <t>旧年度集計</t>
    <rPh sb="0" eb="5">
      <t>キュウネンドシュウケイ</t>
    </rPh>
    <phoneticPr fontId="17"/>
  </si>
  <si>
    <t>(単位：人)</t>
    <rPh sb="1" eb="3">
      <t>タンイ</t>
    </rPh>
    <rPh sb="4" eb="5">
      <t>ヒト</t>
    </rPh>
    <phoneticPr fontId="18"/>
  </si>
  <si>
    <t>B6表</t>
    <rPh sb="2" eb="3">
      <t>ヒョウ</t>
    </rPh>
    <phoneticPr fontId="1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</si>
  <si>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</si>
  <si>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</si>
  <si>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D90とD92の数値が異なっている場合市町村不明の自殺者があります</t>
    <rPh sb="11" eb="13">
      <t>スウチ</t>
    </rPh>
    <rPh sb="14" eb="15">
      <t>コト</t>
    </rPh>
    <rPh sb="20" eb="22">
      <t>バアイ</t>
    </rPh>
    <phoneticPr fontId="17"/>
  </si>
  <si>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6"/>
  </si>
  <si>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</si>
  <si>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r>
      <t>４．厚生労働省の月別自殺集計が出た時点で随時大阪のデータ</t>
    </r>
    <r>
      <rPr>
        <b/>
        <sz val="11"/>
        <color theme="1"/>
        <rFont val="ＭＳ Ｐゴシック"/>
        <family val="3"/>
        <charset val="128"/>
        <scheme val="minor"/>
      </rPr>
      <t>（B8表)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</si>
  <si>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r>
      <t>５．大阪府集計のデータ</t>
    </r>
    <r>
      <rPr>
        <b/>
        <sz val="11"/>
        <color theme="1"/>
        <rFont val="ＭＳ Ｐゴシック"/>
        <family val="3"/>
        <charset val="128"/>
        <scheme val="minor"/>
      </rPr>
      <t>（B6表)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</si>
  <si>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t>経済・生活問題</t>
    <phoneticPr fontId="18"/>
  </si>
  <si>
    <t>(単位：人)</t>
    <rPh sb="1" eb="3">
      <t>タンイ</t>
    </rPh>
    <rPh sb="4" eb="5">
      <t>ヒト</t>
    </rPh>
    <phoneticPr fontId="27"/>
  </si>
  <si>
    <t>総数</t>
    <rPh sb="0" eb="2">
      <t>ソウスウ</t>
    </rPh>
    <phoneticPr fontId="27"/>
  </si>
  <si>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</si>
  <si>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</si>
  <si>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</si>
  <si>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</si>
  <si>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</si>
  <si>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</si>
  <si>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</si>
  <si>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</si>
  <si>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</si>
  <si>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</si>
  <si>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</si>
  <si>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</si>
  <si>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</si>
  <si>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</si>
  <si>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</si>
  <si>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</si>
  <si>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</si>
  <si>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不詳</t>
    <rPh sb="0" eb="2">
      <t>フショウ</t>
    </rPh>
    <phoneticPr fontId="27"/>
  </si>
  <si>
    <t>発見日・発見地</t>
  </si>
  <si>
    <t>男性</t>
  </si>
  <si>
    <t>女性</t>
  </si>
  <si>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</si>
  <si>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</si>
  <si>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</si>
  <si>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</si>
  <si>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</si>
  <si>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</si>
  <si>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</si>
  <si>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</si>
  <si>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</si>
  <si>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男</t>
    <rPh sb="0" eb="1">
      <t>オトコ</t>
    </rPh>
    <phoneticPr fontId="27"/>
  </si>
  <si>
    <t>女</t>
    <rPh sb="0" eb="1">
      <t>オンナ</t>
    </rPh>
    <phoneticPr fontId="27"/>
  </si>
  <si>
    <t>自営業・家族従事者　</t>
    <phoneticPr fontId="18"/>
  </si>
  <si>
    <t>被雇用・勤め人</t>
    <phoneticPr fontId="18"/>
  </si>
  <si>
    <t>学生・生徒等</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</si>
  <si>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</si>
  <si>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</si>
  <si>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</si>
  <si>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</si>
  <si>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</si>
  <si>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</si>
  <si>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</si>
  <si>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</si>
  <si>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</si>
  <si>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経済・生活問題</t>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</si>
  <si>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</si>
  <si>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</si>
  <si>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４５行目より以下に昨年度との比較グラフがあります</t>
    <rPh sb="2" eb="4">
      <t>ギョウメ</t>
    </rPh>
    <rPh sb="6" eb="8">
      <t>イカ</t>
    </rPh>
    <rPh sb="9" eb="12">
      <t>サクネンド</t>
    </rPh>
    <rPh sb="14" eb="16">
      <t>ヒカク</t>
    </rPh>
    <phoneticPr fontId="18"/>
  </si>
  <si>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7"/>
  </si>
  <si>
    <t>７．前年度のデータ（H○○発見地全市町村自殺統計B８確定値ファイルの各市町村別シートの大阪府集計）を旧年度集計シートに値貼付けする</t>
    <rPh sb="2" eb="5">
      <t>ゼンネンド</t>
    </rPh>
    <rPh sb="13" eb="16">
      <t>ハッケンチ</t>
    </rPh>
    <rPh sb="16" eb="17">
      <t>ゼン</t>
    </rPh>
    <rPh sb="17" eb="20">
      <t>シチョウソン</t>
    </rPh>
    <rPh sb="20" eb="22">
      <t>ジサツ</t>
    </rPh>
    <rPh sb="22" eb="24">
      <t>トウケイ</t>
    </rPh>
    <rPh sb="26" eb="29">
      <t>カクテイチ</t>
    </rPh>
    <rPh sb="34" eb="39">
      <t>カクシチョウソンベツ</t>
    </rPh>
    <rPh sb="43" eb="46">
      <t>オオサカフ</t>
    </rPh>
    <rPh sb="46" eb="48">
      <t>シュウケイ</t>
    </rPh>
    <rPh sb="50" eb="55">
      <t>キュウネンドシュウケイ</t>
    </rPh>
    <rPh sb="59" eb="60">
      <t>アタイ</t>
    </rPh>
    <rPh sb="60" eb="62">
      <t>ハリツ</t>
    </rPh>
    <phoneticPr fontId="27"/>
  </si>
  <si>
    <t>平成29年</t>
  </si>
  <si>
    <t>平成26年確定値</t>
  </si>
  <si>
    <t>　　表２ 旧年度年齢別自殺者数</t>
    <rPh sb="2" eb="3">
      <t>ヒョウ</t>
    </rPh>
    <rPh sb="5" eb="8">
      <t>キュウネンド</t>
    </rPh>
    <rPh sb="8" eb="10">
      <t>ネンレイ</t>
    </rPh>
    <rPh sb="10" eb="11">
      <t>ベツ</t>
    </rPh>
    <rPh sb="11" eb="13">
      <t>ジサツ</t>
    </rPh>
    <rPh sb="13" eb="14">
      <t>シャ</t>
    </rPh>
    <rPh sb="14" eb="15">
      <t>スウ</t>
    </rPh>
    <phoneticPr fontId="27"/>
  </si>
  <si>
    <t>表４　旧年度職業別</t>
    <rPh sb="0" eb="1">
      <t>ヒョウ</t>
    </rPh>
    <rPh sb="3" eb="6">
      <t>キュウネンド</t>
    </rPh>
    <rPh sb="6" eb="8">
      <t>ショクギョウ</t>
    </rPh>
    <rPh sb="8" eb="9">
      <t>ベツ</t>
    </rPh>
    <phoneticPr fontId="18"/>
  </si>
  <si>
    <t>表５　旧年度　場所別自殺者数</t>
    <rPh sb="0" eb="1">
      <t>ヒョウ</t>
    </rPh>
    <rPh sb="3" eb="4">
      <t>キュウ</t>
    </rPh>
    <rPh sb="4" eb="6">
      <t>ネンド</t>
    </rPh>
    <rPh sb="7" eb="9">
      <t>バショ</t>
    </rPh>
    <rPh sb="9" eb="10">
      <t>ベツ</t>
    </rPh>
    <rPh sb="10" eb="12">
      <t>ジサツ</t>
    </rPh>
    <rPh sb="12" eb="13">
      <t>シャ</t>
    </rPh>
    <rPh sb="13" eb="14">
      <t>スウ</t>
    </rPh>
    <phoneticPr fontId="26"/>
  </si>
  <si>
    <t>　　表６　手段別自殺者数</t>
    <rPh sb="2" eb="3">
      <t>ヒョウ</t>
    </rPh>
    <rPh sb="5" eb="7">
      <t>シュダン</t>
    </rPh>
    <rPh sb="7" eb="8">
      <t>ベツ</t>
    </rPh>
    <rPh sb="8" eb="10">
      <t>ジサツ</t>
    </rPh>
    <rPh sb="10" eb="11">
      <t>シャ</t>
    </rPh>
    <rPh sb="11" eb="12">
      <t>スウ</t>
    </rPh>
    <phoneticPr fontId="18"/>
  </si>
  <si>
    <t>　　表７ 旧年度時間帯別自殺者数</t>
    <rPh sb="2" eb="3">
      <t>ヒョウ</t>
    </rPh>
    <rPh sb="5" eb="8">
      <t>キュウネンド</t>
    </rPh>
    <rPh sb="8" eb="11">
      <t>ジカンタイ</t>
    </rPh>
    <rPh sb="11" eb="12">
      <t>ベツ</t>
    </rPh>
    <rPh sb="12" eb="14">
      <t>ジサツ</t>
    </rPh>
    <rPh sb="14" eb="15">
      <t>シャ</t>
    </rPh>
    <rPh sb="15" eb="16">
      <t>スウ</t>
    </rPh>
    <phoneticPr fontId="27"/>
  </si>
  <si>
    <t>　　表８　旧年度曜日別自殺者数</t>
    <rPh sb="2" eb="3">
      <t>ヒョウ</t>
    </rPh>
    <rPh sb="5" eb="8">
      <t>キュウネンド</t>
    </rPh>
    <rPh sb="8" eb="10">
      <t>ヨウビ</t>
    </rPh>
    <rPh sb="10" eb="11">
      <t>ベツ</t>
    </rPh>
    <rPh sb="11" eb="13">
      <t>ジサツ</t>
    </rPh>
    <rPh sb="13" eb="14">
      <t>シャ</t>
    </rPh>
    <rPh sb="14" eb="15">
      <t>スウ</t>
    </rPh>
    <phoneticPr fontId="27"/>
  </si>
  <si>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</si>
  <si>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大阪府堺市美原区</t>
  </si>
  <si>
    <t>旧年度は総数、今年度は当該月までの累計です</t>
    <rPh sb="0" eb="3">
      <t>キュウネンド</t>
    </rPh>
    <rPh sb="4" eb="6">
      <t>ソウスウ</t>
    </rPh>
    <rPh sb="7" eb="10">
      <t>コンネンド</t>
    </rPh>
    <rPh sb="11" eb="13">
      <t>トウガイ</t>
    </rPh>
    <rPh sb="13" eb="14">
      <t>ツキ</t>
    </rPh>
    <rPh sb="17" eb="19">
      <t>ルイケイ</t>
    </rPh>
    <phoneticPr fontId="18"/>
  </si>
  <si>
    <t>１．平成30年中における大阪府集計の自殺の内訳</t>
  </si>
  <si>
    <t>（発見日・発見地）</t>
    <rPh sb="1" eb="4">
      <t>ハッケンビ</t>
    </rPh>
    <rPh sb="5" eb="7">
      <t>ハッケン</t>
    </rPh>
    <rPh sb="7" eb="8">
      <t>チ</t>
    </rPh>
    <phoneticPr fontId="26"/>
  </si>
  <si>
    <t>　　表1　自殺者の年次比較</t>
    <rPh sb="2" eb="3">
      <t>ヒョウ</t>
    </rPh>
    <rPh sb="5" eb="7">
      <t>ジサツ</t>
    </rPh>
    <rPh sb="7" eb="8">
      <t>シャ</t>
    </rPh>
    <rPh sb="9" eb="11">
      <t>ネンジ</t>
    </rPh>
    <rPh sb="11" eb="13">
      <t>ヒカク</t>
    </rPh>
    <phoneticPr fontId="27"/>
  </si>
  <si>
    <t>平成30年</t>
  </si>
  <si>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</si>
  <si>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</si>
  <si>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</si>
  <si>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</si>
  <si>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</si>
  <si>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</si>
  <si>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主婦</t>
    <rPh sb="0" eb="2">
      <t>シュフ</t>
    </rPh>
    <phoneticPr fontId="27"/>
  </si>
  <si>
    <t>失業者</t>
    <rPh sb="0" eb="3">
      <t>シツギョウシャ</t>
    </rPh>
    <phoneticPr fontId="27"/>
  </si>
  <si>
    <t>年金・雇用保険等生活者</t>
    <rPh sb="0" eb="2">
      <t>ネンキン</t>
    </rPh>
    <rPh sb="3" eb="5">
      <t>コヨウ</t>
    </rPh>
    <rPh sb="5" eb="7">
      <t>ホケン</t>
    </rPh>
    <rPh sb="7" eb="8">
      <t>トウ</t>
    </rPh>
    <rPh sb="8" eb="11">
      <t>セイカツシャ</t>
    </rPh>
    <phoneticPr fontId="27"/>
  </si>
  <si>
    <t>その他の無職者</t>
    <rPh sb="2" eb="3">
      <t>タ</t>
    </rPh>
    <rPh sb="4" eb="6">
      <t>ムショク</t>
    </rPh>
    <rPh sb="6" eb="7">
      <t>シャ</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</si>
  <si>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</si>
  <si>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</si>
  <si>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</si>
  <si>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</si>
  <si>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　　表9　曜日別自殺者数</t>
    <rPh sb="2" eb="3">
      <t>ヒョウ</t>
    </rPh>
    <rPh sb="5" eb="7">
      <t>ヨウビ</t>
    </rPh>
    <rPh sb="7" eb="8">
      <t>ベツ</t>
    </rPh>
    <rPh sb="8" eb="10">
      <t>ジサツ</t>
    </rPh>
    <rPh sb="10" eb="11">
      <t>シャ</t>
    </rPh>
    <rPh sb="11" eb="12">
      <t>スウ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</si>
  <si>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</si>
  <si>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</si>
  <si>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平成30年確定値</t>
  </si>
  <si>
    <t>※最終行（54行目）の大阪府集計はＢ６表の大阪府をコピーして貼付け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6"/>
  </si>
  <si>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</si>
  <si>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</si>
  <si>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昨年の自殺者数</t>
    <rPh sb="0" eb="2">
      <t>サクネン</t>
    </rPh>
    <rPh sb="3" eb="6">
      <t>ジサツシャ</t>
    </rPh>
    <rPh sb="6" eb="7">
      <t>スウ</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</si>
  <si>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</si>
  <si>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</si>
  <si>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</si>
  <si>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</si>
  <si>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</si>
  <si>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r>
      <t>（B</t>
    </r>
    <r>
      <rPr>
        <sz val="11"/>
        <color theme="1"/>
        <rFont val="ＭＳ Ｐゴシック"/>
        <family val="2"/>
        <charset val="128"/>
        <scheme val="minor"/>
      </rPr>
      <t>6表を貼付け）</t>
    </r>
    <rPh sb="3" eb="4">
      <t>ヒョウ</t>
    </rPh>
    <rPh sb="5" eb="7">
      <t>ハリツ</t>
    </rPh>
    <phoneticPr fontId="26"/>
  </si>
  <si>
    <t>旧年度の自殺者数</t>
    <rPh sb="0" eb="1">
      <t>キュウ</t>
    </rPh>
    <rPh sb="1" eb="3">
      <t>ネンド</t>
    </rPh>
    <rPh sb="4" eb="7">
      <t>ジサツシャ</t>
    </rPh>
    <rPh sb="7" eb="8">
      <t>スウ</t>
    </rPh>
    <phoneticPr fontId="26"/>
  </si>
  <si>
    <t>８．前年度のデータ（H○○発見地全市町村自殺統計B８確定値ファイルの(総数)、(男)、(女)の各シート）</t>
    <rPh sb="2" eb="5">
      <t>ゼンネンド</t>
    </rPh>
    <rPh sb="13" eb="16">
      <t>ハッケンチ</t>
    </rPh>
    <rPh sb="16" eb="17">
      <t>ゼン</t>
    </rPh>
    <rPh sb="17" eb="20">
      <t>シチョウソン</t>
    </rPh>
    <rPh sb="20" eb="22">
      <t>ジサツ</t>
    </rPh>
    <rPh sb="22" eb="24">
      <t>トウケイ</t>
    </rPh>
    <rPh sb="26" eb="29">
      <t>カクテイチ</t>
    </rPh>
    <rPh sb="35" eb="37">
      <t>ソウスウ</t>
    </rPh>
    <rPh sb="40" eb="41">
      <t>オトコ</t>
    </rPh>
    <rPh sb="42" eb="43">
      <t>クニオ</t>
    </rPh>
    <rPh sb="44" eb="45">
      <t>オンナ</t>
    </rPh>
    <rPh sb="47" eb="48">
      <t>カク</t>
    </rPh>
    <phoneticPr fontId="27"/>
  </si>
  <si>
    <t>大阪府</t>
    <rPh sb="0" eb="3">
      <t>オオサカフ</t>
    </rPh>
    <phoneticPr fontId="17"/>
  </si>
  <si>
    <t>大阪府南河内郡河南町</t>
  </si>
  <si>
    <t>平成30年  （暫定値）</t>
    <phoneticPr fontId="26"/>
  </si>
  <si>
    <t>※HPでは月別集計表の年度更新はできません。</t>
    <rPh sb="5" eb="7">
      <t>ツキベツ</t>
    </rPh>
    <rPh sb="7" eb="10">
      <t>シュウケイヒョウ</t>
    </rPh>
    <rPh sb="11" eb="15">
      <t>ネンドコウシン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</si>
</sst>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7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10"/>
      <color theme="4" tint="0.59999389629810485"/>
      <name val="ＭＳ Ｐゴシック"/>
      <family val="3"/>
      <charset val="128"/>
      <scheme val="minor"/>
    </font>
    <font>
      <sz val="11"/>
      <color theme="4" tint="0.79998168889431442"/>
      <name val="ＭＳ Ｐゴシック"/>
      <family val="2"/>
      <charset val="128"/>
      <scheme val="minor"/>
    </font>
    <font>
      <b/>
      <u/>
      <sz val="11"/>
      <color theme="1"/>
      <name val="ＭＳ Ｐゴシック"/>
      <family val="3"/>
      <charset val="128"/>
      <scheme val="minor"/>
    </font>
    <font>
      <sz val="11"/>
      <color theme="0" tint="-0.34998626667073579"/>
      <name val="ＭＳ Ｐゴシック"/>
      <family val="2"/>
      <charset val="128"/>
      <scheme val="minor"/>
    </font>
    <font>
      <b/>
      <sz val="14"/>
      <color rgb="FFFF0000"/>
      <name val="ＭＳ Ｐゴシック"/>
      <family val="3"/>
      <charset val="128"/>
      <scheme val="minor"/>
    </font>
    <font>
      <sz val="11"/>
      <color theme="3" tint="0.59999389629810485"/>
      <name val="ＭＳ Ｐゴシック"/>
      <family val="3"/>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538">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40" fillId="0" borderId="62" xfId="55" applyFont="1" applyFill="1" applyBorder="1" applyAlignment="1">
      <alignment horizontal="center" vertical="center" wrapText="1"/>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176" fontId="63" fillId="32" borderId="41" xfId="55" applyNumberFormat="1" applyFont="1" applyFill="1" applyBorder="1" applyAlignment="1">
      <alignment vertical="center"/>
    </xf>
    <xf numFmtId="176" fontId="63" fillId="32" borderId="21" xfId="55" applyNumberFormat="1" applyFont="1" applyFill="1" applyBorder="1" applyAlignment="1">
      <alignment vertical="center"/>
    </xf>
    <xf numFmtId="176" fontId="63" fillId="34" borderId="21" xfId="55" applyNumberFormat="1" applyFont="1" applyFill="1" applyBorder="1" applyAlignment="1">
      <alignment vertical="center"/>
    </xf>
    <xf numFmtId="0" fontId="69" fillId="0" borderId="0" xfId="0" applyFont="1" applyFill="1"/>
    <xf numFmtId="0" fontId="64" fillId="0" borderId="11" xfId="55" applyFont="1" applyFill="1" applyBorder="1" applyAlignment="1">
      <alignment vertical="center"/>
    </xf>
    <xf numFmtId="0" fontId="63" fillId="32" borderId="0" xfId="55" applyFont="1" applyFill="1" applyBorder="1" applyAlignment="1">
      <alignment vertical="center"/>
    </xf>
    <xf numFmtId="0" fontId="63" fillId="33" borderId="0" xfId="55" applyFont="1" applyFill="1" applyBorder="1" applyAlignment="1">
      <alignment vertical="center"/>
    </xf>
    <xf numFmtId="0" fontId="63" fillId="24" borderId="0" xfId="55" applyFont="1" applyFill="1" applyBorder="1" applyAlignment="1">
      <alignment vertical="center"/>
    </xf>
    <xf numFmtId="0" fontId="63" fillId="34" borderId="0" xfId="56" applyFont="1" applyFill="1" applyBorder="1" applyAlignment="1">
      <alignment vertical="center"/>
    </xf>
    <xf numFmtId="0" fontId="63" fillId="33" borderId="0" xfId="56" applyFont="1" applyFill="1" applyBorder="1" applyAlignment="1">
      <alignment vertical="center"/>
    </xf>
    <xf numFmtId="0" fontId="63" fillId="24" borderId="0" xfId="56" applyFont="1" applyFill="1" applyBorder="1" applyAlignment="1">
      <alignment vertical="center"/>
    </xf>
    <xf numFmtId="0" fontId="63" fillId="32" borderId="0" xfId="56" applyFont="1" applyFill="1" applyBorder="1" applyAlignment="1">
      <alignment vertical="center"/>
    </xf>
    <xf numFmtId="0" fontId="6" fillId="0" borderId="1" xfId="55" applyFont="1" applyBorder="1">
      <alignment vertical="center"/>
    </xf>
    <xf numFmtId="0" fontId="6" fillId="0" borderId="1" xfId="0" applyFont="1" applyFill="1" applyBorder="1" applyAlignment="1">
      <alignment vertical="center"/>
    </xf>
    <xf numFmtId="0" fontId="6" fillId="0" borderId="0" xfId="55" applyFo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91" xfId="0" applyFont="1" applyFill="1" applyBorder="1" applyAlignment="1">
      <alignment vertical="center"/>
    </xf>
    <xf numFmtId="0" fontId="38" fillId="0" borderId="97" xfId="0" applyFont="1" applyFill="1" applyBorder="1" applyAlignment="1">
      <alignment vertical="center"/>
    </xf>
    <xf numFmtId="0" fontId="38" fillId="0" borderId="98"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13" fillId="0" borderId="100" xfId="47" applyBorder="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4" xfId="0" applyFont="1" applyFill="1" applyBorder="1" applyAlignment="1">
      <alignment vertical="center"/>
    </xf>
    <xf numFmtId="0" fontId="38" fillId="0" borderId="104" xfId="0" applyFont="1" applyFill="1" applyBorder="1" applyAlignment="1">
      <alignment vertical="center"/>
    </xf>
    <xf numFmtId="178" fontId="0" fillId="0" borderId="87" xfId="0" applyNumberFormat="1" applyFont="1" applyBorder="1" applyAlignment="1">
      <alignment vertical="center"/>
    </xf>
    <xf numFmtId="178" fontId="0" fillId="0" borderId="81" xfId="0" applyNumberFormat="1" applyFont="1" applyBorder="1" applyAlignment="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177" fontId="38" fillId="0" borderId="0" xfId="45" applyNumberFormat="1" applyFont="1" applyFill="1" applyBorder="1">
      <alignment vertical="center"/>
    </xf>
    <xf numFmtId="0" fontId="39" fillId="0" borderId="0" xfId="0" applyFont="1" applyAlignment="1"/>
    <xf numFmtId="0" fontId="14" fillId="0" borderId="0" xfId="46">
      <alignment vertical="center"/>
    </xf>
    <xf numFmtId="0" fontId="38" fillId="0" borderId="65"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105" xfId="0" applyFont="1" applyFill="1" applyBorder="1" applyAlignment="1">
      <alignment vertical="center"/>
    </xf>
    <xf numFmtId="0" fontId="38" fillId="0" borderId="83" xfId="0" applyFont="1" applyFill="1" applyBorder="1" applyAlignment="1">
      <alignment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8" fillId="0" borderId="0"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34" xfId="0" applyFont="1" applyFill="1" applyBorder="1" applyAlignment="1">
      <alignment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38" fillId="0" borderId="0" xfId="46" applyFont="1" applyFill="1">
      <alignment vertical="center"/>
    </xf>
    <xf numFmtId="0" fontId="70"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1" fillId="0" borderId="0" xfId="55" applyFont="1">
      <alignment vertical="center"/>
    </xf>
    <xf numFmtId="176" fontId="38" fillId="0" borderId="0" xfId="0" applyNumberFormat="1" applyFont="1" applyFill="1" applyBorder="1" applyAlignment="1">
      <alignment vertical="center"/>
    </xf>
    <xf numFmtId="0" fontId="38"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38"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1" xfId="55" applyFont="1" applyBorder="1">
      <alignment vertical="center"/>
    </xf>
    <xf numFmtId="176" fontId="7" fillId="0" borderId="1" xfId="55" applyNumberFormat="1" applyBorder="1">
      <alignment vertical="center"/>
    </xf>
    <xf numFmtId="0" fontId="4" fillId="0" borderId="0" xfId="55" applyFont="1">
      <alignment vertical="center"/>
    </xf>
    <xf numFmtId="0" fontId="4" fillId="0" borderId="1" xfId="55" applyFont="1" applyBorder="1">
      <alignment vertical="center"/>
    </xf>
    <xf numFmtId="0" fontId="73" fillId="0" borderId="0" xfId="55" applyFont="1">
      <alignment vertical="center"/>
    </xf>
    <xf numFmtId="0" fontId="74" fillId="0" borderId="0" xfId="55" applyFont="1">
      <alignment vertical="center"/>
    </xf>
    <xf numFmtId="0" fontId="75" fillId="0" borderId="0" xfId="0" applyFont="1" applyFill="1" applyProtection="1">
      <protection locked="0"/>
    </xf>
    <xf numFmtId="0" fontId="75" fillId="0" borderId="0" xfId="0" applyFont="1" applyFill="1"/>
    <xf numFmtId="0" fontId="64" fillId="0" borderId="0" xfId="0" applyFont="1" applyFill="1"/>
    <xf numFmtId="0" fontId="3" fillId="0" borderId="0" xfId="55" applyFont="1">
      <alignment vertical="center"/>
    </xf>
    <xf numFmtId="0" fontId="2" fillId="0" borderId="0" xfId="55" applyFont="1">
      <alignment vertical="center"/>
    </xf>
    <xf numFmtId="0" fontId="38" fillId="0" borderId="0" xfId="0" applyFont="1" applyFill="1" applyAlignment="1">
      <alignment horizontal="right"/>
    </xf>
    <xf numFmtId="0" fontId="76" fillId="0" borderId="23" xfId="0" applyNumberFormat="1" applyFont="1" applyFill="1" applyBorder="1"/>
    <xf numFmtId="0" fontId="76" fillId="0" borderId="23" xfId="0" applyNumberFormat="1" applyFont="1" applyFill="1" applyBorder="1" applyAlignment="1">
      <alignment vertical="center"/>
    </xf>
    <xf numFmtId="0" fontId="76" fillId="0" borderId="25" xfId="0" applyNumberFormat="1" applyFont="1" applyFill="1" applyBorder="1" applyAlignment="1">
      <alignment vertical="center"/>
    </xf>
    <xf numFmtId="0" fontId="76" fillId="0" borderId="21" xfId="45" applyNumberFormat="1" applyFont="1" applyFill="1" applyBorder="1">
      <alignment vertical="center"/>
    </xf>
    <xf numFmtId="0" fontId="76" fillId="0" borderId="21" xfId="0" applyNumberFormat="1" applyFont="1" applyFill="1" applyBorder="1" applyAlignment="1">
      <alignment vertical="center"/>
    </xf>
    <xf numFmtId="0" fontId="76" fillId="0" borderId="26" xfId="0" applyNumberFormat="1" applyFont="1" applyFill="1" applyBorder="1"/>
    <xf numFmtId="0" fontId="76" fillId="0" borderId="26" xfId="0" applyNumberFormat="1" applyFont="1" applyFill="1" applyBorder="1" applyAlignment="1">
      <alignment vertical="center"/>
    </xf>
    <xf numFmtId="0" fontId="76" fillId="0" borderId="28" xfId="0" applyNumberFormat="1" applyFont="1" applyFill="1" applyBorder="1"/>
    <xf numFmtId="0" fontId="76" fillId="0" borderId="3" xfId="0" applyNumberFormat="1" applyFont="1" applyFill="1" applyBorder="1"/>
    <xf numFmtId="0" fontId="76" fillId="0" borderId="1" xfId="0" applyNumberFormat="1" applyFont="1" applyFill="1" applyBorder="1" applyAlignment="1">
      <alignment vertical="center"/>
    </xf>
    <xf numFmtId="0" fontId="76" fillId="0" borderId="5" xfId="0" applyNumberFormat="1" applyFont="1" applyFill="1" applyBorder="1" applyAlignment="1">
      <alignment vertical="center"/>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0" fontId="64" fillId="31" borderId="30" xfId="55"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総数（R1）</c:v>
                </c:pt>
              </c:strCache>
            </c:strRef>
          </c:tx>
          <c:spPr>
            <a:ln>
              <a:solidFill>
                <a:srgbClr val="00B050"/>
              </a:solidFill>
            </a:ln>
          </c:spPr>
          <c:marker>
            <c:spPr>
              <a:solidFill>
                <a:srgbClr val="00B050"/>
              </a:solidFill>
              <a:ln>
                <a:noFill/>
              </a:ln>
            </c:spPr>
          </c:marker>
          <c:dLbls>
            <c:dLbl>
              <c:idx val="1"/>
              <c:layout>
                <c:manualLayout>
                  <c:x val="-2.2758906847731807E-2"/>
                  <c:y val="-7.376077990251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FA-470B-9AE9-72F9377DE50D}"/>
                </c:ext>
              </c:extLst>
            </c:dLbl>
            <c:dLbl>
              <c:idx val="3"/>
              <c:layout>
                <c:manualLayout>
                  <c:x val="-2.9467633408589357E-2"/>
                  <c:y val="8.2527376385644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FA-470B-9AE9-72F9377DE50D}"/>
                </c:ext>
              </c:extLst>
            </c:dLbl>
            <c:dLbl>
              <c:idx val="5"/>
              <c:layout>
                <c:manualLayout>
                  <c:x val="-2.6113204098687122E-2"/>
                  <c:y val="6.78753617336293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FA-470B-9AE9-72F9377DE50D}"/>
                </c:ext>
              </c:extLst>
            </c:dLbl>
            <c:dLbl>
              <c:idx val="6"/>
              <c:layout>
                <c:manualLayout>
                  <c:x val="-2.7010676701738002E-2"/>
                  <c:y val="7.2759366617634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FA-470B-9AE9-72F9377DE50D}"/>
                </c:ext>
              </c:extLst>
            </c:dLbl>
            <c:dLbl>
              <c:idx val="7"/>
              <c:layout>
                <c:manualLayout>
                  <c:x val="-2.6113204098687184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FA-470B-9AE9-72F9377DE50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104</c:v>
                </c:pt>
                <c:pt idx="1">
                  <c:v>101</c:v>
                </c:pt>
                <c:pt idx="2">
                  <c:v>118</c:v>
                </c:pt>
                <c:pt idx="3">
                  <c:v>102</c:v>
                </c:pt>
                <c:pt idx="4">
                  <c:v>123</c:v>
                </c:pt>
                <c:pt idx="5">
                  <c:v>132</c:v>
                </c:pt>
                <c:pt idx="6">
                  <c:v>112</c:v>
                </c:pt>
                <c:pt idx="7">
                  <c:v>92</c:v>
                </c:pt>
                <c:pt idx="8">
                  <c:v>101</c:v>
                </c:pt>
                <c:pt idx="9">
                  <c:v>106</c:v>
                </c:pt>
                <c:pt idx="10">
                  <c:v>77</c:v>
                </c:pt>
                <c:pt idx="11">
                  <c:v>63</c:v>
                </c:pt>
              </c:numCache>
            </c:numRef>
          </c:val>
          <c:smooth val="0"/>
          <c:extLst>
            <c:ext xmlns:c16="http://schemas.microsoft.com/office/drawing/2014/chart" uri="{C3380CC4-5D6E-409C-BE32-E72D297353CC}">
              <c16:uniqueId val="{00000005-84FA-470B-9AE9-72F9377DE50D}"/>
            </c:ext>
          </c:extLst>
        </c:ser>
        <c:ser>
          <c:idx val="1"/>
          <c:order val="1"/>
          <c:tx>
            <c:strRef>
              <c:f>年間数値グラフ!$C$12</c:f>
              <c:strCache>
                <c:ptCount val="1"/>
                <c:pt idx="0">
                  <c:v>総数（H30）</c:v>
                </c:pt>
              </c:strCache>
            </c:strRef>
          </c:tx>
          <c:spPr>
            <a:ln>
              <a:solidFill>
                <a:srgbClr val="FFC000"/>
              </a:solidFill>
            </a:ln>
          </c:spPr>
          <c:marker>
            <c:spPr>
              <a:solidFill>
                <a:srgbClr val="FFC000"/>
              </a:solidFill>
              <a:ln>
                <a:noFill/>
              </a:ln>
            </c:spPr>
          </c:marker>
          <c:dLbls>
            <c:dLbl>
              <c:idx val="0"/>
              <c:layout>
                <c:manualLayout>
                  <c:x val="-1.76298694095486E-4"/>
                  <c:y val="-9.2673031255708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FA-470B-9AE9-72F9377DE50D}"/>
                </c:ext>
              </c:extLst>
            </c:dLbl>
            <c:dLbl>
              <c:idx val="1"/>
              <c:layout>
                <c:manualLayout>
                  <c:x val="-2.1979098766358143E-2"/>
                  <c:y val="8.3528789670522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FA-470B-9AE9-72F9377DE50D}"/>
                </c:ext>
              </c:extLst>
            </c:dLbl>
            <c:dLbl>
              <c:idx val="3"/>
              <c:layout>
                <c:manualLayout>
                  <c:x val="-2.1081890281201041E-2"/>
                  <c:y val="-8.2527760952957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FA-470B-9AE9-72F9377DE50D}"/>
                </c:ext>
              </c:extLst>
            </c:dLbl>
            <c:dLbl>
              <c:idx val="5"/>
              <c:layout>
                <c:manualLayout>
                  <c:x val="-2.8687693268268772E-2"/>
                  <c:y val="-4.8339342197609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FA-470B-9AE9-72F9377DE50D}"/>
                </c:ext>
              </c:extLst>
            </c:dLbl>
            <c:dLbl>
              <c:idx val="6"/>
              <c:layout>
                <c:manualLayout>
                  <c:x val="-3.8750585021134779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FA-470B-9AE9-72F9377DE50D}"/>
                </c:ext>
              </c:extLst>
            </c:dLbl>
            <c:dLbl>
              <c:idx val="7"/>
              <c:layout>
                <c:manualLayout>
                  <c:x val="-2.8687693268268831E-2"/>
                  <c:y val="-6.2991356849624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FA-470B-9AE9-72F9377DE50D}"/>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80</c:v>
                </c:pt>
                <c:pt idx="1">
                  <c:v>95</c:v>
                </c:pt>
                <c:pt idx="2">
                  <c:v>108</c:v>
                </c:pt>
                <c:pt idx="3">
                  <c:v>97</c:v>
                </c:pt>
                <c:pt idx="4">
                  <c:v>103</c:v>
                </c:pt>
                <c:pt idx="5">
                  <c:v>100</c:v>
                </c:pt>
                <c:pt idx="6">
                  <c:v>87</c:v>
                </c:pt>
                <c:pt idx="7">
                  <c:v>94</c:v>
                </c:pt>
                <c:pt idx="8">
                  <c:v>91</c:v>
                </c:pt>
                <c:pt idx="9">
                  <c:v>71</c:v>
                </c:pt>
                <c:pt idx="10">
                  <c:v>88</c:v>
                </c:pt>
                <c:pt idx="11">
                  <c:v>70</c:v>
                </c:pt>
              </c:numCache>
            </c:numRef>
          </c:val>
          <c:smooth val="0"/>
          <c:extLst>
            <c:ext xmlns:c16="http://schemas.microsoft.com/office/drawing/2014/chart" uri="{C3380CC4-5D6E-409C-BE32-E72D297353CC}">
              <c16:uniqueId val="{0000000C-84FA-470B-9AE9-72F9377DE50D}"/>
            </c:ext>
          </c:extLst>
        </c:ser>
        <c:dLbls>
          <c:showLegendKey val="0"/>
          <c:showVal val="0"/>
          <c:showCatName val="0"/>
          <c:showSerName val="0"/>
          <c:showPercent val="0"/>
          <c:showBubbleSize val="0"/>
        </c:dLbls>
        <c:marker val="1"/>
        <c:smooth val="0"/>
        <c:axId val="210126336"/>
        <c:axId val="266536640"/>
      </c:lineChart>
      <c:catAx>
        <c:axId val="210126336"/>
        <c:scaling>
          <c:orientation val="minMax"/>
        </c:scaling>
        <c:delete val="0"/>
        <c:axPos val="b"/>
        <c:numFmt formatCode="General" sourceLinked="0"/>
        <c:majorTickMark val="out"/>
        <c:minorTickMark val="none"/>
        <c:tickLblPos val="nextTo"/>
        <c:crossAx val="266536640"/>
        <c:crosses val="autoZero"/>
        <c:auto val="1"/>
        <c:lblAlgn val="ctr"/>
        <c:lblOffset val="100"/>
        <c:noMultiLvlLbl val="0"/>
      </c:catAx>
      <c:valAx>
        <c:axId val="266536640"/>
        <c:scaling>
          <c:orientation val="minMax"/>
        </c:scaling>
        <c:delete val="0"/>
        <c:axPos val="l"/>
        <c:majorGridlines/>
        <c:numFmt formatCode="General" sourceLinked="1"/>
        <c:majorTickMark val="out"/>
        <c:minorTickMark val="none"/>
        <c:tickLblPos val="nextTo"/>
        <c:crossAx val="210126336"/>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H30</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175</c:v>
                </c:pt>
                <c:pt idx="1">
                  <c:v>192</c:v>
                </c:pt>
                <c:pt idx="2">
                  <c:v>155</c:v>
                </c:pt>
                <c:pt idx="3">
                  <c:v>193</c:v>
                </c:pt>
                <c:pt idx="4">
                  <c:v>185</c:v>
                </c:pt>
                <c:pt idx="5">
                  <c:v>174</c:v>
                </c:pt>
                <c:pt idx="6">
                  <c:v>171</c:v>
                </c:pt>
                <c:pt idx="7">
                  <c:v>30</c:v>
                </c:pt>
              </c:numCache>
            </c:numRef>
          </c:val>
          <c:extLst>
            <c:ext xmlns:c16="http://schemas.microsoft.com/office/drawing/2014/chart" uri="{C3380CC4-5D6E-409C-BE32-E72D297353CC}">
              <c16:uniqueId val="{00000000-8CAD-463C-8E09-D775C01DA06A}"/>
            </c:ext>
          </c:extLst>
        </c:ser>
        <c:ser>
          <c:idx val="1"/>
          <c:order val="1"/>
          <c:tx>
            <c:strRef>
              <c:f>年間数値グラフ!$S$331</c:f>
              <c:strCache>
                <c:ptCount val="1"/>
                <c:pt idx="0">
                  <c:v>R元</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163</c:v>
                </c:pt>
                <c:pt idx="1">
                  <c:v>222</c:v>
                </c:pt>
                <c:pt idx="2">
                  <c:v>180</c:v>
                </c:pt>
                <c:pt idx="3">
                  <c:v>173</c:v>
                </c:pt>
                <c:pt idx="4">
                  <c:v>158</c:v>
                </c:pt>
                <c:pt idx="5">
                  <c:v>153</c:v>
                </c:pt>
                <c:pt idx="6">
                  <c:v>158</c:v>
                </c:pt>
                <c:pt idx="7">
                  <c:v>24</c:v>
                </c:pt>
              </c:numCache>
            </c:numRef>
          </c:val>
          <c:extLst>
            <c:ext xmlns:c16="http://schemas.microsoft.com/office/drawing/2014/chart" uri="{C3380CC4-5D6E-409C-BE32-E72D297353CC}">
              <c16:uniqueId val="{00000001-8CAD-463C-8E09-D775C01DA06A}"/>
            </c:ext>
          </c:extLst>
        </c:ser>
        <c:dLbls>
          <c:showLegendKey val="0"/>
          <c:showVal val="0"/>
          <c:showCatName val="0"/>
          <c:showSerName val="0"/>
          <c:showPercent val="0"/>
          <c:showBubbleSize val="0"/>
        </c:dLbls>
        <c:gapWidth val="150"/>
        <c:axId val="210566656"/>
        <c:axId val="268097728"/>
      </c:barChart>
      <c:catAx>
        <c:axId val="210566656"/>
        <c:scaling>
          <c:orientation val="minMax"/>
        </c:scaling>
        <c:delete val="0"/>
        <c:axPos val="l"/>
        <c:numFmt formatCode="General" sourceLinked="0"/>
        <c:majorTickMark val="out"/>
        <c:minorTickMark val="none"/>
        <c:tickLblPos val="nextTo"/>
        <c:crossAx val="268097728"/>
        <c:crosses val="autoZero"/>
        <c:auto val="1"/>
        <c:lblAlgn val="ctr"/>
        <c:lblOffset val="100"/>
        <c:noMultiLvlLbl val="0"/>
      </c:catAx>
      <c:valAx>
        <c:axId val="268097728"/>
        <c:scaling>
          <c:orientation val="minMax"/>
        </c:scaling>
        <c:delete val="0"/>
        <c:axPos val="b"/>
        <c:majorGridlines/>
        <c:numFmt formatCode="General" sourceLinked="1"/>
        <c:majorTickMark val="out"/>
        <c:minorTickMark val="none"/>
        <c:tickLblPos val="nextTo"/>
        <c:crossAx val="21056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H31.1</a:t>
            </a:r>
            <a:r>
              <a:rPr lang="ja-JP" altLang="en-US" sz="1200"/>
              <a:t>月～</a:t>
            </a:r>
            <a:r>
              <a:rPr lang="en-US" altLang="ja-JP" sz="1200"/>
              <a:t>R1.12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63-4C48-9A82-1D8F172CF01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68</c:v>
                </c:pt>
                <c:pt idx="1">
                  <c:v>67</c:v>
                </c:pt>
                <c:pt idx="2">
                  <c:v>82</c:v>
                </c:pt>
                <c:pt idx="3">
                  <c:v>68</c:v>
                </c:pt>
                <c:pt idx="4">
                  <c:v>82</c:v>
                </c:pt>
                <c:pt idx="5">
                  <c:v>83</c:v>
                </c:pt>
                <c:pt idx="6">
                  <c:v>71</c:v>
                </c:pt>
                <c:pt idx="7">
                  <c:v>63</c:v>
                </c:pt>
                <c:pt idx="8">
                  <c:v>61</c:v>
                </c:pt>
                <c:pt idx="9">
                  <c:v>72</c:v>
                </c:pt>
                <c:pt idx="10">
                  <c:v>49</c:v>
                </c:pt>
                <c:pt idx="11">
                  <c:v>38</c:v>
                </c:pt>
              </c:numCache>
            </c:numRef>
          </c:val>
          <c:extLst>
            <c:ext xmlns:c16="http://schemas.microsoft.com/office/drawing/2014/chart" uri="{C3380CC4-5D6E-409C-BE32-E72D297353CC}">
              <c16:uniqueId val="{00000001-3663-4C48-9A82-1D8F172CF01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36</c:v>
                </c:pt>
                <c:pt idx="1">
                  <c:v>34</c:v>
                </c:pt>
                <c:pt idx="2">
                  <c:v>36</c:v>
                </c:pt>
                <c:pt idx="3">
                  <c:v>34</c:v>
                </c:pt>
                <c:pt idx="4">
                  <c:v>41</c:v>
                </c:pt>
                <c:pt idx="5">
                  <c:v>49</c:v>
                </c:pt>
                <c:pt idx="6">
                  <c:v>41</c:v>
                </c:pt>
                <c:pt idx="7">
                  <c:v>29</c:v>
                </c:pt>
                <c:pt idx="8">
                  <c:v>40</c:v>
                </c:pt>
                <c:pt idx="9">
                  <c:v>34</c:v>
                </c:pt>
                <c:pt idx="10">
                  <c:v>28</c:v>
                </c:pt>
                <c:pt idx="11">
                  <c:v>25</c:v>
                </c:pt>
              </c:numCache>
            </c:numRef>
          </c:val>
          <c:extLst>
            <c:ext xmlns:c16="http://schemas.microsoft.com/office/drawing/2014/chart" uri="{C3380CC4-5D6E-409C-BE32-E72D297353CC}">
              <c16:uniqueId val="{00000002-3663-4C48-9A82-1D8F172CF01D}"/>
            </c:ext>
          </c:extLst>
        </c:ser>
        <c:dLbls>
          <c:showLegendKey val="0"/>
          <c:showVal val="0"/>
          <c:showCatName val="0"/>
          <c:showSerName val="0"/>
          <c:showPercent val="0"/>
          <c:showBubbleSize val="0"/>
        </c:dLbls>
        <c:gapWidth val="150"/>
        <c:overlap val="100"/>
        <c:axId val="210127360"/>
        <c:axId val="266538944"/>
      </c:barChart>
      <c:catAx>
        <c:axId val="210127360"/>
        <c:scaling>
          <c:orientation val="minMax"/>
        </c:scaling>
        <c:delete val="0"/>
        <c:axPos val="b"/>
        <c:numFmt formatCode="General" sourceLinked="0"/>
        <c:majorTickMark val="out"/>
        <c:minorTickMark val="none"/>
        <c:tickLblPos val="nextTo"/>
        <c:crossAx val="266538944"/>
        <c:crosses val="autoZero"/>
        <c:auto val="1"/>
        <c:lblAlgn val="ctr"/>
        <c:lblOffset val="100"/>
        <c:noMultiLvlLbl val="0"/>
      </c:catAx>
      <c:valAx>
        <c:axId val="266538944"/>
        <c:scaling>
          <c:orientation val="minMax"/>
        </c:scaling>
        <c:delete val="0"/>
        <c:axPos val="l"/>
        <c:majorGridlines/>
        <c:numFmt formatCode="General" sourceLinked="1"/>
        <c:majorTickMark val="out"/>
        <c:minorTickMark val="none"/>
        <c:tickLblPos val="nextTo"/>
        <c:crossAx val="210127360"/>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R元</c:v>
                </c:pt>
              </c:strCache>
            </c:strRef>
          </c:tx>
          <c:spPr>
            <a:solidFill>
              <a:schemeClr val="accent2">
                <a:lumMod val="75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69</c:v>
                </c:pt>
                <c:pt idx="1">
                  <c:v>323</c:v>
                </c:pt>
                <c:pt idx="2">
                  <c:v>62</c:v>
                </c:pt>
                <c:pt idx="3">
                  <c:v>63</c:v>
                </c:pt>
                <c:pt idx="4">
                  <c:v>35</c:v>
                </c:pt>
                <c:pt idx="5">
                  <c:v>455</c:v>
                </c:pt>
                <c:pt idx="6">
                  <c:v>223</c:v>
                </c:pt>
                <c:pt idx="7">
                  <c:v>1</c:v>
                </c:pt>
              </c:numCache>
            </c:numRef>
          </c:val>
          <c:extLst>
            <c:ext xmlns:c16="http://schemas.microsoft.com/office/drawing/2014/chart" uri="{C3380CC4-5D6E-409C-BE32-E72D297353CC}">
              <c16:uniqueId val="{00000000-3880-495C-9FDE-4A396370293D}"/>
            </c:ext>
          </c:extLst>
        </c:ser>
        <c:ser>
          <c:idx val="0"/>
          <c:order val="1"/>
          <c:tx>
            <c:strRef>
              <c:f>年間数値グラフ!$S$165</c:f>
              <c:strCache>
                <c:ptCount val="1"/>
                <c:pt idx="0">
                  <c:v>H30</c:v>
                </c:pt>
              </c:strCache>
            </c:strRef>
          </c:tx>
          <c:spPr>
            <a:solidFill>
              <a:schemeClr val="tx2">
                <a:lumMod val="60000"/>
                <a:lumOff val="40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76</c:v>
                </c:pt>
                <c:pt idx="1">
                  <c:v>318</c:v>
                </c:pt>
                <c:pt idx="2">
                  <c:v>40</c:v>
                </c:pt>
                <c:pt idx="3">
                  <c:v>56</c:v>
                </c:pt>
                <c:pt idx="4">
                  <c:v>28</c:v>
                </c:pt>
                <c:pt idx="5">
                  <c:v>521</c:v>
                </c:pt>
                <c:pt idx="6">
                  <c:v>233</c:v>
                </c:pt>
                <c:pt idx="7">
                  <c:v>3</c:v>
                </c:pt>
              </c:numCache>
            </c:numRef>
          </c:val>
          <c:extLst>
            <c:ext xmlns:c16="http://schemas.microsoft.com/office/drawing/2014/chart" uri="{C3380CC4-5D6E-409C-BE32-E72D297353CC}">
              <c16:uniqueId val="{00000001-3880-495C-9FDE-4A396370293D}"/>
            </c:ext>
          </c:extLst>
        </c:ser>
        <c:dLbls>
          <c:showLegendKey val="0"/>
          <c:showVal val="0"/>
          <c:showCatName val="0"/>
          <c:showSerName val="0"/>
          <c:showPercent val="0"/>
          <c:showBubbleSize val="0"/>
        </c:dLbls>
        <c:gapWidth val="150"/>
        <c:axId val="210128384"/>
        <c:axId val="266541248"/>
      </c:barChart>
      <c:catAx>
        <c:axId val="210128384"/>
        <c:scaling>
          <c:orientation val="maxMin"/>
        </c:scaling>
        <c:delete val="0"/>
        <c:axPos val="l"/>
        <c:numFmt formatCode="General" sourceLinked="0"/>
        <c:majorTickMark val="out"/>
        <c:minorTickMark val="none"/>
        <c:tickLblPos val="nextTo"/>
        <c:crossAx val="266541248"/>
        <c:crosses val="autoZero"/>
        <c:auto val="1"/>
        <c:lblAlgn val="ctr"/>
        <c:lblOffset val="100"/>
        <c:noMultiLvlLbl val="0"/>
      </c:catAx>
      <c:valAx>
        <c:axId val="266541248"/>
        <c:scaling>
          <c:orientation val="minMax"/>
        </c:scaling>
        <c:delete val="0"/>
        <c:axPos val="t"/>
        <c:majorGridlines/>
        <c:numFmt formatCode="General" sourceLinked="1"/>
        <c:majorTickMark val="out"/>
        <c:minorTickMark val="none"/>
        <c:tickLblPos val="nextTo"/>
        <c:crossAx val="21012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976377952755"/>
          <c:y val="9.0526684746692995E-2"/>
          <c:w val="0.65590201224846889"/>
          <c:h val="0.83723852659516418"/>
        </c:manualLayout>
      </c:layout>
      <c:barChart>
        <c:barDir val="bar"/>
        <c:grouping val="clustered"/>
        <c:varyColors val="0"/>
        <c:ser>
          <c:idx val="1"/>
          <c:order val="0"/>
          <c:tx>
            <c:strRef>
              <c:f>年間数値グラフ!$S$49</c:f>
              <c:strCache>
                <c:ptCount val="1"/>
                <c:pt idx="0">
                  <c:v>H30</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148</c:v>
                </c:pt>
                <c:pt idx="2">
                  <c:v>213</c:v>
                </c:pt>
                <c:pt idx="3">
                  <c:v>175</c:v>
                </c:pt>
                <c:pt idx="4">
                  <c:v>222</c:v>
                </c:pt>
                <c:pt idx="5">
                  <c:v>213</c:v>
                </c:pt>
                <c:pt idx="6">
                  <c:v>148</c:v>
                </c:pt>
                <c:pt idx="7">
                  <c:v>123</c:v>
                </c:pt>
                <c:pt idx="8">
                  <c:v>33</c:v>
                </c:pt>
              </c:numCache>
            </c:numRef>
          </c:val>
          <c:extLst>
            <c:ext xmlns:c16="http://schemas.microsoft.com/office/drawing/2014/chart" uri="{C3380CC4-5D6E-409C-BE32-E72D297353CC}">
              <c16:uniqueId val="{00000000-6626-47A1-B566-878EDA8287D8}"/>
            </c:ext>
          </c:extLst>
        </c:ser>
        <c:ser>
          <c:idx val="0"/>
          <c:order val="1"/>
          <c:tx>
            <c:strRef>
              <c:f>年間数値グラフ!$S$48</c:f>
              <c:strCache>
                <c:ptCount val="1"/>
                <c:pt idx="0">
                  <c:v>R元</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c:v>0</c:v>
                </c:pt>
                <c:pt idx="1">
                  <c:v>110</c:v>
                </c:pt>
                <c:pt idx="2">
                  <c:v>204</c:v>
                </c:pt>
                <c:pt idx="3">
                  <c:v>165</c:v>
                </c:pt>
                <c:pt idx="4">
                  <c:v>223</c:v>
                </c:pt>
                <c:pt idx="5">
                  <c:v>222</c:v>
                </c:pt>
                <c:pt idx="6">
                  <c:v>136</c:v>
                </c:pt>
                <c:pt idx="7">
                  <c:v>130</c:v>
                </c:pt>
                <c:pt idx="8">
                  <c:v>41</c:v>
                </c:pt>
              </c:numCache>
            </c:numRef>
          </c:val>
          <c:extLst>
            <c:ext xmlns:c16="http://schemas.microsoft.com/office/drawing/2014/chart" uri="{C3380CC4-5D6E-409C-BE32-E72D297353CC}">
              <c16:uniqueId val="{00000001-6626-47A1-B566-878EDA8287D8}"/>
            </c:ext>
          </c:extLst>
        </c:ser>
        <c:dLbls>
          <c:showLegendKey val="0"/>
          <c:showVal val="0"/>
          <c:showCatName val="0"/>
          <c:showSerName val="0"/>
          <c:showPercent val="0"/>
          <c:showBubbleSize val="0"/>
        </c:dLbls>
        <c:gapWidth val="150"/>
        <c:axId val="210563072"/>
        <c:axId val="268001856"/>
      </c:barChart>
      <c:catAx>
        <c:axId val="210563072"/>
        <c:scaling>
          <c:orientation val="minMax"/>
        </c:scaling>
        <c:delete val="0"/>
        <c:axPos val="l"/>
        <c:numFmt formatCode="General" sourceLinked="0"/>
        <c:majorTickMark val="out"/>
        <c:minorTickMark val="none"/>
        <c:tickLblPos val="nextTo"/>
        <c:crossAx val="268001856"/>
        <c:crosses val="autoZero"/>
        <c:auto val="1"/>
        <c:lblAlgn val="ctr"/>
        <c:lblOffset val="100"/>
        <c:noMultiLvlLbl val="0"/>
      </c:catAx>
      <c:valAx>
        <c:axId val="268001856"/>
        <c:scaling>
          <c:orientation val="minMax"/>
        </c:scaling>
        <c:delete val="0"/>
        <c:axPos val="b"/>
        <c:majorGridlines/>
        <c:numFmt formatCode="General" sourceLinked="1"/>
        <c:majorTickMark val="out"/>
        <c:minorTickMark val="none"/>
        <c:tickLblPos val="nextTo"/>
        <c:crossAx val="210563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H30</c:v>
                </c:pt>
              </c:strCache>
            </c:strRef>
          </c:tx>
          <c:spPr>
            <a:solidFill>
              <a:schemeClr val="tx2">
                <a:lumMod val="60000"/>
                <a:lumOff val="40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33</c:v>
                </c:pt>
                <c:pt idx="1">
                  <c:v>123</c:v>
                </c:pt>
                <c:pt idx="2">
                  <c:v>148</c:v>
                </c:pt>
                <c:pt idx="3">
                  <c:v>213</c:v>
                </c:pt>
                <c:pt idx="4">
                  <c:v>222</c:v>
                </c:pt>
                <c:pt idx="5">
                  <c:v>175</c:v>
                </c:pt>
                <c:pt idx="6">
                  <c:v>213</c:v>
                </c:pt>
                <c:pt idx="7">
                  <c:v>148</c:v>
                </c:pt>
                <c:pt idx="8">
                  <c:v>0</c:v>
                </c:pt>
              </c:numCache>
            </c:numRef>
          </c:val>
          <c:extLst>
            <c:ext xmlns:c16="http://schemas.microsoft.com/office/drawing/2014/chart" uri="{C3380CC4-5D6E-409C-BE32-E72D297353CC}">
              <c16:uniqueId val="{00000000-592C-4428-8EB9-BAA7CB86BB31}"/>
            </c:ext>
          </c:extLst>
        </c:ser>
        <c:ser>
          <c:idx val="1"/>
          <c:order val="1"/>
          <c:tx>
            <c:strRef>
              <c:f>年間数値グラフ!$S$72</c:f>
              <c:strCache>
                <c:ptCount val="1"/>
                <c:pt idx="0">
                  <c:v>R元</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c:v>41</c:v>
                </c:pt>
                <c:pt idx="1">
                  <c:v>130</c:v>
                </c:pt>
                <c:pt idx="2">
                  <c:v>136</c:v>
                </c:pt>
                <c:pt idx="3">
                  <c:v>222</c:v>
                </c:pt>
                <c:pt idx="4">
                  <c:v>223</c:v>
                </c:pt>
                <c:pt idx="5">
                  <c:v>165</c:v>
                </c:pt>
                <c:pt idx="6">
                  <c:v>204</c:v>
                </c:pt>
                <c:pt idx="7">
                  <c:v>110</c:v>
                </c:pt>
                <c:pt idx="8">
                  <c:v>0</c:v>
                </c:pt>
              </c:numCache>
            </c:numRef>
          </c:val>
          <c:extLst>
            <c:ext xmlns:c16="http://schemas.microsoft.com/office/drawing/2014/chart" uri="{C3380CC4-5D6E-409C-BE32-E72D297353CC}">
              <c16:uniqueId val="{00000001-592C-4428-8EB9-BAA7CB86BB31}"/>
            </c:ext>
          </c:extLst>
        </c:ser>
        <c:dLbls>
          <c:showLegendKey val="0"/>
          <c:showVal val="0"/>
          <c:showCatName val="0"/>
          <c:showSerName val="0"/>
          <c:showPercent val="0"/>
          <c:showBubbleSize val="0"/>
        </c:dLbls>
        <c:gapWidth val="150"/>
        <c:axId val="210563584"/>
        <c:axId val="268004160"/>
      </c:barChart>
      <c:catAx>
        <c:axId val="210563584"/>
        <c:scaling>
          <c:orientation val="minMax"/>
        </c:scaling>
        <c:delete val="0"/>
        <c:axPos val="l"/>
        <c:numFmt formatCode="General" sourceLinked="0"/>
        <c:majorTickMark val="out"/>
        <c:minorTickMark val="none"/>
        <c:tickLblPos val="nextTo"/>
        <c:crossAx val="268004160"/>
        <c:crosses val="autoZero"/>
        <c:auto val="1"/>
        <c:lblAlgn val="ctr"/>
        <c:lblOffset val="100"/>
        <c:noMultiLvlLbl val="0"/>
      </c:catAx>
      <c:valAx>
        <c:axId val="268004160"/>
        <c:scaling>
          <c:orientation val="minMax"/>
        </c:scaling>
        <c:delete val="0"/>
        <c:axPos val="b"/>
        <c:majorGridlines/>
        <c:numFmt formatCode="General" sourceLinked="1"/>
        <c:majorTickMark val="out"/>
        <c:minorTickMark val="none"/>
        <c:tickLblPos val="nextTo"/>
        <c:crossAx val="21056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年間数値グラフ!$T$364</c:f>
              <c:strCache>
                <c:ptCount val="1"/>
                <c:pt idx="0">
                  <c:v>H30</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年間数値グラフ!$U$364:$AB$364</c:f>
              <c:numCache>
                <c:formatCode>General</c:formatCode>
                <c:ptCount val="8"/>
                <c:pt idx="0">
                  <c:v>238</c:v>
                </c:pt>
                <c:pt idx="1">
                  <c:v>954</c:v>
                </c:pt>
                <c:pt idx="2">
                  <c:v>278</c:v>
                </c:pt>
                <c:pt idx="3">
                  <c:v>128</c:v>
                </c:pt>
                <c:pt idx="4">
                  <c:v>58</c:v>
                </c:pt>
                <c:pt idx="5">
                  <c:v>31</c:v>
                </c:pt>
                <c:pt idx="6">
                  <c:v>81</c:v>
                </c:pt>
                <c:pt idx="7">
                  <c:v>34</c:v>
                </c:pt>
              </c:numCache>
            </c:numRef>
          </c:val>
          <c:extLst>
            <c:ext xmlns:c16="http://schemas.microsoft.com/office/drawing/2014/chart" uri="{C3380CC4-5D6E-409C-BE32-E72D297353CC}">
              <c16:uniqueId val="{00000000-94F7-429B-A090-AC08B8B09A60}"/>
            </c:ext>
          </c:extLst>
        </c:ser>
        <c:ser>
          <c:idx val="1"/>
          <c:order val="1"/>
          <c:tx>
            <c:strRef>
              <c:f>年間数値グラフ!$T$365</c:f>
              <c:strCache>
                <c:ptCount val="1"/>
                <c:pt idx="0">
                  <c:v>R元</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年間数値グラフ!$U$365:$AB$365</c:f>
              <c:numCache>
                <c:formatCode>General</c:formatCode>
                <c:ptCount val="8"/>
                <c:pt idx="0">
                  <c:v>268</c:v>
                </c:pt>
                <c:pt idx="1">
                  <c:v>946</c:v>
                </c:pt>
                <c:pt idx="2">
                  <c:v>261</c:v>
                </c:pt>
                <c:pt idx="3">
                  <c:v>135</c:v>
                </c:pt>
                <c:pt idx="4">
                  <c:v>70</c:v>
                </c:pt>
                <c:pt idx="5">
                  <c:v>31</c:v>
                </c:pt>
                <c:pt idx="6">
                  <c:v>49</c:v>
                </c:pt>
                <c:pt idx="7">
                  <c:v>34</c:v>
                </c:pt>
              </c:numCache>
            </c:numRef>
          </c:val>
          <c:extLst>
            <c:ext xmlns:c16="http://schemas.microsoft.com/office/drawing/2014/chart" uri="{C3380CC4-5D6E-409C-BE32-E72D297353CC}">
              <c16:uniqueId val="{00000001-94F7-429B-A090-AC08B8B09A60}"/>
            </c:ext>
          </c:extLst>
        </c:ser>
        <c:dLbls>
          <c:showLegendKey val="0"/>
          <c:showVal val="0"/>
          <c:showCatName val="0"/>
          <c:showSerName val="0"/>
          <c:showPercent val="0"/>
          <c:showBubbleSize val="0"/>
        </c:dLbls>
        <c:gapWidth val="150"/>
        <c:axId val="210564096"/>
        <c:axId val="268006464"/>
      </c:barChart>
      <c:catAx>
        <c:axId val="210564096"/>
        <c:scaling>
          <c:orientation val="minMax"/>
        </c:scaling>
        <c:delete val="0"/>
        <c:axPos val="l"/>
        <c:numFmt formatCode="General" sourceLinked="0"/>
        <c:majorTickMark val="out"/>
        <c:minorTickMark val="none"/>
        <c:tickLblPos val="nextTo"/>
        <c:crossAx val="268006464"/>
        <c:crosses val="autoZero"/>
        <c:auto val="1"/>
        <c:lblAlgn val="ctr"/>
        <c:lblOffset val="100"/>
        <c:noMultiLvlLbl val="0"/>
      </c:catAx>
      <c:valAx>
        <c:axId val="268006464"/>
        <c:scaling>
          <c:orientation val="minMax"/>
        </c:scaling>
        <c:delete val="0"/>
        <c:axPos val="b"/>
        <c:majorGridlines/>
        <c:numFmt formatCode="General" sourceLinked="1"/>
        <c:majorTickMark val="out"/>
        <c:minorTickMark val="none"/>
        <c:tickLblPos val="nextTo"/>
        <c:crossAx val="21056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H30</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732</c:v>
                </c:pt>
                <c:pt idx="1">
                  <c:v>22</c:v>
                </c:pt>
                <c:pt idx="2">
                  <c:v>45</c:v>
                </c:pt>
                <c:pt idx="3">
                  <c:v>271</c:v>
                </c:pt>
                <c:pt idx="4">
                  <c:v>47</c:v>
                </c:pt>
                <c:pt idx="5">
                  <c:v>158</c:v>
                </c:pt>
                <c:pt idx="6">
                  <c:v>0</c:v>
                </c:pt>
              </c:numCache>
            </c:numRef>
          </c:val>
          <c:extLst>
            <c:ext xmlns:c16="http://schemas.microsoft.com/office/drawing/2014/chart" uri="{C3380CC4-5D6E-409C-BE32-E72D297353CC}">
              <c16:uniqueId val="{00000000-6CE6-45A9-B69B-3F6A094B0AFB}"/>
            </c:ext>
          </c:extLst>
        </c:ser>
        <c:ser>
          <c:idx val="1"/>
          <c:order val="1"/>
          <c:tx>
            <c:strRef>
              <c:f>年間数値グラフ!$S$239</c:f>
              <c:strCache>
                <c:ptCount val="1"/>
                <c:pt idx="0">
                  <c:v>R元</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723</c:v>
                </c:pt>
                <c:pt idx="1">
                  <c:v>25</c:v>
                </c:pt>
                <c:pt idx="2">
                  <c:v>48</c:v>
                </c:pt>
                <c:pt idx="3">
                  <c:v>258</c:v>
                </c:pt>
                <c:pt idx="4">
                  <c:v>55</c:v>
                </c:pt>
                <c:pt idx="5">
                  <c:v>122</c:v>
                </c:pt>
                <c:pt idx="6">
                  <c:v>0</c:v>
                </c:pt>
              </c:numCache>
            </c:numRef>
          </c:val>
          <c:extLst>
            <c:ext xmlns:c16="http://schemas.microsoft.com/office/drawing/2014/chart" uri="{C3380CC4-5D6E-409C-BE32-E72D297353CC}">
              <c16:uniqueId val="{00000001-6CE6-45A9-B69B-3F6A094B0AFB}"/>
            </c:ext>
          </c:extLst>
        </c:ser>
        <c:dLbls>
          <c:showLegendKey val="0"/>
          <c:showVal val="0"/>
          <c:showCatName val="0"/>
          <c:showSerName val="0"/>
          <c:showPercent val="0"/>
          <c:showBubbleSize val="0"/>
        </c:dLbls>
        <c:gapWidth val="150"/>
        <c:axId val="210564608"/>
        <c:axId val="268008768"/>
      </c:barChart>
      <c:catAx>
        <c:axId val="210564608"/>
        <c:scaling>
          <c:orientation val="minMax"/>
        </c:scaling>
        <c:delete val="0"/>
        <c:axPos val="l"/>
        <c:numFmt formatCode="General" sourceLinked="0"/>
        <c:majorTickMark val="out"/>
        <c:minorTickMark val="none"/>
        <c:tickLblPos val="nextTo"/>
        <c:crossAx val="268008768"/>
        <c:crosses val="autoZero"/>
        <c:auto val="1"/>
        <c:lblAlgn val="ctr"/>
        <c:lblOffset val="100"/>
        <c:noMultiLvlLbl val="0"/>
      </c:catAx>
      <c:valAx>
        <c:axId val="268008768"/>
        <c:scaling>
          <c:orientation val="minMax"/>
        </c:scaling>
        <c:delete val="0"/>
        <c:axPos val="b"/>
        <c:majorGridlines/>
        <c:numFmt formatCode="General" sourceLinked="1"/>
        <c:majorTickMark val="out"/>
        <c:minorTickMark val="none"/>
        <c:tickLblPos val="nextTo"/>
        <c:crossAx val="210564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H30</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707</c:v>
                </c:pt>
                <c:pt idx="1">
                  <c:v>258</c:v>
                </c:pt>
                <c:pt idx="2">
                  <c:v>23</c:v>
                </c:pt>
                <c:pt idx="3">
                  <c:v>71</c:v>
                </c:pt>
                <c:pt idx="4">
                  <c:v>14</c:v>
                </c:pt>
                <c:pt idx="5">
                  <c:v>202</c:v>
                </c:pt>
                <c:pt idx="6">
                  <c:v>0</c:v>
                </c:pt>
              </c:numCache>
            </c:numRef>
          </c:val>
          <c:extLst>
            <c:ext xmlns:c16="http://schemas.microsoft.com/office/drawing/2014/chart" uri="{C3380CC4-5D6E-409C-BE32-E72D297353CC}">
              <c16:uniqueId val="{00000000-5BBF-49AC-B246-25733C885148}"/>
            </c:ext>
          </c:extLst>
        </c:ser>
        <c:ser>
          <c:idx val="1"/>
          <c:order val="1"/>
          <c:tx>
            <c:strRef>
              <c:f>年間数値グラフ!$S$204</c:f>
              <c:strCache>
                <c:ptCount val="1"/>
                <c:pt idx="0">
                  <c:v>R元</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668</c:v>
                </c:pt>
                <c:pt idx="1">
                  <c:v>244</c:v>
                </c:pt>
                <c:pt idx="2">
                  <c:v>33</c:v>
                </c:pt>
                <c:pt idx="3">
                  <c:v>65</c:v>
                </c:pt>
                <c:pt idx="4">
                  <c:v>12</c:v>
                </c:pt>
                <c:pt idx="5">
                  <c:v>209</c:v>
                </c:pt>
                <c:pt idx="6">
                  <c:v>0</c:v>
                </c:pt>
              </c:numCache>
            </c:numRef>
          </c:val>
          <c:extLst>
            <c:ext xmlns:c16="http://schemas.microsoft.com/office/drawing/2014/chart" uri="{C3380CC4-5D6E-409C-BE32-E72D297353CC}">
              <c16:uniqueId val="{00000001-5BBF-49AC-B246-25733C885148}"/>
            </c:ext>
          </c:extLst>
        </c:ser>
        <c:dLbls>
          <c:showLegendKey val="0"/>
          <c:showVal val="0"/>
          <c:showCatName val="0"/>
          <c:showSerName val="0"/>
          <c:showPercent val="0"/>
          <c:showBubbleSize val="0"/>
        </c:dLbls>
        <c:gapWidth val="150"/>
        <c:axId val="210565120"/>
        <c:axId val="268093120"/>
      </c:barChart>
      <c:catAx>
        <c:axId val="210565120"/>
        <c:scaling>
          <c:orientation val="minMax"/>
        </c:scaling>
        <c:delete val="0"/>
        <c:axPos val="l"/>
        <c:numFmt formatCode="General" sourceLinked="0"/>
        <c:majorTickMark val="out"/>
        <c:minorTickMark val="none"/>
        <c:tickLblPos val="nextTo"/>
        <c:crossAx val="268093120"/>
        <c:crosses val="autoZero"/>
        <c:auto val="1"/>
        <c:lblAlgn val="ctr"/>
        <c:lblOffset val="100"/>
        <c:noMultiLvlLbl val="0"/>
      </c:catAx>
      <c:valAx>
        <c:axId val="268093120"/>
        <c:scaling>
          <c:orientation val="minMax"/>
        </c:scaling>
        <c:delete val="0"/>
        <c:axPos val="b"/>
        <c:majorGridlines/>
        <c:numFmt formatCode="General" sourceLinked="1"/>
        <c:majorTickMark val="out"/>
        <c:minorTickMark val="none"/>
        <c:tickLblPos val="nextTo"/>
        <c:crossAx val="21056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H30</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100</c:v>
                </c:pt>
                <c:pt idx="1">
                  <c:v>84</c:v>
                </c:pt>
                <c:pt idx="2">
                  <c:v>103</c:v>
                </c:pt>
                <c:pt idx="3">
                  <c:v>98</c:v>
                </c:pt>
                <c:pt idx="4">
                  <c:v>83</c:v>
                </c:pt>
                <c:pt idx="5">
                  <c:v>109</c:v>
                </c:pt>
                <c:pt idx="6">
                  <c:v>94</c:v>
                </c:pt>
                <c:pt idx="7">
                  <c:v>115</c:v>
                </c:pt>
                <c:pt idx="8">
                  <c:v>83</c:v>
                </c:pt>
                <c:pt idx="9">
                  <c:v>63</c:v>
                </c:pt>
                <c:pt idx="10">
                  <c:v>67</c:v>
                </c:pt>
                <c:pt idx="11">
                  <c:v>64</c:v>
                </c:pt>
                <c:pt idx="12">
                  <c:v>212</c:v>
                </c:pt>
              </c:numCache>
            </c:numRef>
          </c:val>
          <c:extLst>
            <c:ext xmlns:c16="http://schemas.microsoft.com/office/drawing/2014/chart" uri="{C3380CC4-5D6E-409C-BE32-E72D297353CC}">
              <c16:uniqueId val="{00000000-6693-4119-AA39-174806E5A59E}"/>
            </c:ext>
          </c:extLst>
        </c:ser>
        <c:ser>
          <c:idx val="1"/>
          <c:order val="1"/>
          <c:tx>
            <c:strRef>
              <c:f>年間数値グラフ!$S$289</c:f>
              <c:strCache>
                <c:ptCount val="1"/>
                <c:pt idx="0">
                  <c:v>R元</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91</c:v>
                </c:pt>
                <c:pt idx="1">
                  <c:v>78</c:v>
                </c:pt>
                <c:pt idx="2">
                  <c:v>68</c:v>
                </c:pt>
                <c:pt idx="3">
                  <c:v>92</c:v>
                </c:pt>
                <c:pt idx="4">
                  <c:v>77</c:v>
                </c:pt>
                <c:pt idx="5">
                  <c:v>103</c:v>
                </c:pt>
                <c:pt idx="6">
                  <c:v>90</c:v>
                </c:pt>
                <c:pt idx="7">
                  <c:v>132</c:v>
                </c:pt>
                <c:pt idx="8">
                  <c:v>74</c:v>
                </c:pt>
                <c:pt idx="9">
                  <c:v>63</c:v>
                </c:pt>
                <c:pt idx="10">
                  <c:v>72</c:v>
                </c:pt>
                <c:pt idx="11">
                  <c:v>56</c:v>
                </c:pt>
                <c:pt idx="12">
                  <c:v>235</c:v>
                </c:pt>
              </c:numCache>
            </c:numRef>
          </c:val>
          <c:extLst>
            <c:ext xmlns:c16="http://schemas.microsoft.com/office/drawing/2014/chart" uri="{C3380CC4-5D6E-409C-BE32-E72D297353CC}">
              <c16:uniqueId val="{00000001-6693-4119-AA39-174806E5A59E}"/>
            </c:ext>
          </c:extLst>
        </c:ser>
        <c:dLbls>
          <c:showLegendKey val="0"/>
          <c:showVal val="0"/>
          <c:showCatName val="0"/>
          <c:showSerName val="0"/>
          <c:showPercent val="0"/>
          <c:showBubbleSize val="0"/>
        </c:dLbls>
        <c:gapWidth val="150"/>
        <c:axId val="210565632"/>
        <c:axId val="268095424"/>
      </c:barChart>
      <c:catAx>
        <c:axId val="210565632"/>
        <c:scaling>
          <c:orientation val="minMax"/>
        </c:scaling>
        <c:delete val="0"/>
        <c:axPos val="l"/>
        <c:numFmt formatCode="General" sourceLinked="0"/>
        <c:majorTickMark val="out"/>
        <c:minorTickMark val="none"/>
        <c:tickLblPos val="nextTo"/>
        <c:crossAx val="268095424"/>
        <c:crosses val="autoZero"/>
        <c:auto val="1"/>
        <c:lblAlgn val="ctr"/>
        <c:lblOffset val="100"/>
        <c:noMultiLvlLbl val="0"/>
      </c:catAx>
      <c:valAx>
        <c:axId val="268095424"/>
        <c:scaling>
          <c:orientation val="minMax"/>
        </c:scaling>
        <c:delete val="0"/>
        <c:axPos val="b"/>
        <c:majorGridlines/>
        <c:numFmt formatCode="General" sourceLinked="1"/>
        <c:majorTickMark val="out"/>
        <c:minorTickMark val="none"/>
        <c:tickLblPos val="nextTo"/>
        <c:crossAx val="21056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161924</xdr:colOff>
      <xdr:row>145</xdr:row>
      <xdr:rowOff>117474</xdr:rowOff>
    </xdr:from>
    <xdr:to>
      <xdr:col>25</xdr:col>
      <xdr:colOff>38099</xdr:colOff>
      <xdr:row>161</xdr:row>
      <xdr:rowOff>15874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98423</xdr:colOff>
      <xdr:row>49</xdr:row>
      <xdr:rowOff>111125</xdr:rowOff>
    </xdr:from>
    <xdr:to>
      <xdr:col>26</xdr:col>
      <xdr:colOff>666749</xdr:colOff>
      <xdr:row>67</xdr:row>
      <xdr:rowOff>98425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209549</xdr:colOff>
      <xdr:row>72</xdr:row>
      <xdr:rowOff>165099</xdr:rowOff>
    </xdr:from>
    <xdr:to>
      <xdr:col>25</xdr:col>
      <xdr:colOff>85724</xdr:colOff>
      <xdr:row>88</xdr:row>
      <xdr:rowOff>69849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152400</xdr:colOff>
      <xdr:row>343</xdr:row>
      <xdr:rowOff>114300</xdr:rowOff>
    </xdr:from>
    <xdr:to>
      <xdr:col>28</xdr:col>
      <xdr:colOff>47625</xdr:colOff>
      <xdr:row>360</xdr:row>
      <xdr:rowOff>19050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85724</xdr:colOff>
      <xdr:row>217</xdr:row>
      <xdr:rowOff>9524</xdr:rowOff>
    </xdr:from>
    <xdr:to>
      <xdr:col>28</xdr:col>
      <xdr:colOff>19049</xdr:colOff>
      <xdr:row>233</xdr:row>
      <xdr:rowOff>76199</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xdr:colOff>
      <xdr:row>181</xdr:row>
      <xdr:rowOff>133349</xdr:rowOff>
    </xdr:from>
    <xdr:to>
      <xdr:col>27</xdr:col>
      <xdr:colOff>647700</xdr:colOff>
      <xdr:row>198</xdr:row>
      <xdr:rowOff>161924</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781049</xdr:colOff>
      <xdr:row>261</xdr:row>
      <xdr:rowOff>123824</xdr:rowOff>
    </xdr:from>
    <xdr:to>
      <xdr:col>27</xdr:col>
      <xdr:colOff>419099</xdr:colOff>
      <xdr:row>284</xdr:row>
      <xdr:rowOff>28574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47624</xdr:colOff>
      <xdr:row>307</xdr:row>
      <xdr:rowOff>114299</xdr:rowOff>
    </xdr:from>
    <xdr:to>
      <xdr:col>27</xdr:col>
      <xdr:colOff>285749</xdr:colOff>
      <xdr:row>326</xdr:row>
      <xdr:rowOff>28574</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7"/>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31"/>
      <c r="M2" s="475" t="s">
        <v>226</v>
      </c>
      <c r="N2" s="475"/>
      <c r="O2" s="1" t="s">
        <v>227</v>
      </c>
      <c r="P2" s="475"/>
      <c r="Q2" s="1" t="s">
        <v>228</v>
      </c>
      <c r="R2" s="2"/>
      <c r="S2" s="1" t="s">
        <v>229</v>
      </c>
    </row>
    <row r="3" spans="1:30" ht="12.75" customHeight="1" x14ac:dyDescent="0.15">
      <c r="A3" s="1" t="s">
        <v>230</v>
      </c>
      <c r="B3" s="30"/>
      <c r="C3" s="30" t="s">
        <v>231</v>
      </c>
      <c r="D3" s="30"/>
      <c r="E3" s="30" t="s">
        <v>232</v>
      </c>
      <c r="F3" s="30"/>
      <c r="G3" s="30" t="s">
        <v>233</v>
      </c>
      <c r="I3" s="1" t="s">
        <v>234</v>
      </c>
      <c r="J3" s="2"/>
      <c r="K3" s="1" t="s">
        <v>235</v>
      </c>
      <c r="L3" s="31"/>
      <c r="M3" s="475" t="s">
        <v>236</v>
      </c>
      <c r="N3" s="475"/>
      <c r="O3" s="1" t="s">
        <v>237</v>
      </c>
      <c r="P3" s="475"/>
      <c r="Q3" s="1" t="s">
        <v>238</v>
      </c>
      <c r="R3" s="2"/>
      <c r="S3" s="1" t="s">
        <v>239</v>
      </c>
      <c r="AD3" s="495">
        <v>30</v>
      </c>
    </row>
    <row r="4" spans="1:30" ht="12.75" customHeight="1" x14ac:dyDescent="0.15">
      <c r="A4" s="1" t="s">
        <v>240</v>
      </c>
      <c r="B4" s="30"/>
      <c r="C4" s="30" t="s">
        <v>241</v>
      </c>
      <c r="D4" s="30"/>
      <c r="E4" s="30" t="s">
        <v>242</v>
      </c>
      <c r="F4" s="30"/>
      <c r="G4" s="30" t="s">
        <v>243</v>
      </c>
      <c r="I4" s="1" t="s">
        <v>244</v>
      </c>
      <c r="J4" s="2"/>
      <c r="K4" s="1" t="s">
        <v>245</v>
      </c>
      <c r="L4" s="31"/>
      <c r="M4" s="475" t="s">
        <v>246</v>
      </c>
      <c r="N4" s="475"/>
      <c r="O4" s="1" t="s">
        <v>247</v>
      </c>
      <c r="P4" s="475"/>
      <c r="Q4" s="1" t="s">
        <v>248</v>
      </c>
      <c r="R4" s="2"/>
      <c r="S4" s="1" t="s">
        <v>249</v>
      </c>
      <c r="AD4" s="496">
        <f>AD3-1</f>
        <v>29</v>
      </c>
    </row>
    <row r="5" spans="1:30" ht="12.75" customHeight="1" x14ac:dyDescent="0.15">
      <c r="A5" s="1" t="s">
        <v>250</v>
      </c>
      <c r="B5" s="30"/>
      <c r="C5" s="30" t="s">
        <v>251</v>
      </c>
      <c r="D5" s="30"/>
      <c r="E5" s="30" t="s">
        <v>252</v>
      </c>
      <c r="F5" s="30"/>
      <c r="G5" s="30" t="s">
        <v>253</v>
      </c>
      <c r="I5" s="1" t="s">
        <v>254</v>
      </c>
      <c r="J5" s="2"/>
      <c r="K5" s="1" t="s">
        <v>255</v>
      </c>
      <c r="L5" s="31"/>
      <c r="M5" s="475" t="s">
        <v>256</v>
      </c>
      <c r="N5" s="475"/>
      <c r="O5" s="1" t="s">
        <v>257</v>
      </c>
      <c r="P5" s="475"/>
      <c r="Q5" s="1" t="s">
        <v>258</v>
      </c>
      <c r="R5" s="2"/>
      <c r="S5" s="1" t="s">
        <v>259</v>
      </c>
    </row>
    <row r="6" spans="1:30" ht="12.75" customHeight="1" x14ac:dyDescent="0.15">
      <c r="A6" s="1" t="s">
        <v>260</v>
      </c>
      <c r="B6" s="30"/>
      <c r="C6" s="30" t="s">
        <v>261</v>
      </c>
      <c r="D6" s="30"/>
      <c r="E6" s="30" t="s">
        <v>262</v>
      </c>
      <c r="F6" s="30"/>
      <c r="G6" s="30"/>
      <c r="I6" s="497" t="s">
        <v>263</v>
      </c>
      <c r="J6" s="2"/>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500" t="str">
        <f>IF(N7&gt;4,"令和","平成")</f>
        <v>令和</v>
      </c>
      <c r="R7" s="150" t="str">
        <f>IF(N7&gt;4,"元",AD3+1)</f>
        <v>元</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20" t="str">
        <f>"【"&amp;Q7&amp;R7&amp;"年中における月別の"&amp;H7&amp;"の自殺の内訳】　（発見日・発見地）"</f>
        <v>【令和元年中における月別の大阪府の自殺の内訳】　（発見日・発見地）</v>
      </c>
      <c r="B9" s="520"/>
      <c r="C9" s="520"/>
      <c r="D9" s="520"/>
      <c r="E9" s="520"/>
      <c r="F9" s="520"/>
      <c r="G9" s="520"/>
      <c r="H9" s="520"/>
      <c r="I9" s="520"/>
      <c r="J9" s="520"/>
      <c r="K9" s="520"/>
      <c r="L9" s="520"/>
      <c r="M9" s="520"/>
      <c r="N9" s="520"/>
      <c r="O9" s="520"/>
      <c r="P9" s="520"/>
      <c r="Q9" s="520"/>
      <c r="R9" s="2"/>
    </row>
    <row r="10" spans="1:30" ht="12.75" customHeight="1" x14ac:dyDescent="0.15">
      <c r="A10" s="29"/>
      <c r="B10" s="30"/>
      <c r="C10" s="30"/>
      <c r="D10" s="30"/>
      <c r="E10" s="30"/>
      <c r="F10" s="30"/>
      <c r="G10" s="30"/>
      <c r="J10" s="2" t="str">
        <f>"※「地域における自殺の基礎資料（"&amp;Q7&amp;R7&amp;"年"&amp;N7&amp;"月確定値）」[発見日・発見地]から抜粋"</f>
        <v>※「地域における自殺の基礎資料（令和元年12月確定値）」[発見日・発見地]から抜粋</v>
      </c>
      <c r="K10" s="2"/>
      <c r="L10" s="2"/>
      <c r="M10" s="31"/>
      <c r="N10" s="31"/>
      <c r="O10" s="2"/>
      <c r="P10" s="31"/>
      <c r="Q10" s="2"/>
      <c r="R10" s="2"/>
      <c r="T10" s="1" t="s">
        <v>488</v>
      </c>
    </row>
    <row r="11" spans="1:30" ht="12.75" customHeight="1" x14ac:dyDescent="0.15">
      <c r="A11" s="29"/>
      <c r="B11" s="30"/>
      <c r="C11" s="30"/>
      <c r="D11" s="30"/>
      <c r="E11" s="30"/>
      <c r="F11" s="30"/>
      <c r="G11" s="30"/>
      <c r="J11" s="2" t="str">
        <f>"    警察庁自殺データ（平成"&amp;$R$7&amp;"年"&amp;$N$7&amp;"月（速報値））を厚生労働省自殺対策推進室が再集計"</f>
        <v xml:space="preserve">    警察庁自殺データ（平成元年12月（速報値））を厚生労働省自殺対策推進室が再集計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497</v>
      </c>
      <c r="K12" s="2"/>
      <c r="L12" s="2"/>
      <c r="M12" s="31"/>
      <c r="N12" s="31"/>
      <c r="O12" s="2"/>
      <c r="P12" s="31"/>
      <c r="Q12" s="2"/>
      <c r="R12" s="2"/>
      <c r="T12" s="1" t="s">
        <v>433</v>
      </c>
    </row>
    <row r="13" spans="1:30" ht="12.75" customHeight="1" x14ac:dyDescent="0.15">
      <c r="B13" s="30"/>
      <c r="C13" s="30"/>
      <c r="D13" s="30"/>
      <c r="E13" s="30"/>
      <c r="F13" s="30"/>
      <c r="G13" s="30"/>
      <c r="J13" s="2"/>
      <c r="K13" s="32"/>
      <c r="L13" s="31"/>
      <c r="M13" s="31"/>
      <c r="N13" s="31"/>
      <c r="O13" s="2"/>
      <c r="P13" s="31"/>
      <c r="Q13" s="2"/>
      <c r="R13" s="2"/>
      <c r="T13" s="1" t="s">
        <v>434</v>
      </c>
    </row>
    <row r="14" spans="1:30" s="2" customFormat="1" ht="12" customHeight="1" x14ac:dyDescent="0.15">
      <c r="A14" s="5" t="s">
        <v>73</v>
      </c>
      <c r="B14" s="4"/>
      <c r="C14" s="7"/>
      <c r="D14" s="7"/>
      <c r="E14" s="7"/>
      <c r="F14" s="7"/>
      <c r="G14" s="7"/>
      <c r="H14" s="33"/>
      <c r="I14" s="7"/>
      <c r="J14" s="7"/>
      <c r="K14" s="7"/>
      <c r="L14" s="4"/>
      <c r="M14" s="4"/>
      <c r="N14" s="33"/>
      <c r="O14" s="4"/>
      <c r="P14" s="4"/>
      <c r="Q14" s="4"/>
      <c r="T14" s="2" t="s">
        <v>435</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436</v>
      </c>
    </row>
    <row r="16" spans="1:30" s="14" customFormat="1" ht="12" customHeight="1" x14ac:dyDescent="0.15">
      <c r="A16" s="11"/>
      <c r="B16" s="521" t="str">
        <f>""&amp;Q7&amp;R7&amp;"年
(確定値）"</f>
        <v>令和元年
(確定値）</v>
      </c>
      <c r="C16" s="24" t="s">
        <v>17</v>
      </c>
      <c r="D16" s="501">
        <f>IF(D$150&gt;$N$7,"",IFERROR(VLOOKUP($B$111,'1月男'!$A$8:$F$98,4,FALSE),0))</f>
        <v>68</v>
      </c>
      <c r="E16" s="502">
        <f>IF(E$150&gt;$N$7,"",IFERROR(VLOOKUP($B$111,'2月男'!$A$8:$F$98,4,FALSE),0))</f>
        <v>67</v>
      </c>
      <c r="F16" s="503">
        <f>IF(F$150&gt;$N$7,"",IFERROR(VLOOKUP($B$111,'3月男'!$A$8:$F$98,4,FALSE),0))</f>
        <v>82</v>
      </c>
      <c r="G16" s="504">
        <f>IF(G$150&gt;$N$7,"",IFERROR(VLOOKUP($B$111,'4月男'!$A$1:$F$100,4,FALSE),0))</f>
        <v>68</v>
      </c>
      <c r="H16" s="505">
        <f>IF(H$150&gt;$N$7,"",IFERROR(VLOOKUP($B$111,'5月男'!$A$1:$F$100,4,FALSE),0))</f>
        <v>82</v>
      </c>
      <c r="I16" s="13">
        <f>IF(I$150&gt;$N$7,"",IFERROR(VLOOKUP($B$111,'6月男'!$A$1:$F$100,4,FALSE),0))</f>
        <v>83</v>
      </c>
      <c r="J16" s="13">
        <f>IF(J$150&gt;$N$7,"",IFERROR(VLOOKUP($B$111,'7月男'!$A$1:$F$100,4,FALSE),0))</f>
        <v>71</v>
      </c>
      <c r="K16" s="13">
        <f>IF(K$150&gt;$N$7,"",IFERROR(VLOOKUP($B$111,'8月男'!$A$1:$F$100,4,FALSE),0))</f>
        <v>63</v>
      </c>
      <c r="L16" s="13">
        <f>IF(L$150&gt;$N$7,"",IFERROR(VLOOKUP($B$111,'9月男'!$A$1:$F$100,4,FALSE),0))</f>
        <v>61</v>
      </c>
      <c r="M16" s="13">
        <f>IF(M$150&gt;$N$7,"",IFERROR(VLOOKUP($B$111,'10月男'!$A$1:$F$100,4,FALSE),0))</f>
        <v>72</v>
      </c>
      <c r="N16" s="13">
        <f>IF(N$150&gt;$N$7,"",IFERROR(VLOOKUP($B$111,'11月男'!$A$1:$F$100,4,FALSE),0))</f>
        <v>49</v>
      </c>
      <c r="O16" s="13">
        <f>IF(O$150&gt;$N$7,"",IFERROR(VLOOKUP($B$111,'12月男'!$A$1:$F$100,4,FALSE),0))</f>
        <v>38</v>
      </c>
      <c r="P16" s="13">
        <f>SUM(D16:O16)</f>
        <v>804</v>
      </c>
      <c r="Q16" s="11"/>
      <c r="R16" s="11"/>
      <c r="S16" s="11"/>
      <c r="T16" s="14" t="s">
        <v>496</v>
      </c>
    </row>
    <row r="17" spans="1:21" s="14" customFormat="1" ht="12" customHeight="1" x14ac:dyDescent="0.15">
      <c r="A17" s="11"/>
      <c r="B17" s="522"/>
      <c r="C17" s="16" t="s">
        <v>18</v>
      </c>
      <c r="D17" s="506">
        <f>IF(D$150&gt;$N$7,"",IFERROR(VLOOKUP($B$111,'1月女'!$A$8:$F$98,4,FALSE),0))</f>
        <v>36</v>
      </c>
      <c r="E17" s="507">
        <f>IF(E$150&gt;$N$7,"",IFERROR(VLOOKUP($B$111,'2月女'!$A$8:$F$98,4,FALSE),0))</f>
        <v>34</v>
      </c>
      <c r="F17" s="508">
        <f>IF(F$150&gt;$N$7,"",IFERROR(VLOOKUP($B$111,'3月女'!$A$1:$F$100,4,FALSE),0))</f>
        <v>36</v>
      </c>
      <c r="G17" s="507">
        <f>IF(G$150&gt;$N$7,"",IFERROR(VLOOKUP($B$111,'4月女'!$A$1:$F$100,4,FALSE),0))</f>
        <v>34</v>
      </c>
      <c r="H17" s="507">
        <f>IF(H$150&gt;$N$7,"",IFERROR(VLOOKUP($B$111,'5月女'!$A$1:$F$100,4,FALSE),0))</f>
        <v>41</v>
      </c>
      <c r="I17" s="15">
        <f>IF(I$150&gt;$N$7,"",IFERROR(VLOOKUP($B$111,'6月女'!$A$1:$F$100,4,FALSE),0))</f>
        <v>49</v>
      </c>
      <c r="J17" s="15">
        <f>IF(J$150&gt;$N$7,"",IFERROR(VLOOKUP($B$111,'7月女'!$A$1:$F$100,4,FALSE),0))</f>
        <v>41</v>
      </c>
      <c r="K17" s="15">
        <f>IF(K$150&gt;$N$7,"",IFERROR(VLOOKUP($B$111,'8月女'!$A$1:$F$100,4,FALSE),0))</f>
        <v>29</v>
      </c>
      <c r="L17" s="15">
        <f>IF(L$150&gt;$N$7,"",IFERROR(VLOOKUP($B$111,'9月女'!$A$1:$F$100,4,FALSE),0))</f>
        <v>40</v>
      </c>
      <c r="M17" s="15">
        <f>IF(M$150&gt;$N$7,"",IFERROR(VLOOKUP($B$111,'10月女'!$A$1:$F$100,4,FALSE),0))</f>
        <v>34</v>
      </c>
      <c r="N17" s="15">
        <f>IF(N$150&gt;$N$7,"",IFERROR(VLOOKUP($B$111,'11月女'!$A$1:$F$100,4,FALSE),0))</f>
        <v>28</v>
      </c>
      <c r="O17" s="15">
        <f>IF(O$150&gt;$N$7,"",IFERROR(VLOOKUP($B$111,'12月女'!$A$1:$F$100,4,FALSE),0))</f>
        <v>25</v>
      </c>
      <c r="P17" s="15">
        <f t="shared" ref="P17:P24" si="0">SUM(D17:O17)</f>
        <v>427</v>
      </c>
      <c r="Q17" s="11"/>
      <c r="R17" s="11"/>
      <c r="S17" s="11"/>
      <c r="T17" s="14" t="s">
        <v>489</v>
      </c>
    </row>
    <row r="18" spans="1:21" s="14" customFormat="1" ht="12" customHeight="1" x14ac:dyDescent="0.15">
      <c r="A18" s="11"/>
      <c r="B18" s="523"/>
      <c r="C18" s="20" t="s">
        <v>24</v>
      </c>
      <c r="D18" s="509">
        <f>IF(D$150&gt;$N$7,"",IFERROR(VLOOKUP($B$111,'1月総数'!$A$8:$F$98,4,FALSE),0))</f>
        <v>104</v>
      </c>
      <c r="E18" s="510">
        <f>IF(E$150&gt;$N$7,"",IFERROR(VLOOKUP($B$111,'2月総数'!$A$8:$F$98,4,FALSE),0))</f>
        <v>101</v>
      </c>
      <c r="F18" s="511">
        <f>IF(F$150&gt;$N$7,"",IFERROR(VLOOKUP($B$111,'3月総数'!$A$8:$F$98,4,FALSE),0))</f>
        <v>118</v>
      </c>
      <c r="G18" s="510">
        <f>IF(G$150&gt;$N$7,"",IFERROR(VLOOKUP($B$111,'4月総数'!$A$1:$F$100,4,FALSE),0))</f>
        <v>102</v>
      </c>
      <c r="H18" s="510">
        <f>IF(H$150&gt;$N$7,"",IFERROR(VLOOKUP($B$111,'5月総数'!$A$1:$F$100,4,FALSE),0))</f>
        <v>123</v>
      </c>
      <c r="I18" s="20">
        <f>IF(I$150&gt;$N$7,"",IFERROR(VLOOKUP($B$111,'6月総数'!$A$1:$F$100,4,FALSE),0))</f>
        <v>132</v>
      </c>
      <c r="J18" s="20">
        <f>IF(J$150&gt;$N$7,"",IFERROR(VLOOKUP($B$111,'7月総数'!$A$1:$F$100,4,FALSE),0))</f>
        <v>112</v>
      </c>
      <c r="K18" s="20">
        <f>IF(K$150&gt;$N$7,"",IFERROR(VLOOKUP($B$111,'8月総数'!$A$1:$F$100,4,FALSE),0))</f>
        <v>92</v>
      </c>
      <c r="L18" s="20">
        <f>IF(L$150&gt;$N$7,"",IFERROR(VLOOKUP($B$111,'9月総数'!$A$1:$F$100,4,FALSE),0))</f>
        <v>101</v>
      </c>
      <c r="M18" s="20">
        <f>IF(M$150&gt;$N$7,"",IFERROR(VLOOKUP($B$111,'10月総数'!$A$1:$F$100,4,FALSE),0))</f>
        <v>106</v>
      </c>
      <c r="N18" s="20">
        <f>IF(N$150&gt;$N$7,"",IFERROR(VLOOKUP($B$111,'11月総数'!$A$1:$F$100,4,FALSE),0))</f>
        <v>77</v>
      </c>
      <c r="O18" s="20">
        <f>IF(O$150&gt;$N$7,"",IFERROR(VLOOKUP($B$111,'12月総数'!$A$1:$F$100,4,FALSE),0))</f>
        <v>63</v>
      </c>
      <c r="P18" s="20">
        <f t="shared" si="0"/>
        <v>1231</v>
      </c>
      <c r="Q18" s="11"/>
      <c r="R18" s="11"/>
      <c r="S18" s="11"/>
      <c r="T18" s="14" t="s">
        <v>438</v>
      </c>
    </row>
    <row r="19" spans="1:21" s="14" customFormat="1" ht="12" customHeight="1" x14ac:dyDescent="0.15">
      <c r="A19" s="11"/>
      <c r="B19" s="522" t="s">
        <v>55</v>
      </c>
      <c r="C19" s="12" t="s">
        <v>17</v>
      </c>
      <c r="D19" s="505" t="s">
        <v>74</v>
      </c>
      <c r="E19" s="504">
        <f>IF(E$150&gt;$N$7,"",SUM($D$16:E16))</f>
        <v>135</v>
      </c>
      <c r="F19" s="504">
        <f>IF(F$150&gt;$N$7,"",SUM($D$16:F16))</f>
        <v>217</v>
      </c>
      <c r="G19" s="504">
        <f>IF(G$150&gt;$N$7,"",SUM($D$16:G16))</f>
        <v>285</v>
      </c>
      <c r="H19" s="504">
        <f>IF(H$150&gt;$N$7,"",SUM($D$16:H16))</f>
        <v>367</v>
      </c>
      <c r="I19" s="42">
        <f>IF(I$150&gt;$N$7,"",SUM($D$16:I16))</f>
        <v>450</v>
      </c>
      <c r="J19" s="42">
        <f>IF(J$150&gt;$N$7,"",SUM($D$16:J16))</f>
        <v>521</v>
      </c>
      <c r="K19" s="42">
        <f>IF(K$150&gt;$N$7,"",SUM($D$16:K16))</f>
        <v>584</v>
      </c>
      <c r="L19" s="42">
        <f>IF(L$150&gt;$N$7,"",SUM($D$16:L16))</f>
        <v>645</v>
      </c>
      <c r="M19" s="42">
        <f>IF(M$150&gt;$N$7,"",SUM($D$16:M16))</f>
        <v>717</v>
      </c>
      <c r="N19" s="42">
        <f>IF(N$150&gt;$N$7,"",SUM($D$16:N16))</f>
        <v>766</v>
      </c>
      <c r="O19" s="42">
        <f>IF(O$150&gt;$N$7,"",SUM($D$16:O16))</f>
        <v>804</v>
      </c>
      <c r="P19" s="13" t="s">
        <v>74</v>
      </c>
      <c r="Q19" s="11"/>
      <c r="R19" s="11"/>
      <c r="S19" s="11"/>
      <c r="T19" s="14" t="s">
        <v>437</v>
      </c>
    </row>
    <row r="20" spans="1:21" s="14" customFormat="1" ht="12" customHeight="1" x14ac:dyDescent="0.15">
      <c r="A20" s="11"/>
      <c r="B20" s="522"/>
      <c r="C20" s="21" t="s">
        <v>18</v>
      </c>
      <c r="D20" s="507" t="s">
        <v>74</v>
      </c>
      <c r="E20" s="49">
        <f>IF(E$150&gt;$N$7,"",SUM($D$17:E17))</f>
        <v>70</v>
      </c>
      <c r="F20" s="49">
        <f>IF(F$150&gt;$N$7,"",SUM($D$17:F17))</f>
        <v>106</v>
      </c>
      <c r="G20" s="49">
        <f>IF(G$150&gt;$N$7,"",SUM($D$17:G17))</f>
        <v>140</v>
      </c>
      <c r="H20" s="49">
        <f>IF(H$150&gt;$N$7,"",SUM($D$17:H17))</f>
        <v>181</v>
      </c>
      <c r="I20" s="49">
        <f>IF(I$150&gt;$N$7,"",SUM($D$17:I17))</f>
        <v>230</v>
      </c>
      <c r="J20" s="49">
        <f>IF(J$150&gt;$N$7,"",SUM($D$17:J17))</f>
        <v>271</v>
      </c>
      <c r="K20" s="49">
        <f>IF(K$150&gt;$N$7,"",SUM($D$17:K17))</f>
        <v>300</v>
      </c>
      <c r="L20" s="49">
        <f>IF(L$150&gt;$N$7,"",SUM($D$17:L17))</f>
        <v>340</v>
      </c>
      <c r="M20" s="49">
        <f>IF(M$150&gt;$N$7,"",SUM($D$17:M17))</f>
        <v>374</v>
      </c>
      <c r="N20" s="49">
        <f>IF(N$150&gt;$N$7,"",SUM($D$17:N17))</f>
        <v>402</v>
      </c>
      <c r="O20" s="49">
        <f>IF(O$150&gt;$N$7,"",SUM($D$17:O17))</f>
        <v>427</v>
      </c>
      <c r="P20" s="15" t="s">
        <v>74</v>
      </c>
      <c r="Q20" s="11"/>
      <c r="R20" s="11"/>
      <c r="S20" s="11"/>
      <c r="T20" s="14" t="s">
        <v>495</v>
      </c>
    </row>
    <row r="21" spans="1:21" s="14" customFormat="1" ht="12" customHeight="1" x14ac:dyDescent="0.15">
      <c r="A21" s="11"/>
      <c r="B21" s="523"/>
      <c r="C21" s="22" t="s">
        <v>24</v>
      </c>
      <c r="D21" s="23" t="s">
        <v>74</v>
      </c>
      <c r="E21" s="50">
        <f>IF(E$150&gt;$N$7,"",SUM($D$18:E18))</f>
        <v>205</v>
      </c>
      <c r="F21" s="50">
        <f>IF(F$150&gt;$N$7,"",SUM($D$18:F18))</f>
        <v>323</v>
      </c>
      <c r="G21" s="50">
        <f>IF(G$150&gt;$N$7,"",SUM($D$18:G18))</f>
        <v>425</v>
      </c>
      <c r="H21" s="50">
        <f>IF(H$150&gt;$N$7,"",SUM($D$18:H18))</f>
        <v>548</v>
      </c>
      <c r="I21" s="50">
        <f>IF(I$150&gt;$N$7,"",SUM($D$18:I18))</f>
        <v>680</v>
      </c>
      <c r="J21" s="50">
        <f>IF(J$150&gt;$N$7,"",SUM($D$18:J18))</f>
        <v>792</v>
      </c>
      <c r="K21" s="50">
        <f>IF(K$150&gt;$N$7,"",SUM($D$18:K18))</f>
        <v>884</v>
      </c>
      <c r="L21" s="50">
        <f>IF(L$150&gt;$N$7,"",SUM($D$18:L18))</f>
        <v>985</v>
      </c>
      <c r="M21" s="50">
        <f>IF(M$150&gt;$N$7,"",SUM($D$18:M18))</f>
        <v>1091</v>
      </c>
      <c r="N21" s="50">
        <f>IF(N$150&gt;$N$7,"",SUM($D$18:N18))</f>
        <v>1168</v>
      </c>
      <c r="O21" s="50">
        <f>IF(O$150&gt;$N$7,"",SUM($D$18:O18))</f>
        <v>1231</v>
      </c>
      <c r="P21" s="20" t="s">
        <v>74</v>
      </c>
      <c r="Q21" s="11"/>
      <c r="R21" s="11"/>
      <c r="S21" s="11"/>
    </row>
    <row r="22" spans="1:21" s="14" customFormat="1" ht="12" customHeight="1" x14ac:dyDescent="0.15">
      <c r="A22" s="11"/>
      <c r="B22" s="521" t="s">
        <v>612</v>
      </c>
      <c r="C22" s="12" t="s">
        <v>17</v>
      </c>
      <c r="D22" s="13">
        <f>IF(D$150&gt;$N$7,"",D163)</f>
        <v>56</v>
      </c>
      <c r="E22" s="42">
        <f t="shared" ref="E22:O22" si="1">IF(E$150&gt;$N$7,"",E163)</f>
        <v>73</v>
      </c>
      <c r="F22" s="13">
        <f t="shared" si="1"/>
        <v>75</v>
      </c>
      <c r="G22" s="42">
        <f t="shared" si="1"/>
        <v>52</v>
      </c>
      <c r="H22" s="13">
        <f t="shared" si="1"/>
        <v>64</v>
      </c>
      <c r="I22" s="13">
        <f t="shared" si="1"/>
        <v>54</v>
      </c>
      <c r="J22" s="13">
        <f t="shared" si="1"/>
        <v>52</v>
      </c>
      <c r="K22" s="13">
        <f t="shared" si="1"/>
        <v>53</v>
      </c>
      <c r="L22" s="13">
        <f t="shared" si="1"/>
        <v>49</v>
      </c>
      <c r="M22" s="13">
        <f t="shared" si="1"/>
        <v>49</v>
      </c>
      <c r="N22" s="13">
        <f t="shared" si="1"/>
        <v>51</v>
      </c>
      <c r="O22" s="13">
        <f t="shared" si="1"/>
        <v>48</v>
      </c>
      <c r="P22" s="13">
        <f>SUM(D22:O22)</f>
        <v>676</v>
      </c>
      <c r="Q22" s="11"/>
      <c r="R22" s="11"/>
      <c r="S22" s="11"/>
    </row>
    <row r="23" spans="1:21" s="14" customFormat="1" ht="12" customHeight="1" x14ac:dyDescent="0.15">
      <c r="A23" s="11"/>
      <c r="B23" s="522"/>
      <c r="C23" s="21" t="s">
        <v>18</v>
      </c>
      <c r="D23" s="15">
        <f t="shared" ref="D23:O23" si="2">IF(D$150&gt;$N$7,"",D164)</f>
        <v>24</v>
      </c>
      <c r="E23" s="15">
        <f t="shared" si="2"/>
        <v>22</v>
      </c>
      <c r="F23" s="15">
        <f t="shared" si="2"/>
        <v>33</v>
      </c>
      <c r="G23" s="15">
        <f t="shared" si="2"/>
        <v>45</v>
      </c>
      <c r="H23" s="15">
        <f t="shared" si="2"/>
        <v>39</v>
      </c>
      <c r="I23" s="15">
        <f t="shared" si="2"/>
        <v>46</v>
      </c>
      <c r="J23" s="15">
        <f t="shared" si="2"/>
        <v>35</v>
      </c>
      <c r="K23" s="15">
        <f t="shared" si="2"/>
        <v>41</v>
      </c>
      <c r="L23" s="15">
        <f t="shared" si="2"/>
        <v>42</v>
      </c>
      <c r="M23" s="15">
        <f t="shared" si="2"/>
        <v>22</v>
      </c>
      <c r="N23" s="15">
        <f t="shared" si="2"/>
        <v>37</v>
      </c>
      <c r="O23" s="15">
        <f t="shared" si="2"/>
        <v>22</v>
      </c>
      <c r="P23" s="15">
        <f t="shared" si="0"/>
        <v>408</v>
      </c>
      <c r="Q23" s="11"/>
      <c r="R23" s="11"/>
      <c r="S23" s="11"/>
    </row>
    <row r="24" spans="1:21" s="14" customFormat="1" ht="12" customHeight="1" x14ac:dyDescent="0.15">
      <c r="A24" s="11"/>
      <c r="B24" s="523"/>
      <c r="C24" s="22" t="s">
        <v>24</v>
      </c>
      <c r="D24" s="23">
        <f t="shared" ref="D24:O24" si="3">IF(D$150&gt;$N$7,"",D165)</f>
        <v>80</v>
      </c>
      <c r="E24" s="23">
        <f t="shared" si="3"/>
        <v>95</v>
      </c>
      <c r="F24" s="23">
        <f t="shared" si="3"/>
        <v>108</v>
      </c>
      <c r="G24" s="23">
        <f t="shared" si="3"/>
        <v>97</v>
      </c>
      <c r="H24" s="23">
        <f t="shared" si="3"/>
        <v>103</v>
      </c>
      <c r="I24" s="23">
        <f t="shared" si="3"/>
        <v>100</v>
      </c>
      <c r="J24" s="23">
        <f t="shared" si="3"/>
        <v>87</v>
      </c>
      <c r="K24" s="23">
        <f t="shared" si="3"/>
        <v>94</v>
      </c>
      <c r="L24" s="23">
        <f t="shared" si="3"/>
        <v>91</v>
      </c>
      <c r="M24" s="23">
        <f t="shared" si="3"/>
        <v>71</v>
      </c>
      <c r="N24" s="23">
        <f t="shared" si="3"/>
        <v>88</v>
      </c>
      <c r="O24" s="23">
        <f t="shared" si="3"/>
        <v>70</v>
      </c>
      <c r="P24" s="20">
        <f t="shared" si="0"/>
        <v>1084</v>
      </c>
      <c r="Q24" s="11"/>
      <c r="R24" s="35"/>
      <c r="S24" s="11"/>
    </row>
    <row r="25" spans="1:21" s="14" customFormat="1" ht="12" customHeight="1" x14ac:dyDescent="0.15">
      <c r="A25" s="11"/>
      <c r="B25" s="522" t="s">
        <v>55</v>
      </c>
      <c r="C25" s="12" t="s">
        <v>17</v>
      </c>
      <c r="D25" s="13" t="s">
        <v>74</v>
      </c>
      <c r="E25" s="42">
        <f>IF(E$150&gt;$N$7,"",SUM($D22:E22))</f>
        <v>129</v>
      </c>
      <c r="F25" s="13">
        <f>IF(F$150&gt;$N$7,"",SUM($D22:F22))</f>
        <v>204</v>
      </c>
      <c r="G25" s="42">
        <f>IF(G$150&gt;$N$7,"",SUM($D22:G22))</f>
        <v>256</v>
      </c>
      <c r="H25" s="13">
        <f>IF(H$150&gt;$N$7,"",SUM($D22:H22))</f>
        <v>320</v>
      </c>
      <c r="I25" s="13">
        <f>IF(I$150&gt;$N$7,"",SUM($D22:I22))</f>
        <v>374</v>
      </c>
      <c r="J25" s="13">
        <f>IF(J$150&gt;$N$7,"",SUM($D22:J22))</f>
        <v>426</v>
      </c>
      <c r="K25" s="13">
        <f>IF(K$150&gt;$N$7,"",SUM($D22:K22))</f>
        <v>479</v>
      </c>
      <c r="L25" s="13">
        <f>IF(L$150&gt;$N$7,"",SUM($D22:L22))</f>
        <v>528</v>
      </c>
      <c r="M25" s="13">
        <f>IF(M$150&gt;$N$7,"",SUM($D22:M22))</f>
        <v>577</v>
      </c>
      <c r="N25" s="13">
        <f>IF(N$150&gt;$N$7,"",SUM($D22:N22))</f>
        <v>628</v>
      </c>
      <c r="O25" s="13">
        <f>IF(O$150&gt;$N$7,"",SUM($D22:O22))</f>
        <v>676</v>
      </c>
      <c r="P25" s="13" t="s">
        <v>74</v>
      </c>
      <c r="Q25" s="11"/>
      <c r="R25" s="11"/>
      <c r="S25" s="11"/>
    </row>
    <row r="26" spans="1:21" s="14" customFormat="1" ht="12" customHeight="1" x14ac:dyDescent="0.15">
      <c r="A26" s="11"/>
      <c r="B26" s="522"/>
      <c r="C26" s="21" t="s">
        <v>18</v>
      </c>
      <c r="D26" s="15" t="s">
        <v>74</v>
      </c>
      <c r="E26" s="15">
        <f>IF(E$150&gt;$N$7,"",SUM($D23:E23))</f>
        <v>46</v>
      </c>
      <c r="F26" s="15">
        <f>IF(F$150&gt;$N$7,"",SUM($D23:F23))</f>
        <v>79</v>
      </c>
      <c r="G26" s="15">
        <f>IF(G$150&gt;$N$7,"",SUM($D23:G23))</f>
        <v>124</v>
      </c>
      <c r="H26" s="15">
        <f>IF(H$150&gt;$N$7,"",SUM($D23:H23))</f>
        <v>163</v>
      </c>
      <c r="I26" s="15">
        <f>IF(I$150&gt;$N$7,"",SUM($D23:I23))</f>
        <v>209</v>
      </c>
      <c r="J26" s="15">
        <f>IF(J$150&gt;$N$7,"",SUM($D23:J23))</f>
        <v>244</v>
      </c>
      <c r="K26" s="15">
        <f>IF(K$150&gt;$N$7,"",SUM($D23:K23))</f>
        <v>285</v>
      </c>
      <c r="L26" s="15">
        <f>IF(L$150&gt;$N$7,"",SUM($D23:L23))</f>
        <v>327</v>
      </c>
      <c r="M26" s="15">
        <f>IF(M$150&gt;$N$7,"",SUM($D23:M23))</f>
        <v>349</v>
      </c>
      <c r="N26" s="15">
        <f>IF(N$150&gt;$N$7,"",SUM($D23:N23))</f>
        <v>386</v>
      </c>
      <c r="O26" s="15">
        <f>IF(O$150&gt;$N$7,"",SUM($D23:O23))</f>
        <v>408</v>
      </c>
      <c r="P26" s="15" t="s">
        <v>74</v>
      </c>
      <c r="Q26" s="11"/>
      <c r="R26" s="11"/>
      <c r="S26" s="11"/>
    </row>
    <row r="27" spans="1:21" s="14" customFormat="1" ht="12" customHeight="1" x14ac:dyDescent="0.15">
      <c r="A27" s="11"/>
      <c r="B27" s="522"/>
      <c r="C27" s="19" t="s">
        <v>24</v>
      </c>
      <c r="D27" s="16" t="s">
        <v>74</v>
      </c>
      <c r="E27" s="16">
        <f>IF(E$150&gt;$N$7,"",SUM($D24:E24))</f>
        <v>175</v>
      </c>
      <c r="F27" s="16">
        <f>IF(F$150&gt;$N$7,"",SUM($D24:F24))</f>
        <v>283</v>
      </c>
      <c r="G27" s="16">
        <f>IF(G$150&gt;$N$7,"",SUM($D24:G24))</f>
        <v>380</v>
      </c>
      <c r="H27" s="16">
        <f>IF(H$150&gt;$N$7,"",SUM($D24:H24))</f>
        <v>483</v>
      </c>
      <c r="I27" s="16">
        <f>IF(I$150&gt;$N$7,"",SUM($D24:I24))</f>
        <v>583</v>
      </c>
      <c r="J27" s="16">
        <f>IF(J$150&gt;$N$7,"",SUM($D24:J24))</f>
        <v>670</v>
      </c>
      <c r="K27" s="16">
        <f>IF(K$150&gt;$N$7,"",SUM($D24:K24))</f>
        <v>764</v>
      </c>
      <c r="L27" s="16">
        <f>IF(L$150&gt;$N$7,"",SUM($D24:L24))</f>
        <v>855</v>
      </c>
      <c r="M27" s="16">
        <f>IF(M$150&gt;$N$7,"",SUM($D24:M24))</f>
        <v>926</v>
      </c>
      <c r="N27" s="16">
        <f>IF(N$150&gt;$N$7,"",SUM($D24:N24))</f>
        <v>1014</v>
      </c>
      <c r="O27" s="16">
        <f>IF(O$150&gt;$N$7,"",SUM($D24:O24))</f>
        <v>1084</v>
      </c>
      <c r="P27" s="20" t="s">
        <v>74</v>
      </c>
      <c r="Q27" s="11"/>
      <c r="R27" s="11"/>
      <c r="S27" s="11"/>
    </row>
    <row r="28" spans="1:21" s="14" customFormat="1" ht="12" customHeight="1" x14ac:dyDescent="0.15">
      <c r="A28" s="11"/>
      <c r="B28" s="524" t="str">
        <f>IF(N7&lt;5,"対前年増減数（月別）                  "&amp;R7&amp;"－"&amp;R7-1,"対前年増減数（月別）                 R1-H30")</f>
        <v>対前年増減数（月別）                 R1-H30</v>
      </c>
      <c r="C28" s="25" t="s">
        <v>17</v>
      </c>
      <c r="D28" s="24">
        <f>IF(D$150&gt;$N$7,"",D16-D22)</f>
        <v>12</v>
      </c>
      <c r="E28" s="24">
        <f t="shared" ref="E28:O28" si="4">IF(E$150&gt;$N$7,"",E16-E22)</f>
        <v>-6</v>
      </c>
      <c r="F28" s="24">
        <f t="shared" si="4"/>
        <v>7</v>
      </c>
      <c r="G28" s="24">
        <f t="shared" si="4"/>
        <v>16</v>
      </c>
      <c r="H28" s="24">
        <f t="shared" si="4"/>
        <v>18</v>
      </c>
      <c r="I28" s="24">
        <f t="shared" si="4"/>
        <v>29</v>
      </c>
      <c r="J28" s="24">
        <f t="shared" si="4"/>
        <v>19</v>
      </c>
      <c r="K28" s="24">
        <f t="shared" si="4"/>
        <v>10</v>
      </c>
      <c r="L28" s="24">
        <f t="shared" si="4"/>
        <v>12</v>
      </c>
      <c r="M28" s="24">
        <f t="shared" si="4"/>
        <v>23</v>
      </c>
      <c r="N28" s="24">
        <f t="shared" si="4"/>
        <v>-2</v>
      </c>
      <c r="O28" s="24">
        <f t="shared" si="4"/>
        <v>-10</v>
      </c>
      <c r="P28" s="13">
        <f>SUM(D28:O28)</f>
        <v>128</v>
      </c>
      <c r="Q28" s="36"/>
      <c r="R28" s="11"/>
      <c r="S28" s="11"/>
    </row>
    <row r="29" spans="1:21" s="14" customFormat="1" ht="12" customHeight="1" x14ac:dyDescent="0.15">
      <c r="A29" s="11"/>
      <c r="B29" s="513"/>
      <c r="C29" s="26" t="s">
        <v>18</v>
      </c>
      <c r="D29" s="13">
        <f t="shared" ref="D29:O29" si="5">IF(D$150&gt;$N$7,"",D17-D23)</f>
        <v>12</v>
      </c>
      <c r="E29" s="13">
        <f t="shared" si="5"/>
        <v>12</v>
      </c>
      <c r="F29" s="13">
        <f t="shared" si="5"/>
        <v>3</v>
      </c>
      <c r="G29" s="13">
        <f t="shared" si="5"/>
        <v>-11</v>
      </c>
      <c r="H29" s="13">
        <f t="shared" si="5"/>
        <v>2</v>
      </c>
      <c r="I29" s="13">
        <f t="shared" si="5"/>
        <v>3</v>
      </c>
      <c r="J29" s="13">
        <f t="shared" si="5"/>
        <v>6</v>
      </c>
      <c r="K29" s="13">
        <f t="shared" si="5"/>
        <v>-12</v>
      </c>
      <c r="L29" s="13">
        <f t="shared" si="5"/>
        <v>-2</v>
      </c>
      <c r="M29" s="13">
        <f t="shared" si="5"/>
        <v>12</v>
      </c>
      <c r="N29" s="13">
        <f t="shared" si="5"/>
        <v>-9</v>
      </c>
      <c r="O29" s="13">
        <f t="shared" si="5"/>
        <v>3</v>
      </c>
      <c r="P29" s="15">
        <f>SUM(D29:O29)</f>
        <v>19</v>
      </c>
      <c r="Q29" s="36"/>
      <c r="R29" s="11"/>
      <c r="S29" s="11"/>
    </row>
    <row r="30" spans="1:21" s="14" customFormat="1" ht="12" customHeight="1" x14ac:dyDescent="0.15">
      <c r="A30" s="11"/>
      <c r="B30" s="514"/>
      <c r="C30" s="22" t="s">
        <v>24</v>
      </c>
      <c r="D30" s="20">
        <f t="shared" ref="D30:O30" si="6">IF(D$150&gt;$N$7,"",D18-D24)</f>
        <v>24</v>
      </c>
      <c r="E30" s="20">
        <f t="shared" si="6"/>
        <v>6</v>
      </c>
      <c r="F30" s="20">
        <f t="shared" si="6"/>
        <v>10</v>
      </c>
      <c r="G30" s="20">
        <f t="shared" si="6"/>
        <v>5</v>
      </c>
      <c r="H30" s="20">
        <f t="shared" si="6"/>
        <v>20</v>
      </c>
      <c r="I30" s="20">
        <f t="shared" si="6"/>
        <v>32</v>
      </c>
      <c r="J30" s="20">
        <f t="shared" si="6"/>
        <v>25</v>
      </c>
      <c r="K30" s="20">
        <f t="shared" si="6"/>
        <v>-2</v>
      </c>
      <c r="L30" s="20">
        <f t="shared" si="6"/>
        <v>10</v>
      </c>
      <c r="M30" s="20">
        <f t="shared" si="6"/>
        <v>35</v>
      </c>
      <c r="N30" s="20">
        <f t="shared" si="6"/>
        <v>-11</v>
      </c>
      <c r="O30" s="20">
        <f t="shared" si="6"/>
        <v>-7</v>
      </c>
      <c r="P30" s="20">
        <f>SUM(D30:O30)</f>
        <v>147</v>
      </c>
      <c r="Q30" s="36"/>
      <c r="R30" s="11"/>
      <c r="S30" s="11"/>
      <c r="U30" s="14" t="s">
        <v>439</v>
      </c>
    </row>
    <row r="31" spans="1:21" s="14" customFormat="1" ht="12" customHeight="1" x14ac:dyDescent="0.15">
      <c r="A31" s="11"/>
      <c r="B31" s="512" t="str">
        <f>IF(N7&lt;5,"対前年増減数（累計）                  "&amp;R7&amp;"－"&amp;R7-1,"対前年増減数（累計）                 R1-H30")</f>
        <v>対前年増減数（累計）                 R1-H30</v>
      </c>
      <c r="C31" s="12" t="s">
        <v>17</v>
      </c>
      <c r="D31" s="13" t="s">
        <v>74</v>
      </c>
      <c r="E31" s="42">
        <f>IF(E$150&gt;$N$7,"",SUM($D28:E28))</f>
        <v>6</v>
      </c>
      <c r="F31" s="42">
        <f>IF(F$150&gt;$N$7,"",SUM($D28:F28))</f>
        <v>13</v>
      </c>
      <c r="G31" s="42">
        <f>IF(G$150&gt;$N$7,"",SUM($D28:G28))</f>
        <v>29</v>
      </c>
      <c r="H31" s="42">
        <f>IF(H$150&gt;$N$7,"",SUM($D28:H28))</f>
        <v>47</v>
      </c>
      <c r="I31" s="42">
        <f>IF(I$150&gt;$N$7,"",SUM($D28:I28))</f>
        <v>76</v>
      </c>
      <c r="J31" s="42">
        <f>IF(J$150&gt;$N$7,"",SUM($D28:J28))</f>
        <v>95</v>
      </c>
      <c r="K31" s="42">
        <f>IF(K$150&gt;$N$7,"",SUM($D28:K28))</f>
        <v>105</v>
      </c>
      <c r="L31" s="42">
        <f>IF(L$150&gt;$N$7,"",SUM($D28:L28))</f>
        <v>117</v>
      </c>
      <c r="M31" s="42">
        <f>IF(M$150&gt;$N$7,"",SUM($D28:M28))</f>
        <v>140</v>
      </c>
      <c r="N31" s="42">
        <f>IF(N$150&gt;$N$7,"",SUM($D28:N28))</f>
        <v>138</v>
      </c>
      <c r="O31" s="42">
        <f>IF(O$150&gt;$N$7,"",SUM($D28:O28))</f>
        <v>128</v>
      </c>
      <c r="P31" s="13" t="s">
        <v>74</v>
      </c>
      <c r="Q31" s="11"/>
      <c r="R31" s="11"/>
      <c r="S31" s="11"/>
      <c r="U31" s="14" t="s">
        <v>613</v>
      </c>
    </row>
    <row r="32" spans="1:21" s="14" customFormat="1" ht="12" customHeight="1" x14ac:dyDescent="0.15">
      <c r="A32" s="11"/>
      <c r="B32" s="513"/>
      <c r="C32" s="21" t="s">
        <v>18</v>
      </c>
      <c r="D32" s="15" t="s">
        <v>74</v>
      </c>
      <c r="E32" s="51">
        <f>IF(E$150&gt;$N$7,"",SUM($D29:E29))</f>
        <v>24</v>
      </c>
      <c r="F32" s="51">
        <f>IF(F$150&gt;$N$7,"",SUM($D29:F29))</f>
        <v>27</v>
      </c>
      <c r="G32" s="51">
        <f>IF(G$150&gt;$N$7,"",SUM($D29:G29))</f>
        <v>16</v>
      </c>
      <c r="H32" s="51">
        <f>IF(H$150&gt;$N$7,"",SUM($D29:H29))</f>
        <v>18</v>
      </c>
      <c r="I32" s="51">
        <f>IF(I$150&gt;$N$7,"",SUM($D29:I29))</f>
        <v>21</v>
      </c>
      <c r="J32" s="51">
        <f>IF(J$150&gt;$N$7,"",SUM($D29:J29))</f>
        <v>27</v>
      </c>
      <c r="K32" s="51">
        <f>IF(K$150&gt;$N$7,"",SUM($D29:K29))</f>
        <v>15</v>
      </c>
      <c r="L32" s="51">
        <f>IF(L$150&gt;$N$7,"",SUM($D29:L29))</f>
        <v>13</v>
      </c>
      <c r="M32" s="51">
        <f>IF(M$150&gt;$N$7,"",SUM($D29:M29))</f>
        <v>25</v>
      </c>
      <c r="N32" s="51">
        <f>IF(N$150&gt;$N$7,"",SUM($D29:N29))</f>
        <v>16</v>
      </c>
      <c r="O32" s="51">
        <f>IF(O$150&gt;$N$7,"",SUM($D29:O29))</f>
        <v>19</v>
      </c>
      <c r="P32" s="16" t="s">
        <v>74</v>
      </c>
      <c r="Q32" s="11"/>
      <c r="R32" s="11"/>
      <c r="S32" s="11"/>
    </row>
    <row r="33" spans="1:19" s="14" customFormat="1" ht="12" customHeight="1" x14ac:dyDescent="0.15">
      <c r="A33" s="11"/>
      <c r="B33" s="514"/>
      <c r="C33" s="22" t="s">
        <v>24</v>
      </c>
      <c r="D33" s="23" t="s">
        <v>74</v>
      </c>
      <c r="E33" s="50">
        <f>IF(E$150&gt;$N$7,"",SUM($D30:E30))</f>
        <v>30</v>
      </c>
      <c r="F33" s="50">
        <f>IF(F$150&gt;$N$7,"",SUM($D30:F30))</f>
        <v>40</v>
      </c>
      <c r="G33" s="50">
        <f>IF(G$150&gt;$N$7,"",SUM($D30:G30))</f>
        <v>45</v>
      </c>
      <c r="H33" s="50">
        <f>IF(H$150&gt;$N$7,"",SUM($D30:H30))</f>
        <v>65</v>
      </c>
      <c r="I33" s="50">
        <f>IF(I$150&gt;$N$7,"",SUM($D30:I30))</f>
        <v>97</v>
      </c>
      <c r="J33" s="50">
        <f>IF(J$150&gt;$N$7,"",SUM($D30:J30))</f>
        <v>122</v>
      </c>
      <c r="K33" s="50">
        <f>IF(K$150&gt;$N$7,"",SUM($D30:K30))</f>
        <v>120</v>
      </c>
      <c r="L33" s="50">
        <f>IF(L$150&gt;$N$7,"",SUM($D30:L30))</f>
        <v>130</v>
      </c>
      <c r="M33" s="50">
        <f>IF(M$150&gt;$N$7,"",SUM($D30:M30))</f>
        <v>165</v>
      </c>
      <c r="N33" s="50">
        <f>IF(N$150&gt;$N$7,"",SUM($D30:N30))</f>
        <v>154</v>
      </c>
      <c r="O33" s="50">
        <f>IF(O$150&gt;$N$7,"",SUM($D30:O30))</f>
        <v>147</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38</v>
      </c>
      <c r="D35" s="7"/>
      <c r="E35" s="7"/>
      <c r="F35" s="7"/>
      <c r="G35" s="7"/>
      <c r="H35" s="7"/>
      <c r="I35" s="7"/>
      <c r="J35" s="7"/>
      <c r="K35" s="4"/>
      <c r="L35" s="4"/>
      <c r="M35" s="4"/>
      <c r="N35" s="4"/>
      <c r="O35" s="4"/>
      <c r="P35" s="4"/>
      <c r="Q35" s="4"/>
    </row>
    <row r="36" spans="1:19" s="2" customFormat="1" ht="12" customHeight="1" x14ac:dyDescent="0.15">
      <c r="A36" s="4"/>
      <c r="B36" s="10" t="s">
        <v>18</v>
      </c>
      <c r="C36" s="133">
        <f>E101</f>
        <v>25</v>
      </c>
      <c r="D36" s="7"/>
      <c r="E36" s="7"/>
      <c r="F36" s="7"/>
      <c r="G36" s="7"/>
      <c r="H36" s="7"/>
      <c r="I36" s="7"/>
      <c r="J36" s="7"/>
      <c r="K36" s="4"/>
      <c r="L36" s="4"/>
      <c r="M36" s="4"/>
      <c r="N36" s="4"/>
      <c r="O36" s="4"/>
      <c r="P36" s="4"/>
      <c r="Q36" s="4"/>
    </row>
    <row r="37" spans="1:19" s="2" customFormat="1" ht="12" customHeight="1" x14ac:dyDescent="0.15">
      <c r="A37" s="4"/>
      <c r="B37" s="28" t="s">
        <v>24</v>
      </c>
      <c r="C37" s="134">
        <f>E102</f>
        <v>63</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5" t="s">
        <v>24</v>
      </c>
      <c r="D39" s="517" t="s">
        <v>7</v>
      </c>
      <c r="E39" s="517"/>
      <c r="F39" s="517"/>
      <c r="G39" s="517"/>
      <c r="H39" s="517"/>
      <c r="I39" s="517"/>
      <c r="J39" s="517"/>
      <c r="K39" s="517"/>
      <c r="L39" s="518"/>
      <c r="M39" s="74"/>
      <c r="N39" s="74"/>
      <c r="O39" s="74"/>
      <c r="P39" s="75"/>
      <c r="Q39" s="74"/>
    </row>
    <row r="40" spans="1:19" s="2" customFormat="1" ht="12" customHeight="1" x14ac:dyDescent="0.15">
      <c r="A40" s="74"/>
      <c r="B40" s="77"/>
      <c r="C40" s="516"/>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38</v>
      </c>
      <c r="D41" s="135">
        <f>H100</f>
        <v>1</v>
      </c>
      <c r="E41" s="136">
        <f t="shared" ref="E41:L41" si="7">I100</f>
        <v>4</v>
      </c>
      <c r="F41" s="136">
        <f t="shared" si="7"/>
        <v>4</v>
      </c>
      <c r="G41" s="136">
        <f t="shared" si="7"/>
        <v>7</v>
      </c>
      <c r="H41" s="136">
        <f t="shared" si="7"/>
        <v>7</v>
      </c>
      <c r="I41" s="136">
        <f t="shared" si="7"/>
        <v>8</v>
      </c>
      <c r="J41" s="136">
        <f t="shared" si="7"/>
        <v>6</v>
      </c>
      <c r="K41" s="136">
        <f t="shared" si="7"/>
        <v>1</v>
      </c>
      <c r="L41" s="136">
        <f t="shared" si="7"/>
        <v>0</v>
      </c>
      <c r="M41" s="74"/>
      <c r="N41" s="74"/>
      <c r="O41" s="74"/>
      <c r="P41" s="75"/>
      <c r="Q41" s="74"/>
    </row>
    <row r="42" spans="1:19" s="2" customFormat="1" ht="12" customHeight="1" x14ac:dyDescent="0.15">
      <c r="A42" s="74"/>
      <c r="B42" s="82" t="s">
        <v>18</v>
      </c>
      <c r="C42" s="83">
        <f>$E$101</f>
        <v>25</v>
      </c>
      <c r="D42" s="137">
        <f t="shared" ref="D42:D43" si="8">H101</f>
        <v>0</v>
      </c>
      <c r="E42" s="138">
        <f t="shared" ref="E42:E43" si="9">I101</f>
        <v>5</v>
      </c>
      <c r="F42" s="138">
        <f t="shared" ref="F42:F43" si="10">J101</f>
        <v>4</v>
      </c>
      <c r="G42" s="138">
        <f t="shared" ref="G42:G43" si="11">K101</f>
        <v>4</v>
      </c>
      <c r="H42" s="138">
        <f t="shared" ref="H42:H43" si="12">L101</f>
        <v>2</v>
      </c>
      <c r="I42" s="138">
        <f t="shared" ref="I42:I43" si="13">M101</f>
        <v>3</v>
      </c>
      <c r="J42" s="138">
        <f t="shared" ref="J42:J43" si="14">N101</f>
        <v>3</v>
      </c>
      <c r="K42" s="138">
        <f t="shared" ref="K42:K43" si="15">O101</f>
        <v>4</v>
      </c>
      <c r="L42" s="138">
        <f t="shared" ref="L42:L43" si="16">P101</f>
        <v>0</v>
      </c>
      <c r="M42" s="74"/>
      <c r="N42" s="74"/>
      <c r="O42" s="74"/>
      <c r="P42" s="74"/>
      <c r="Q42" s="74"/>
    </row>
    <row r="43" spans="1:19" s="2" customFormat="1" ht="12" customHeight="1" x14ac:dyDescent="0.15">
      <c r="A43" s="74"/>
      <c r="B43" s="84" t="s">
        <v>24</v>
      </c>
      <c r="C43" s="85">
        <f>$E$102</f>
        <v>63</v>
      </c>
      <c r="D43" s="139">
        <f t="shared" si="8"/>
        <v>1</v>
      </c>
      <c r="E43" s="140">
        <f t="shared" si="9"/>
        <v>9</v>
      </c>
      <c r="F43" s="140">
        <f t="shared" si="10"/>
        <v>8</v>
      </c>
      <c r="G43" s="140">
        <f t="shared" si="11"/>
        <v>11</v>
      </c>
      <c r="H43" s="140">
        <f t="shared" si="12"/>
        <v>9</v>
      </c>
      <c r="I43" s="140">
        <f t="shared" si="13"/>
        <v>11</v>
      </c>
      <c r="J43" s="140">
        <f t="shared" si="14"/>
        <v>9</v>
      </c>
      <c r="K43" s="140">
        <f t="shared" si="15"/>
        <v>5</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5"/>
      <c r="O45" s="75"/>
      <c r="P45" s="74"/>
      <c r="Q45" s="74"/>
    </row>
    <row r="46" spans="1:19" s="2" customFormat="1" ht="12" customHeight="1" x14ac:dyDescent="0.15">
      <c r="A46" s="74"/>
      <c r="B46" s="91" t="s">
        <v>42</v>
      </c>
      <c r="C46" s="92">
        <f>$E$100</f>
        <v>38</v>
      </c>
      <c r="D46" s="141">
        <f>Q100</f>
        <v>30</v>
      </c>
      <c r="E46" s="92">
        <f t="shared" ref="E46:F46" si="17">R100</f>
        <v>8</v>
      </c>
      <c r="F46" s="92">
        <f t="shared" si="17"/>
        <v>0</v>
      </c>
      <c r="G46" s="90"/>
      <c r="H46" s="90"/>
      <c r="I46" s="90"/>
      <c r="J46" s="90"/>
      <c r="K46" s="90"/>
      <c r="L46" s="90"/>
      <c r="M46" s="90"/>
      <c r="N46" s="75"/>
      <c r="O46" s="75"/>
      <c r="P46" s="75"/>
      <c r="Q46" s="74"/>
    </row>
    <row r="47" spans="1:19" s="2" customFormat="1" ht="12" customHeight="1" x14ac:dyDescent="0.15">
      <c r="A47" s="74"/>
      <c r="B47" s="93" t="s">
        <v>45</v>
      </c>
      <c r="C47" s="94">
        <f>$E$101</f>
        <v>25</v>
      </c>
      <c r="D47" s="142">
        <f t="shared" ref="D47:D48" si="18">Q101</f>
        <v>15</v>
      </c>
      <c r="E47" s="94">
        <f t="shared" ref="E47:E48" si="19">R101</f>
        <v>10</v>
      </c>
      <c r="F47" s="94">
        <f t="shared" ref="F47:F48" si="20">S101</f>
        <v>0</v>
      </c>
      <c r="G47" s="90"/>
      <c r="H47" s="90"/>
      <c r="I47" s="90"/>
      <c r="J47" s="90"/>
      <c r="K47" s="90"/>
      <c r="L47" s="90"/>
      <c r="M47" s="90"/>
      <c r="N47" s="75"/>
      <c r="O47" s="75"/>
      <c r="P47" s="74"/>
      <c r="Q47" s="74"/>
    </row>
    <row r="48" spans="1:19" s="2" customFormat="1" ht="12" customHeight="1" x14ac:dyDescent="0.15">
      <c r="A48" s="74"/>
      <c r="B48" s="84" t="s">
        <v>24</v>
      </c>
      <c r="C48" s="87">
        <f>$E$102</f>
        <v>63</v>
      </c>
      <c r="D48" s="143">
        <f t="shared" si="18"/>
        <v>45</v>
      </c>
      <c r="E48" s="87">
        <f t="shared" si="19"/>
        <v>18</v>
      </c>
      <c r="F48" s="87">
        <f t="shared" si="20"/>
        <v>0</v>
      </c>
      <c r="G48" s="90"/>
      <c r="H48" s="90"/>
      <c r="I48" s="90"/>
      <c r="J48" s="90"/>
      <c r="K48" s="90"/>
      <c r="L48" s="90"/>
      <c r="M48" s="90"/>
      <c r="N48" s="7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12"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38</v>
      </c>
      <c r="D55" s="144">
        <f>IF($C55=0,"",T100)</f>
        <v>5</v>
      </c>
      <c r="E55" s="144">
        <f t="shared" ref="E55" si="21">IF($C55=0,"",U100)</f>
        <v>12</v>
      </c>
      <c r="F55" s="144">
        <f>IF($C55=0,"",W100)</f>
        <v>1</v>
      </c>
      <c r="G55" s="144">
        <f>IF($C55=0,"",Y100)</f>
        <v>0</v>
      </c>
      <c r="H55" s="144">
        <f>IF($C55=0,"",Z100)</f>
        <v>5</v>
      </c>
      <c r="I55" s="144">
        <f>IF($C55=0,"",AA100)</f>
        <v>10</v>
      </c>
      <c r="J55" s="144">
        <f>IF($C55=0,"",AB100)</f>
        <v>5</v>
      </c>
      <c r="K55" s="144">
        <f>IF($C55=0,"",AC100)</f>
        <v>0</v>
      </c>
      <c r="L55" s="86"/>
      <c r="M55" s="86"/>
      <c r="N55" s="74"/>
      <c r="O55" s="418"/>
      <c r="P55" s="74"/>
      <c r="Q55" s="74"/>
    </row>
    <row r="56" spans="1:17" s="31" customFormat="1" ht="12" customHeight="1" x14ac:dyDescent="0.15">
      <c r="A56" s="108"/>
      <c r="B56" s="93" t="s">
        <v>23</v>
      </c>
      <c r="C56" s="94">
        <f>$E$101</f>
        <v>25</v>
      </c>
      <c r="D56" s="142">
        <f t="shared" ref="D56:D57" si="22">IF($C56=0,"",T101)</f>
        <v>0</v>
      </c>
      <c r="E56" s="142">
        <f t="shared" ref="E56:E57" si="23">IF($C56=0,"",U101)</f>
        <v>5</v>
      </c>
      <c r="F56" s="142">
        <f t="shared" ref="F56:F57" si="24">IF($C56=0,"",W101)</f>
        <v>1</v>
      </c>
      <c r="G56" s="142">
        <f t="shared" ref="G56:K56" si="25">IF($C56=0,"",Y101)</f>
        <v>1</v>
      </c>
      <c r="H56" s="142">
        <f t="shared" si="25"/>
        <v>0</v>
      </c>
      <c r="I56" s="142">
        <f t="shared" si="25"/>
        <v>12</v>
      </c>
      <c r="J56" s="142">
        <f t="shared" si="25"/>
        <v>6</v>
      </c>
      <c r="K56" s="142">
        <f t="shared" si="25"/>
        <v>0</v>
      </c>
      <c r="L56" s="86"/>
      <c r="M56" s="86"/>
      <c r="N56" s="74"/>
      <c r="O56" s="418"/>
      <c r="P56" s="108"/>
      <c r="Q56" s="108"/>
    </row>
    <row r="57" spans="1:17" s="31" customFormat="1" ht="12" customHeight="1" x14ac:dyDescent="0.15">
      <c r="A57" s="108"/>
      <c r="B57" s="84" t="s">
        <v>24</v>
      </c>
      <c r="C57" s="87">
        <f>$E$102</f>
        <v>63</v>
      </c>
      <c r="D57" s="143">
        <f t="shared" si="22"/>
        <v>5</v>
      </c>
      <c r="E57" s="143">
        <f t="shared" si="23"/>
        <v>17</v>
      </c>
      <c r="F57" s="143">
        <f t="shared" si="24"/>
        <v>2</v>
      </c>
      <c r="G57" s="143">
        <f t="shared" ref="G57:K57" si="26">IF($C57=0,"",Y102)</f>
        <v>1</v>
      </c>
      <c r="H57" s="143">
        <f t="shared" si="26"/>
        <v>5</v>
      </c>
      <c r="I57" s="143">
        <f t="shared" si="26"/>
        <v>22</v>
      </c>
      <c r="J57" s="143">
        <f t="shared" si="26"/>
        <v>11</v>
      </c>
      <c r="K57" s="143">
        <f t="shared" si="26"/>
        <v>0</v>
      </c>
      <c r="L57" s="86"/>
      <c r="M57" s="86"/>
      <c r="N57" s="74"/>
      <c r="O57" s="418"/>
      <c r="P57" s="108"/>
      <c r="Q57" s="108"/>
    </row>
    <row r="58" spans="1:17" s="31" customFormat="1" ht="12" customHeight="1" x14ac:dyDescent="0.15">
      <c r="A58" s="108"/>
      <c r="B58" s="109"/>
      <c r="C58" s="110"/>
      <c r="D58" s="96"/>
      <c r="E58" s="96"/>
      <c r="F58" s="96"/>
      <c r="G58" s="96"/>
      <c r="H58" s="96"/>
      <c r="I58" s="96"/>
      <c r="J58" s="96"/>
      <c r="K58" s="96"/>
      <c r="L58" s="86"/>
      <c r="M58" s="86"/>
      <c r="N58" s="74"/>
      <c r="O58" s="74"/>
      <c r="P58" s="108"/>
      <c r="Q58" s="108"/>
    </row>
    <row r="59" spans="1:17" s="31" customFormat="1" ht="12" customHeight="1" x14ac:dyDescent="0.15">
      <c r="A59" s="90" t="s">
        <v>50</v>
      </c>
      <c r="B59" s="90"/>
      <c r="C59" s="90"/>
      <c r="D59" s="90"/>
      <c r="E59" s="90"/>
      <c r="F59" s="90"/>
      <c r="G59" s="90"/>
      <c r="H59" s="90"/>
      <c r="I59" s="90"/>
      <c r="J59" s="73"/>
      <c r="K59" s="90"/>
      <c r="L59" s="75"/>
      <c r="M59" s="75"/>
      <c r="N59" s="7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75"/>
      <c r="O60" s="75"/>
      <c r="P60" s="108"/>
      <c r="Q60" s="108"/>
    </row>
    <row r="61" spans="1:17" s="31" customFormat="1" ht="12" customHeight="1" x14ac:dyDescent="0.15">
      <c r="A61" s="108"/>
      <c r="B61" s="91" t="s">
        <v>82</v>
      </c>
      <c r="C61" s="92">
        <f>$E$100</f>
        <v>38</v>
      </c>
      <c r="D61" s="141">
        <f>IF($C61=0,"",AD100)</f>
        <v>23</v>
      </c>
      <c r="E61" s="141">
        <f t="shared" ref="E61:J61" si="27">IF($C61=0,"",AE100)</f>
        <v>5</v>
      </c>
      <c r="F61" s="141">
        <f t="shared" si="27"/>
        <v>1</v>
      </c>
      <c r="G61" s="141">
        <f t="shared" si="27"/>
        <v>1</v>
      </c>
      <c r="H61" s="141">
        <f t="shared" si="27"/>
        <v>1</v>
      </c>
      <c r="I61" s="141">
        <f t="shared" si="27"/>
        <v>7</v>
      </c>
      <c r="J61" s="141">
        <f t="shared" si="27"/>
        <v>0</v>
      </c>
      <c r="K61" s="90"/>
      <c r="L61" s="90"/>
      <c r="M61" s="90"/>
      <c r="N61" s="75"/>
      <c r="O61" s="75"/>
      <c r="P61" s="108"/>
      <c r="Q61" s="108"/>
    </row>
    <row r="62" spans="1:17" s="31" customFormat="1" ht="12" customHeight="1" x14ac:dyDescent="0.15">
      <c r="A62" s="108"/>
      <c r="B62" s="93" t="s">
        <v>83</v>
      </c>
      <c r="C62" s="94">
        <f>$E$101</f>
        <v>25</v>
      </c>
      <c r="D62" s="142">
        <f t="shared" ref="D62:J62" si="28">IF($C62=0,"",AD101)</f>
        <v>16</v>
      </c>
      <c r="E62" s="142">
        <f t="shared" si="28"/>
        <v>5</v>
      </c>
      <c r="F62" s="142">
        <f t="shared" si="28"/>
        <v>0</v>
      </c>
      <c r="G62" s="142">
        <f t="shared" si="28"/>
        <v>2</v>
      </c>
      <c r="H62" s="142">
        <f t="shared" si="28"/>
        <v>0</v>
      </c>
      <c r="I62" s="142">
        <f t="shared" si="28"/>
        <v>2</v>
      </c>
      <c r="J62" s="142">
        <f t="shared" si="28"/>
        <v>0</v>
      </c>
      <c r="K62" s="90"/>
      <c r="L62" s="90"/>
      <c r="M62" s="90"/>
      <c r="N62" s="75"/>
      <c r="O62" s="75"/>
      <c r="P62" s="108"/>
      <c r="Q62" s="108"/>
    </row>
    <row r="63" spans="1:17" s="31" customFormat="1" ht="12" customHeight="1" x14ac:dyDescent="0.15">
      <c r="A63" s="108"/>
      <c r="B63" s="84" t="s">
        <v>24</v>
      </c>
      <c r="C63" s="87">
        <f>$E$102</f>
        <v>63</v>
      </c>
      <c r="D63" s="143">
        <f t="shared" ref="D63:J63" si="29">AD102</f>
        <v>39</v>
      </c>
      <c r="E63" s="143">
        <f t="shared" si="29"/>
        <v>10</v>
      </c>
      <c r="F63" s="143">
        <f t="shared" si="29"/>
        <v>1</v>
      </c>
      <c r="G63" s="143">
        <f t="shared" si="29"/>
        <v>3</v>
      </c>
      <c r="H63" s="143">
        <f t="shared" si="29"/>
        <v>1</v>
      </c>
      <c r="I63" s="143">
        <f t="shared" si="29"/>
        <v>9</v>
      </c>
      <c r="J63" s="143">
        <f t="shared" si="29"/>
        <v>0</v>
      </c>
      <c r="K63" s="112"/>
      <c r="L63" s="90"/>
      <c r="M63" s="90"/>
      <c r="N63" s="75"/>
      <c r="O63" s="75"/>
      <c r="P63" s="108"/>
      <c r="Q63" s="108"/>
    </row>
    <row r="64" spans="1:17" s="31" customFormat="1" ht="12" customHeight="1" x14ac:dyDescent="0.15">
      <c r="A64" s="108"/>
      <c r="B64" s="109"/>
      <c r="C64" s="112"/>
      <c r="D64" s="112"/>
      <c r="E64" s="112"/>
      <c r="F64" s="112"/>
      <c r="G64" s="112"/>
      <c r="H64" s="112"/>
      <c r="I64" s="112"/>
      <c r="J64" s="112"/>
      <c r="K64" s="90"/>
      <c r="L64" s="90"/>
      <c r="M64" s="90"/>
      <c r="N64" s="75"/>
      <c r="O64" s="75"/>
      <c r="P64" s="108"/>
      <c r="Q64" s="108"/>
    </row>
    <row r="65" spans="1:17" s="31" customFormat="1" ht="12" customHeight="1" x14ac:dyDescent="0.15">
      <c r="A65" s="90" t="s">
        <v>51</v>
      </c>
      <c r="B65" s="90"/>
      <c r="C65" s="90"/>
      <c r="D65" s="90"/>
      <c r="E65" s="90"/>
      <c r="F65" s="90"/>
      <c r="G65" s="90"/>
      <c r="H65" s="90"/>
      <c r="I65" s="90"/>
      <c r="J65" s="73"/>
      <c r="K65" s="90"/>
      <c r="L65" s="75"/>
      <c r="M65" s="75"/>
      <c r="N65" s="75"/>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75"/>
      <c r="O66" s="75"/>
      <c r="P66" s="108"/>
      <c r="Q66" s="108"/>
    </row>
    <row r="67" spans="1:17" s="31" customFormat="1" ht="12" customHeight="1" x14ac:dyDescent="0.15">
      <c r="A67" s="108"/>
      <c r="B67" s="91" t="s">
        <v>82</v>
      </c>
      <c r="C67" s="92">
        <f>$E$100</f>
        <v>38</v>
      </c>
      <c r="D67" s="141">
        <f>IF($C67=0,"",AK100)</f>
        <v>28</v>
      </c>
      <c r="E67" s="141">
        <f t="shared" ref="E67:J67" si="30">IF($C67=0,"",AL100)</f>
        <v>1</v>
      </c>
      <c r="F67" s="141">
        <f t="shared" si="30"/>
        <v>1</v>
      </c>
      <c r="G67" s="141">
        <f t="shared" si="30"/>
        <v>5</v>
      </c>
      <c r="H67" s="141">
        <f t="shared" si="30"/>
        <v>1</v>
      </c>
      <c r="I67" s="141">
        <f t="shared" si="30"/>
        <v>2</v>
      </c>
      <c r="J67" s="141">
        <f t="shared" si="30"/>
        <v>0</v>
      </c>
      <c r="K67" s="90"/>
      <c r="L67" s="90"/>
      <c r="M67" s="90"/>
      <c r="N67" s="75"/>
      <c r="O67" s="75"/>
      <c r="P67" s="108"/>
      <c r="Q67" s="108"/>
    </row>
    <row r="68" spans="1:17" s="31" customFormat="1" ht="12" customHeight="1" x14ac:dyDescent="0.15">
      <c r="A68" s="108"/>
      <c r="B68" s="93" t="s">
        <v>83</v>
      </c>
      <c r="C68" s="94">
        <f>$E$101</f>
        <v>25</v>
      </c>
      <c r="D68" s="142">
        <f t="shared" ref="D68:J68" si="31">IF($C68=0,"",AK101)</f>
        <v>14</v>
      </c>
      <c r="E68" s="142">
        <f t="shared" si="31"/>
        <v>1</v>
      </c>
      <c r="F68" s="142">
        <f t="shared" si="31"/>
        <v>0</v>
      </c>
      <c r="G68" s="142">
        <f t="shared" si="31"/>
        <v>5</v>
      </c>
      <c r="H68" s="142">
        <f t="shared" si="31"/>
        <v>0</v>
      </c>
      <c r="I68" s="142">
        <f t="shared" si="31"/>
        <v>5</v>
      </c>
      <c r="J68" s="142">
        <f t="shared" si="31"/>
        <v>0</v>
      </c>
      <c r="K68" s="90"/>
      <c r="L68" s="90"/>
      <c r="M68" s="90"/>
      <c r="N68" s="75"/>
      <c r="O68" s="75"/>
      <c r="P68" s="108"/>
      <c r="Q68" s="108"/>
    </row>
    <row r="69" spans="1:17" s="31" customFormat="1" ht="12" customHeight="1" x14ac:dyDescent="0.15">
      <c r="A69" s="108"/>
      <c r="B69" s="84" t="s">
        <v>24</v>
      </c>
      <c r="C69" s="87">
        <f>$E$102</f>
        <v>63</v>
      </c>
      <c r="D69" s="143">
        <f t="shared" ref="D69:J69" si="32">AK102</f>
        <v>42</v>
      </c>
      <c r="E69" s="143">
        <f t="shared" si="32"/>
        <v>2</v>
      </c>
      <c r="F69" s="143">
        <f t="shared" si="32"/>
        <v>1</v>
      </c>
      <c r="G69" s="143">
        <f t="shared" si="32"/>
        <v>10</v>
      </c>
      <c r="H69" s="143">
        <f t="shared" si="32"/>
        <v>1</v>
      </c>
      <c r="I69" s="143">
        <f t="shared" si="32"/>
        <v>7</v>
      </c>
      <c r="J69" s="143">
        <f t="shared" si="32"/>
        <v>0</v>
      </c>
      <c r="K69" s="90"/>
      <c r="L69" s="90"/>
      <c r="M69" s="90"/>
      <c r="N69" s="75"/>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15">
      <c r="A73" s="108"/>
      <c r="B73" s="91" t="s">
        <v>82</v>
      </c>
      <c r="C73" s="92">
        <f>$E$100</f>
        <v>38</v>
      </c>
      <c r="D73" s="141">
        <f>AR100</f>
        <v>2</v>
      </c>
      <c r="E73" s="92">
        <f t="shared" ref="E73:P73" si="33">AS100</f>
        <v>1</v>
      </c>
      <c r="F73" s="92">
        <f t="shared" si="33"/>
        <v>1</v>
      </c>
      <c r="G73" s="92">
        <f t="shared" si="33"/>
        <v>2</v>
      </c>
      <c r="H73" s="141">
        <f t="shared" si="33"/>
        <v>1</v>
      </c>
      <c r="I73" s="92">
        <f t="shared" si="33"/>
        <v>4</v>
      </c>
      <c r="J73" s="92">
        <f t="shared" si="33"/>
        <v>2</v>
      </c>
      <c r="K73" s="92">
        <f t="shared" si="33"/>
        <v>4</v>
      </c>
      <c r="L73" s="141">
        <f t="shared" si="33"/>
        <v>3</v>
      </c>
      <c r="M73" s="92">
        <f t="shared" si="33"/>
        <v>3</v>
      </c>
      <c r="N73" s="92">
        <f t="shared" si="33"/>
        <v>2</v>
      </c>
      <c r="O73" s="92">
        <f t="shared" si="33"/>
        <v>3</v>
      </c>
      <c r="P73" s="141">
        <f t="shared" si="33"/>
        <v>10</v>
      </c>
      <c r="Q73" s="108"/>
    </row>
    <row r="74" spans="1:17" s="31" customFormat="1" ht="12" customHeight="1" x14ac:dyDescent="0.15">
      <c r="A74" s="108"/>
      <c r="B74" s="113" t="s">
        <v>83</v>
      </c>
      <c r="C74" s="114">
        <f>$E$101</f>
        <v>25</v>
      </c>
      <c r="D74" s="114">
        <f t="shared" ref="D74:P74" si="34">AR101</f>
        <v>1</v>
      </c>
      <c r="E74" s="114">
        <f t="shared" si="34"/>
        <v>3</v>
      </c>
      <c r="F74" s="114">
        <f t="shared" si="34"/>
        <v>1</v>
      </c>
      <c r="G74" s="114">
        <f t="shared" si="34"/>
        <v>2</v>
      </c>
      <c r="H74" s="114">
        <f t="shared" si="34"/>
        <v>1</v>
      </c>
      <c r="I74" s="114">
        <f t="shared" si="34"/>
        <v>2</v>
      </c>
      <c r="J74" s="114">
        <f t="shared" si="34"/>
        <v>2</v>
      </c>
      <c r="K74" s="114">
        <f t="shared" si="34"/>
        <v>2</v>
      </c>
      <c r="L74" s="114">
        <f t="shared" si="34"/>
        <v>2</v>
      </c>
      <c r="M74" s="114">
        <f t="shared" si="34"/>
        <v>1</v>
      </c>
      <c r="N74" s="114">
        <f t="shared" si="34"/>
        <v>0</v>
      </c>
      <c r="O74" s="114">
        <f t="shared" si="34"/>
        <v>2</v>
      </c>
      <c r="P74" s="114">
        <f t="shared" si="34"/>
        <v>6</v>
      </c>
      <c r="Q74" s="108"/>
    </row>
    <row r="75" spans="1:17" s="31" customFormat="1" ht="12" customHeight="1" x14ac:dyDescent="0.15">
      <c r="A75" s="108"/>
      <c r="B75" s="77" t="s">
        <v>24</v>
      </c>
      <c r="C75" s="115">
        <f>$E$102</f>
        <v>63</v>
      </c>
      <c r="D75" s="134">
        <f t="shared" ref="D75:P75" si="35">AR102</f>
        <v>3</v>
      </c>
      <c r="E75" s="115">
        <f t="shared" si="35"/>
        <v>4</v>
      </c>
      <c r="F75" s="115">
        <f t="shared" si="35"/>
        <v>2</v>
      </c>
      <c r="G75" s="115">
        <f t="shared" si="35"/>
        <v>4</v>
      </c>
      <c r="H75" s="115">
        <f t="shared" si="35"/>
        <v>2</v>
      </c>
      <c r="I75" s="115">
        <f t="shared" si="35"/>
        <v>6</v>
      </c>
      <c r="J75" s="115">
        <f t="shared" si="35"/>
        <v>4</v>
      </c>
      <c r="K75" s="115">
        <f t="shared" si="35"/>
        <v>6</v>
      </c>
      <c r="L75" s="115">
        <f t="shared" si="35"/>
        <v>5</v>
      </c>
      <c r="M75" s="115">
        <f t="shared" si="35"/>
        <v>4</v>
      </c>
      <c r="N75" s="115">
        <f t="shared" si="35"/>
        <v>2</v>
      </c>
      <c r="O75" s="115">
        <f t="shared" si="35"/>
        <v>5</v>
      </c>
      <c r="P75" s="115">
        <f t="shared" si="35"/>
        <v>16</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38</v>
      </c>
      <c r="D78" s="141">
        <f>BE100</f>
        <v>6</v>
      </c>
      <c r="E78" s="92">
        <f t="shared" ref="E78:K78" si="36">BF100</f>
        <v>5</v>
      </c>
      <c r="F78" s="92">
        <f t="shared" si="36"/>
        <v>8</v>
      </c>
      <c r="G78" s="92">
        <f t="shared" si="36"/>
        <v>7</v>
      </c>
      <c r="H78" s="141">
        <f t="shared" si="36"/>
        <v>4</v>
      </c>
      <c r="I78" s="92">
        <f t="shared" si="36"/>
        <v>5</v>
      </c>
      <c r="J78" s="92">
        <f t="shared" si="36"/>
        <v>2</v>
      </c>
      <c r="K78" s="141">
        <f t="shared" si="36"/>
        <v>1</v>
      </c>
      <c r="L78" s="90"/>
      <c r="M78" s="90"/>
      <c r="N78" s="75"/>
      <c r="O78" s="75"/>
      <c r="P78" s="108"/>
      <c r="Q78" s="108"/>
    </row>
    <row r="79" spans="1:17" s="31" customFormat="1" ht="12" customHeight="1" x14ac:dyDescent="0.15">
      <c r="A79" s="108"/>
      <c r="B79" s="113" t="s">
        <v>92</v>
      </c>
      <c r="C79" s="114">
        <f>$E$101</f>
        <v>25</v>
      </c>
      <c r="D79" s="133">
        <f t="shared" ref="D79:K79" si="37">BE101</f>
        <v>3</v>
      </c>
      <c r="E79" s="133">
        <f t="shared" si="37"/>
        <v>6</v>
      </c>
      <c r="F79" s="133">
        <f t="shared" si="37"/>
        <v>3</v>
      </c>
      <c r="G79" s="133">
        <f t="shared" si="37"/>
        <v>5</v>
      </c>
      <c r="H79" s="133">
        <f t="shared" si="37"/>
        <v>2</v>
      </c>
      <c r="I79" s="133">
        <f t="shared" si="37"/>
        <v>1</v>
      </c>
      <c r="J79" s="133">
        <f t="shared" si="37"/>
        <v>4</v>
      </c>
      <c r="K79" s="133">
        <f t="shared" si="37"/>
        <v>1</v>
      </c>
      <c r="L79" s="90"/>
      <c r="M79" s="90"/>
      <c r="N79" s="75"/>
      <c r="O79" s="75"/>
      <c r="P79" s="108"/>
      <c r="Q79" s="108"/>
    </row>
    <row r="80" spans="1:17" s="31" customFormat="1" ht="12" customHeight="1" x14ac:dyDescent="0.15">
      <c r="A80" s="108"/>
      <c r="B80" s="77" t="s">
        <v>24</v>
      </c>
      <c r="C80" s="115">
        <f>$E$102</f>
        <v>63</v>
      </c>
      <c r="D80" s="134">
        <f t="shared" ref="D80:K80" si="38">BE102</f>
        <v>9</v>
      </c>
      <c r="E80" s="115">
        <f t="shared" si="38"/>
        <v>11</v>
      </c>
      <c r="F80" s="115">
        <f t="shared" si="38"/>
        <v>11</v>
      </c>
      <c r="G80" s="115">
        <f t="shared" si="38"/>
        <v>12</v>
      </c>
      <c r="H80" s="115">
        <f t="shared" si="38"/>
        <v>6</v>
      </c>
      <c r="I80" s="115">
        <f t="shared" si="38"/>
        <v>6</v>
      </c>
      <c r="J80" s="115">
        <f t="shared" si="38"/>
        <v>6</v>
      </c>
      <c r="K80" s="115">
        <f t="shared" si="38"/>
        <v>2</v>
      </c>
      <c r="L80" s="112"/>
      <c r="M80" s="112"/>
      <c r="N80" s="112"/>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75"/>
      <c r="O81" s="108"/>
      <c r="P81" s="108"/>
      <c r="Q81" s="108"/>
    </row>
    <row r="82" spans="1:73" s="31" customFormat="1" ht="25.5" customHeight="1" x14ac:dyDescent="0.15">
      <c r="A82" s="110"/>
      <c r="B82" s="98"/>
      <c r="C82" s="99" t="s">
        <v>24</v>
      </c>
      <c r="D82" s="102" t="s">
        <v>0</v>
      </c>
      <c r="E82" s="99" t="s">
        <v>1</v>
      </c>
      <c r="F82" s="101" t="s">
        <v>93</v>
      </c>
      <c r="G82" s="99" t="s">
        <v>2</v>
      </c>
      <c r="H82" s="99" t="s">
        <v>3</v>
      </c>
      <c r="I82" s="99" t="s">
        <v>4</v>
      </c>
      <c r="J82" s="99" t="s">
        <v>5</v>
      </c>
      <c r="K82" s="99" t="s">
        <v>16</v>
      </c>
      <c r="L82" s="116"/>
      <c r="M82" s="105"/>
      <c r="N82" s="105"/>
      <c r="O82" s="105"/>
      <c r="P82" s="110"/>
      <c r="Q82" s="110"/>
    </row>
    <row r="83" spans="1:73" s="31" customFormat="1" ht="12" customHeight="1" x14ac:dyDescent="0.15">
      <c r="A83" s="108"/>
      <c r="B83" s="91" t="s">
        <v>17</v>
      </c>
      <c r="C83" s="92">
        <f>$E$100</f>
        <v>38</v>
      </c>
      <c r="D83" s="141">
        <f>IF($C83="","",BM100)</f>
        <v>8</v>
      </c>
      <c r="E83" s="141">
        <f t="shared" ref="E83:K83" si="39">IF($C83="","",BN100)</f>
        <v>24</v>
      </c>
      <c r="F83" s="141">
        <f t="shared" si="39"/>
        <v>12</v>
      </c>
      <c r="G83" s="141">
        <f t="shared" si="39"/>
        <v>3</v>
      </c>
      <c r="H83" s="141">
        <f t="shared" si="39"/>
        <v>5</v>
      </c>
      <c r="I83" s="141">
        <f t="shared" si="39"/>
        <v>1</v>
      </c>
      <c r="J83" s="141">
        <f t="shared" si="39"/>
        <v>1</v>
      </c>
      <c r="K83" s="141">
        <f t="shared" si="39"/>
        <v>0</v>
      </c>
      <c r="L83" s="90"/>
      <c r="M83" s="75"/>
      <c r="N83" s="75"/>
      <c r="O83" s="75"/>
      <c r="P83" s="476"/>
      <c r="Q83" s="108"/>
    </row>
    <row r="84" spans="1:73" s="31" customFormat="1" ht="12" customHeight="1" x14ac:dyDescent="0.15">
      <c r="A84" s="108"/>
      <c r="B84" s="113" t="s">
        <v>18</v>
      </c>
      <c r="C84" s="114">
        <f>$E$101</f>
        <v>25</v>
      </c>
      <c r="D84" s="114">
        <f t="shared" ref="D84:K84" si="40">IF($C84="","",BM101)</f>
        <v>6</v>
      </c>
      <c r="E84" s="114">
        <f t="shared" si="40"/>
        <v>26</v>
      </c>
      <c r="F84" s="114">
        <f t="shared" si="40"/>
        <v>2</v>
      </c>
      <c r="G84" s="114">
        <f t="shared" si="40"/>
        <v>0</v>
      </c>
      <c r="H84" s="114">
        <f t="shared" si="40"/>
        <v>3</v>
      </c>
      <c r="I84" s="114">
        <f t="shared" si="40"/>
        <v>1</v>
      </c>
      <c r="J84" s="114">
        <f t="shared" si="40"/>
        <v>2</v>
      </c>
      <c r="K84" s="114">
        <f t="shared" si="40"/>
        <v>0</v>
      </c>
      <c r="L84" s="90"/>
      <c r="M84" s="75"/>
      <c r="N84" s="75"/>
      <c r="O84" s="75"/>
      <c r="P84" s="476"/>
      <c r="Q84" s="108"/>
    </row>
    <row r="85" spans="1:73" s="31" customFormat="1" ht="12" customHeight="1" x14ac:dyDescent="0.15">
      <c r="A85" s="108"/>
      <c r="B85" s="121" t="s">
        <v>24</v>
      </c>
      <c r="C85" s="115">
        <f>$E$102</f>
        <v>63</v>
      </c>
      <c r="D85" s="134">
        <f t="shared" ref="D85:K85" si="41">BM102</f>
        <v>14</v>
      </c>
      <c r="E85" s="134">
        <f t="shared" si="41"/>
        <v>50</v>
      </c>
      <c r="F85" s="134">
        <f t="shared" si="41"/>
        <v>14</v>
      </c>
      <c r="G85" s="134">
        <f t="shared" si="41"/>
        <v>3</v>
      </c>
      <c r="H85" s="134">
        <f t="shared" si="41"/>
        <v>8</v>
      </c>
      <c r="I85" s="134">
        <f t="shared" si="41"/>
        <v>2</v>
      </c>
      <c r="J85" s="134">
        <f t="shared" si="41"/>
        <v>3</v>
      </c>
      <c r="K85" s="134">
        <f t="shared" si="41"/>
        <v>0</v>
      </c>
      <c r="L85" s="90"/>
      <c r="M85" s="75"/>
      <c r="N85" s="75"/>
      <c r="O85" s="75"/>
      <c r="P85" s="476"/>
      <c r="Q85" s="108"/>
    </row>
    <row r="86" spans="1:73" s="31" customFormat="1" ht="12" customHeight="1" x14ac:dyDescent="0.15">
      <c r="A86" s="108"/>
      <c r="B86" s="519" t="s">
        <v>94</v>
      </c>
      <c r="C86" s="519"/>
      <c r="D86" s="519"/>
      <c r="E86" s="519"/>
      <c r="F86" s="519"/>
      <c r="G86" s="519"/>
      <c r="H86" s="519"/>
      <c r="I86" s="519"/>
      <c r="J86" s="519"/>
      <c r="K86" s="519"/>
      <c r="L86" s="519"/>
      <c r="M86" s="519"/>
      <c r="N86" s="519"/>
      <c r="O86" s="519"/>
      <c r="P86" s="519"/>
      <c r="Q86" s="519"/>
    </row>
    <row r="87" spans="1:73" s="31" customFormat="1" ht="12" customHeight="1" x14ac:dyDescent="0.15">
      <c r="A87" s="108"/>
      <c r="B87" s="519"/>
      <c r="C87" s="519"/>
      <c r="D87" s="519"/>
      <c r="E87" s="519"/>
      <c r="F87" s="519"/>
      <c r="G87" s="519"/>
      <c r="H87" s="519"/>
      <c r="I87" s="519"/>
      <c r="J87" s="519"/>
      <c r="K87" s="519"/>
      <c r="L87" s="519"/>
      <c r="M87" s="519"/>
      <c r="N87" s="519"/>
      <c r="O87" s="519"/>
      <c r="P87" s="519"/>
      <c r="Q87" s="519"/>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38</v>
      </c>
      <c r="D91" s="141">
        <f>IF($C91=0,"",BU100)</f>
        <v>12</v>
      </c>
      <c r="E91" s="141">
        <f t="shared" ref="E91:F91" si="42">IF($C91=0,"",BV100)</f>
        <v>20</v>
      </c>
      <c r="F91" s="141">
        <f t="shared" si="42"/>
        <v>6</v>
      </c>
      <c r="G91" s="90"/>
      <c r="H91" s="90"/>
      <c r="I91" s="90"/>
      <c r="J91" s="90"/>
      <c r="K91" s="90"/>
      <c r="L91" s="90"/>
      <c r="M91" s="90"/>
      <c r="N91" s="75"/>
      <c r="O91" s="75"/>
      <c r="P91" s="108"/>
      <c r="Q91" s="108"/>
    </row>
    <row r="92" spans="1:73" s="31" customFormat="1" ht="12" customHeight="1" x14ac:dyDescent="0.15">
      <c r="A92" s="108"/>
      <c r="B92" s="113" t="s">
        <v>98</v>
      </c>
      <c r="C92" s="114">
        <f>$E$101</f>
        <v>25</v>
      </c>
      <c r="D92" s="114">
        <f t="shared" ref="D92:F92" si="43">IF($C92=0,"",BU101)</f>
        <v>9</v>
      </c>
      <c r="E92" s="114">
        <f t="shared" si="43"/>
        <v>13</v>
      </c>
      <c r="F92" s="114">
        <f t="shared" si="43"/>
        <v>3</v>
      </c>
      <c r="G92" s="118"/>
      <c r="H92" s="90"/>
      <c r="I92" s="90"/>
      <c r="J92" s="90"/>
      <c r="K92" s="90"/>
      <c r="L92" s="90"/>
      <c r="M92" s="90"/>
      <c r="N92" s="75"/>
      <c r="O92" s="75"/>
      <c r="P92" s="108"/>
      <c r="Q92" s="108"/>
    </row>
    <row r="93" spans="1:73" s="31" customFormat="1" ht="12" customHeight="1" x14ac:dyDescent="0.15">
      <c r="A93" s="108"/>
      <c r="B93" s="77" t="s">
        <v>24</v>
      </c>
      <c r="C93" s="115">
        <f>$E$102</f>
        <v>63</v>
      </c>
      <c r="D93" s="134">
        <f t="shared" ref="D93:F93" si="44">BU102</f>
        <v>21</v>
      </c>
      <c r="E93" s="134">
        <f t="shared" si="44"/>
        <v>33</v>
      </c>
      <c r="F93" s="134">
        <f t="shared" si="44"/>
        <v>9</v>
      </c>
      <c r="G93" s="90"/>
      <c r="H93" s="90"/>
      <c r="I93" s="90"/>
      <c r="J93" s="90"/>
      <c r="K93" s="90"/>
      <c r="L93" s="90"/>
      <c r="M93" s="90"/>
      <c r="N93" s="75"/>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430</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38</v>
      </c>
      <c r="F100" s="52">
        <f t="shared" ref="F100:AC102" si="45">IFERROR(VLOOKUP($A100,$A$111:$BW$149,F$160+1,FALSE),"")</f>
        <v>0.8896868</v>
      </c>
      <c r="G100" s="52">
        <f t="shared" si="45"/>
        <v>10.475339999999999</v>
      </c>
      <c r="H100" s="52">
        <f t="shared" si="45"/>
        <v>1</v>
      </c>
      <c r="I100" s="52">
        <f t="shared" si="45"/>
        <v>4</v>
      </c>
      <c r="J100" s="52">
        <f t="shared" si="45"/>
        <v>4</v>
      </c>
      <c r="K100" s="52">
        <f t="shared" si="45"/>
        <v>7</v>
      </c>
      <c r="L100" s="52">
        <f t="shared" si="45"/>
        <v>7</v>
      </c>
      <c r="M100" s="52">
        <f t="shared" si="45"/>
        <v>8</v>
      </c>
      <c r="N100" s="52">
        <f t="shared" si="45"/>
        <v>6</v>
      </c>
      <c r="O100" s="52">
        <f t="shared" si="45"/>
        <v>1</v>
      </c>
      <c r="P100" s="52">
        <f t="shared" si="45"/>
        <v>0</v>
      </c>
      <c r="Q100" s="52">
        <f t="shared" si="45"/>
        <v>30</v>
      </c>
      <c r="R100" s="52">
        <f t="shared" si="45"/>
        <v>8</v>
      </c>
      <c r="S100" s="52">
        <f t="shared" si="45"/>
        <v>0</v>
      </c>
      <c r="T100" s="52">
        <f t="shared" si="45"/>
        <v>5</v>
      </c>
      <c r="U100" s="52">
        <f t="shared" si="45"/>
        <v>12</v>
      </c>
      <c r="V100" s="52">
        <f t="shared" si="45"/>
        <v>21</v>
      </c>
      <c r="W100" s="52">
        <f t="shared" si="45"/>
        <v>1</v>
      </c>
      <c r="X100" s="52">
        <f t="shared" si="45"/>
        <v>20</v>
      </c>
      <c r="Y100" s="52">
        <f t="shared" si="45"/>
        <v>0</v>
      </c>
      <c r="Z100" s="52">
        <f t="shared" si="45"/>
        <v>5</v>
      </c>
      <c r="AA100" s="52">
        <f t="shared" si="45"/>
        <v>10</v>
      </c>
      <c r="AB100" s="52">
        <f t="shared" si="45"/>
        <v>5</v>
      </c>
      <c r="AC100" s="52">
        <f t="shared" si="45"/>
        <v>0</v>
      </c>
      <c r="AD100" s="52">
        <f t="shared" ref="AC100:BW102" si="46">IFERROR(VLOOKUP($A100,$A$111:$BW$149,AD$160+1,FALSE),"")</f>
        <v>23</v>
      </c>
      <c r="AE100" s="52">
        <f t="shared" si="46"/>
        <v>5</v>
      </c>
      <c r="AF100" s="52">
        <f t="shared" si="46"/>
        <v>1</v>
      </c>
      <c r="AG100" s="52">
        <f t="shared" si="46"/>
        <v>1</v>
      </c>
      <c r="AH100" s="52">
        <f t="shared" si="46"/>
        <v>1</v>
      </c>
      <c r="AI100" s="52">
        <f t="shared" si="46"/>
        <v>7</v>
      </c>
      <c r="AJ100" s="52">
        <f t="shared" si="46"/>
        <v>0</v>
      </c>
      <c r="AK100" s="52">
        <f t="shared" si="46"/>
        <v>28</v>
      </c>
      <c r="AL100" s="52">
        <f t="shared" si="46"/>
        <v>1</v>
      </c>
      <c r="AM100" s="52">
        <f t="shared" si="46"/>
        <v>1</v>
      </c>
      <c r="AN100" s="52">
        <f t="shared" si="46"/>
        <v>5</v>
      </c>
      <c r="AO100" s="52">
        <f t="shared" si="46"/>
        <v>1</v>
      </c>
      <c r="AP100" s="52">
        <f t="shared" si="46"/>
        <v>2</v>
      </c>
      <c r="AQ100" s="52">
        <f t="shared" si="46"/>
        <v>0</v>
      </c>
      <c r="AR100" s="52">
        <f t="shared" si="46"/>
        <v>2</v>
      </c>
      <c r="AS100" s="52">
        <f t="shared" si="46"/>
        <v>1</v>
      </c>
      <c r="AT100" s="52">
        <f t="shared" si="46"/>
        <v>1</v>
      </c>
      <c r="AU100" s="52">
        <f t="shared" si="46"/>
        <v>2</v>
      </c>
      <c r="AV100" s="52">
        <f t="shared" si="46"/>
        <v>1</v>
      </c>
      <c r="AW100" s="52">
        <f t="shared" si="46"/>
        <v>4</v>
      </c>
      <c r="AX100" s="52">
        <f t="shared" si="46"/>
        <v>2</v>
      </c>
      <c r="AY100" s="52">
        <f t="shared" si="46"/>
        <v>4</v>
      </c>
      <c r="AZ100" s="52">
        <f t="shared" si="46"/>
        <v>3</v>
      </c>
      <c r="BA100" s="52">
        <f t="shared" si="46"/>
        <v>3</v>
      </c>
      <c r="BB100" s="52">
        <f t="shared" si="46"/>
        <v>2</v>
      </c>
      <c r="BC100" s="52">
        <f t="shared" si="46"/>
        <v>3</v>
      </c>
      <c r="BD100" s="52">
        <f t="shared" si="46"/>
        <v>10</v>
      </c>
      <c r="BE100" s="52">
        <f t="shared" si="46"/>
        <v>6</v>
      </c>
      <c r="BF100" s="52">
        <f t="shared" si="46"/>
        <v>5</v>
      </c>
      <c r="BG100" s="52">
        <f t="shared" si="46"/>
        <v>8</v>
      </c>
      <c r="BH100" s="52">
        <f t="shared" si="46"/>
        <v>7</v>
      </c>
      <c r="BI100" s="52">
        <f t="shared" si="46"/>
        <v>4</v>
      </c>
      <c r="BJ100" s="52">
        <f t="shared" si="46"/>
        <v>5</v>
      </c>
      <c r="BK100" s="52">
        <f t="shared" si="46"/>
        <v>2</v>
      </c>
      <c r="BL100" s="52">
        <f t="shared" si="46"/>
        <v>1</v>
      </c>
      <c r="BM100" s="52">
        <f t="shared" si="46"/>
        <v>8</v>
      </c>
      <c r="BN100" s="52">
        <f t="shared" si="46"/>
        <v>24</v>
      </c>
      <c r="BO100" s="52">
        <f t="shared" si="46"/>
        <v>12</v>
      </c>
      <c r="BP100" s="52">
        <f t="shared" si="46"/>
        <v>3</v>
      </c>
      <c r="BQ100" s="52">
        <f t="shared" si="46"/>
        <v>5</v>
      </c>
      <c r="BR100" s="52">
        <f t="shared" si="46"/>
        <v>1</v>
      </c>
      <c r="BS100" s="52">
        <f t="shared" si="46"/>
        <v>1</v>
      </c>
      <c r="BT100" s="52">
        <f t="shared" si="46"/>
        <v>0</v>
      </c>
      <c r="BU100" s="52">
        <f t="shared" si="46"/>
        <v>12</v>
      </c>
      <c r="BV100" s="52">
        <f t="shared" si="46"/>
        <v>20</v>
      </c>
      <c r="BW100" s="52">
        <f t="shared" si="46"/>
        <v>6</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25</v>
      </c>
      <c r="F101" s="52">
        <f t="shared" si="48"/>
        <v>0.54610999999999998</v>
      </c>
      <c r="G101" s="52">
        <f t="shared" si="48"/>
        <v>6.4300050000000004</v>
      </c>
      <c r="H101" s="52">
        <f t="shared" si="48"/>
        <v>0</v>
      </c>
      <c r="I101" s="52">
        <f t="shared" si="48"/>
        <v>5</v>
      </c>
      <c r="J101" s="52">
        <f t="shared" si="48"/>
        <v>4</v>
      </c>
      <c r="K101" s="52">
        <f t="shared" si="48"/>
        <v>4</v>
      </c>
      <c r="L101" s="52">
        <f t="shared" si="48"/>
        <v>2</v>
      </c>
      <c r="M101" s="52">
        <f t="shared" si="48"/>
        <v>3</v>
      </c>
      <c r="N101" s="52">
        <f t="shared" si="48"/>
        <v>3</v>
      </c>
      <c r="O101" s="52">
        <f t="shared" si="48"/>
        <v>4</v>
      </c>
      <c r="P101" s="52">
        <f t="shared" si="48"/>
        <v>0</v>
      </c>
      <c r="Q101" s="52">
        <f t="shared" si="48"/>
        <v>15</v>
      </c>
      <c r="R101" s="52">
        <f t="shared" si="48"/>
        <v>10</v>
      </c>
      <c r="S101" s="52">
        <f t="shared" si="48"/>
        <v>0</v>
      </c>
      <c r="T101" s="52">
        <f t="shared" si="48"/>
        <v>0</v>
      </c>
      <c r="U101" s="52">
        <f t="shared" si="45"/>
        <v>5</v>
      </c>
      <c r="V101" s="52">
        <f t="shared" si="45"/>
        <v>20</v>
      </c>
      <c r="W101" s="52">
        <f t="shared" si="45"/>
        <v>1</v>
      </c>
      <c r="X101" s="52">
        <f t="shared" si="45"/>
        <v>19</v>
      </c>
      <c r="Y101" s="52">
        <f t="shared" si="45"/>
        <v>1</v>
      </c>
      <c r="Z101" s="52">
        <f t="shared" si="45"/>
        <v>0</v>
      </c>
      <c r="AA101" s="52">
        <f t="shared" si="45"/>
        <v>12</v>
      </c>
      <c r="AB101" s="52">
        <f t="shared" si="45"/>
        <v>6</v>
      </c>
      <c r="AC101" s="52">
        <f t="shared" si="46"/>
        <v>0</v>
      </c>
      <c r="AD101" s="52">
        <f t="shared" si="46"/>
        <v>16</v>
      </c>
      <c r="AE101" s="52">
        <f t="shared" si="46"/>
        <v>5</v>
      </c>
      <c r="AF101" s="52">
        <f t="shared" si="46"/>
        <v>0</v>
      </c>
      <c r="AG101" s="52">
        <f t="shared" si="46"/>
        <v>2</v>
      </c>
      <c r="AH101" s="52">
        <f t="shared" si="46"/>
        <v>0</v>
      </c>
      <c r="AI101" s="52">
        <f t="shared" si="46"/>
        <v>2</v>
      </c>
      <c r="AJ101" s="52">
        <f t="shared" si="46"/>
        <v>0</v>
      </c>
      <c r="AK101" s="52">
        <f t="shared" si="46"/>
        <v>14</v>
      </c>
      <c r="AL101" s="52">
        <f t="shared" si="46"/>
        <v>1</v>
      </c>
      <c r="AM101" s="52">
        <f t="shared" si="46"/>
        <v>0</v>
      </c>
      <c r="AN101" s="52">
        <f t="shared" si="46"/>
        <v>5</v>
      </c>
      <c r="AO101" s="52">
        <f t="shared" si="46"/>
        <v>0</v>
      </c>
      <c r="AP101" s="52">
        <f t="shared" si="46"/>
        <v>5</v>
      </c>
      <c r="AQ101" s="52">
        <f t="shared" si="46"/>
        <v>0</v>
      </c>
      <c r="AR101" s="52">
        <f t="shared" si="46"/>
        <v>1</v>
      </c>
      <c r="AS101" s="52">
        <f t="shared" si="46"/>
        <v>3</v>
      </c>
      <c r="AT101" s="52">
        <f t="shared" si="46"/>
        <v>1</v>
      </c>
      <c r="AU101" s="52">
        <f t="shared" si="46"/>
        <v>2</v>
      </c>
      <c r="AV101" s="52">
        <f t="shared" si="46"/>
        <v>1</v>
      </c>
      <c r="AW101" s="52">
        <f t="shared" si="46"/>
        <v>2</v>
      </c>
      <c r="AX101" s="52">
        <f t="shared" si="46"/>
        <v>2</v>
      </c>
      <c r="AY101" s="52">
        <f t="shared" si="46"/>
        <v>2</v>
      </c>
      <c r="AZ101" s="52">
        <f t="shared" si="46"/>
        <v>2</v>
      </c>
      <c r="BA101" s="52">
        <f t="shared" si="46"/>
        <v>1</v>
      </c>
      <c r="BB101" s="52">
        <f t="shared" si="46"/>
        <v>0</v>
      </c>
      <c r="BC101" s="52">
        <f t="shared" si="46"/>
        <v>2</v>
      </c>
      <c r="BD101" s="52">
        <f t="shared" si="46"/>
        <v>6</v>
      </c>
      <c r="BE101" s="52">
        <f t="shared" si="46"/>
        <v>3</v>
      </c>
      <c r="BF101" s="52">
        <f t="shared" si="46"/>
        <v>6</v>
      </c>
      <c r="BG101" s="52">
        <f t="shared" si="46"/>
        <v>3</v>
      </c>
      <c r="BH101" s="52">
        <f t="shared" si="46"/>
        <v>5</v>
      </c>
      <c r="BI101" s="52">
        <f t="shared" si="46"/>
        <v>2</v>
      </c>
      <c r="BJ101" s="52">
        <f t="shared" si="46"/>
        <v>1</v>
      </c>
      <c r="BK101" s="52">
        <f t="shared" si="46"/>
        <v>4</v>
      </c>
      <c r="BL101" s="52">
        <f t="shared" si="46"/>
        <v>1</v>
      </c>
      <c r="BM101" s="52">
        <f t="shared" si="46"/>
        <v>6</v>
      </c>
      <c r="BN101" s="52">
        <f t="shared" si="46"/>
        <v>26</v>
      </c>
      <c r="BO101" s="52">
        <f t="shared" si="46"/>
        <v>2</v>
      </c>
      <c r="BP101" s="52">
        <f t="shared" si="46"/>
        <v>0</v>
      </c>
      <c r="BQ101" s="52">
        <f t="shared" si="46"/>
        <v>3</v>
      </c>
      <c r="BR101" s="52">
        <f t="shared" si="46"/>
        <v>1</v>
      </c>
      <c r="BS101" s="52">
        <f t="shared" si="46"/>
        <v>2</v>
      </c>
      <c r="BT101" s="52">
        <f t="shared" si="46"/>
        <v>0</v>
      </c>
      <c r="BU101" s="52">
        <f t="shared" si="46"/>
        <v>9</v>
      </c>
      <c r="BV101" s="52">
        <f t="shared" si="46"/>
        <v>13</v>
      </c>
      <c r="BW101" s="52">
        <f t="shared" si="46"/>
        <v>3</v>
      </c>
    </row>
    <row r="102" spans="1:78" s="52" customFormat="1" hidden="1" x14ac:dyDescent="0.15">
      <c r="A102" s="52" t="str">
        <f>$N$7&amp;"c"</f>
        <v>12c</v>
      </c>
      <c r="B102" s="52">
        <f t="shared" ref="B102" si="49">B113</f>
        <v>270000</v>
      </c>
      <c r="C102" s="52" t="str">
        <f>C113&amp;" 総数"</f>
        <v>大阪府 総数</v>
      </c>
      <c r="E102" s="52">
        <f t="shared" si="48"/>
        <v>63</v>
      </c>
      <c r="F102" s="52">
        <f t="shared" si="48"/>
        <v>0.71194500000000005</v>
      </c>
      <c r="G102" s="52">
        <f t="shared" si="48"/>
        <v>8.3825780000000005</v>
      </c>
      <c r="H102" s="52">
        <f t="shared" si="48"/>
        <v>1</v>
      </c>
      <c r="I102" s="52">
        <f t="shared" si="45"/>
        <v>9</v>
      </c>
      <c r="J102" s="52">
        <f t="shared" si="45"/>
        <v>8</v>
      </c>
      <c r="K102" s="52">
        <f t="shared" si="45"/>
        <v>11</v>
      </c>
      <c r="L102" s="52">
        <f t="shared" si="45"/>
        <v>9</v>
      </c>
      <c r="M102" s="52">
        <f t="shared" si="45"/>
        <v>11</v>
      </c>
      <c r="N102" s="52">
        <f t="shared" si="45"/>
        <v>9</v>
      </c>
      <c r="O102" s="52">
        <f t="shared" si="45"/>
        <v>5</v>
      </c>
      <c r="P102" s="52">
        <f t="shared" si="45"/>
        <v>0</v>
      </c>
      <c r="Q102" s="52">
        <f t="shared" si="45"/>
        <v>45</v>
      </c>
      <c r="R102" s="52">
        <f t="shared" si="45"/>
        <v>18</v>
      </c>
      <c r="S102" s="52">
        <f t="shared" si="45"/>
        <v>0</v>
      </c>
      <c r="T102" s="52">
        <f t="shared" si="45"/>
        <v>5</v>
      </c>
      <c r="U102" s="52">
        <f t="shared" si="45"/>
        <v>17</v>
      </c>
      <c r="V102" s="52">
        <f t="shared" si="45"/>
        <v>41</v>
      </c>
      <c r="W102" s="52">
        <f t="shared" si="45"/>
        <v>2</v>
      </c>
      <c r="X102" s="52">
        <f t="shared" si="45"/>
        <v>39</v>
      </c>
      <c r="Y102" s="52">
        <f t="shared" si="45"/>
        <v>1</v>
      </c>
      <c r="Z102" s="52">
        <f t="shared" si="45"/>
        <v>5</v>
      </c>
      <c r="AA102" s="52">
        <f t="shared" si="45"/>
        <v>22</v>
      </c>
      <c r="AB102" s="52">
        <f t="shared" si="45"/>
        <v>11</v>
      </c>
      <c r="AC102" s="52">
        <f t="shared" si="46"/>
        <v>0</v>
      </c>
      <c r="AD102" s="52">
        <f t="shared" si="46"/>
        <v>39</v>
      </c>
      <c r="AE102" s="52">
        <f t="shared" si="46"/>
        <v>10</v>
      </c>
      <c r="AF102" s="52">
        <f t="shared" si="46"/>
        <v>1</v>
      </c>
      <c r="AG102" s="52">
        <f t="shared" si="46"/>
        <v>3</v>
      </c>
      <c r="AH102" s="52">
        <f t="shared" si="46"/>
        <v>1</v>
      </c>
      <c r="AI102" s="52">
        <f t="shared" si="46"/>
        <v>9</v>
      </c>
      <c r="AJ102" s="52">
        <f t="shared" si="46"/>
        <v>0</v>
      </c>
      <c r="AK102" s="52">
        <f t="shared" si="46"/>
        <v>42</v>
      </c>
      <c r="AL102" s="52">
        <f t="shared" si="46"/>
        <v>2</v>
      </c>
      <c r="AM102" s="52">
        <f t="shared" si="46"/>
        <v>1</v>
      </c>
      <c r="AN102" s="52">
        <f t="shared" si="46"/>
        <v>10</v>
      </c>
      <c r="AO102" s="52">
        <f t="shared" si="46"/>
        <v>1</v>
      </c>
      <c r="AP102" s="52">
        <f t="shared" si="46"/>
        <v>7</v>
      </c>
      <c r="AQ102" s="52">
        <f t="shared" si="46"/>
        <v>0</v>
      </c>
      <c r="AR102" s="52">
        <f t="shared" si="46"/>
        <v>3</v>
      </c>
      <c r="AS102" s="52">
        <f t="shared" si="46"/>
        <v>4</v>
      </c>
      <c r="AT102" s="52">
        <f t="shared" si="46"/>
        <v>2</v>
      </c>
      <c r="AU102" s="52">
        <f t="shared" si="46"/>
        <v>4</v>
      </c>
      <c r="AV102" s="52">
        <f t="shared" si="46"/>
        <v>2</v>
      </c>
      <c r="AW102" s="52">
        <f t="shared" si="46"/>
        <v>6</v>
      </c>
      <c r="AX102" s="52">
        <f t="shared" si="46"/>
        <v>4</v>
      </c>
      <c r="AY102" s="52">
        <f t="shared" si="46"/>
        <v>6</v>
      </c>
      <c r="AZ102" s="52">
        <f t="shared" si="46"/>
        <v>5</v>
      </c>
      <c r="BA102" s="52">
        <f t="shared" si="46"/>
        <v>4</v>
      </c>
      <c r="BB102" s="52">
        <f t="shared" si="46"/>
        <v>2</v>
      </c>
      <c r="BC102" s="52">
        <f t="shared" si="46"/>
        <v>5</v>
      </c>
      <c r="BD102" s="52">
        <f t="shared" si="46"/>
        <v>16</v>
      </c>
      <c r="BE102" s="52">
        <f t="shared" si="46"/>
        <v>9</v>
      </c>
      <c r="BF102" s="52">
        <f t="shared" si="46"/>
        <v>11</v>
      </c>
      <c r="BG102" s="52">
        <f t="shared" si="46"/>
        <v>11</v>
      </c>
      <c r="BH102" s="52">
        <f t="shared" si="46"/>
        <v>12</v>
      </c>
      <c r="BI102" s="52">
        <f t="shared" si="46"/>
        <v>6</v>
      </c>
      <c r="BJ102" s="52">
        <f t="shared" si="46"/>
        <v>6</v>
      </c>
      <c r="BK102" s="52">
        <f t="shared" si="46"/>
        <v>6</v>
      </c>
      <c r="BL102" s="52">
        <f t="shared" si="46"/>
        <v>2</v>
      </c>
      <c r="BM102" s="52">
        <f t="shared" si="46"/>
        <v>14</v>
      </c>
      <c r="BN102" s="52">
        <f t="shared" si="46"/>
        <v>50</v>
      </c>
      <c r="BO102" s="52">
        <f t="shared" si="46"/>
        <v>14</v>
      </c>
      <c r="BP102" s="52">
        <f t="shared" si="46"/>
        <v>3</v>
      </c>
      <c r="BQ102" s="52">
        <f t="shared" si="46"/>
        <v>8</v>
      </c>
      <c r="BR102" s="52">
        <f t="shared" si="46"/>
        <v>2</v>
      </c>
      <c r="BS102" s="52">
        <f t="shared" si="46"/>
        <v>3</v>
      </c>
      <c r="BT102" s="52">
        <f t="shared" si="46"/>
        <v>0</v>
      </c>
      <c r="BU102" s="52">
        <f t="shared" si="46"/>
        <v>21</v>
      </c>
      <c r="BV102" s="52">
        <f t="shared" si="46"/>
        <v>33</v>
      </c>
      <c r="BW102" s="52">
        <f t="shared" si="46"/>
        <v>9</v>
      </c>
    </row>
    <row r="103" spans="1:78" s="52" customFormat="1" hidden="1" x14ac:dyDescent="0.15"/>
    <row r="104" spans="1:78" s="52" customFormat="1" hidden="1" x14ac:dyDescent="0.15"/>
    <row r="105" spans="1:78" s="52" customFormat="1" hidden="1" x14ac:dyDescent="0.15"/>
    <row r="106" spans="1:78" s="52" customFormat="1" hidden="1" x14ac:dyDescent="0.15"/>
    <row r="107" spans="1:78" s="52" customFormat="1" hidden="1" x14ac:dyDescent="0.15"/>
    <row r="108" spans="1:78" s="52" customFormat="1" hidden="1" x14ac:dyDescent="0.15"/>
    <row r="109" spans="1:78" s="52" customFormat="1" hidden="1" x14ac:dyDescent="0.15">
      <c r="BS109" s="119" t="s">
        <v>170</v>
      </c>
      <c r="BT109" s="119" t="s">
        <v>170</v>
      </c>
      <c r="BU109" s="119" t="s">
        <v>170</v>
      </c>
      <c r="BV109" s="119" t="s">
        <v>170</v>
      </c>
      <c r="BW109" s="119" t="s">
        <v>170</v>
      </c>
      <c r="BX109" s="119" t="s">
        <v>170</v>
      </c>
      <c r="BY109" s="119" t="s">
        <v>170</v>
      </c>
      <c r="BZ109" s="119" t="s">
        <v>170</v>
      </c>
    </row>
    <row r="110" spans="1:78" s="126" customFormat="1" hidden="1" x14ac:dyDescent="0.15">
      <c r="C110" s="126" t="s">
        <v>487</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68</v>
      </c>
      <c r="F111" s="126">
        <f>IFERROR(VLOOKUP($B111,'1月男'!$A$8:$BV$90,F$160,FALSE),0)</f>
        <v>1.592071</v>
      </c>
      <c r="G111" s="126">
        <f>IFERROR(VLOOKUP($B111,'1月男'!$A$8:$BV$90,G$160,FALSE),0)</f>
        <v>18.745349999999998</v>
      </c>
      <c r="H111" s="126">
        <f>IFERROR(VLOOKUP($B111,'1月男'!$A$8:$BV$90,H$160,FALSE),0)</f>
        <v>3</v>
      </c>
      <c r="I111" s="126">
        <f>IFERROR(VLOOKUP($B111,'1月男'!$A$8:$BV$90,I$160,FALSE),0)</f>
        <v>8</v>
      </c>
      <c r="J111" s="126">
        <f>IFERROR(VLOOKUP($B111,'1月男'!$A$8:$BV$90,J$160,FALSE),0)</f>
        <v>8</v>
      </c>
      <c r="K111" s="126">
        <f>IFERROR(VLOOKUP($B111,'1月男'!$A$8:$BV$90,K$160,FALSE),0)</f>
        <v>10</v>
      </c>
      <c r="L111" s="126">
        <f>IFERROR(VLOOKUP($B111,'1月男'!$A$8:$BV$90,L$160,FALSE),0)</f>
        <v>14</v>
      </c>
      <c r="M111" s="126">
        <f>IFERROR(VLOOKUP($B111,'1月男'!$A$8:$BV$90,M$160,FALSE),0)</f>
        <v>12</v>
      </c>
      <c r="N111" s="126">
        <f>IFERROR(VLOOKUP($B111,'1月男'!$A$8:$BV$90,N$160,FALSE),0)</f>
        <v>9</v>
      </c>
      <c r="O111" s="126">
        <f>IFERROR(VLOOKUP($B111,'1月男'!$A$8:$BV$90,O$160,FALSE),0)</f>
        <v>4</v>
      </c>
      <c r="P111" s="126">
        <f>IFERROR(VLOOKUP($B111,'1月男'!$A$8:$BV$90,P$160,FALSE),0)</f>
        <v>0</v>
      </c>
      <c r="Q111" s="126">
        <f>IFERROR(VLOOKUP($B111,'1月男'!$A$8:$BV$90,Q$160,FALSE),0)</f>
        <v>37</v>
      </c>
      <c r="R111" s="126">
        <f>IFERROR(VLOOKUP($B111,'1月男'!$A$8:$BV$90,R$160,FALSE),0)</f>
        <v>31</v>
      </c>
      <c r="S111" s="126">
        <f>IFERROR(VLOOKUP($B111,'1月男'!$A$8:$BV$90,S$160,FALSE),0)</f>
        <v>0</v>
      </c>
      <c r="T111" s="126">
        <f>IFERROR(VLOOKUP($B111,'1月男'!$A$8:$BV$90,T$160,FALSE),0)</f>
        <v>1</v>
      </c>
      <c r="U111" s="126">
        <f>IFERROR(VLOOKUP($B111,'1月男'!$A$8:$BV$90,U$160,FALSE),0)</f>
        <v>22</v>
      </c>
      <c r="V111" s="126">
        <f>IFERROR(VLOOKUP($B111,'1月男'!$A$8:$BV$90,V$160,FALSE),0)</f>
        <v>45</v>
      </c>
      <c r="W111" s="126">
        <f>IFERROR(VLOOKUP($B111,'1月男'!$A$8:$BV$90,W$160,FALSE),0)</f>
        <v>3</v>
      </c>
      <c r="X111" s="126">
        <f>IFERROR(VLOOKUP($B111,'1月男'!$A$8:$BV$90,X$160,FALSE),0)</f>
        <v>42</v>
      </c>
      <c r="Y111" s="126">
        <f>IFERROR(VLOOKUP($B111,'1月男'!$A$8:$BV$90,Y$160,FALSE),0)</f>
        <v>0</v>
      </c>
      <c r="Z111" s="126">
        <f>IFERROR(VLOOKUP($B111,'1月男'!$A$8:$BV$90,Z$160,FALSE),0)</f>
        <v>0</v>
      </c>
      <c r="AA111" s="126">
        <f>IFERROR(VLOOKUP($B111,'1月男'!$A$8:$BV$90,AA$160,FALSE),0)</f>
        <v>23</v>
      </c>
      <c r="AB111" s="126">
        <f>IFERROR(VLOOKUP($B111,'1月男'!$A$8:$BV$90,AB$160,FALSE),0)</f>
        <v>19</v>
      </c>
      <c r="AC111" s="126">
        <f>IFERROR(VLOOKUP($B111,'1月男'!$A$8:$BV$90,AC$160,FALSE),0)</f>
        <v>0</v>
      </c>
      <c r="AD111" s="126">
        <f>IFERROR(VLOOKUP($B111,'1月男'!$A$8:$BV$90,AD$160,FALSE),0)</f>
        <v>35</v>
      </c>
      <c r="AE111" s="126">
        <f>IFERROR(VLOOKUP($B111,'1月男'!$A$8:$BV$90,AE$160,FALSE),0)</f>
        <v>14</v>
      </c>
      <c r="AF111" s="126">
        <f>IFERROR(VLOOKUP($B111,'1月男'!$A$8:$BV$90,AF$160,FALSE),0)</f>
        <v>5</v>
      </c>
      <c r="AG111" s="126">
        <f>IFERROR(VLOOKUP($B111,'1月男'!$A$8:$BV$90,AG$160,FALSE),0)</f>
        <v>3</v>
      </c>
      <c r="AH111" s="126">
        <f>IFERROR(VLOOKUP($B111,'1月男'!$A$8:$BV$90,AH$160,FALSE),0)</f>
        <v>1</v>
      </c>
      <c r="AI111" s="126">
        <f>IFERROR(VLOOKUP($B111,'1月男'!$A$8:$BV$90,AI$160,FALSE),0)</f>
        <v>10</v>
      </c>
      <c r="AJ111" s="126">
        <f>IFERROR(VLOOKUP($B111,'1月男'!$A$8:$BV$90,AJ$160,FALSE),0)</f>
        <v>0</v>
      </c>
      <c r="AK111" s="126">
        <f>IFERROR(VLOOKUP($B111,'1月男'!$A$8:$BV$90,AK$160,FALSE),0)</f>
        <v>41</v>
      </c>
      <c r="AL111" s="126">
        <f>IFERROR(VLOOKUP($B111,'1月男'!$A$8:$BV$90,AL$160,FALSE),0)</f>
        <v>1</v>
      </c>
      <c r="AM111" s="126">
        <f>IFERROR(VLOOKUP($B111,'1月男'!$A$8:$BV$90,AM$160,FALSE),0)</f>
        <v>5</v>
      </c>
      <c r="AN111" s="126">
        <f>IFERROR(VLOOKUP($B111,'1月男'!$A$8:$BV$90,AN$160,FALSE),0)</f>
        <v>17</v>
      </c>
      <c r="AO111" s="126">
        <f>IFERROR(VLOOKUP($B111,'1月男'!$A$8:$BV$90,AO$160,FALSE),0)</f>
        <v>2</v>
      </c>
      <c r="AP111" s="126">
        <f>IFERROR(VLOOKUP($B111,'1月男'!$A$8:$BV$90,AP$160,FALSE),0)</f>
        <v>2</v>
      </c>
      <c r="AQ111" s="126">
        <f>IFERROR(VLOOKUP($B111,'1月男'!$A$8:$BV$90,AQ$160,FALSE),0)</f>
        <v>0</v>
      </c>
      <c r="AR111" s="126">
        <f>IFERROR(VLOOKUP($B111,'1月男'!$A$8:$BV$90,AR$160,FALSE),0)</f>
        <v>2</v>
      </c>
      <c r="AS111" s="126">
        <f>IFERROR(VLOOKUP($B111,'1月男'!$A$8:$BV$90,AS$160,FALSE),0)</f>
        <v>2</v>
      </c>
      <c r="AT111" s="126">
        <f>IFERROR(VLOOKUP($B111,'1月男'!$A$8:$BV$90,AT$160,FALSE),0)</f>
        <v>4</v>
      </c>
      <c r="AU111" s="126">
        <f>IFERROR(VLOOKUP($B111,'1月男'!$A$8:$BV$90,AU$160,FALSE),0)</f>
        <v>8</v>
      </c>
      <c r="AV111" s="126">
        <f>IFERROR(VLOOKUP($B111,'1月男'!$A$8:$BV$90,AV$160,FALSE),0)</f>
        <v>4</v>
      </c>
      <c r="AW111" s="126">
        <f>IFERROR(VLOOKUP($B111,'1月男'!$A$8:$BV$90,AW$160,FALSE),0)</f>
        <v>3</v>
      </c>
      <c r="AX111" s="126">
        <f>IFERROR(VLOOKUP($B111,'1月男'!$A$8:$BV$90,AX$160,FALSE),0)</f>
        <v>7</v>
      </c>
      <c r="AY111" s="126">
        <f>IFERROR(VLOOKUP($B111,'1月男'!$A$8:$BV$90,AY$160,FALSE),0)</f>
        <v>4</v>
      </c>
      <c r="AZ111" s="126">
        <f>IFERROR(VLOOKUP($B111,'1月男'!$A$8:$BV$90,AZ$160,FALSE),0)</f>
        <v>4</v>
      </c>
      <c r="BA111" s="126">
        <f>IFERROR(VLOOKUP($B111,'1月男'!$A$8:$BV$90,BA$160,FALSE),0)</f>
        <v>3</v>
      </c>
      <c r="BB111" s="126">
        <f>IFERROR(VLOOKUP($B111,'1月男'!$A$8:$BV$90,BB$160,FALSE),0)</f>
        <v>4</v>
      </c>
      <c r="BC111" s="126">
        <f>IFERROR(VLOOKUP($B111,'1月男'!$A$8:$BV$90,BC$160,FALSE),0)</f>
        <v>8</v>
      </c>
      <c r="BD111" s="126">
        <f>IFERROR(VLOOKUP($B111,'1月男'!$A$8:$BV$90,BD$160,FALSE),0)</f>
        <v>15</v>
      </c>
      <c r="BE111" s="126">
        <f>IFERROR(VLOOKUP($B111,'1月男'!$A$8:$BV$90,BE$160,FALSE),0)</f>
        <v>9</v>
      </c>
      <c r="BF111" s="126">
        <f>IFERROR(VLOOKUP($B111,'1月男'!$A$8:$BV$90,BF$160,FALSE),0)</f>
        <v>11</v>
      </c>
      <c r="BG111" s="126">
        <f>IFERROR(VLOOKUP($B111,'1月男'!$A$8:$BV$90,BG$160,FALSE),0)</f>
        <v>9</v>
      </c>
      <c r="BH111" s="126">
        <f>IFERROR(VLOOKUP($B111,'1月男'!$A$8:$BV$90,BH$160,FALSE),0)</f>
        <v>8</v>
      </c>
      <c r="BI111" s="126">
        <f>IFERROR(VLOOKUP($B111,'1月男'!$A$8:$BV$90,BI$160,FALSE),0)</f>
        <v>10</v>
      </c>
      <c r="BJ111" s="126">
        <f>IFERROR(VLOOKUP($B111,'1月男'!$A$8:$BV$90,BJ$160,FALSE),0)</f>
        <v>8</v>
      </c>
      <c r="BK111" s="126">
        <f>IFERROR(VLOOKUP($B111,'1月男'!$A$8:$BV$90,BK$160,FALSE),0)</f>
        <v>12</v>
      </c>
      <c r="BL111" s="126">
        <f>IFERROR(VLOOKUP($B111,'1月男'!$A$8:$BV$90,BL$160,FALSE),0)</f>
        <v>1</v>
      </c>
      <c r="BM111" s="126">
        <f>IFERROR(VLOOKUP($B111,'1月男'!$A$8:$BV$90,BM$160,FALSE),0)</f>
        <v>13</v>
      </c>
      <c r="BN111" s="126">
        <f>IFERROR(VLOOKUP($B111,'1月男'!$A$8:$BV$90,BN$160,FALSE),0)</f>
        <v>47</v>
      </c>
      <c r="BO111" s="126">
        <f>IFERROR(VLOOKUP($B111,'1月男'!$A$8:$BV$90,BO$160,FALSE),0)</f>
        <v>21</v>
      </c>
      <c r="BP111" s="126">
        <f>IFERROR(VLOOKUP($B111,'1月男'!$A$8:$BV$90,BP$160,FALSE),0)</f>
        <v>12</v>
      </c>
      <c r="BQ111" s="126">
        <f>IFERROR(VLOOKUP($B111,'1月男'!$A$8:$BV$90,BQ$160,FALSE),0)</f>
        <v>1</v>
      </c>
      <c r="BR111" s="126">
        <f>IFERROR(VLOOKUP($B111,'1月男'!$A$8:$BV$90,BR$160,FALSE),0)</f>
        <v>2</v>
      </c>
      <c r="BS111" s="126">
        <f>IFERROR(VLOOKUP($B111,'1月男'!$A$8:$BV$90,BS$160,FALSE),0)</f>
        <v>6</v>
      </c>
      <c r="BT111" s="126">
        <f>IFERROR(VLOOKUP($B111,'1月男'!$A$8:$BV$90,BT$160,FALSE),0)</f>
        <v>2</v>
      </c>
      <c r="BU111" s="126">
        <f>IFERROR(VLOOKUP($B111,'1月男'!$A$8:$BV$90,BU$160,FALSE),0)</f>
        <v>6</v>
      </c>
      <c r="BV111" s="126">
        <f>IFERROR(VLOOKUP($B111,'1月男'!$A$8:$BV$90,BV$160,FALSE),0)</f>
        <v>59</v>
      </c>
      <c r="BW111" s="126">
        <f>IFERROR(VLOOKUP($B111,'1月男'!$A$8:$BV$90,BW$160,FALSE),0)</f>
        <v>3</v>
      </c>
      <c r="BY111" s="120" t="s">
        <v>170</v>
      </c>
      <c r="BZ111" s="120" t="s">
        <v>170</v>
      </c>
    </row>
    <row r="112" spans="1:78" s="120" customFormat="1" hidden="1" x14ac:dyDescent="0.15">
      <c r="A112" s="120" t="s">
        <v>339</v>
      </c>
      <c r="B112" s="128">
        <f>B111</f>
        <v>270000</v>
      </c>
      <c r="C112" s="128" t="str">
        <f>C111</f>
        <v>大阪府</v>
      </c>
      <c r="E112" s="126">
        <f>IFERROR(VLOOKUP($B112,'1月女'!$A$8:$BV$90,E$160,FALSE),0)</f>
        <v>36</v>
      </c>
      <c r="F112" s="126">
        <f>IFERROR(VLOOKUP($B112,'1月女'!$A$8:$BV$90,F$160,FALSE),0)</f>
        <v>0.7863985</v>
      </c>
      <c r="G112" s="126">
        <f>IFERROR(VLOOKUP($B112,'1月女'!$A$8:$BV$90,G$160,FALSE),0)</f>
        <v>9.2592079999999992</v>
      </c>
      <c r="H112" s="126">
        <f>IFERROR(VLOOKUP($B112,'1月女'!$A$8:$BV$90,H$160,FALSE),0)</f>
        <v>2</v>
      </c>
      <c r="I112" s="126">
        <f>IFERROR(VLOOKUP($B112,'1月女'!$A$8:$BV$90,I$160,FALSE),0)</f>
        <v>2</v>
      </c>
      <c r="J112" s="126">
        <f>IFERROR(VLOOKUP($B112,'1月女'!$A$8:$BV$90,J$160,FALSE),0)</f>
        <v>7</v>
      </c>
      <c r="K112" s="126">
        <f>IFERROR(VLOOKUP($B112,'1月女'!$A$8:$BV$90,K$160,FALSE),0)</f>
        <v>6</v>
      </c>
      <c r="L112" s="126">
        <f>IFERROR(VLOOKUP($B112,'1月女'!$A$8:$BV$90,L$160,FALSE),0)</f>
        <v>5</v>
      </c>
      <c r="M112" s="126">
        <f>IFERROR(VLOOKUP($B112,'1月女'!$A$8:$BV$90,M$160,FALSE),0)</f>
        <v>6</v>
      </c>
      <c r="N112" s="126">
        <f>IFERROR(VLOOKUP($B112,'1月女'!$A$8:$BV$90,N$160,FALSE),0)</f>
        <v>5</v>
      </c>
      <c r="O112" s="126">
        <f>IFERROR(VLOOKUP($B112,'1月女'!$A$8:$BV$90,O$160,FALSE),0)</f>
        <v>3</v>
      </c>
      <c r="P112" s="126">
        <f>IFERROR(VLOOKUP($B112,'1月女'!$A$8:$BV$90,P$160,FALSE),0)</f>
        <v>0</v>
      </c>
      <c r="Q112" s="126">
        <f>IFERROR(VLOOKUP($B112,'1月女'!$A$8:$BV$90,Q$160,FALSE),0)</f>
        <v>28</v>
      </c>
      <c r="R112" s="126">
        <f>IFERROR(VLOOKUP($B112,'1月女'!$A$8:$BV$90,R$160,FALSE),0)</f>
        <v>8</v>
      </c>
      <c r="S112" s="126">
        <f>IFERROR(VLOOKUP($B112,'1月女'!$A$8:$BV$90,S$160,FALSE),0)</f>
        <v>0</v>
      </c>
      <c r="T112" s="126">
        <f>IFERROR(VLOOKUP($B112,'1月女'!$A$8:$BV$90,T$160,FALSE),0)</f>
        <v>1</v>
      </c>
      <c r="U112" s="126">
        <f>IFERROR(VLOOKUP($B112,'1月女'!$A$8:$BV$90,U$160,FALSE),0)</f>
        <v>6</v>
      </c>
      <c r="V112" s="126">
        <f>IFERROR(VLOOKUP($B112,'1月女'!$A$8:$BV$90,V$160,FALSE),0)</f>
        <v>29</v>
      </c>
      <c r="W112" s="126">
        <f>IFERROR(VLOOKUP($B112,'1月女'!$A$8:$BV$90,W$160,FALSE),0)</f>
        <v>2</v>
      </c>
      <c r="X112" s="126">
        <f>IFERROR(VLOOKUP($B112,'1月女'!$A$8:$BV$90,X$160,FALSE),0)</f>
        <v>27</v>
      </c>
      <c r="Y112" s="126">
        <f>IFERROR(VLOOKUP($B112,'1月女'!$A$8:$BV$90,Y$160,FALSE),0)</f>
        <v>8</v>
      </c>
      <c r="Z112" s="126">
        <f>IFERROR(VLOOKUP($B112,'1月女'!$A$8:$BV$90,Z$160,FALSE),0)</f>
        <v>0</v>
      </c>
      <c r="AA112" s="126">
        <f>IFERROR(VLOOKUP($B112,'1月女'!$A$8:$BV$90,AA$160,FALSE),0)</f>
        <v>14</v>
      </c>
      <c r="AB112" s="126">
        <f>IFERROR(VLOOKUP($B112,'1月女'!$A$8:$BV$90,AB$160,FALSE),0)</f>
        <v>5</v>
      </c>
      <c r="AC112" s="126">
        <f>IFERROR(VLOOKUP($B112,'1月女'!$A$8:$BV$90,AC$160,FALSE),0)</f>
        <v>0</v>
      </c>
      <c r="AD112" s="126">
        <f>IFERROR(VLOOKUP($B112,'1月女'!$A$8:$BV$90,AD$160,FALSE),0)</f>
        <v>18</v>
      </c>
      <c r="AE112" s="126">
        <f>IFERROR(VLOOKUP($B112,'1月女'!$A$8:$BV$90,AE$160,FALSE),0)</f>
        <v>12</v>
      </c>
      <c r="AF112" s="126">
        <f>IFERROR(VLOOKUP($B112,'1月女'!$A$8:$BV$90,AF$160,FALSE),0)</f>
        <v>0</v>
      </c>
      <c r="AG112" s="126">
        <f>IFERROR(VLOOKUP($B112,'1月女'!$A$8:$BV$90,AG$160,FALSE),0)</f>
        <v>2</v>
      </c>
      <c r="AH112" s="126">
        <f>IFERROR(VLOOKUP($B112,'1月女'!$A$8:$BV$90,AH$160,FALSE),0)</f>
        <v>0</v>
      </c>
      <c r="AI112" s="126">
        <f>IFERROR(VLOOKUP($B112,'1月女'!$A$8:$BV$90,AI$160,FALSE),0)</f>
        <v>4</v>
      </c>
      <c r="AJ112" s="126">
        <f>IFERROR(VLOOKUP($B112,'1月女'!$A$8:$BV$90,AJ$160,FALSE),0)</f>
        <v>0</v>
      </c>
      <c r="AK112" s="126">
        <f>IFERROR(VLOOKUP($B112,'1月女'!$A$8:$BV$90,AK$160,FALSE),0)</f>
        <v>15</v>
      </c>
      <c r="AL112" s="126">
        <f>IFERROR(VLOOKUP($B112,'1月女'!$A$8:$BV$90,AL$160,FALSE),0)</f>
        <v>1</v>
      </c>
      <c r="AM112" s="126">
        <f>IFERROR(VLOOKUP($B112,'1月女'!$A$8:$BV$90,AM$160,FALSE),0)</f>
        <v>0</v>
      </c>
      <c r="AN112" s="126">
        <f>IFERROR(VLOOKUP($B112,'1月女'!$A$8:$BV$90,AN$160,FALSE),0)</f>
        <v>14</v>
      </c>
      <c r="AO112" s="126">
        <f>IFERROR(VLOOKUP($B112,'1月女'!$A$8:$BV$90,AO$160,FALSE),0)</f>
        <v>2</v>
      </c>
      <c r="AP112" s="126">
        <f>IFERROR(VLOOKUP($B112,'1月女'!$A$8:$BV$90,AP$160,FALSE),0)</f>
        <v>4</v>
      </c>
      <c r="AQ112" s="126">
        <f>IFERROR(VLOOKUP($B112,'1月女'!$A$8:$BV$90,AQ$160,FALSE),0)</f>
        <v>0</v>
      </c>
      <c r="AR112" s="126">
        <f>IFERROR(VLOOKUP($B112,'1月女'!$A$8:$BV$90,AR$160,FALSE),0)</f>
        <v>5</v>
      </c>
      <c r="AS112" s="126">
        <f>IFERROR(VLOOKUP($B112,'1月女'!$A$8:$BV$90,AS$160,FALSE),0)</f>
        <v>2</v>
      </c>
      <c r="AT112" s="126">
        <f>IFERROR(VLOOKUP($B112,'1月女'!$A$8:$BV$90,AT$160,FALSE),0)</f>
        <v>2</v>
      </c>
      <c r="AU112" s="126">
        <f>IFERROR(VLOOKUP($B112,'1月女'!$A$8:$BV$90,AU$160,FALSE),0)</f>
        <v>1</v>
      </c>
      <c r="AV112" s="126">
        <f>IFERROR(VLOOKUP($B112,'1月女'!$A$8:$BV$90,AV$160,FALSE),0)</f>
        <v>1</v>
      </c>
      <c r="AW112" s="126">
        <f>IFERROR(VLOOKUP($B112,'1月女'!$A$8:$BV$90,AW$160,FALSE),0)</f>
        <v>4</v>
      </c>
      <c r="AX112" s="126">
        <f>IFERROR(VLOOKUP($B112,'1月女'!$A$8:$BV$90,AX$160,FALSE),0)</f>
        <v>6</v>
      </c>
      <c r="AY112" s="126">
        <f>IFERROR(VLOOKUP($B112,'1月女'!$A$8:$BV$90,AY$160,FALSE),0)</f>
        <v>3</v>
      </c>
      <c r="AZ112" s="126">
        <f>IFERROR(VLOOKUP($B112,'1月女'!$A$8:$BV$90,AZ$160,FALSE),0)</f>
        <v>1</v>
      </c>
      <c r="BA112" s="126">
        <f>IFERROR(VLOOKUP($B112,'1月女'!$A$8:$BV$90,BA$160,FALSE),0)</f>
        <v>2</v>
      </c>
      <c r="BB112" s="126">
        <f>IFERROR(VLOOKUP($B112,'1月女'!$A$8:$BV$90,BB$160,FALSE),0)</f>
        <v>1</v>
      </c>
      <c r="BC112" s="126">
        <f>IFERROR(VLOOKUP($B112,'1月女'!$A$8:$BV$90,BC$160,FALSE),0)</f>
        <v>2</v>
      </c>
      <c r="BD112" s="126">
        <f>IFERROR(VLOOKUP($B112,'1月女'!$A$8:$BV$90,BD$160,FALSE),0)</f>
        <v>6</v>
      </c>
      <c r="BE112" s="126">
        <f>IFERROR(VLOOKUP($B112,'1月女'!$A$8:$BV$90,BE$160,FALSE),0)</f>
        <v>1</v>
      </c>
      <c r="BF112" s="126">
        <f>IFERROR(VLOOKUP($B112,'1月女'!$A$8:$BV$90,BF$160,FALSE),0)</f>
        <v>6</v>
      </c>
      <c r="BG112" s="126">
        <f>IFERROR(VLOOKUP($B112,'1月女'!$A$8:$BV$90,BG$160,FALSE),0)</f>
        <v>4</v>
      </c>
      <c r="BH112" s="126">
        <f>IFERROR(VLOOKUP($B112,'1月女'!$A$8:$BV$90,BH$160,FALSE),0)</f>
        <v>6</v>
      </c>
      <c r="BI112" s="126">
        <f>IFERROR(VLOOKUP($B112,'1月女'!$A$8:$BV$90,BI$160,FALSE),0)</f>
        <v>5</v>
      </c>
      <c r="BJ112" s="126">
        <f>IFERROR(VLOOKUP($B112,'1月女'!$A$8:$BV$90,BJ$160,FALSE),0)</f>
        <v>7</v>
      </c>
      <c r="BK112" s="126">
        <f>IFERROR(VLOOKUP($B112,'1月女'!$A$8:$BV$90,BK$160,FALSE),0)</f>
        <v>6</v>
      </c>
      <c r="BL112" s="126">
        <f>IFERROR(VLOOKUP($B112,'1月女'!$A$8:$BV$90,BL$160,FALSE),0)</f>
        <v>1</v>
      </c>
      <c r="BM112" s="126">
        <f>IFERROR(VLOOKUP($B112,'1月女'!$A$8:$BV$90,BM$160,FALSE),0)</f>
        <v>11</v>
      </c>
      <c r="BN112" s="126">
        <f>IFERROR(VLOOKUP($B112,'1月女'!$A$8:$BV$90,BN$160,FALSE),0)</f>
        <v>27</v>
      </c>
      <c r="BO112" s="126">
        <f>IFERROR(VLOOKUP($B112,'1月女'!$A$8:$BV$90,BO$160,FALSE),0)</f>
        <v>7</v>
      </c>
      <c r="BP112" s="126">
        <f>IFERROR(VLOOKUP($B112,'1月女'!$A$8:$BV$90,BP$160,FALSE),0)</f>
        <v>0</v>
      </c>
      <c r="BQ112" s="126">
        <f>IFERROR(VLOOKUP($B112,'1月女'!$A$8:$BV$90,BQ$160,FALSE),0)</f>
        <v>0</v>
      </c>
      <c r="BR112" s="126">
        <f>IFERROR(VLOOKUP($B112,'1月女'!$A$8:$BV$90,BR$160,FALSE),0)</f>
        <v>2</v>
      </c>
      <c r="BS112" s="126">
        <f>IFERROR(VLOOKUP($B112,'1月女'!$A$8:$BV$90,BS$160,FALSE),0)</f>
        <v>1</v>
      </c>
      <c r="BT112" s="126">
        <f>IFERROR(VLOOKUP($B112,'1月女'!$A$8:$BV$90,BT$160,FALSE),0)</f>
        <v>0</v>
      </c>
      <c r="BU112" s="126">
        <f>IFERROR(VLOOKUP($B112,'1月女'!$A$8:$BV$90,BU$160,FALSE),0)</f>
        <v>13</v>
      </c>
      <c r="BV112" s="126">
        <f>IFERROR(VLOOKUP($B112,'1月女'!$A$8:$BV$90,BV$160,FALSE),0)</f>
        <v>21</v>
      </c>
      <c r="BW112" s="126">
        <f>IFERROR(VLOOKUP($B112,'1月女'!$A$8:$BV$90,BW$160,FALSE),0)</f>
        <v>2</v>
      </c>
      <c r="BX112" s="126"/>
    </row>
    <row r="113" spans="1:76" hidden="1" x14ac:dyDescent="0.15">
      <c r="A113" s="1" t="s">
        <v>340</v>
      </c>
      <c r="B113" s="128">
        <f t="shared" ref="B113:B115" si="50">B112</f>
        <v>270000</v>
      </c>
      <c r="C113" s="128" t="str">
        <f t="shared" ref="C113:C115" si="51">C112</f>
        <v>大阪府</v>
      </c>
      <c r="E113" s="126">
        <f>IFERROR(VLOOKUP($B113,'1月総数'!$A$8:$BV$90,E$160,FALSE),0)</f>
        <v>104</v>
      </c>
      <c r="F113" s="126">
        <f>IFERROR(VLOOKUP($B113,'1月総数'!$A$8:$BV$90,F$160,FALSE),0)</f>
        <v>1.1752739999999999</v>
      </c>
      <c r="G113" s="126">
        <f>IFERROR(VLOOKUP($B113,'1月総数'!$A$8:$BV$90,G$160,FALSE),0)</f>
        <v>13.837910000000001</v>
      </c>
      <c r="H113" s="126">
        <f>IFERROR(VLOOKUP($B113,'1月総数'!$A$8:$BV$90,H$160,FALSE),0)</f>
        <v>5</v>
      </c>
      <c r="I113" s="126">
        <f>IFERROR(VLOOKUP($B113,'1月総数'!$A$8:$BV$90,I$160,FALSE),0)</f>
        <v>10</v>
      </c>
      <c r="J113" s="126">
        <f>IFERROR(VLOOKUP($B113,'1月総数'!$A$8:$BV$90,J$160,FALSE),0)</f>
        <v>15</v>
      </c>
      <c r="K113" s="126">
        <f>IFERROR(VLOOKUP($B113,'1月総数'!$A$8:$BV$90,K$160,FALSE),0)</f>
        <v>16</v>
      </c>
      <c r="L113" s="126">
        <f>IFERROR(VLOOKUP($B113,'1月総数'!$A$8:$BV$90,L$160,FALSE),0)</f>
        <v>19</v>
      </c>
      <c r="M113" s="126">
        <f>IFERROR(VLOOKUP($B113,'1月総数'!$A$8:$BV$90,M$160,FALSE),0)</f>
        <v>18</v>
      </c>
      <c r="N113" s="126">
        <f>IFERROR(VLOOKUP($B113,'1月総数'!$A$8:$BV$90,N$160,FALSE),0)</f>
        <v>14</v>
      </c>
      <c r="O113" s="126">
        <f>IFERROR(VLOOKUP($B113,'1月総数'!$A$8:$BV$90,O$160,FALSE),0)</f>
        <v>7</v>
      </c>
      <c r="P113" s="126">
        <f>IFERROR(VLOOKUP($B113,'1月総数'!$A$8:$BV$90,P$160,FALSE),0)</f>
        <v>0</v>
      </c>
      <c r="Q113" s="126">
        <f>IFERROR(VLOOKUP($B113,'1月総数'!$A$8:$BV$90,Q$160,FALSE),0)</f>
        <v>65</v>
      </c>
      <c r="R113" s="126">
        <f>IFERROR(VLOOKUP($B113,'1月総数'!$A$8:$BV$90,R$160,FALSE),0)</f>
        <v>39</v>
      </c>
      <c r="S113" s="126">
        <f>IFERROR(VLOOKUP($B113,'1月総数'!$A$8:$BV$90,S$160,FALSE),0)</f>
        <v>0</v>
      </c>
      <c r="T113" s="126">
        <f>IFERROR(VLOOKUP($B113,'1月総数'!$A$8:$BV$90,T$160,FALSE),0)</f>
        <v>2</v>
      </c>
      <c r="U113" s="126">
        <f>IFERROR(VLOOKUP($B113,'1月総数'!$A$8:$BV$90,U$160,FALSE),0)</f>
        <v>28</v>
      </c>
      <c r="V113" s="126">
        <f>IFERROR(VLOOKUP($B113,'1月総数'!$A$8:$BV$90,V$160,FALSE),0)</f>
        <v>74</v>
      </c>
      <c r="W113" s="126">
        <f>IFERROR(VLOOKUP($B113,'1月総数'!$A$8:$BV$90,W$160,FALSE),0)</f>
        <v>5</v>
      </c>
      <c r="X113" s="126">
        <f>IFERROR(VLOOKUP($B113,'1月総数'!$A$8:$BV$90,X$160,FALSE),0)</f>
        <v>69</v>
      </c>
      <c r="Y113" s="126">
        <f>IFERROR(VLOOKUP($B113,'1月総数'!$A$8:$BV$90,Y$160,FALSE),0)</f>
        <v>8</v>
      </c>
      <c r="Z113" s="126">
        <f>IFERROR(VLOOKUP($B113,'1月総数'!$A$8:$BV$90,Z$160,FALSE),0)</f>
        <v>0</v>
      </c>
      <c r="AA113" s="126">
        <f>IFERROR(VLOOKUP($B113,'1月総数'!$A$8:$BV$90,AA$160,FALSE),0)</f>
        <v>37</v>
      </c>
      <c r="AB113" s="126">
        <f>IFERROR(VLOOKUP($B113,'1月総数'!$A$8:$BV$90,AB$160,FALSE),0)</f>
        <v>24</v>
      </c>
      <c r="AC113" s="126">
        <f>IFERROR(VLOOKUP($B113,'1月総数'!$A$8:$BV$90,AC$160,FALSE),0)</f>
        <v>0</v>
      </c>
      <c r="AD113" s="126">
        <f>IFERROR(VLOOKUP($B113,'1月総数'!$A$8:$BV$90,AD$160,FALSE),0)</f>
        <v>53</v>
      </c>
      <c r="AE113" s="126">
        <f>IFERROR(VLOOKUP($B113,'1月総数'!$A$8:$BV$90,AE$160,FALSE),0)</f>
        <v>26</v>
      </c>
      <c r="AF113" s="126">
        <f>IFERROR(VLOOKUP($B113,'1月総数'!$A$8:$BV$90,AF$160,FALSE),0)</f>
        <v>5</v>
      </c>
      <c r="AG113" s="126">
        <f>IFERROR(VLOOKUP($B113,'1月総数'!$A$8:$BV$90,AG$160,FALSE),0)</f>
        <v>5</v>
      </c>
      <c r="AH113" s="126">
        <f>IFERROR(VLOOKUP($B113,'1月総数'!$A$8:$BV$90,AH$160,FALSE),0)</f>
        <v>1</v>
      </c>
      <c r="AI113" s="126">
        <f>IFERROR(VLOOKUP($B113,'1月総数'!$A$8:$BV$90,AI$160,FALSE),0)</f>
        <v>14</v>
      </c>
      <c r="AJ113" s="126">
        <f>IFERROR(VLOOKUP($B113,'1月総数'!$A$8:$BV$90,AJ$160,FALSE),0)</f>
        <v>0</v>
      </c>
      <c r="AK113" s="126">
        <f>IFERROR(VLOOKUP($B113,'1月総数'!$A$8:$BV$90,AK$160,FALSE),0)</f>
        <v>56</v>
      </c>
      <c r="AL113" s="126">
        <f>IFERROR(VLOOKUP($B113,'1月総数'!$A$8:$BV$90,AL$160,FALSE),0)</f>
        <v>2</v>
      </c>
      <c r="AM113" s="126">
        <f>IFERROR(VLOOKUP($B113,'1月総数'!$A$8:$BV$90,AM$160,FALSE),0)</f>
        <v>5</v>
      </c>
      <c r="AN113" s="126">
        <f>IFERROR(VLOOKUP($B113,'1月総数'!$A$8:$BV$90,AN$160,FALSE),0)</f>
        <v>31</v>
      </c>
      <c r="AO113" s="126">
        <f>IFERROR(VLOOKUP($B113,'1月総数'!$A$8:$BV$90,AO$160,FALSE),0)</f>
        <v>4</v>
      </c>
      <c r="AP113" s="126">
        <f>IFERROR(VLOOKUP($B113,'1月総数'!$A$8:$BV$90,AP$160,FALSE),0)</f>
        <v>6</v>
      </c>
      <c r="AQ113" s="126">
        <f>IFERROR(VLOOKUP($B113,'1月総数'!$A$8:$BV$90,AQ$160,FALSE),0)</f>
        <v>0</v>
      </c>
      <c r="AR113" s="126">
        <f>IFERROR(VLOOKUP($B113,'1月総数'!$A$8:$BV$90,AR$160,FALSE),0)</f>
        <v>7</v>
      </c>
      <c r="AS113" s="126">
        <f>IFERROR(VLOOKUP($B113,'1月総数'!$A$8:$BV$90,AS$160,FALSE),0)</f>
        <v>4</v>
      </c>
      <c r="AT113" s="126">
        <f>IFERROR(VLOOKUP($B113,'1月総数'!$A$8:$BV$90,AT$160,FALSE),0)</f>
        <v>6</v>
      </c>
      <c r="AU113" s="126">
        <f>IFERROR(VLOOKUP($B113,'1月総数'!$A$8:$BV$90,AU$160,FALSE),0)</f>
        <v>9</v>
      </c>
      <c r="AV113" s="126">
        <f>IFERROR(VLOOKUP($B113,'1月総数'!$A$8:$BV$90,AV$160,FALSE),0)</f>
        <v>5</v>
      </c>
      <c r="AW113" s="126">
        <f>IFERROR(VLOOKUP($B113,'1月総数'!$A$8:$BV$90,AW$160,FALSE),0)</f>
        <v>7</v>
      </c>
      <c r="AX113" s="126">
        <f>IFERROR(VLOOKUP($B113,'1月総数'!$A$8:$BV$90,AX$160,FALSE),0)</f>
        <v>13</v>
      </c>
      <c r="AY113" s="126">
        <f>IFERROR(VLOOKUP($B113,'1月総数'!$A$8:$BV$90,AY$160,FALSE),0)</f>
        <v>7</v>
      </c>
      <c r="AZ113" s="126">
        <f>IFERROR(VLOOKUP($B113,'1月総数'!$A$8:$BV$90,AZ$160,FALSE),0)</f>
        <v>5</v>
      </c>
      <c r="BA113" s="126">
        <f>IFERROR(VLOOKUP($B113,'1月総数'!$A$8:$BV$90,BA$160,FALSE),0)</f>
        <v>5</v>
      </c>
      <c r="BB113" s="126">
        <f>IFERROR(VLOOKUP($B113,'1月総数'!$A$8:$BV$90,BB$160,FALSE),0)</f>
        <v>5</v>
      </c>
      <c r="BC113" s="126">
        <f>IFERROR(VLOOKUP($B113,'1月総数'!$A$8:$BV$90,BC$160,FALSE),0)</f>
        <v>10</v>
      </c>
      <c r="BD113" s="126">
        <f>IFERROR(VLOOKUP($B113,'1月総数'!$A$8:$BV$90,BD$160,FALSE),0)</f>
        <v>21</v>
      </c>
      <c r="BE113" s="126">
        <f>IFERROR(VLOOKUP($B113,'1月総数'!$A$8:$BV$90,BE$160,FALSE),0)</f>
        <v>10</v>
      </c>
      <c r="BF113" s="126">
        <f>IFERROR(VLOOKUP($B113,'1月総数'!$A$8:$BV$90,BF$160,FALSE),0)</f>
        <v>17</v>
      </c>
      <c r="BG113" s="126">
        <f>IFERROR(VLOOKUP($B113,'1月総数'!$A$8:$BV$90,BG$160,FALSE),0)</f>
        <v>13</v>
      </c>
      <c r="BH113" s="126">
        <f>IFERROR(VLOOKUP($B113,'1月総数'!$A$8:$BV$90,BH$160,FALSE),0)</f>
        <v>14</v>
      </c>
      <c r="BI113" s="126">
        <f>IFERROR(VLOOKUP($B113,'1月総数'!$A$8:$BV$90,BI$160,FALSE),0)</f>
        <v>15</v>
      </c>
      <c r="BJ113" s="126">
        <f>IFERROR(VLOOKUP($B113,'1月総数'!$A$8:$BV$90,BJ$160,FALSE),0)</f>
        <v>15</v>
      </c>
      <c r="BK113" s="126">
        <f>IFERROR(VLOOKUP($B113,'1月総数'!$A$8:$BV$90,BK$160,FALSE),0)</f>
        <v>18</v>
      </c>
      <c r="BL113" s="126">
        <f>IFERROR(VLOOKUP($B113,'1月総数'!$A$8:$BV$90,BL$160,FALSE),0)</f>
        <v>2</v>
      </c>
      <c r="BM113" s="126">
        <f>IFERROR(VLOOKUP($B113,'1月総数'!$A$8:$BV$90,BM$160,FALSE),0)</f>
        <v>24</v>
      </c>
      <c r="BN113" s="126">
        <f>IFERROR(VLOOKUP($B113,'1月総数'!$A$8:$BV$90,BN$160,FALSE),0)</f>
        <v>74</v>
      </c>
      <c r="BO113" s="126">
        <f>IFERROR(VLOOKUP($B113,'1月総数'!$A$8:$BV$90,BO$160,FALSE),0)</f>
        <v>28</v>
      </c>
      <c r="BP113" s="126">
        <f>IFERROR(VLOOKUP($B113,'1月総数'!$A$8:$BV$90,BP$160,FALSE),0)</f>
        <v>12</v>
      </c>
      <c r="BQ113" s="126">
        <f>IFERROR(VLOOKUP($B113,'1月総数'!$A$8:$BV$90,BQ$160,FALSE),0)</f>
        <v>1</v>
      </c>
      <c r="BR113" s="126">
        <f>IFERROR(VLOOKUP($B113,'1月総数'!$A$8:$BV$90,BR$160,FALSE),0)</f>
        <v>4</v>
      </c>
      <c r="BS113" s="126">
        <f>IFERROR(VLOOKUP($B113,'1月総数'!$A$8:$BV$90,BS$160,FALSE),0)</f>
        <v>7</v>
      </c>
      <c r="BT113" s="126">
        <f>IFERROR(VLOOKUP($B113,'1月総数'!$A$8:$BV$90,BT$160,FALSE),0)</f>
        <v>2</v>
      </c>
      <c r="BU113" s="126">
        <f>IFERROR(VLOOKUP($B113,'1月総数'!$A$8:$BV$90,BU$160,FALSE),0)</f>
        <v>19</v>
      </c>
      <c r="BV113" s="126">
        <f>IFERROR(VLOOKUP($B113,'1月総数'!$A$8:$BV$90,BV$160,FALSE),0)</f>
        <v>80</v>
      </c>
      <c r="BW113" s="126">
        <f>IFERROR(VLOOKUP($B113,'1月総数'!$A$8:$BV$90,BW$160,FALSE),0)</f>
        <v>5</v>
      </c>
      <c r="BX113" s="126"/>
    </row>
    <row r="114" spans="1:76" hidden="1" x14ac:dyDescent="0.15">
      <c r="A114" s="1" t="s">
        <v>341</v>
      </c>
      <c r="B114" s="128">
        <f t="shared" si="50"/>
        <v>270000</v>
      </c>
      <c r="C114" s="128" t="str">
        <f t="shared" si="51"/>
        <v>大阪府</v>
      </c>
      <c r="E114" s="127">
        <f>IFERROR(VLOOKUP($B114,'2月男'!$A$8:$BV$90,市町村別自殺者集計表!E$160,FALSE),0)</f>
        <v>67</v>
      </c>
      <c r="F114" s="1">
        <f>IFERROR(VLOOKUP($B114,'2月男'!$A$8:$BV$90,市町村別自殺者集計表!F$160,FALSE),0)</f>
        <v>1.5686580000000001</v>
      </c>
      <c r="G114" s="1">
        <f>IFERROR(VLOOKUP($B114,'2月男'!$A$8:$BV$90,市町村別自殺者集計表!G$160,FALSE),0)</f>
        <v>20.44858</v>
      </c>
      <c r="H114" s="1">
        <f>IFERROR(VLOOKUP($B114,'2月男'!$A$8:$BV$90,市町村別自殺者集計表!H$160,FALSE),0)</f>
        <v>2</v>
      </c>
      <c r="I114" s="1">
        <f>IFERROR(VLOOKUP($B114,'2月男'!$A$8:$BV$90,市町村別自殺者集計表!I$160,FALSE),0)</f>
        <v>10</v>
      </c>
      <c r="J114" s="1">
        <f>IFERROR(VLOOKUP($B114,'2月男'!$A$8:$BV$90,市町村別自殺者集計表!J$160,FALSE),0)</f>
        <v>7</v>
      </c>
      <c r="K114" s="1">
        <f>IFERROR(VLOOKUP($B114,'2月男'!$A$8:$BV$90,市町村別自殺者集計表!K$160,FALSE),0)</f>
        <v>10</v>
      </c>
      <c r="L114" s="1">
        <f>IFERROR(VLOOKUP($B114,'2月男'!$A$8:$BV$90,市町村別自殺者集計表!L$160,FALSE),0)</f>
        <v>14</v>
      </c>
      <c r="M114" s="1">
        <f>IFERROR(VLOOKUP($B114,'2月男'!$A$8:$BV$90,市町村別自殺者集計表!M$160,FALSE),0)</f>
        <v>8</v>
      </c>
      <c r="N114" s="1">
        <f>IFERROR(VLOOKUP($B114,'2月男'!$A$8:$BV$90,市町村別自殺者集計表!N$160,FALSE),0)</f>
        <v>10</v>
      </c>
      <c r="O114" s="1">
        <f>IFERROR(VLOOKUP($B114,'2月男'!$A$8:$BV$90,市町村別自殺者集計表!O$160,FALSE),0)</f>
        <v>6</v>
      </c>
      <c r="P114" s="1">
        <f>IFERROR(VLOOKUP($B114,'2月男'!$A$8:$BV$90,市町村別自殺者集計表!P$160,FALSE),0)</f>
        <v>0</v>
      </c>
      <c r="Q114" s="1">
        <f>IFERROR(VLOOKUP($B114,'2月男'!$A$8:$BV$90,市町村別自殺者集計表!Q$160,FALSE),0)</f>
        <v>35</v>
      </c>
      <c r="R114" s="1">
        <f>IFERROR(VLOOKUP($B114,'2月男'!$A$8:$BV$90,市町村別自殺者集計表!R$160,FALSE),0)</f>
        <v>32</v>
      </c>
      <c r="S114" s="1">
        <f>IFERROR(VLOOKUP($B114,'2月男'!$A$8:$BV$90,市町村別自殺者集計表!S$160,FALSE),0)</f>
        <v>0</v>
      </c>
      <c r="T114" s="1">
        <f>IFERROR(VLOOKUP($B114,'2月男'!$A$8:$BV$90,市町村別自殺者集計表!T$160,FALSE),0)</f>
        <v>7</v>
      </c>
      <c r="U114" s="1">
        <f>IFERROR(VLOOKUP($B114,'2月男'!$A$8:$BV$90,市町村別自殺者集計表!U$160,FALSE),0)</f>
        <v>24</v>
      </c>
      <c r="V114" s="1">
        <f>IFERROR(VLOOKUP($B114,'2月男'!$A$8:$BV$90,市町村別自殺者集計表!V$160,FALSE),0)</f>
        <v>36</v>
      </c>
      <c r="W114" s="1">
        <f>IFERROR(VLOOKUP($B114,'2月男'!$A$8:$BV$90,市町村別自殺者集計表!W$160,FALSE),0)</f>
        <v>4</v>
      </c>
      <c r="X114" s="1">
        <f>IFERROR(VLOOKUP($B114,'2月男'!$A$8:$BV$90,市町村別自殺者集計表!X$160,FALSE),0)</f>
        <v>32</v>
      </c>
      <c r="Y114" s="1">
        <f>IFERROR(VLOOKUP($B114,'2月男'!$A$8:$BV$90,市町村別自殺者集計表!Y$160,FALSE),0)</f>
        <v>0</v>
      </c>
      <c r="Z114" s="1">
        <f>IFERROR(VLOOKUP($B114,'2月男'!$A$8:$BV$90,市町村別自殺者集計表!Z$160,FALSE),0)</f>
        <v>3</v>
      </c>
      <c r="AA114" s="1">
        <f>IFERROR(VLOOKUP($B114,'2月男'!$A$8:$BV$90,市町村別自殺者集計表!AA$160,FALSE),0)</f>
        <v>22</v>
      </c>
      <c r="AB114" s="1">
        <f>IFERROR(VLOOKUP($B114,'2月男'!$A$8:$BV$90,市町村別自殺者集計表!AB$160,FALSE),0)</f>
        <v>7</v>
      </c>
      <c r="AC114" s="1">
        <f>IFERROR(VLOOKUP($B114,'2月男'!$A$8:$BV$90,市町村別自殺者集計表!AC$160,FALSE),0)</f>
        <v>0</v>
      </c>
      <c r="AD114" s="1">
        <f>IFERROR(VLOOKUP($B114,'2月男'!$A$8:$BV$90,市町村別自殺者集計表!AD$160,FALSE),0)</f>
        <v>35</v>
      </c>
      <c r="AE114" s="1">
        <f>IFERROR(VLOOKUP($B114,'2月男'!$A$8:$BV$90,市町村別自殺者集計表!AE$160,FALSE),0)</f>
        <v>13</v>
      </c>
      <c r="AF114" s="1">
        <f>IFERROR(VLOOKUP($B114,'2月男'!$A$8:$BV$90,市町村別自殺者集計表!AF$160,FALSE),0)</f>
        <v>2</v>
      </c>
      <c r="AG114" s="1">
        <f>IFERROR(VLOOKUP($B114,'2月男'!$A$8:$BV$90,市町村別自殺者集計表!AG$160,FALSE),0)</f>
        <v>4</v>
      </c>
      <c r="AH114" s="1">
        <f>IFERROR(VLOOKUP($B114,'2月男'!$A$8:$BV$90,市町村別自殺者集計表!AH$160,FALSE),0)</f>
        <v>0</v>
      </c>
      <c r="AI114" s="1">
        <f>IFERROR(VLOOKUP($B114,'2月男'!$A$8:$BV$90,市町村別自殺者集計表!AI$160,FALSE),0)</f>
        <v>13</v>
      </c>
      <c r="AJ114" s="1">
        <f>IFERROR(VLOOKUP($B114,'2月男'!$A$8:$BV$90,市町村別自殺者集計表!AJ$160,FALSE),0)</f>
        <v>0</v>
      </c>
      <c r="AK114" s="1">
        <f>IFERROR(VLOOKUP($B114,'2月男'!$A$8:$BV$90,市町村別自殺者集計表!AK$160,FALSE),0)</f>
        <v>42</v>
      </c>
      <c r="AL114" s="119">
        <f>IFERROR(VLOOKUP($B114,'2月男'!$A$8:$BV$90,市町村別自殺者集計表!AL$160,FALSE),0)</f>
        <v>0</v>
      </c>
      <c r="AM114" s="119">
        <f>IFERROR(VLOOKUP($B114,'2月男'!$A$8:$BV$90,市町村別自殺者集計表!AM$160,FALSE),0)</f>
        <v>4</v>
      </c>
      <c r="AN114" s="119">
        <f>IFERROR(VLOOKUP($B114,'2月男'!$A$8:$BV$90,市町村別自殺者集計表!AN$160,FALSE),0)</f>
        <v>13</v>
      </c>
      <c r="AO114" s="119">
        <f>IFERROR(VLOOKUP($B114,'2月男'!$A$8:$BV$90,市町村別自殺者集計表!AO$160,FALSE),0)</f>
        <v>4</v>
      </c>
      <c r="AP114" s="120">
        <f>IFERROR(VLOOKUP($B114,'2月男'!$A$8:$BV$90,市町村別自殺者集計表!AP$160,FALSE),0)</f>
        <v>4</v>
      </c>
      <c r="AQ114" s="120">
        <f>IFERROR(VLOOKUP($B114,'2月男'!$A$8:$BV$90,市町村別自殺者集計表!AQ$160,FALSE),0)</f>
        <v>0</v>
      </c>
      <c r="AR114" s="120">
        <f>IFERROR(VLOOKUP($B114,'2月男'!$A$8:$BV$90,市町村別自殺者集計表!AR$160,FALSE),0)</f>
        <v>4</v>
      </c>
      <c r="AS114" s="120">
        <f>IFERROR(VLOOKUP($B114,'2月男'!$A$8:$BV$90,市町村別自殺者集計表!AS$160,FALSE),0)</f>
        <v>2</v>
      </c>
      <c r="AT114" s="120">
        <f>IFERROR(VLOOKUP($B114,'2月男'!$A$8:$BV$90,市町村別自殺者集計表!AT$160,FALSE),0)</f>
        <v>5</v>
      </c>
      <c r="AU114" s="120">
        <f>IFERROR(VLOOKUP($B114,'2月男'!$A$8:$BV$90,市町村別自殺者集計表!AU$160,FALSE),0)</f>
        <v>2</v>
      </c>
      <c r="AV114" s="120">
        <f>IFERROR(VLOOKUP($B114,'2月男'!$A$8:$BV$90,市町村別自殺者集計表!AV$160,FALSE),0)</f>
        <v>6</v>
      </c>
      <c r="AW114" s="120">
        <f>IFERROR(VLOOKUP($B114,'2月男'!$A$8:$BV$90,市町村別自殺者集計表!AW$160,FALSE),0)</f>
        <v>8</v>
      </c>
      <c r="AX114" s="120">
        <f>IFERROR(VLOOKUP($B114,'2月男'!$A$8:$BV$90,市町村別自殺者集計表!AX$160,FALSE),0)</f>
        <v>3</v>
      </c>
      <c r="AY114" s="120">
        <f>IFERROR(VLOOKUP($B114,'2月男'!$A$8:$BV$90,市町村別自殺者集計表!AY$160,FALSE),0)</f>
        <v>14</v>
      </c>
      <c r="AZ114" s="120">
        <f>IFERROR(VLOOKUP($B114,'2月男'!$A$8:$BV$90,市町村別自殺者集計表!AZ$160,FALSE),0)</f>
        <v>1</v>
      </c>
      <c r="BA114" s="120">
        <f>IFERROR(VLOOKUP($B114,'2月男'!$A$8:$BV$90,市町村別自殺者集計表!BA$160,FALSE),0)</f>
        <v>1</v>
      </c>
      <c r="BB114" s="120">
        <f>IFERROR(VLOOKUP($B114,'2月男'!$A$8:$BV$90,市町村別自殺者集計表!BB$160,FALSE),0)</f>
        <v>4</v>
      </c>
      <c r="BC114" s="1">
        <f>IFERROR(VLOOKUP($B114,'2月男'!$A$8:$BV$90,市町村別自殺者集計表!BC$160,FALSE),0)</f>
        <v>6</v>
      </c>
      <c r="BD114" s="1">
        <f>IFERROR(VLOOKUP($B114,'2月男'!$A$8:$BV$90,市町村別自殺者集計表!BD$160,FALSE),0)</f>
        <v>11</v>
      </c>
      <c r="BE114" s="1">
        <f>IFERROR(VLOOKUP($B114,'2月男'!$A$8:$BV$90,市町村別自殺者集計表!BE$160,FALSE),0)</f>
        <v>11</v>
      </c>
      <c r="BF114" s="1">
        <f>IFERROR(VLOOKUP($B114,'2月男'!$A$8:$BV$90,市町村別自殺者集計表!BF$160,FALSE),0)</f>
        <v>13</v>
      </c>
      <c r="BG114" s="1">
        <f>IFERROR(VLOOKUP($B114,'2月男'!$A$8:$BV$90,市町村別自殺者集計表!BG$160,FALSE),0)</f>
        <v>10</v>
      </c>
      <c r="BH114" s="1">
        <f>IFERROR(VLOOKUP($B114,'2月男'!$A$8:$BV$90,市町村別自殺者集計表!BH$160,FALSE),0)</f>
        <v>10</v>
      </c>
      <c r="BI114" s="1">
        <f>IFERROR(VLOOKUP($B114,'2月男'!$A$8:$BV$90,市町村別自殺者集計表!BI$160,FALSE),0)</f>
        <v>5</v>
      </c>
      <c r="BJ114" s="1">
        <f>IFERROR(VLOOKUP($B114,'2月男'!$A$8:$BV$90,市町村別自殺者集計表!BJ$160,FALSE),0)</f>
        <v>8</v>
      </c>
      <c r="BK114" s="1">
        <f>IFERROR(VLOOKUP($B114,'2月男'!$A$8:$BV$90,市町村別自殺者集計表!BK$160,FALSE),0)</f>
        <v>8</v>
      </c>
      <c r="BL114" s="1">
        <f>IFERROR(VLOOKUP($B114,'2月男'!$A$8:$BV$90,市町村別自殺者集計表!BL$160,FALSE),0)</f>
        <v>2</v>
      </c>
      <c r="BM114" s="1">
        <f>IFERROR(VLOOKUP($B114,'2月男'!$A$8:$BV$90,市町村別自殺者集計表!BM$160,FALSE),0)</f>
        <v>14</v>
      </c>
      <c r="BN114" s="1">
        <f>IFERROR(VLOOKUP($B114,'2月男'!$A$8:$BV$90,市町村別自殺者集計表!BN$160,FALSE),0)</f>
        <v>44</v>
      </c>
      <c r="BO114" s="1">
        <f>IFERROR(VLOOKUP($B114,'2月男'!$A$8:$BV$90,市町村別自殺者集計表!BO$160,FALSE),0)</f>
        <v>18</v>
      </c>
      <c r="BP114" s="1">
        <f>IFERROR(VLOOKUP($B114,'2月男'!$A$8:$BV$90,市町村別自殺者集計表!BP$160,FALSE),0)</f>
        <v>17</v>
      </c>
      <c r="BQ114" s="1">
        <f>IFERROR(VLOOKUP($B114,'2月男'!$A$8:$BV$90,市町村別自殺者集計表!BQ$160,FALSE),0)</f>
        <v>1</v>
      </c>
      <c r="BR114" s="1">
        <f>IFERROR(VLOOKUP($B114,'2月男'!$A$8:$BV$90,市町村別自殺者集計表!BR$160,FALSE),0)</f>
        <v>1</v>
      </c>
      <c r="BS114" s="1">
        <f>IFERROR(VLOOKUP($B114,'2月男'!$A$8:$BV$90,市町村別自殺者集計表!BS$160,FALSE),0)</f>
        <v>4</v>
      </c>
      <c r="BT114" s="1">
        <f>IFERROR(VLOOKUP($B114,'2月男'!$A$8:$BV$90,市町村別自殺者集計表!BT$160,FALSE),0)</f>
        <v>2</v>
      </c>
      <c r="BU114" s="1">
        <f>IFERROR(VLOOKUP($B114,'2月男'!$A$8:$BV$90,市町村別自殺者集計表!BU$160,FALSE),0)</f>
        <v>12</v>
      </c>
      <c r="BV114" s="1">
        <f>IFERROR(VLOOKUP($B114,'2月男'!$A$8:$BV$90,市町村別自殺者集計表!BV$160,FALSE),0)</f>
        <v>52</v>
      </c>
      <c r="BW114" s="1">
        <f>IFERROR(VLOOKUP($B114,'2月男'!$A$8:$BV$90,市町村別自殺者集計表!BW$160,FALSE),0)</f>
        <v>3</v>
      </c>
    </row>
    <row r="115" spans="1:76" hidden="1" x14ac:dyDescent="0.15">
      <c r="A115" s="1" t="s">
        <v>342</v>
      </c>
      <c r="B115" s="128">
        <f t="shared" si="50"/>
        <v>270000</v>
      </c>
      <c r="C115" s="128" t="str">
        <f t="shared" si="51"/>
        <v>大阪府</v>
      </c>
      <c r="E115" s="127">
        <f>IFERROR(VLOOKUP($B115,'2月女'!$A$8:$BV$90,市町村別自殺者集計表!E$160,FALSE),0)</f>
        <v>34</v>
      </c>
      <c r="F115" s="1">
        <f>IFERROR(VLOOKUP($B115,'2月女'!$A$8:$BV$90,市町村別自殺者集計表!F$160,FALSE),0)</f>
        <v>0.74270959999999997</v>
      </c>
      <c r="G115" s="1">
        <f>IFERROR(VLOOKUP($B115,'2月女'!$A$8:$BV$90,市町村別自殺者集計表!G$160,FALSE),0)</f>
        <v>9.6817499999999992</v>
      </c>
      <c r="H115" s="1">
        <f>IFERROR(VLOOKUP($B115,'2月女'!$A$8:$BV$90,市町村別自殺者集計表!H$160,FALSE),0)</f>
        <v>3</v>
      </c>
      <c r="I115" s="1">
        <f>IFERROR(VLOOKUP($B115,'2月女'!$A$8:$BV$90,市町村別自殺者集計表!I$160,FALSE),0)</f>
        <v>3</v>
      </c>
      <c r="J115" s="1">
        <f>IFERROR(VLOOKUP($B115,'2月女'!$A$8:$BV$90,市町村別自殺者集計表!J$160,FALSE),0)</f>
        <v>5</v>
      </c>
      <c r="K115" s="1">
        <f>IFERROR(VLOOKUP($B115,'2月女'!$A$8:$BV$90,市町村別自殺者集計表!K$160,FALSE),0)</f>
        <v>2</v>
      </c>
      <c r="L115" s="1">
        <f>IFERROR(VLOOKUP($B115,'2月女'!$A$8:$BV$90,市町村別自殺者集計表!L$160,FALSE),0)</f>
        <v>3</v>
      </c>
      <c r="M115" s="1">
        <f>IFERROR(VLOOKUP($B115,'2月女'!$A$8:$BV$90,市町村別自殺者集計表!M$160,FALSE),0)</f>
        <v>11</v>
      </c>
      <c r="N115" s="1">
        <f>IFERROR(VLOOKUP($B115,'2月女'!$A$8:$BV$90,市町村別自殺者集計表!N$160,FALSE),0)</f>
        <v>3</v>
      </c>
      <c r="O115" s="1">
        <f>IFERROR(VLOOKUP($B115,'2月女'!$A$8:$BV$90,市町村別自殺者集計表!O$160,FALSE),0)</f>
        <v>4</v>
      </c>
      <c r="P115" s="1">
        <f>IFERROR(VLOOKUP($B115,'2月女'!$A$8:$BV$90,市町村別自殺者集計表!P$160,FALSE),0)</f>
        <v>0</v>
      </c>
      <c r="Q115" s="1">
        <f>IFERROR(VLOOKUP($B115,'2月女'!$A$8:$BV$90,市町村別自殺者集計表!Q$160,FALSE),0)</f>
        <v>23</v>
      </c>
      <c r="R115" s="1">
        <f>IFERROR(VLOOKUP($B115,'2月女'!$A$8:$BV$90,市町村別自殺者集計表!R$160,FALSE),0)</f>
        <v>11</v>
      </c>
      <c r="S115" s="1">
        <f>IFERROR(VLOOKUP($B115,'2月女'!$A$8:$BV$90,市町村別自殺者集計表!S$160,FALSE),0)</f>
        <v>0</v>
      </c>
      <c r="T115" s="1">
        <f>IFERROR(VLOOKUP($B115,'2月女'!$A$8:$BV$90,市町村別自殺者集計表!T$160,FALSE),0)</f>
        <v>0</v>
      </c>
      <c r="U115" s="1">
        <f>IFERROR(VLOOKUP($B115,'2月女'!$A$8:$BV$90,市町村別自殺者集計表!U$160,FALSE),0)</f>
        <v>3</v>
      </c>
      <c r="V115" s="1">
        <f>IFERROR(VLOOKUP($B115,'2月女'!$A$8:$BV$90,市町村別自殺者集計表!V$160,FALSE),0)</f>
        <v>31</v>
      </c>
      <c r="W115" s="1">
        <f>IFERROR(VLOOKUP($B115,'2月女'!$A$8:$BV$90,市町村別自殺者集計表!W$160,FALSE),0)</f>
        <v>3</v>
      </c>
      <c r="X115" s="1">
        <f>IFERROR(VLOOKUP($B115,'2月女'!$A$8:$BV$90,市町村別自殺者集計表!X$160,FALSE),0)</f>
        <v>28</v>
      </c>
      <c r="Y115" s="1">
        <f>IFERROR(VLOOKUP($B115,'2月女'!$A$8:$BV$90,市町村別自殺者集計表!Y$160,FALSE),0)</f>
        <v>5</v>
      </c>
      <c r="Z115" s="1">
        <f>IFERROR(VLOOKUP($B115,'2月女'!$A$8:$BV$90,市町村別自殺者集計表!Z$160,FALSE),0)</f>
        <v>0</v>
      </c>
      <c r="AA115" s="1">
        <f>IFERROR(VLOOKUP($B115,'2月女'!$A$8:$BV$90,市町村別自殺者集計表!AA$160,FALSE),0)</f>
        <v>16</v>
      </c>
      <c r="AB115" s="1">
        <f>IFERROR(VLOOKUP($B115,'2月女'!$A$8:$BV$90,市町村別自殺者集計表!AB$160,FALSE),0)</f>
        <v>7</v>
      </c>
      <c r="AC115" s="1">
        <f>IFERROR(VLOOKUP($B115,'2月女'!$A$8:$BV$90,市町村別自殺者集計表!AC$160,FALSE),0)</f>
        <v>0</v>
      </c>
      <c r="AD115" s="1">
        <f>IFERROR(VLOOKUP($B115,'2月女'!$A$8:$BV$90,市町村別自殺者集計表!AD$160,FALSE),0)</f>
        <v>18</v>
      </c>
      <c r="AE115" s="1">
        <f>IFERROR(VLOOKUP($B115,'2月女'!$A$8:$BV$90,市町村別自殺者集計表!AE$160,FALSE),0)</f>
        <v>9</v>
      </c>
      <c r="AF115" s="1">
        <f>IFERROR(VLOOKUP($B115,'2月女'!$A$8:$BV$90,市町村別自殺者集計表!AF$160,FALSE),0)</f>
        <v>0</v>
      </c>
      <c r="AG115" s="1">
        <f>IFERROR(VLOOKUP($B115,'2月女'!$A$8:$BV$90,市町村別自殺者集計表!AG$160,FALSE),0)</f>
        <v>0</v>
      </c>
      <c r="AH115" s="1">
        <f>IFERROR(VLOOKUP($B115,'2月女'!$A$8:$BV$90,市町村別自殺者集計表!AH$160,FALSE),0)</f>
        <v>0</v>
      </c>
      <c r="AI115" s="1">
        <f>IFERROR(VLOOKUP($B115,'2月女'!$A$8:$BV$90,市町村別自殺者集計表!AI$160,FALSE),0)</f>
        <v>7</v>
      </c>
      <c r="AJ115" s="1">
        <f>IFERROR(VLOOKUP($B115,'2月女'!$A$8:$BV$90,市町村別自殺者集計表!AJ$160,FALSE),0)</f>
        <v>0</v>
      </c>
      <c r="AK115" s="1">
        <f>IFERROR(VLOOKUP($B115,'2月女'!$A$8:$BV$90,市町村別自殺者集計表!AK$160,FALSE),0)</f>
        <v>18</v>
      </c>
      <c r="AL115" s="120">
        <f>IFERROR(VLOOKUP($B115,'2月女'!$A$8:$BV$90,市町村別自殺者集計表!AL$160,FALSE),0)</f>
        <v>1</v>
      </c>
      <c r="AM115" s="120">
        <f>IFERROR(VLOOKUP($B115,'2月女'!$A$8:$BV$90,市町村別自殺者集計表!AM$160,FALSE),0)</f>
        <v>1</v>
      </c>
      <c r="AN115" s="120">
        <f>IFERROR(VLOOKUP($B115,'2月女'!$A$8:$BV$90,市町村別自殺者集計表!AN$160,FALSE),0)</f>
        <v>9</v>
      </c>
      <c r="AO115" s="120">
        <f>IFERROR(VLOOKUP($B115,'2月女'!$A$8:$BV$90,市町村別自殺者集計表!AO$160,FALSE),0)</f>
        <v>3</v>
      </c>
      <c r="AP115" s="120">
        <f>IFERROR(VLOOKUP($B115,'2月女'!$A$8:$BV$90,市町村別自殺者集計表!AP$160,FALSE),0)</f>
        <v>2</v>
      </c>
      <c r="AQ115" s="120">
        <f>IFERROR(VLOOKUP($B115,'2月女'!$A$8:$BV$90,市町村別自殺者集計表!AQ$160,FALSE),0)</f>
        <v>0</v>
      </c>
      <c r="AR115" s="120">
        <f>IFERROR(VLOOKUP($B115,'2月女'!$A$8:$BV$90,市町村別自殺者集計表!AR$160,FALSE),0)</f>
        <v>3</v>
      </c>
      <c r="AS115" s="1">
        <f>IFERROR(VLOOKUP($B115,'2月女'!$A$8:$BV$90,市町村別自殺者集計表!AS$160,FALSE),0)</f>
        <v>2</v>
      </c>
      <c r="AT115" s="1">
        <f>IFERROR(VLOOKUP($B115,'2月女'!$A$8:$BV$90,市町村別自殺者集計表!AT$160,FALSE),0)</f>
        <v>3</v>
      </c>
      <c r="AU115" s="1">
        <f>IFERROR(VLOOKUP($B115,'2月女'!$A$8:$BV$90,市町村別自殺者集計表!AU$160,FALSE),0)</f>
        <v>2</v>
      </c>
      <c r="AV115" s="1">
        <f>IFERROR(VLOOKUP($B115,'2月女'!$A$8:$BV$90,市町村別自殺者集計表!AV$160,FALSE),0)</f>
        <v>4</v>
      </c>
      <c r="AW115" s="1">
        <f>IFERROR(VLOOKUP($B115,'2月女'!$A$8:$BV$90,市町村別自殺者集計表!AW$160,FALSE),0)</f>
        <v>4</v>
      </c>
      <c r="AX115" s="1">
        <f>IFERROR(VLOOKUP($B115,'2月女'!$A$8:$BV$90,市町村別自殺者集計表!AX$160,FALSE),0)</f>
        <v>2</v>
      </c>
      <c r="AY115" s="1">
        <f>IFERROR(VLOOKUP($B115,'2月女'!$A$8:$BV$90,市町村別自殺者集計表!AY$160,FALSE),0)</f>
        <v>5</v>
      </c>
      <c r="AZ115" s="1">
        <f>IFERROR(VLOOKUP($B115,'2月女'!$A$8:$BV$90,市町村別自殺者集計表!AZ$160,FALSE),0)</f>
        <v>2</v>
      </c>
      <c r="BA115" s="1">
        <f>IFERROR(VLOOKUP($B115,'2月女'!$A$8:$BV$90,市町村別自殺者集計表!BA$160,FALSE),0)</f>
        <v>2</v>
      </c>
      <c r="BB115" s="1">
        <f>IFERROR(VLOOKUP($B115,'2月女'!$A$8:$BV$90,市町村別自殺者集計表!BB$160,FALSE),0)</f>
        <v>1</v>
      </c>
      <c r="BC115" s="1">
        <f>IFERROR(VLOOKUP($B115,'2月女'!$A$8:$BV$90,市町村別自殺者集計表!BC$160,FALSE),0)</f>
        <v>2</v>
      </c>
      <c r="BD115" s="1">
        <f>IFERROR(VLOOKUP($B115,'2月女'!$A$8:$BV$90,市町村別自殺者集計表!BD$160,FALSE),0)</f>
        <v>2</v>
      </c>
      <c r="BE115" s="1">
        <f>IFERROR(VLOOKUP($B115,'2月女'!$A$8:$BV$90,市町村別自殺者集計表!BE$160,FALSE),0)</f>
        <v>5</v>
      </c>
      <c r="BF115" s="1">
        <f>IFERROR(VLOOKUP($B115,'2月女'!$A$8:$BV$90,市町村別自殺者集計表!BF$160,FALSE),0)</f>
        <v>9</v>
      </c>
      <c r="BG115" s="1">
        <f>IFERROR(VLOOKUP($B115,'2月女'!$A$8:$BV$90,市町村別自殺者集計表!BG$160,FALSE),0)</f>
        <v>5</v>
      </c>
      <c r="BH115" s="1">
        <f>IFERROR(VLOOKUP($B115,'2月女'!$A$8:$BV$90,市町村別自殺者集計表!BH$160,FALSE),0)</f>
        <v>2</v>
      </c>
      <c r="BI115" s="1">
        <f>IFERROR(VLOOKUP($B115,'2月女'!$A$8:$BV$90,市町村別自殺者集計表!BI$160,FALSE),0)</f>
        <v>7</v>
      </c>
      <c r="BJ115" s="1">
        <f>IFERROR(VLOOKUP($B115,'2月女'!$A$8:$BV$90,市町村別自殺者集計表!BJ$160,FALSE),0)</f>
        <v>2</v>
      </c>
      <c r="BK115" s="1">
        <f>IFERROR(VLOOKUP($B115,'2月女'!$A$8:$BV$90,市町村別自殺者集計表!BK$160,FALSE),0)</f>
        <v>4</v>
      </c>
      <c r="BL115" s="1">
        <f>IFERROR(VLOOKUP($B115,'2月女'!$A$8:$BV$90,市町村別自殺者集計表!BL$160,FALSE),0)</f>
        <v>0</v>
      </c>
      <c r="BM115" s="1">
        <f>IFERROR(VLOOKUP($B115,'2月女'!$A$8:$BV$90,市町村別自殺者集計表!BM$160,FALSE),0)</f>
        <v>7</v>
      </c>
      <c r="BN115" s="1">
        <f>IFERROR(VLOOKUP($B115,'2月女'!$A$8:$BV$90,市町村別自殺者集計表!BN$160,FALSE),0)</f>
        <v>33</v>
      </c>
      <c r="BO115" s="1">
        <f>IFERROR(VLOOKUP($B115,'2月女'!$A$8:$BV$90,市町村別自殺者集計表!BO$160,FALSE),0)</f>
        <v>2</v>
      </c>
      <c r="BP115" s="1">
        <f>IFERROR(VLOOKUP($B115,'2月女'!$A$8:$BV$90,市町村別自殺者集計表!BP$160,FALSE),0)</f>
        <v>1</v>
      </c>
      <c r="BQ115" s="1">
        <f>IFERROR(VLOOKUP($B115,'2月女'!$A$8:$BV$90,市町村別自殺者集計表!BQ$160,FALSE),0)</f>
        <v>2</v>
      </c>
      <c r="BR115" s="1">
        <f>IFERROR(VLOOKUP($B115,'2月女'!$A$8:$BV$90,市町村別自殺者集計表!BR$160,FALSE),0)</f>
        <v>0</v>
      </c>
      <c r="BS115" s="1">
        <f>IFERROR(VLOOKUP($B115,'2月女'!$A$8:$BV$90,市町村別自殺者集計表!BS$160,FALSE),0)</f>
        <v>1</v>
      </c>
      <c r="BT115" s="1">
        <f>IFERROR(VLOOKUP($B115,'2月女'!$A$8:$BV$90,市町村別自殺者集計表!BT$160,FALSE),0)</f>
        <v>0</v>
      </c>
      <c r="BU115" s="1">
        <f>IFERROR(VLOOKUP($B115,'2月女'!$A$8:$BV$90,市町村別自殺者集計表!BU$160,FALSE),0)</f>
        <v>13</v>
      </c>
      <c r="BV115" s="1">
        <f>IFERROR(VLOOKUP($B115,'2月女'!$A$8:$BV$90,市町村別自殺者集計表!BV$160,FALSE),0)</f>
        <v>20</v>
      </c>
      <c r="BW115" s="1">
        <f>IFERROR(VLOOKUP($B115,'2月女'!$A$8:$BV$90,市町村別自殺者集計表!BW$160,FALSE),0)</f>
        <v>1</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101</v>
      </c>
      <c r="F116" s="1">
        <f>IFERROR(VLOOKUP($B116,'2月総数'!$A$8:$BV$90,市町村別自殺者集計表!F$160,FALSE),0)</f>
        <v>1.1413720000000001</v>
      </c>
      <c r="G116" s="1">
        <f>IFERROR(VLOOKUP($B116,'2月総数'!$A$8:$BV$90,市町村別自殺者集計表!G$160,FALSE),0)</f>
        <v>14.8786</v>
      </c>
      <c r="H116" s="1">
        <f>IFERROR(VLOOKUP($B116,'2月総数'!$A$8:$BV$90,市町村別自殺者集計表!H$160,FALSE),0)</f>
        <v>5</v>
      </c>
      <c r="I116" s="1">
        <f>IFERROR(VLOOKUP($B116,'2月総数'!$A$8:$BV$90,市町村別自殺者集計表!I$160,FALSE),0)</f>
        <v>13</v>
      </c>
      <c r="J116" s="1">
        <f>IFERROR(VLOOKUP($B116,'2月総数'!$A$8:$BV$90,市町村別自殺者集計表!J$160,FALSE),0)</f>
        <v>12</v>
      </c>
      <c r="K116" s="1">
        <f>IFERROR(VLOOKUP($B116,'2月総数'!$A$8:$BV$90,市町村別自殺者集計表!K$160,FALSE),0)</f>
        <v>12</v>
      </c>
      <c r="L116" s="1">
        <f>IFERROR(VLOOKUP($B116,'2月総数'!$A$8:$BV$90,市町村別自殺者集計表!L$160,FALSE),0)</f>
        <v>17</v>
      </c>
      <c r="M116" s="1">
        <f>IFERROR(VLOOKUP($B116,'2月総数'!$A$8:$BV$90,市町村別自殺者集計表!M$160,FALSE),0)</f>
        <v>19</v>
      </c>
      <c r="N116" s="1">
        <f>IFERROR(VLOOKUP($B116,'2月総数'!$A$8:$BV$90,市町村別自殺者集計表!N$160,FALSE),0)</f>
        <v>13</v>
      </c>
      <c r="O116" s="1">
        <f>IFERROR(VLOOKUP($B116,'2月総数'!$A$8:$BV$90,市町村別自殺者集計表!O$160,FALSE),0)</f>
        <v>10</v>
      </c>
      <c r="P116" s="1">
        <f>IFERROR(VLOOKUP($B116,'2月総数'!$A$8:$BV$90,市町村別自殺者集計表!P$160,FALSE),0)</f>
        <v>0</v>
      </c>
      <c r="Q116" s="1">
        <f>IFERROR(VLOOKUP($B116,'2月総数'!$A$8:$BV$90,市町村別自殺者集計表!Q$160,FALSE),0)</f>
        <v>58</v>
      </c>
      <c r="R116" s="1">
        <f>IFERROR(VLOOKUP($B116,'2月総数'!$A$8:$BV$90,市町村別自殺者集計表!R$160,FALSE),0)</f>
        <v>43</v>
      </c>
      <c r="S116" s="1">
        <f>IFERROR(VLOOKUP($B116,'2月総数'!$A$8:$BV$90,市町村別自殺者集計表!S$160,FALSE),0)</f>
        <v>0</v>
      </c>
      <c r="T116" s="1">
        <f>IFERROR(VLOOKUP($B116,'2月総数'!$A$8:$BV$90,市町村別自殺者集計表!T$160,FALSE),0)</f>
        <v>7</v>
      </c>
      <c r="U116" s="1">
        <f>IFERROR(VLOOKUP($B116,'2月総数'!$A$8:$BV$90,市町村別自殺者集計表!U$160,FALSE),0)</f>
        <v>27</v>
      </c>
      <c r="V116" s="1">
        <f>IFERROR(VLOOKUP($B116,'2月総数'!$A$8:$BV$90,市町村別自殺者集計表!V$160,FALSE),0)</f>
        <v>67</v>
      </c>
      <c r="W116" s="1">
        <f>IFERROR(VLOOKUP($B116,'2月総数'!$A$8:$BV$90,市町村別自殺者集計表!W$160,FALSE),0)</f>
        <v>7</v>
      </c>
      <c r="X116" s="1">
        <f>IFERROR(VLOOKUP($B116,'2月総数'!$A$8:$BV$90,市町村別自殺者集計表!X$160,FALSE),0)</f>
        <v>60</v>
      </c>
      <c r="Y116" s="1">
        <f>IFERROR(VLOOKUP($B116,'2月総数'!$A$8:$BV$90,市町村別自殺者集計表!Y$160,FALSE),0)</f>
        <v>5</v>
      </c>
      <c r="Z116" s="1">
        <f>IFERROR(VLOOKUP($B116,'2月総数'!$A$8:$BV$90,市町村別自殺者集計表!Z$160,FALSE),0)</f>
        <v>3</v>
      </c>
      <c r="AA116" s="1">
        <f>IFERROR(VLOOKUP($B116,'2月総数'!$A$8:$BV$90,市町村別自殺者集計表!AA$160,FALSE),0)</f>
        <v>38</v>
      </c>
      <c r="AB116" s="1">
        <f>IFERROR(VLOOKUP($B116,'2月総数'!$A$8:$BV$90,市町村別自殺者集計表!AB$160,FALSE),0)</f>
        <v>14</v>
      </c>
      <c r="AC116" s="1">
        <f>IFERROR(VLOOKUP($B116,'2月総数'!$A$8:$BV$90,市町村別自殺者集計表!AC$160,FALSE),0)</f>
        <v>0</v>
      </c>
      <c r="AD116" s="1">
        <f>IFERROR(VLOOKUP($B116,'2月総数'!$A$8:$BV$90,市町村別自殺者集計表!AD$160,FALSE),0)</f>
        <v>53</v>
      </c>
      <c r="AE116" s="1">
        <f>IFERROR(VLOOKUP($B116,'2月総数'!$A$8:$BV$90,市町村別自殺者集計表!AE$160,FALSE),0)</f>
        <v>22</v>
      </c>
      <c r="AF116" s="1">
        <f>IFERROR(VLOOKUP($B116,'2月総数'!$A$8:$BV$90,市町村別自殺者集計表!AF$160,FALSE),0)</f>
        <v>2</v>
      </c>
      <c r="AG116" s="1">
        <f>IFERROR(VLOOKUP($B116,'2月総数'!$A$8:$BV$90,市町村別自殺者集計表!AG$160,FALSE),0)</f>
        <v>4</v>
      </c>
      <c r="AH116" s="1">
        <f>IFERROR(VLOOKUP($B116,'2月総数'!$A$8:$BV$90,市町村別自殺者集計表!AH$160,FALSE),0)</f>
        <v>0</v>
      </c>
      <c r="AI116" s="1">
        <f>IFERROR(VLOOKUP($B116,'2月総数'!$A$8:$BV$90,市町村別自殺者集計表!AI$160,FALSE),0)</f>
        <v>20</v>
      </c>
      <c r="AJ116" s="1">
        <f>IFERROR(VLOOKUP($B116,'2月総数'!$A$8:$BV$90,市町村別自殺者集計表!AJ$160,FALSE),0)</f>
        <v>0</v>
      </c>
      <c r="AK116" s="1">
        <f>IFERROR(VLOOKUP($B116,'2月総数'!$A$8:$BV$90,市町村別自殺者集計表!AK$160,FALSE),0)</f>
        <v>60</v>
      </c>
      <c r="AL116" s="1">
        <f>IFERROR(VLOOKUP($B116,'2月総数'!$A$8:$BV$90,市町村別自殺者集計表!AL$160,FALSE),0)</f>
        <v>1</v>
      </c>
      <c r="AM116" s="1">
        <f>IFERROR(VLOOKUP($B116,'2月総数'!$A$8:$BV$90,市町村別自殺者集計表!AM$160,FALSE),0)</f>
        <v>5</v>
      </c>
      <c r="AN116" s="1">
        <f>IFERROR(VLOOKUP($B116,'2月総数'!$A$8:$BV$90,市町村別自殺者集計表!AN$160,FALSE),0)</f>
        <v>22</v>
      </c>
      <c r="AO116" s="1">
        <f>IFERROR(VLOOKUP($B116,'2月総数'!$A$8:$BV$90,市町村別自殺者集計表!AO$160,FALSE),0)</f>
        <v>7</v>
      </c>
      <c r="AP116" s="1">
        <f>IFERROR(VLOOKUP($B116,'2月総数'!$A$8:$BV$90,市町村別自殺者集計表!AP$160,FALSE),0)</f>
        <v>6</v>
      </c>
      <c r="AQ116" s="1">
        <f>IFERROR(VLOOKUP($B116,'2月総数'!$A$8:$BV$90,市町村別自殺者集計表!AQ$160,FALSE),0)</f>
        <v>0</v>
      </c>
      <c r="AR116" s="1">
        <f>IFERROR(VLOOKUP($B116,'2月総数'!$A$8:$BV$90,市町村別自殺者集計表!AR$160,FALSE),0)</f>
        <v>7</v>
      </c>
      <c r="AS116" s="1">
        <f>IFERROR(VLOOKUP($B116,'2月総数'!$A$8:$BV$90,市町村別自殺者集計表!AS$160,FALSE),0)</f>
        <v>4</v>
      </c>
      <c r="AT116" s="1">
        <f>IFERROR(VLOOKUP($B116,'2月総数'!$A$8:$BV$90,市町村別自殺者集計表!AT$160,FALSE),0)</f>
        <v>8</v>
      </c>
      <c r="AU116" s="1">
        <f>IFERROR(VLOOKUP($B116,'2月総数'!$A$8:$BV$90,市町村別自殺者集計表!AU$160,FALSE),0)</f>
        <v>4</v>
      </c>
      <c r="AV116" s="1">
        <f>IFERROR(VLOOKUP($B116,'2月総数'!$A$8:$BV$90,市町村別自殺者集計表!AV$160,FALSE),0)</f>
        <v>10</v>
      </c>
      <c r="AW116" s="1">
        <f>IFERROR(VLOOKUP($B116,'2月総数'!$A$8:$BV$90,市町村別自殺者集計表!AW$160,FALSE),0)</f>
        <v>12</v>
      </c>
      <c r="AX116" s="1">
        <f>IFERROR(VLOOKUP($B116,'2月総数'!$A$8:$BV$90,市町村別自殺者集計表!AX$160,FALSE),0)</f>
        <v>5</v>
      </c>
      <c r="AY116" s="1">
        <f>IFERROR(VLOOKUP($B116,'2月総数'!$A$8:$BV$90,市町村別自殺者集計表!AY$160,FALSE),0)</f>
        <v>19</v>
      </c>
      <c r="AZ116" s="1">
        <f>IFERROR(VLOOKUP($B116,'2月総数'!$A$8:$BV$90,市町村別自殺者集計表!AZ$160,FALSE),0)</f>
        <v>3</v>
      </c>
      <c r="BA116" s="1">
        <f>IFERROR(VLOOKUP($B116,'2月総数'!$A$8:$BV$90,市町村別自殺者集計表!BA$160,FALSE),0)</f>
        <v>3</v>
      </c>
      <c r="BB116" s="1">
        <f>IFERROR(VLOOKUP($B116,'2月総数'!$A$8:$BV$90,市町村別自殺者集計表!BB$160,FALSE),0)</f>
        <v>5</v>
      </c>
      <c r="BC116" s="1">
        <f>IFERROR(VLOOKUP($B116,'2月総数'!$A$8:$BV$90,市町村別自殺者集計表!BC$160,FALSE),0)</f>
        <v>8</v>
      </c>
      <c r="BD116" s="1">
        <f>IFERROR(VLOOKUP($B116,'2月総数'!$A$8:$BV$90,市町村別自殺者集計表!BD$160,FALSE),0)</f>
        <v>13</v>
      </c>
      <c r="BE116" s="1">
        <f>IFERROR(VLOOKUP($B116,'2月総数'!$A$8:$BV$90,市町村別自殺者集計表!BE$160,FALSE),0)</f>
        <v>16</v>
      </c>
      <c r="BF116" s="1">
        <f>IFERROR(VLOOKUP($B116,'2月総数'!$A$8:$BV$90,市町村別自殺者集計表!BF$160,FALSE),0)</f>
        <v>22</v>
      </c>
      <c r="BG116" s="1">
        <f>IFERROR(VLOOKUP($B116,'2月総数'!$A$8:$BV$90,市町村別自殺者集計表!BG$160,FALSE),0)</f>
        <v>15</v>
      </c>
      <c r="BH116" s="1">
        <f>IFERROR(VLOOKUP($B116,'2月総数'!$A$8:$BV$90,市町村別自殺者集計表!BH$160,FALSE),0)</f>
        <v>12</v>
      </c>
      <c r="BI116" s="1">
        <f>IFERROR(VLOOKUP($B116,'2月総数'!$A$8:$BV$90,市町村別自殺者集計表!BI$160,FALSE),0)</f>
        <v>12</v>
      </c>
      <c r="BJ116" s="1">
        <f>IFERROR(VLOOKUP($B116,'2月総数'!$A$8:$BV$90,市町村別自殺者集計表!BJ$160,FALSE),0)</f>
        <v>10</v>
      </c>
      <c r="BK116" s="1">
        <f>IFERROR(VLOOKUP($B116,'2月総数'!$A$8:$BV$90,市町村別自殺者集計表!BK$160,FALSE),0)</f>
        <v>12</v>
      </c>
      <c r="BL116" s="1">
        <f>IFERROR(VLOOKUP($B116,'2月総数'!$A$8:$BV$90,市町村別自殺者集計表!BL$160,FALSE),0)</f>
        <v>2</v>
      </c>
      <c r="BM116" s="1">
        <f>IFERROR(VLOOKUP($B116,'2月総数'!$A$8:$BV$90,市町村別自殺者集計表!BM$160,FALSE),0)</f>
        <v>21</v>
      </c>
      <c r="BN116" s="1">
        <f>IFERROR(VLOOKUP($B116,'2月総数'!$A$8:$BV$90,市町村別自殺者集計表!BN$160,FALSE),0)</f>
        <v>77</v>
      </c>
      <c r="BO116" s="1">
        <f>IFERROR(VLOOKUP($B116,'2月総数'!$A$8:$BV$90,市町村別自殺者集計表!BO$160,FALSE),0)</f>
        <v>20</v>
      </c>
      <c r="BP116" s="1">
        <f>IFERROR(VLOOKUP($B116,'2月総数'!$A$8:$BV$90,市町村別自殺者集計表!BP$160,FALSE),0)</f>
        <v>18</v>
      </c>
      <c r="BQ116" s="1">
        <f>IFERROR(VLOOKUP($B116,'2月総数'!$A$8:$BV$90,市町村別自殺者集計表!BQ$160,FALSE),0)</f>
        <v>3</v>
      </c>
      <c r="BR116" s="1">
        <f>IFERROR(VLOOKUP($B116,'2月総数'!$A$8:$BV$90,市町村別自殺者集計表!BR$160,FALSE),0)</f>
        <v>1</v>
      </c>
      <c r="BS116" s="1">
        <f>IFERROR(VLOOKUP($B116,'2月総数'!$A$8:$BV$90,市町村別自殺者集計表!BS$160,FALSE),0)</f>
        <v>5</v>
      </c>
      <c r="BT116" s="1">
        <f>IFERROR(VLOOKUP($B116,'2月総数'!$A$8:$BV$90,市町村別自殺者集計表!BT$160,FALSE),0)</f>
        <v>2</v>
      </c>
      <c r="BU116" s="1">
        <f>IFERROR(VLOOKUP($B116,'2月総数'!$A$8:$BV$90,市町村別自殺者集計表!BU$160,FALSE),0)</f>
        <v>25</v>
      </c>
      <c r="BV116" s="1">
        <f>IFERROR(VLOOKUP($B116,'2月総数'!$A$8:$BV$90,市町村別自殺者集計表!BV$160,FALSE),0)</f>
        <v>72</v>
      </c>
      <c r="BW116" s="1">
        <f>IFERROR(VLOOKUP($B116,'2月総数'!$A$8:$BV$90,市町村別自殺者集計表!BW$160,FALSE),0)</f>
        <v>4</v>
      </c>
    </row>
    <row r="117" spans="1:76" hidden="1" x14ac:dyDescent="0.15">
      <c r="A117" s="1" t="s">
        <v>344</v>
      </c>
      <c r="B117" s="128">
        <f t="shared" si="52"/>
        <v>270000</v>
      </c>
      <c r="C117" s="128" t="str">
        <f t="shared" si="53"/>
        <v>大阪府</v>
      </c>
      <c r="E117" s="1">
        <f>IFERROR(VLOOKUP($B117,'3月男'!$A$8:$BV$90,市町村別自殺者集計表!E$160,FALSE),0)</f>
        <v>82</v>
      </c>
      <c r="F117" s="1">
        <f>IFERROR(VLOOKUP($B117,'3月男'!$A$8:$BV$90,市町村別自殺者集計表!F$160,FALSE),0)</f>
        <v>1.9198500000000001</v>
      </c>
      <c r="G117" s="1">
        <f>IFERROR(VLOOKUP($B117,'3月男'!$A$8:$BV$90,市町村別自殺者集計表!G$160,FALSE),0)</f>
        <v>22.604690000000002</v>
      </c>
      <c r="H117" s="1">
        <f>IFERROR(VLOOKUP($B117,'3月男'!$A$8:$BV$90,市町村別自殺者集計表!H$160,FALSE),0)</f>
        <v>3</v>
      </c>
      <c r="I117" s="1">
        <f>IFERROR(VLOOKUP($B117,'3月男'!$A$8:$BV$90,市町村別自殺者集計表!I$160,FALSE),0)</f>
        <v>13</v>
      </c>
      <c r="J117" s="1">
        <f>IFERROR(VLOOKUP($B117,'3月男'!$A$8:$BV$90,市町村別自殺者集計表!J$160,FALSE),0)</f>
        <v>12</v>
      </c>
      <c r="K117" s="1">
        <f>IFERROR(VLOOKUP($B117,'3月男'!$A$8:$BV$90,市町村別自殺者集計表!K$160,FALSE),0)</f>
        <v>16</v>
      </c>
      <c r="L117" s="1">
        <f>IFERROR(VLOOKUP($B117,'3月男'!$A$8:$BV$90,市町村別自殺者集計表!L$160,FALSE),0)</f>
        <v>13</v>
      </c>
      <c r="M117" s="1">
        <f>IFERROR(VLOOKUP($B117,'3月男'!$A$8:$BV$90,市町村別自殺者集計表!M$160,FALSE),0)</f>
        <v>10</v>
      </c>
      <c r="N117" s="1">
        <f>IFERROR(VLOOKUP($B117,'3月男'!$A$8:$BV$90,市町村別自殺者集計表!N$160,FALSE),0)</f>
        <v>13</v>
      </c>
      <c r="O117" s="1">
        <f>IFERROR(VLOOKUP($B117,'3月男'!$A$8:$BV$90,市町村別自殺者集計表!O$160,FALSE),0)</f>
        <v>2</v>
      </c>
      <c r="P117" s="1">
        <f>IFERROR(VLOOKUP($B117,'3月男'!$A$8:$BV$90,市町村別自殺者集計表!P$160,FALSE),0)</f>
        <v>0</v>
      </c>
      <c r="Q117" s="1">
        <f>IFERROR(VLOOKUP($B117,'3月男'!$A$8:$BV$90,市町村別自殺者集計表!Q$160,FALSE),0)</f>
        <v>47</v>
      </c>
      <c r="R117" s="1">
        <f>IFERROR(VLOOKUP($B117,'3月男'!$A$8:$BV$90,市町村別自殺者集計表!R$160,FALSE),0)</f>
        <v>35</v>
      </c>
      <c r="S117" s="1">
        <f>IFERROR(VLOOKUP($B117,'3月男'!$A$8:$BV$90,市町村別自殺者集計表!S$160,FALSE),0)</f>
        <v>0</v>
      </c>
      <c r="T117" s="1">
        <f>IFERROR(VLOOKUP($B117,'3月男'!$A$8:$BV$90,市町村別自殺者集計表!T$160,FALSE),0)</f>
        <v>6</v>
      </c>
      <c r="U117" s="1">
        <f>IFERROR(VLOOKUP($B117,'3月男'!$A$8:$BV$90,市町村別自殺者集計表!U$160,FALSE),0)</f>
        <v>23</v>
      </c>
      <c r="V117" s="1">
        <f>IFERROR(VLOOKUP($B117,'3月男'!$A$8:$BV$90,市町村別自殺者集計表!V$160,FALSE),0)</f>
        <v>52</v>
      </c>
      <c r="W117" s="1">
        <f>IFERROR(VLOOKUP($B117,'3月男'!$A$8:$BV$90,市町村別自殺者集計表!W$160,FALSE),0)</f>
        <v>10</v>
      </c>
      <c r="X117" s="1">
        <f>IFERROR(VLOOKUP($B117,'3月男'!$A$8:$BV$90,市町村別自殺者集計表!X$160,FALSE),0)</f>
        <v>42</v>
      </c>
      <c r="Y117" s="1">
        <f>IFERROR(VLOOKUP($B117,'3月男'!$A$8:$BV$90,市町村別自殺者集計表!Y$160,FALSE),0)</f>
        <v>0</v>
      </c>
      <c r="Z117" s="1">
        <f>IFERROR(VLOOKUP($B117,'3月男'!$A$8:$BV$90,市町村別自殺者集計表!Z$160,FALSE),0)</f>
        <v>4</v>
      </c>
      <c r="AA117" s="1">
        <f>IFERROR(VLOOKUP($B117,'3月男'!$A$8:$BV$90,市町村別自殺者集計表!AA$160,FALSE),0)</f>
        <v>20</v>
      </c>
      <c r="AB117" s="1">
        <f>IFERROR(VLOOKUP($B117,'3月男'!$A$8:$BV$90,市町村別自殺者集計表!AB$160,FALSE),0)</f>
        <v>18</v>
      </c>
      <c r="AC117" s="1">
        <f>IFERROR(VLOOKUP($B117,'3月男'!$A$8:$BV$90,市町村別自殺者集計表!AC$160,FALSE),0)</f>
        <v>1</v>
      </c>
      <c r="AD117" s="1">
        <f>IFERROR(VLOOKUP($B117,'3月男'!$A$8:$BV$90,市町村別自殺者集計表!AD$160,FALSE),0)</f>
        <v>46</v>
      </c>
      <c r="AE117" s="1">
        <f>IFERROR(VLOOKUP($B117,'3月男'!$A$8:$BV$90,市町村別自殺者集計表!AE$160,FALSE),0)</f>
        <v>12</v>
      </c>
      <c r="AF117" s="1">
        <f>IFERROR(VLOOKUP($B117,'3月男'!$A$8:$BV$90,市町村別自殺者集計表!AF$160,FALSE),0)</f>
        <v>1</v>
      </c>
      <c r="AG117" s="1">
        <f>IFERROR(VLOOKUP($B117,'3月男'!$A$8:$BV$90,市町村別自殺者集計表!AG$160,FALSE),0)</f>
        <v>3</v>
      </c>
      <c r="AH117" s="1">
        <f>IFERROR(VLOOKUP($B117,'3月男'!$A$8:$BV$90,市町村別自殺者集計表!AH$160,FALSE),0)</f>
        <v>0</v>
      </c>
      <c r="AI117" s="1">
        <f>IFERROR(VLOOKUP($B117,'3月男'!$A$8:$BV$90,市町村別自殺者集計表!AI$160,FALSE),0)</f>
        <v>20</v>
      </c>
      <c r="AJ117" s="1">
        <f>IFERROR(VLOOKUP($B117,'3月男'!$A$8:$BV$90,市町村別自殺者集計表!AJ$160,FALSE),0)</f>
        <v>0</v>
      </c>
      <c r="AK117" s="1">
        <f>IFERROR(VLOOKUP($B117,'3月男'!$A$8:$BV$90,市町村別自殺者集計表!AK$160,FALSE),0)</f>
        <v>57</v>
      </c>
      <c r="AL117" s="1">
        <f>IFERROR(VLOOKUP($B117,'3月男'!$A$8:$BV$90,市町村別自殺者集計表!AL$160,FALSE),0)</f>
        <v>0</v>
      </c>
      <c r="AM117" s="1">
        <f>IFERROR(VLOOKUP($B117,'3月男'!$A$8:$BV$90,市町村別自殺者集計表!AM$160,FALSE),0)</f>
        <v>3</v>
      </c>
      <c r="AN117" s="1">
        <f>IFERROR(VLOOKUP($B117,'3月男'!$A$8:$BV$90,市町村別自殺者集計表!AN$160,FALSE),0)</f>
        <v>14</v>
      </c>
      <c r="AO117" s="1">
        <f>IFERROR(VLOOKUP($B117,'3月男'!$A$8:$BV$90,市町村別自殺者集計表!AO$160,FALSE),0)</f>
        <v>5</v>
      </c>
      <c r="AP117" s="1">
        <f>IFERROR(VLOOKUP($B117,'3月男'!$A$8:$BV$90,市町村別自殺者集計表!AP$160,FALSE),0)</f>
        <v>3</v>
      </c>
      <c r="AQ117" s="1">
        <f>IFERROR(VLOOKUP($B117,'3月男'!$A$8:$BV$90,市町村別自殺者集計表!AQ$160,FALSE),0)</f>
        <v>0</v>
      </c>
      <c r="AR117" s="1">
        <f>IFERROR(VLOOKUP($B117,'3月男'!$A$8:$BV$90,市町村別自殺者集計表!AR$160,FALSE),0)</f>
        <v>4</v>
      </c>
      <c r="AS117" s="1">
        <f>IFERROR(VLOOKUP($B117,'3月男'!$A$8:$BV$90,市町村別自殺者集計表!AS$160,FALSE),0)</f>
        <v>7</v>
      </c>
      <c r="AT117" s="1">
        <f>IFERROR(VLOOKUP($B117,'3月男'!$A$8:$BV$90,市町村別自殺者集計表!AT$160,FALSE),0)</f>
        <v>2</v>
      </c>
      <c r="AU117" s="1">
        <f>IFERROR(VLOOKUP($B117,'3月男'!$A$8:$BV$90,市町村別自殺者集計表!AU$160,FALSE),0)</f>
        <v>5</v>
      </c>
      <c r="AV117" s="1">
        <f>IFERROR(VLOOKUP($B117,'3月男'!$A$8:$BV$90,市町村別自殺者集計表!AV$160,FALSE),0)</f>
        <v>7</v>
      </c>
      <c r="AW117" s="1">
        <f>IFERROR(VLOOKUP($B117,'3月男'!$A$8:$BV$90,市町村別自殺者集計表!AW$160,FALSE),0)</f>
        <v>3</v>
      </c>
      <c r="AX117" s="1">
        <f>IFERROR(VLOOKUP($B117,'3月男'!$A$8:$BV$90,市町村別自殺者集計表!AX$160,FALSE),0)</f>
        <v>7</v>
      </c>
      <c r="AY117" s="1">
        <f>IFERROR(VLOOKUP($B117,'3月男'!$A$8:$BV$90,市町村別自殺者集計表!AY$160,FALSE),0)</f>
        <v>9</v>
      </c>
      <c r="AZ117" s="1">
        <f>IFERROR(VLOOKUP($B117,'3月男'!$A$8:$BV$90,市町村別自殺者集計表!AZ$160,FALSE),0)</f>
        <v>6</v>
      </c>
      <c r="BA117" s="1">
        <f>IFERROR(VLOOKUP($B117,'3月男'!$A$8:$BV$90,市町村別自殺者集計表!BA$160,FALSE),0)</f>
        <v>4</v>
      </c>
      <c r="BB117" s="1">
        <f>IFERROR(VLOOKUP($B117,'3月男'!$A$8:$BV$90,市町村別自殺者集計表!BB$160,FALSE),0)</f>
        <v>5</v>
      </c>
      <c r="BC117" s="1">
        <f>IFERROR(VLOOKUP($B117,'3月男'!$A$8:$BV$90,市町村別自殺者集計表!BC$160,FALSE),0)</f>
        <v>4</v>
      </c>
      <c r="BD117" s="1">
        <f>IFERROR(VLOOKUP($B117,'3月男'!$A$8:$BV$90,市町村別自殺者集計表!BD$160,FALSE),0)</f>
        <v>19</v>
      </c>
      <c r="BE117" s="1">
        <f>IFERROR(VLOOKUP($B117,'3月男'!$A$8:$BV$90,市町村別自殺者集計表!BE$160,FALSE),0)</f>
        <v>10</v>
      </c>
      <c r="BF117" s="1">
        <f>IFERROR(VLOOKUP($B117,'3月男'!$A$8:$BV$90,市町村別自殺者集計表!BF$160,FALSE),0)</f>
        <v>15</v>
      </c>
      <c r="BG117" s="1">
        <f>IFERROR(VLOOKUP($B117,'3月男'!$A$8:$BV$90,市町村別自殺者集計表!BG$160,FALSE),0)</f>
        <v>14</v>
      </c>
      <c r="BH117" s="1">
        <f>IFERROR(VLOOKUP($B117,'3月男'!$A$8:$BV$90,市町村別自殺者集計表!BH$160,FALSE),0)</f>
        <v>8</v>
      </c>
      <c r="BI117" s="1">
        <f>IFERROR(VLOOKUP($B117,'3月男'!$A$8:$BV$90,市町村別自殺者集計表!BI$160,FALSE),0)</f>
        <v>11</v>
      </c>
      <c r="BJ117" s="1">
        <f>IFERROR(VLOOKUP($B117,'3月男'!$A$8:$BV$90,市町村別自殺者集計表!BJ$160,FALSE),0)</f>
        <v>10</v>
      </c>
      <c r="BK117" s="1">
        <f>IFERROR(VLOOKUP($B117,'3月男'!$A$8:$BV$90,市町村別自殺者集計表!BK$160,FALSE),0)</f>
        <v>13</v>
      </c>
      <c r="BL117" s="1">
        <f>IFERROR(VLOOKUP($B117,'3月男'!$A$8:$BV$90,市町村別自殺者集計表!BL$160,FALSE),0)</f>
        <v>1</v>
      </c>
      <c r="BM117" s="1">
        <f>IFERROR(VLOOKUP($B117,'3月男'!$A$8:$BV$90,市町村別自殺者集計表!BM$160,FALSE),0)</f>
        <v>19</v>
      </c>
      <c r="BN117" s="1">
        <f>IFERROR(VLOOKUP($B117,'3月男'!$A$8:$BV$90,市町村別自殺者集計表!BN$160,FALSE),0)</f>
        <v>47</v>
      </c>
      <c r="BO117" s="1">
        <f>IFERROR(VLOOKUP($B117,'3月男'!$A$8:$BV$90,市町村別自殺者集計表!BO$160,FALSE),0)</f>
        <v>21</v>
      </c>
      <c r="BP117" s="1">
        <f>IFERROR(VLOOKUP($B117,'3月男'!$A$8:$BV$90,市町村別自殺者集計表!BP$160,FALSE),0)</f>
        <v>13</v>
      </c>
      <c r="BQ117" s="1">
        <f>IFERROR(VLOOKUP($B117,'3月男'!$A$8:$BV$90,市町村別自殺者集計表!BQ$160,FALSE),0)</f>
        <v>7</v>
      </c>
      <c r="BR117" s="1">
        <f>IFERROR(VLOOKUP($B117,'3月男'!$A$8:$BV$90,市町村別自殺者集計表!BR$160,FALSE),0)</f>
        <v>6</v>
      </c>
      <c r="BS117" s="1">
        <f>IFERROR(VLOOKUP($B117,'3月男'!$A$8:$BV$90,市町村別自殺者集計表!BS$160,FALSE),0)</f>
        <v>3</v>
      </c>
      <c r="BT117" s="1">
        <f>IFERROR(VLOOKUP($B117,'3月男'!$A$8:$BV$90,市町村別自殺者集計表!BT$160,FALSE),0)</f>
        <v>5</v>
      </c>
      <c r="BU117" s="1">
        <f>IFERROR(VLOOKUP($B117,'3月男'!$A$8:$BV$90,市町村別自殺者集計表!BU$160,FALSE),0)</f>
        <v>13</v>
      </c>
      <c r="BV117" s="1">
        <f>IFERROR(VLOOKUP($B117,'3月男'!$A$8:$BV$90,市町村別自殺者集計表!BV$160,FALSE),0)</f>
        <v>53</v>
      </c>
      <c r="BW117" s="1">
        <f>IFERROR(VLOOKUP($B117,'3月男'!$A$8:$BV$90,市町村別自殺者集計表!BW$160,FALSE),0)</f>
        <v>16</v>
      </c>
    </row>
    <row r="118" spans="1:76" hidden="1" x14ac:dyDescent="0.15">
      <c r="A118" s="1" t="s">
        <v>345</v>
      </c>
      <c r="B118" s="128">
        <f t="shared" si="52"/>
        <v>270000</v>
      </c>
      <c r="C118" s="128" t="str">
        <f t="shared" si="53"/>
        <v>大阪府</v>
      </c>
      <c r="E118" s="1">
        <f>IFERROR(VLOOKUP($B118,'3月女'!$A$8:$BV$90,市町村別自殺者集計表!E$160,FALSE),0)</f>
        <v>36</v>
      </c>
      <c r="F118" s="1">
        <f>IFERROR(VLOOKUP($B118,'3月女'!$A$8:$BV$90,市町村別自殺者集計表!F$160,FALSE),0)</f>
        <v>0.7863985</v>
      </c>
      <c r="G118" s="1">
        <f>IFERROR(VLOOKUP($B118,'3月女'!$A$8:$BV$90,市町村別自殺者集計表!G$160,FALSE),0)</f>
        <v>9.2592079999999992</v>
      </c>
      <c r="H118" s="1">
        <f>IFERROR(VLOOKUP($B118,'3月女'!$A$8:$BV$90,市町村別自殺者集計表!H$160,FALSE),0)</f>
        <v>0</v>
      </c>
      <c r="I118" s="1">
        <f>IFERROR(VLOOKUP($B118,'3月女'!$A$8:$BV$90,市町村別自殺者集計表!I$160,FALSE),0)</f>
        <v>1</v>
      </c>
      <c r="J118" s="1">
        <f>IFERROR(VLOOKUP($B118,'3月女'!$A$8:$BV$90,市町村別自殺者集計表!J$160,FALSE),0)</f>
        <v>0</v>
      </c>
      <c r="K118" s="1">
        <f>IFERROR(VLOOKUP($B118,'3月女'!$A$8:$BV$90,市町村別自殺者集計表!K$160,FALSE),0)</f>
        <v>6</v>
      </c>
      <c r="L118" s="1">
        <f>IFERROR(VLOOKUP($B118,'3月女'!$A$8:$BV$90,市町村別自殺者集計表!L$160,FALSE),0)</f>
        <v>8</v>
      </c>
      <c r="M118" s="1">
        <f>IFERROR(VLOOKUP($B118,'3月女'!$A$8:$BV$90,市町村別自殺者集計表!M$160,FALSE),0)</f>
        <v>7</v>
      </c>
      <c r="N118" s="1">
        <f>IFERROR(VLOOKUP($B118,'3月女'!$A$8:$BV$90,市町村別自殺者集計表!N$160,FALSE),0)</f>
        <v>8</v>
      </c>
      <c r="O118" s="1">
        <f>IFERROR(VLOOKUP($B118,'3月女'!$A$8:$BV$90,市町村別自殺者集計表!O$160,FALSE),0)</f>
        <v>6</v>
      </c>
      <c r="P118" s="1">
        <f>IFERROR(VLOOKUP($B118,'3月女'!$A$8:$BV$90,市町村別自殺者集計表!P$160,FALSE),0)</f>
        <v>0</v>
      </c>
      <c r="Q118" s="1">
        <f>IFERROR(VLOOKUP($B118,'3月女'!$A$8:$BV$90,市町村別自殺者集計表!Q$160,FALSE),0)</f>
        <v>26</v>
      </c>
      <c r="R118" s="1">
        <f>IFERROR(VLOOKUP($B118,'3月女'!$A$8:$BV$90,市町村別自殺者集計表!R$160,FALSE),0)</f>
        <v>10</v>
      </c>
      <c r="S118" s="1">
        <f>IFERROR(VLOOKUP($B118,'3月女'!$A$8:$BV$90,市町村別自殺者集計表!S$160,FALSE),0)</f>
        <v>0</v>
      </c>
      <c r="T118" s="1">
        <f>IFERROR(VLOOKUP($B118,'3月女'!$A$8:$BV$90,市町村別自殺者集計表!T$160,FALSE),0)</f>
        <v>1</v>
      </c>
      <c r="U118" s="1">
        <f>IFERROR(VLOOKUP($B118,'3月女'!$A$8:$BV$90,市町村別自殺者集計表!U$160,FALSE),0)</f>
        <v>3</v>
      </c>
      <c r="V118" s="1">
        <f>IFERROR(VLOOKUP($B118,'3月女'!$A$8:$BV$90,市町村別自殺者集計表!V$160,FALSE),0)</f>
        <v>32</v>
      </c>
      <c r="W118" s="1">
        <f>IFERROR(VLOOKUP($B118,'3月女'!$A$8:$BV$90,市町村別自殺者集計表!W$160,FALSE),0)</f>
        <v>0</v>
      </c>
      <c r="X118" s="1">
        <f>IFERROR(VLOOKUP($B118,'3月女'!$A$8:$BV$90,市町村別自殺者集計表!X$160,FALSE),0)</f>
        <v>32</v>
      </c>
      <c r="Y118" s="1">
        <f>IFERROR(VLOOKUP($B118,'3月女'!$A$8:$BV$90,市町村別自殺者集計表!Y$160,FALSE),0)</f>
        <v>7</v>
      </c>
      <c r="Z118" s="1">
        <f>IFERROR(VLOOKUP($B118,'3月女'!$A$8:$BV$90,市町村別自殺者集計表!Z$160,FALSE),0)</f>
        <v>0</v>
      </c>
      <c r="AA118" s="1">
        <f>IFERROR(VLOOKUP($B118,'3月女'!$A$8:$BV$90,市町村別自殺者集計表!AA$160,FALSE),0)</f>
        <v>17</v>
      </c>
      <c r="AB118" s="1">
        <f>IFERROR(VLOOKUP($B118,'3月女'!$A$8:$BV$90,市町村別自殺者集計表!AB$160,FALSE),0)</f>
        <v>8</v>
      </c>
      <c r="AC118" s="1">
        <f>IFERROR(VLOOKUP($B118,'3月女'!$A$8:$BV$90,市町村別自殺者集計表!AC$160,FALSE),0)</f>
        <v>0</v>
      </c>
      <c r="AD118" s="1">
        <f>IFERROR(VLOOKUP($B118,'3月女'!$A$8:$BV$90,市町村別自殺者集計表!AD$160,FALSE),0)</f>
        <v>23</v>
      </c>
      <c r="AE118" s="1">
        <f>IFERROR(VLOOKUP($B118,'3月女'!$A$8:$BV$90,市町村別自殺者集計表!AE$160,FALSE),0)</f>
        <v>4</v>
      </c>
      <c r="AF118" s="1">
        <f>IFERROR(VLOOKUP($B118,'3月女'!$A$8:$BV$90,市町村別自殺者集計表!AF$160,FALSE),0)</f>
        <v>1</v>
      </c>
      <c r="AG118" s="1">
        <f>IFERROR(VLOOKUP($B118,'3月女'!$A$8:$BV$90,市町村別自殺者集計表!AG$160,FALSE),0)</f>
        <v>6</v>
      </c>
      <c r="AH118" s="1">
        <f>IFERROR(VLOOKUP($B118,'3月女'!$A$8:$BV$90,市町村別自殺者集計表!AH$160,FALSE),0)</f>
        <v>0</v>
      </c>
      <c r="AI118" s="1">
        <f>IFERROR(VLOOKUP($B118,'3月女'!$A$8:$BV$90,市町村別自殺者集計表!AI$160,FALSE),0)</f>
        <v>2</v>
      </c>
      <c r="AJ118" s="1">
        <f>IFERROR(VLOOKUP($B118,'3月女'!$A$8:$BV$90,市町村別自殺者集計表!AJ$160,FALSE),0)</f>
        <v>0</v>
      </c>
      <c r="AK118" s="1">
        <f>IFERROR(VLOOKUP($B118,'3月女'!$A$8:$BV$90,市町村別自殺者集計表!AK$160,FALSE),0)</f>
        <v>17</v>
      </c>
      <c r="AL118" s="1">
        <f>IFERROR(VLOOKUP($B118,'3月女'!$A$8:$BV$90,市町村別自殺者集計表!AL$160,FALSE),0)</f>
        <v>0</v>
      </c>
      <c r="AM118" s="1">
        <f>IFERROR(VLOOKUP($B118,'3月女'!$A$8:$BV$90,市町村別自殺者集計表!AM$160,FALSE),0)</f>
        <v>2</v>
      </c>
      <c r="AN118" s="1">
        <f>IFERROR(VLOOKUP($B118,'3月女'!$A$8:$BV$90,市町村別自殺者集計表!AN$160,FALSE),0)</f>
        <v>5</v>
      </c>
      <c r="AO118" s="1">
        <f>IFERROR(VLOOKUP($B118,'3月女'!$A$8:$BV$90,市町村別自殺者集計表!AO$160,FALSE),0)</f>
        <v>2</v>
      </c>
      <c r="AP118" s="1">
        <f>IFERROR(VLOOKUP($B118,'3月女'!$A$8:$BV$90,市町村別自殺者集計表!AP$160,FALSE),0)</f>
        <v>10</v>
      </c>
      <c r="AQ118" s="1">
        <f>IFERROR(VLOOKUP($B118,'3月女'!$A$8:$BV$90,市町村別自殺者集計表!AQ$160,FALSE),0)</f>
        <v>0</v>
      </c>
      <c r="AR118" s="1">
        <f>IFERROR(VLOOKUP($B118,'3月女'!$A$8:$BV$90,市町村別自殺者集計表!AR$160,FALSE),0)</f>
        <v>3</v>
      </c>
      <c r="AS118" s="1">
        <f>IFERROR(VLOOKUP($B118,'3月女'!$A$8:$BV$90,市町村別自殺者集計表!AS$160,FALSE),0)</f>
        <v>4</v>
      </c>
      <c r="AT118" s="1">
        <f>IFERROR(VLOOKUP($B118,'3月女'!$A$8:$BV$90,市町村別自殺者集計表!AT$160,FALSE),0)</f>
        <v>1</v>
      </c>
      <c r="AU118" s="1">
        <f>IFERROR(VLOOKUP($B118,'3月女'!$A$8:$BV$90,市町村別自殺者集計表!AU$160,FALSE),0)</f>
        <v>3</v>
      </c>
      <c r="AV118" s="1">
        <f>IFERROR(VLOOKUP($B118,'3月女'!$A$8:$BV$90,市町村別自殺者集計表!AV$160,FALSE),0)</f>
        <v>1</v>
      </c>
      <c r="AW118" s="1">
        <f>IFERROR(VLOOKUP($B118,'3月女'!$A$8:$BV$90,市町村別自殺者集計表!AW$160,FALSE),0)</f>
        <v>5</v>
      </c>
      <c r="AX118" s="1">
        <f>IFERROR(VLOOKUP($B118,'3月女'!$A$8:$BV$90,市町村別自殺者集計表!AX$160,FALSE),0)</f>
        <v>0</v>
      </c>
      <c r="AY118" s="1">
        <f>IFERROR(VLOOKUP($B118,'3月女'!$A$8:$BV$90,市町村別自殺者集計表!AY$160,FALSE),0)</f>
        <v>3</v>
      </c>
      <c r="AZ118" s="1">
        <f>IFERROR(VLOOKUP($B118,'3月女'!$A$8:$BV$90,市町村別自殺者集計表!AZ$160,FALSE),0)</f>
        <v>5</v>
      </c>
      <c r="BA118" s="1">
        <f>IFERROR(VLOOKUP($B118,'3月女'!$A$8:$BV$90,市町村別自殺者集計表!BA$160,FALSE),0)</f>
        <v>4</v>
      </c>
      <c r="BB118" s="1">
        <f>IFERROR(VLOOKUP($B118,'3月女'!$A$8:$BV$90,市町村別自殺者集計表!BB$160,FALSE),0)</f>
        <v>1</v>
      </c>
      <c r="BC118" s="1">
        <f>IFERROR(VLOOKUP($B118,'3月女'!$A$8:$BV$90,市町村別自殺者集計表!BC$160,FALSE),0)</f>
        <v>0</v>
      </c>
      <c r="BD118" s="1">
        <f>IFERROR(VLOOKUP($B118,'3月女'!$A$8:$BV$90,市町村別自殺者集計表!BD$160,FALSE),0)</f>
        <v>6</v>
      </c>
      <c r="BE118" s="1">
        <f>IFERROR(VLOOKUP($B118,'3月女'!$A$8:$BV$90,市町村別自殺者集計表!BE$160,FALSE),0)</f>
        <v>7</v>
      </c>
      <c r="BF118" s="1">
        <f>IFERROR(VLOOKUP($B118,'3月女'!$A$8:$BV$90,市町村別自殺者集計表!BF$160,FALSE),0)</f>
        <v>6</v>
      </c>
      <c r="BG118" s="1">
        <f>IFERROR(VLOOKUP($B118,'3月女'!$A$8:$BV$90,市町村別自殺者集計表!BG$160,FALSE),0)</f>
        <v>3</v>
      </c>
      <c r="BH118" s="1">
        <f>IFERROR(VLOOKUP($B118,'3月女'!$A$8:$BV$90,市町村別自殺者集計表!BH$160,FALSE),0)</f>
        <v>5</v>
      </c>
      <c r="BI118" s="1">
        <f>IFERROR(VLOOKUP($B118,'3月女'!$A$8:$BV$90,市町村別自殺者集計表!BI$160,FALSE),0)</f>
        <v>5</v>
      </c>
      <c r="BJ118" s="1">
        <f>IFERROR(VLOOKUP($B118,'3月女'!$A$8:$BV$90,市町村別自殺者集計表!BJ$160,FALSE),0)</f>
        <v>8</v>
      </c>
      <c r="BK118" s="1">
        <f>IFERROR(VLOOKUP($B118,'3月女'!$A$8:$BV$90,市町村別自殺者集計表!BK$160,FALSE),0)</f>
        <v>2</v>
      </c>
      <c r="BL118" s="1">
        <f>IFERROR(VLOOKUP($B118,'3月女'!$A$8:$BV$90,市町村別自殺者集計表!BL$160,FALSE),0)</f>
        <v>0</v>
      </c>
      <c r="BM118" s="1">
        <f>IFERROR(VLOOKUP($B118,'3月女'!$A$8:$BV$90,市町村別自殺者集計表!BM$160,FALSE),0)</f>
        <v>9</v>
      </c>
      <c r="BN118" s="1">
        <f>IFERROR(VLOOKUP($B118,'3月女'!$A$8:$BV$90,市町村別自殺者集計表!BN$160,FALSE),0)</f>
        <v>33</v>
      </c>
      <c r="BO118" s="1">
        <f>IFERROR(VLOOKUP($B118,'3月女'!$A$8:$BV$90,市町村別自殺者集計表!BO$160,FALSE),0)</f>
        <v>7</v>
      </c>
      <c r="BP118" s="1">
        <f>IFERROR(VLOOKUP($B118,'3月女'!$A$8:$BV$90,市町村別自殺者集計表!BP$160,FALSE),0)</f>
        <v>0</v>
      </c>
      <c r="BQ118" s="1">
        <f>IFERROR(VLOOKUP($B118,'3月女'!$A$8:$BV$90,市町村別自殺者集計表!BQ$160,FALSE),0)</f>
        <v>0</v>
      </c>
      <c r="BR118" s="1">
        <f>IFERROR(VLOOKUP($B118,'3月女'!$A$8:$BV$90,市町村別自殺者集計表!BR$160,FALSE),0)</f>
        <v>0</v>
      </c>
      <c r="BS118" s="1">
        <f>IFERROR(VLOOKUP($B118,'3月女'!$A$8:$BV$90,市町村別自殺者集計表!BS$160,FALSE),0)</f>
        <v>1</v>
      </c>
      <c r="BT118" s="1">
        <f>IFERROR(VLOOKUP($B118,'3月女'!$A$8:$BV$90,市町村別自殺者集計表!BT$160,FALSE),0)</f>
        <v>1</v>
      </c>
      <c r="BU118" s="1">
        <f>IFERROR(VLOOKUP($B118,'3月女'!$A$8:$BV$90,市町村別自殺者集計表!BU$160,FALSE),0)</f>
        <v>8</v>
      </c>
      <c r="BV118" s="1">
        <f>IFERROR(VLOOKUP($B118,'3月女'!$A$8:$BV$90,市町村別自殺者集計表!BV$160,FALSE),0)</f>
        <v>24</v>
      </c>
      <c r="BW118" s="1">
        <f>IFERROR(VLOOKUP($B118,'3月女'!$A$8:$BV$90,市町村別自殺者集計表!BW$160,FALSE),0)</f>
        <v>4</v>
      </c>
    </row>
    <row r="119" spans="1:76" hidden="1" x14ac:dyDescent="0.15">
      <c r="A119" s="1" t="s">
        <v>346</v>
      </c>
      <c r="B119" s="128">
        <f t="shared" si="52"/>
        <v>270000</v>
      </c>
      <c r="C119" s="128" t="str">
        <f t="shared" si="53"/>
        <v>大阪府</v>
      </c>
      <c r="E119" s="1">
        <f>IFERROR(VLOOKUP($B119,'3月総数'!$A$8:$BV$90,市町村別自殺者集計表!E$160,FALSE),0)</f>
        <v>118</v>
      </c>
      <c r="F119" s="1">
        <f>IFERROR(VLOOKUP($B119,'3月総数'!$A$8:$BV$90,市町村別自殺者集計表!F$160,FALSE),0)</f>
        <v>1.3334839999999999</v>
      </c>
      <c r="G119" s="1">
        <f>IFERROR(VLOOKUP($B119,'3月総数'!$A$8:$BV$90,市町村別自殺者集計表!G$160,FALSE),0)</f>
        <v>15.700699999999999</v>
      </c>
      <c r="H119" s="1">
        <f>IFERROR(VLOOKUP($B119,'3月総数'!$A$8:$BV$90,市町村別自殺者集計表!H$160,FALSE),0)</f>
        <v>3</v>
      </c>
      <c r="I119" s="1">
        <f>IFERROR(VLOOKUP($B119,'3月総数'!$A$8:$BV$90,市町村別自殺者集計表!I$160,FALSE),0)</f>
        <v>14</v>
      </c>
      <c r="J119" s="1">
        <f>IFERROR(VLOOKUP($B119,'3月総数'!$A$8:$BV$90,市町村別自殺者集計表!J$160,FALSE),0)</f>
        <v>12</v>
      </c>
      <c r="K119" s="1">
        <f>IFERROR(VLOOKUP($B119,'3月総数'!$A$8:$BV$90,市町村別自殺者集計表!K$160,FALSE),0)</f>
        <v>22</v>
      </c>
      <c r="L119" s="1">
        <f>IFERROR(VLOOKUP($B119,'3月総数'!$A$8:$BV$90,市町村別自殺者集計表!L$160,FALSE),0)</f>
        <v>21</v>
      </c>
      <c r="M119" s="1">
        <f>IFERROR(VLOOKUP($B119,'3月総数'!$A$8:$BV$90,市町村別自殺者集計表!M$160,FALSE),0)</f>
        <v>17</v>
      </c>
      <c r="N119" s="1">
        <f>IFERROR(VLOOKUP($B119,'3月総数'!$A$8:$BV$90,市町村別自殺者集計表!N$160,FALSE),0)</f>
        <v>21</v>
      </c>
      <c r="O119" s="1">
        <f>IFERROR(VLOOKUP($B119,'3月総数'!$A$8:$BV$90,市町村別自殺者集計表!O$160,FALSE),0)</f>
        <v>8</v>
      </c>
      <c r="P119" s="1">
        <f>IFERROR(VLOOKUP($B119,'3月総数'!$A$8:$BV$90,市町村別自殺者集計表!P$160,FALSE),0)</f>
        <v>0</v>
      </c>
      <c r="Q119" s="1">
        <f>IFERROR(VLOOKUP($B119,'3月総数'!$A$8:$BV$90,市町村別自殺者集計表!Q$160,FALSE),0)</f>
        <v>73</v>
      </c>
      <c r="R119" s="1">
        <f>IFERROR(VLOOKUP($B119,'3月総数'!$A$8:$BV$90,市町村別自殺者集計表!R$160,FALSE),0)</f>
        <v>45</v>
      </c>
      <c r="S119" s="1">
        <f>IFERROR(VLOOKUP($B119,'3月総数'!$A$8:$BV$90,市町村別自殺者集計表!S$160,FALSE),0)</f>
        <v>0</v>
      </c>
      <c r="T119" s="1">
        <f>IFERROR(VLOOKUP($B119,'3月総数'!$A$8:$BV$90,市町村別自殺者集計表!T$160,FALSE),0)</f>
        <v>7</v>
      </c>
      <c r="U119" s="1">
        <f>IFERROR(VLOOKUP($B119,'3月総数'!$A$8:$BV$90,市町村別自殺者集計表!U$160,FALSE),0)</f>
        <v>26</v>
      </c>
      <c r="V119" s="1">
        <f>IFERROR(VLOOKUP($B119,'3月総数'!$A$8:$BV$90,市町村別自殺者集計表!V$160,FALSE),0)</f>
        <v>84</v>
      </c>
      <c r="W119" s="1">
        <f>IFERROR(VLOOKUP($B119,'3月総数'!$A$8:$BV$90,市町村別自殺者集計表!W$160,FALSE),0)</f>
        <v>10</v>
      </c>
      <c r="X119" s="1">
        <f>IFERROR(VLOOKUP($B119,'3月総数'!$A$8:$BV$90,市町村別自殺者集計表!X$160,FALSE),0)</f>
        <v>74</v>
      </c>
      <c r="Y119" s="1">
        <f>IFERROR(VLOOKUP($B119,'3月総数'!$A$8:$BV$90,市町村別自殺者集計表!Y$160,FALSE),0)</f>
        <v>7</v>
      </c>
      <c r="Z119" s="1">
        <f>IFERROR(VLOOKUP($B119,'3月総数'!$A$8:$BV$90,市町村別自殺者集計表!Z$160,FALSE),0)</f>
        <v>4</v>
      </c>
      <c r="AA119" s="1">
        <f>IFERROR(VLOOKUP($B119,'3月総数'!$A$8:$BV$90,市町村別自殺者集計表!AA$160,FALSE),0)</f>
        <v>37</v>
      </c>
      <c r="AB119" s="1">
        <f>IFERROR(VLOOKUP($B119,'3月総数'!$A$8:$BV$90,市町村別自殺者集計表!AB$160,FALSE),0)</f>
        <v>26</v>
      </c>
      <c r="AC119" s="1">
        <f>IFERROR(VLOOKUP($B119,'3月総数'!$A$8:$BV$90,市町村別自殺者集計表!AC$160,FALSE),0)</f>
        <v>1</v>
      </c>
      <c r="AD119" s="1">
        <f>IFERROR(VLOOKUP($B119,'3月総数'!$A$8:$BV$90,市町村別自殺者集計表!AD$160,FALSE),0)</f>
        <v>69</v>
      </c>
      <c r="AE119" s="1">
        <f>IFERROR(VLOOKUP($B119,'3月総数'!$A$8:$BV$90,市町村別自殺者集計表!AE$160,FALSE),0)</f>
        <v>16</v>
      </c>
      <c r="AF119" s="1">
        <f>IFERROR(VLOOKUP($B119,'3月総数'!$A$8:$BV$90,市町村別自殺者集計表!AF$160,FALSE),0)</f>
        <v>2</v>
      </c>
      <c r="AG119" s="1">
        <f>IFERROR(VLOOKUP($B119,'3月総数'!$A$8:$BV$90,市町村別自殺者集計表!AG$160,FALSE),0)</f>
        <v>9</v>
      </c>
      <c r="AH119" s="1">
        <f>IFERROR(VLOOKUP($B119,'3月総数'!$A$8:$BV$90,市町村別自殺者集計表!AH$160,FALSE),0)</f>
        <v>0</v>
      </c>
      <c r="AI119" s="1">
        <f>IFERROR(VLOOKUP($B119,'3月総数'!$A$8:$BV$90,市町村別自殺者集計表!AI$160,FALSE),0)</f>
        <v>22</v>
      </c>
      <c r="AJ119" s="1">
        <f>IFERROR(VLOOKUP($B119,'3月総数'!$A$8:$BV$90,市町村別自殺者集計表!AJ$160,FALSE),0)</f>
        <v>0</v>
      </c>
      <c r="AK119" s="1">
        <f>IFERROR(VLOOKUP($B119,'3月総数'!$A$8:$BV$90,市町村別自殺者集計表!AK$160,FALSE),0)</f>
        <v>74</v>
      </c>
      <c r="AL119" s="1">
        <f>IFERROR(VLOOKUP($B119,'3月総数'!$A$8:$BV$90,市町村別自殺者集計表!AL$160,FALSE),0)</f>
        <v>0</v>
      </c>
      <c r="AM119" s="1">
        <f>IFERROR(VLOOKUP($B119,'3月総数'!$A$8:$BV$90,市町村別自殺者集計表!AM$160,FALSE),0)</f>
        <v>5</v>
      </c>
      <c r="AN119" s="1">
        <f>IFERROR(VLOOKUP($B119,'3月総数'!$A$8:$BV$90,市町村別自殺者集計表!AN$160,FALSE),0)</f>
        <v>19</v>
      </c>
      <c r="AO119" s="1">
        <f>IFERROR(VLOOKUP($B119,'3月総数'!$A$8:$BV$90,市町村別自殺者集計表!AO$160,FALSE),0)</f>
        <v>7</v>
      </c>
      <c r="AP119" s="1">
        <f>IFERROR(VLOOKUP($B119,'3月総数'!$A$8:$BV$90,市町村別自殺者集計表!AP$160,FALSE),0)</f>
        <v>13</v>
      </c>
      <c r="AQ119" s="1">
        <f>IFERROR(VLOOKUP($B119,'3月総数'!$A$8:$BV$90,市町村別自殺者集計表!AQ$160,FALSE),0)</f>
        <v>0</v>
      </c>
      <c r="AR119" s="1">
        <f>IFERROR(VLOOKUP($B119,'3月総数'!$A$8:$BV$90,市町村別自殺者集計表!AR$160,FALSE),0)</f>
        <v>7</v>
      </c>
      <c r="AS119" s="1">
        <f>IFERROR(VLOOKUP($B119,'3月総数'!$A$8:$BV$90,市町村別自殺者集計表!AS$160,FALSE),0)</f>
        <v>11</v>
      </c>
      <c r="AT119" s="1">
        <f>IFERROR(VLOOKUP($B119,'3月総数'!$A$8:$BV$90,市町村別自殺者集計表!AT$160,FALSE),0)</f>
        <v>3</v>
      </c>
      <c r="AU119" s="1">
        <f>IFERROR(VLOOKUP($B119,'3月総数'!$A$8:$BV$90,市町村別自殺者集計表!AU$160,FALSE),0)</f>
        <v>8</v>
      </c>
      <c r="AV119" s="1">
        <f>IFERROR(VLOOKUP($B119,'3月総数'!$A$8:$BV$90,市町村別自殺者集計表!AV$160,FALSE),0)</f>
        <v>8</v>
      </c>
      <c r="AW119" s="1">
        <f>IFERROR(VLOOKUP($B119,'3月総数'!$A$8:$BV$90,市町村別自殺者集計表!AW$160,FALSE),0)</f>
        <v>8</v>
      </c>
      <c r="AX119" s="1">
        <f>IFERROR(VLOOKUP($B119,'3月総数'!$A$8:$BV$90,市町村別自殺者集計表!AX$160,FALSE),0)</f>
        <v>7</v>
      </c>
      <c r="AY119" s="1">
        <f>IFERROR(VLOOKUP($B119,'3月総数'!$A$8:$BV$90,市町村別自殺者集計表!AY$160,FALSE),0)</f>
        <v>12</v>
      </c>
      <c r="AZ119" s="1">
        <f>IFERROR(VLOOKUP($B119,'3月総数'!$A$8:$BV$90,市町村別自殺者集計表!AZ$160,FALSE),0)</f>
        <v>11</v>
      </c>
      <c r="BA119" s="1">
        <f>IFERROR(VLOOKUP($B119,'3月総数'!$A$8:$BV$90,市町村別自殺者集計表!BA$160,FALSE),0)</f>
        <v>8</v>
      </c>
      <c r="BB119" s="1">
        <f>IFERROR(VLOOKUP($B119,'3月総数'!$A$8:$BV$90,市町村別自殺者集計表!BB$160,FALSE),0)</f>
        <v>6</v>
      </c>
      <c r="BC119" s="1">
        <f>IFERROR(VLOOKUP($B119,'3月総数'!$A$8:$BV$90,市町村別自殺者集計表!BC$160,FALSE),0)</f>
        <v>4</v>
      </c>
      <c r="BD119" s="1">
        <f>IFERROR(VLOOKUP($B119,'3月総数'!$A$8:$BV$90,市町村別自殺者集計表!BD$160,FALSE),0)</f>
        <v>25</v>
      </c>
      <c r="BE119" s="1">
        <f>IFERROR(VLOOKUP($B119,'3月総数'!$A$8:$BV$90,市町村別自殺者集計表!BE$160,FALSE),0)</f>
        <v>17</v>
      </c>
      <c r="BF119" s="1">
        <f>IFERROR(VLOOKUP($B119,'3月総数'!$A$8:$BV$90,市町村別自殺者集計表!BF$160,FALSE),0)</f>
        <v>21</v>
      </c>
      <c r="BG119" s="1">
        <f>IFERROR(VLOOKUP($B119,'3月総数'!$A$8:$BV$90,市町村別自殺者集計表!BG$160,FALSE),0)</f>
        <v>17</v>
      </c>
      <c r="BH119" s="1">
        <f>IFERROR(VLOOKUP($B119,'3月総数'!$A$8:$BV$90,市町村別自殺者集計表!BH$160,FALSE),0)</f>
        <v>13</v>
      </c>
      <c r="BI119" s="1">
        <f>IFERROR(VLOOKUP($B119,'3月総数'!$A$8:$BV$90,市町村別自殺者集計表!BI$160,FALSE),0)</f>
        <v>16</v>
      </c>
      <c r="BJ119" s="1">
        <f>IFERROR(VLOOKUP($B119,'3月総数'!$A$8:$BV$90,市町村別自殺者集計表!BJ$160,FALSE),0)</f>
        <v>18</v>
      </c>
      <c r="BK119" s="1">
        <f>IFERROR(VLOOKUP($B119,'3月総数'!$A$8:$BV$90,市町村別自殺者集計表!BK$160,FALSE),0)</f>
        <v>15</v>
      </c>
      <c r="BL119" s="1">
        <f>IFERROR(VLOOKUP($B119,'3月総数'!$A$8:$BV$90,市町村別自殺者集計表!BL$160,FALSE),0)</f>
        <v>1</v>
      </c>
      <c r="BM119" s="1">
        <f>IFERROR(VLOOKUP($B119,'3月総数'!$A$8:$BV$90,市町村別自殺者集計表!BM$160,FALSE),0)</f>
        <v>28</v>
      </c>
      <c r="BN119" s="1">
        <f>IFERROR(VLOOKUP($B119,'3月総数'!$A$8:$BV$90,市町村別自殺者集計表!BN$160,FALSE),0)</f>
        <v>80</v>
      </c>
      <c r="BO119" s="1">
        <f>IFERROR(VLOOKUP($B119,'3月総数'!$A$8:$BV$90,市町村別自殺者集計表!BO$160,FALSE),0)</f>
        <v>28</v>
      </c>
      <c r="BP119" s="1">
        <f>IFERROR(VLOOKUP($B119,'3月総数'!$A$8:$BV$90,市町村別自殺者集計表!BP$160,FALSE),0)</f>
        <v>13</v>
      </c>
      <c r="BQ119" s="1">
        <f>IFERROR(VLOOKUP($B119,'3月総数'!$A$8:$BV$90,市町村別自殺者集計表!BQ$160,FALSE),0)</f>
        <v>7</v>
      </c>
      <c r="BR119" s="1">
        <f>IFERROR(VLOOKUP($B119,'3月総数'!$A$8:$BV$90,市町村別自殺者集計表!BR$160,FALSE),0)</f>
        <v>6</v>
      </c>
      <c r="BS119" s="1">
        <f>IFERROR(VLOOKUP($B119,'3月総数'!$A$8:$BV$90,市町村別自殺者集計表!BS$160,FALSE),0)</f>
        <v>4</v>
      </c>
      <c r="BT119" s="1">
        <f>IFERROR(VLOOKUP($B119,'3月総数'!$A$8:$BV$90,市町村別自殺者集計表!BT$160,FALSE),0)</f>
        <v>6</v>
      </c>
      <c r="BU119" s="1">
        <f>IFERROR(VLOOKUP($B119,'3月総数'!$A$8:$BV$90,市町村別自殺者集計表!BU$160,FALSE),0)</f>
        <v>21</v>
      </c>
      <c r="BV119" s="1">
        <f>IFERROR(VLOOKUP($B119,'3月総数'!$A$8:$BV$90,市町村別自殺者集計表!BV$160,FALSE),0)</f>
        <v>77</v>
      </c>
      <c r="BW119" s="1">
        <f>IFERROR(VLOOKUP($B119,'3月総数'!$A$8:$BV$90,市町村別自殺者集計表!BW$160,FALSE),0)</f>
        <v>20</v>
      </c>
    </row>
    <row r="120" spans="1:76" hidden="1" x14ac:dyDescent="0.15">
      <c r="A120" s="1" t="s">
        <v>347</v>
      </c>
      <c r="B120" s="128">
        <f t="shared" si="52"/>
        <v>270000</v>
      </c>
      <c r="C120" s="128" t="str">
        <f t="shared" si="53"/>
        <v>大阪府</v>
      </c>
      <c r="E120" s="1">
        <f>IFERROR(VLOOKUP($B120,'4月男'!$A$8:$BV$90,市町村別自殺者集計表!E$160,FALSE),0)</f>
        <v>68</v>
      </c>
      <c r="F120" s="1">
        <f>IFERROR(VLOOKUP($B120,'4月男'!$A$8:$BV$90,市町村別自殺者集計表!F$160,FALSE),0)</f>
        <v>1.592071</v>
      </c>
      <c r="G120" s="1">
        <f>IFERROR(VLOOKUP($B120,'4月男'!$A$8:$BV$90,市町村別自殺者集計表!G$160,FALSE),0)</f>
        <v>19.370200000000001</v>
      </c>
      <c r="H120" s="1">
        <f>IFERROR(VLOOKUP($B120,'4月男'!$A$8:$BV$90,市町村別自殺者集計表!H$160,FALSE),0)</f>
        <v>3</v>
      </c>
      <c r="I120" s="1">
        <f>IFERROR(VLOOKUP($B120,'4月男'!$A$8:$BV$90,市町村別自殺者集計表!I$160,FALSE),0)</f>
        <v>8</v>
      </c>
      <c r="J120" s="1">
        <f>IFERROR(VLOOKUP($B120,'4月男'!$A$8:$BV$90,市町村別自殺者集計表!J$160,FALSE),0)</f>
        <v>6</v>
      </c>
      <c r="K120" s="1">
        <f>IFERROR(VLOOKUP($B120,'4月男'!$A$8:$BV$90,市町村別自殺者集計表!K$160,FALSE),0)</f>
        <v>12</v>
      </c>
      <c r="L120" s="1">
        <f>IFERROR(VLOOKUP($B120,'4月男'!$A$8:$BV$90,市町村別自殺者集計表!L$160,FALSE),0)</f>
        <v>16</v>
      </c>
      <c r="M120" s="1">
        <f>IFERROR(VLOOKUP($B120,'4月男'!$A$8:$BV$90,市町村別自殺者集計表!M$160,FALSE),0)</f>
        <v>11</v>
      </c>
      <c r="N120" s="1">
        <f>IFERROR(VLOOKUP($B120,'4月男'!$A$8:$BV$90,市町村別自殺者集計表!N$160,FALSE),0)</f>
        <v>7</v>
      </c>
      <c r="O120" s="1">
        <f>IFERROR(VLOOKUP($B120,'4月男'!$A$8:$BV$90,市町村別自殺者集計表!O$160,FALSE),0)</f>
        <v>5</v>
      </c>
      <c r="P120" s="1">
        <f>IFERROR(VLOOKUP($B120,'4月男'!$A$8:$BV$90,市町村別自殺者集計表!P$160,FALSE),0)</f>
        <v>0</v>
      </c>
      <c r="Q120" s="1">
        <f>IFERROR(VLOOKUP($B120,'4月男'!$A$8:$BV$90,市町村別自殺者集計表!Q$160,FALSE),0)</f>
        <v>32</v>
      </c>
      <c r="R120" s="1">
        <f>IFERROR(VLOOKUP($B120,'4月男'!$A$8:$BV$90,市町村別自殺者集計表!R$160,FALSE),0)</f>
        <v>36</v>
      </c>
      <c r="S120" s="1">
        <f>IFERROR(VLOOKUP($B120,'4月男'!$A$8:$BV$90,市町村別自殺者集計表!S$160,FALSE),0)</f>
        <v>0</v>
      </c>
      <c r="T120" s="1">
        <f>IFERROR(VLOOKUP($B120,'4月男'!$A$8:$BV$90,市町村別自殺者集計表!T$160,FALSE),0)</f>
        <v>7</v>
      </c>
      <c r="U120" s="1">
        <f>IFERROR(VLOOKUP($B120,'4月男'!$A$8:$BV$90,市町村別自殺者集計表!U$160,FALSE),0)</f>
        <v>11</v>
      </c>
      <c r="V120" s="1">
        <f>IFERROR(VLOOKUP($B120,'4月男'!$A$8:$BV$90,市町村別自殺者集計表!V$160,FALSE),0)</f>
        <v>50</v>
      </c>
      <c r="W120" s="1">
        <f>IFERROR(VLOOKUP($B120,'4月男'!$A$8:$BV$90,市町村別自殺者集計表!W$160,FALSE),0)</f>
        <v>7</v>
      </c>
      <c r="X120" s="1">
        <f>IFERROR(VLOOKUP($B120,'4月男'!$A$8:$BV$90,市町村別自殺者集計表!X$160,FALSE),0)</f>
        <v>43</v>
      </c>
      <c r="Y120" s="1">
        <f>IFERROR(VLOOKUP($B120,'4月男'!$A$8:$BV$90,市町村別自殺者集計表!Y$160,FALSE),0)</f>
        <v>0</v>
      </c>
      <c r="Z120" s="1">
        <f>IFERROR(VLOOKUP($B120,'4月男'!$A$8:$BV$90,市町村別自殺者集計表!Z$160,FALSE),0)</f>
        <v>1</v>
      </c>
      <c r="AA120" s="1">
        <f>IFERROR(VLOOKUP($B120,'4月男'!$A$8:$BV$90,市町村別自殺者集計表!AA$160,FALSE),0)</f>
        <v>24</v>
      </c>
      <c r="AB120" s="1">
        <f>IFERROR(VLOOKUP($B120,'4月男'!$A$8:$BV$90,市町村別自殺者集計表!AB$160,FALSE),0)</f>
        <v>18</v>
      </c>
      <c r="AC120" s="1">
        <f>IFERROR(VLOOKUP($B120,'4月男'!$A$8:$BV$90,市町村別自殺者集計表!AC$160,FALSE),0)</f>
        <v>0</v>
      </c>
      <c r="AD120" s="1">
        <f>IFERROR(VLOOKUP($B120,'4月男'!$A$8:$BV$90,市町村別自殺者集計表!AD$160,FALSE),0)</f>
        <v>31</v>
      </c>
      <c r="AE120" s="1">
        <f>IFERROR(VLOOKUP($B120,'4月男'!$A$8:$BV$90,市町村別自殺者集計表!AE$160,FALSE),0)</f>
        <v>15</v>
      </c>
      <c r="AF120" s="1">
        <f>IFERROR(VLOOKUP($B120,'4月男'!$A$8:$BV$90,市町村別自殺者集計表!AF$160,FALSE),0)</f>
        <v>2</v>
      </c>
      <c r="AG120" s="1">
        <f>IFERROR(VLOOKUP($B120,'4月男'!$A$8:$BV$90,市町村別自殺者集計表!AG$160,FALSE),0)</f>
        <v>1</v>
      </c>
      <c r="AH120" s="1">
        <f>IFERROR(VLOOKUP($B120,'4月男'!$A$8:$BV$90,市町村別自殺者集計表!AH$160,FALSE),0)</f>
        <v>1</v>
      </c>
      <c r="AI120" s="1">
        <f>IFERROR(VLOOKUP($B120,'4月男'!$A$8:$BV$90,市町村別自殺者集計表!AI$160,FALSE),0)</f>
        <v>18</v>
      </c>
      <c r="AJ120" s="1">
        <f>IFERROR(VLOOKUP($B120,'4月男'!$A$8:$BV$90,市町村別自殺者集計表!AJ$160,FALSE),0)</f>
        <v>0</v>
      </c>
      <c r="AK120" s="1">
        <f>IFERROR(VLOOKUP($B120,'4月男'!$A$8:$BV$90,市町村別自殺者集計表!AK$160,FALSE),0)</f>
        <v>37</v>
      </c>
      <c r="AL120" s="1">
        <f>IFERROR(VLOOKUP($B120,'4月男'!$A$8:$BV$90,市町村別自殺者集計表!AL$160,FALSE),0)</f>
        <v>1</v>
      </c>
      <c r="AM120" s="1">
        <f>IFERROR(VLOOKUP($B120,'4月男'!$A$8:$BV$90,市町村別自殺者集計表!AM$160,FALSE),0)</f>
        <v>4</v>
      </c>
      <c r="AN120" s="1">
        <f>IFERROR(VLOOKUP($B120,'4月男'!$A$8:$BV$90,市町村別自殺者集計表!AN$160,FALSE),0)</f>
        <v>15</v>
      </c>
      <c r="AO120" s="1">
        <f>IFERROR(VLOOKUP($B120,'4月男'!$A$8:$BV$90,市町村別自殺者集計表!AO$160,FALSE),0)</f>
        <v>5</v>
      </c>
      <c r="AP120" s="1">
        <f>IFERROR(VLOOKUP($B120,'4月男'!$A$8:$BV$90,市町村別自殺者集計表!AP$160,FALSE),0)</f>
        <v>6</v>
      </c>
      <c r="AQ120" s="1">
        <f>IFERROR(VLOOKUP($B120,'4月男'!$A$8:$BV$90,市町村別自殺者集計表!AQ$160,FALSE),0)</f>
        <v>0</v>
      </c>
      <c r="AR120" s="1">
        <f>IFERROR(VLOOKUP($B120,'4月男'!$A$8:$BV$90,市町村別自殺者集計表!AR$160,FALSE),0)</f>
        <v>6</v>
      </c>
      <c r="AS120" s="1">
        <f>IFERROR(VLOOKUP($B120,'4月男'!$A$8:$BV$90,市町村別自殺者集計表!AS$160,FALSE),0)</f>
        <v>2</v>
      </c>
      <c r="AT120" s="1">
        <f>IFERROR(VLOOKUP($B120,'4月男'!$A$8:$BV$90,市町村別自殺者集計表!AT$160,FALSE),0)</f>
        <v>5</v>
      </c>
      <c r="AU120" s="1">
        <f>IFERROR(VLOOKUP($B120,'4月男'!$A$8:$BV$90,市町村別自殺者集計表!AU$160,FALSE),0)</f>
        <v>4</v>
      </c>
      <c r="AV120" s="1">
        <f>IFERROR(VLOOKUP($B120,'4月男'!$A$8:$BV$90,市町村別自殺者集計表!AV$160,FALSE),0)</f>
        <v>5</v>
      </c>
      <c r="AW120" s="1">
        <f>IFERROR(VLOOKUP($B120,'4月男'!$A$8:$BV$90,市町村別自殺者集計表!AW$160,FALSE),0)</f>
        <v>7</v>
      </c>
      <c r="AX120" s="1">
        <f>IFERROR(VLOOKUP($B120,'4月男'!$A$8:$BV$90,市町村別自殺者集計表!AX$160,FALSE),0)</f>
        <v>6</v>
      </c>
      <c r="AY120" s="1">
        <f>IFERROR(VLOOKUP($B120,'4月男'!$A$8:$BV$90,市町村別自殺者集計表!AY$160,FALSE),0)</f>
        <v>7</v>
      </c>
      <c r="AZ120" s="1">
        <f>IFERROR(VLOOKUP($B120,'4月男'!$A$8:$BV$90,市町村別自殺者集計表!AZ$160,FALSE),0)</f>
        <v>4</v>
      </c>
      <c r="BA120" s="1">
        <f>IFERROR(VLOOKUP($B120,'4月男'!$A$8:$BV$90,市町村別自殺者集計表!BA$160,FALSE),0)</f>
        <v>4</v>
      </c>
      <c r="BB120" s="1">
        <f>IFERROR(VLOOKUP($B120,'4月男'!$A$8:$BV$90,市町村別自殺者集計表!BB$160,FALSE),0)</f>
        <v>5</v>
      </c>
      <c r="BC120" s="1">
        <f>IFERROR(VLOOKUP($B120,'4月男'!$A$8:$BV$90,市町村別自殺者集計表!BC$160,FALSE),0)</f>
        <v>1</v>
      </c>
      <c r="BD120" s="1">
        <f>IFERROR(VLOOKUP($B120,'4月男'!$A$8:$BV$90,市町村別自殺者集計表!BD$160,FALSE),0)</f>
        <v>12</v>
      </c>
      <c r="BE120" s="1">
        <f>IFERROR(VLOOKUP($B120,'4月男'!$A$8:$BV$90,市町村別自殺者集計表!BE$160,FALSE),0)</f>
        <v>12</v>
      </c>
      <c r="BF120" s="1">
        <f>IFERROR(VLOOKUP($B120,'4月男'!$A$8:$BV$90,市町村別自殺者集計表!BF$160,FALSE),0)</f>
        <v>9</v>
      </c>
      <c r="BG120" s="1">
        <f>IFERROR(VLOOKUP($B120,'4月男'!$A$8:$BV$90,市町村別自殺者集計表!BG$160,FALSE),0)</f>
        <v>12</v>
      </c>
      <c r="BH120" s="1">
        <f>IFERROR(VLOOKUP($B120,'4月男'!$A$8:$BV$90,市町村別自殺者集計表!BH$160,FALSE),0)</f>
        <v>9</v>
      </c>
      <c r="BI120" s="1">
        <f>IFERROR(VLOOKUP($B120,'4月男'!$A$8:$BV$90,市町村別自殺者集計表!BI$160,FALSE),0)</f>
        <v>7</v>
      </c>
      <c r="BJ120" s="1">
        <f>IFERROR(VLOOKUP($B120,'4月男'!$A$8:$BV$90,市町村別自殺者集計表!BJ$160,FALSE),0)</f>
        <v>6</v>
      </c>
      <c r="BK120" s="1">
        <f>IFERROR(VLOOKUP($B120,'4月男'!$A$8:$BV$90,市町村別自殺者集計表!BK$160,FALSE),0)</f>
        <v>13</v>
      </c>
      <c r="BL120" s="1">
        <f>IFERROR(VLOOKUP($B120,'4月男'!$A$8:$BV$90,市町村別自殺者集計表!BL$160,FALSE),0)</f>
        <v>0</v>
      </c>
      <c r="BM120" s="1">
        <f>IFERROR(VLOOKUP($B120,'4月男'!$A$8:$BV$90,市町村別自殺者集計表!BM$160,FALSE),0)</f>
        <v>8</v>
      </c>
      <c r="BN120" s="1">
        <f>IFERROR(VLOOKUP($B120,'4月男'!$A$8:$BV$90,市町村別自殺者集計表!BN$160,FALSE),0)</f>
        <v>48</v>
      </c>
      <c r="BO120" s="1">
        <f>IFERROR(VLOOKUP($B120,'4月男'!$A$8:$BV$90,市町村別自殺者集計表!BO$160,FALSE),0)</f>
        <v>18</v>
      </c>
      <c r="BP120" s="1">
        <f>IFERROR(VLOOKUP($B120,'4月男'!$A$8:$BV$90,市町村別自殺者集計表!BP$160,FALSE),0)</f>
        <v>6</v>
      </c>
      <c r="BQ120" s="1">
        <f>IFERROR(VLOOKUP($B120,'4月男'!$A$8:$BV$90,市町村別自殺者集計表!BQ$160,FALSE),0)</f>
        <v>3</v>
      </c>
      <c r="BR120" s="1">
        <f>IFERROR(VLOOKUP($B120,'4月男'!$A$8:$BV$90,市町村別自殺者集計表!BR$160,FALSE),0)</f>
        <v>4</v>
      </c>
      <c r="BS120" s="1">
        <f>IFERROR(VLOOKUP($B120,'4月男'!$A$8:$BV$90,市町村別自殺者集計表!BS$160,FALSE),0)</f>
        <v>2</v>
      </c>
      <c r="BT120" s="1">
        <f>IFERROR(VLOOKUP($B120,'4月男'!$A$8:$BV$90,市町村別自殺者集計表!BT$160,FALSE),0)</f>
        <v>3</v>
      </c>
      <c r="BU120" s="1">
        <f>IFERROR(VLOOKUP($B120,'4月男'!$A$8:$BV$90,市町村別自殺者集計表!BU$160,FALSE),0)</f>
        <v>8</v>
      </c>
      <c r="BV120" s="1">
        <f>IFERROR(VLOOKUP($B120,'4月男'!$A$8:$BV$90,市町村別自殺者集計表!BV$160,FALSE),0)</f>
        <v>46</v>
      </c>
      <c r="BW120" s="1">
        <f>IFERROR(VLOOKUP($B120,'4月男'!$A$8:$BV$90,市町村別自殺者集計表!BW$160,FALSE),0)</f>
        <v>14</v>
      </c>
    </row>
    <row r="121" spans="1:76" hidden="1" x14ac:dyDescent="0.15">
      <c r="A121" s="1" t="s">
        <v>348</v>
      </c>
      <c r="B121" s="128">
        <f t="shared" si="52"/>
        <v>270000</v>
      </c>
      <c r="C121" s="128" t="str">
        <f t="shared" si="53"/>
        <v>大阪府</v>
      </c>
      <c r="E121" s="1">
        <f>IFERROR(VLOOKUP($B121,'4月女'!$A$8:$BV$90,市町村別自殺者集計表!E$160,FALSE),0)</f>
        <v>34</v>
      </c>
      <c r="F121" s="1">
        <f>IFERROR(VLOOKUP($B121,'4月女'!$A$8:$BV$90,市町村別自殺者集計表!F$160,FALSE),0)</f>
        <v>0.74270959999999997</v>
      </c>
      <c r="G121" s="1">
        <f>IFERROR(VLOOKUP($B121,'4月女'!$A$8:$BV$90,市町村別自殺者集計表!G$160,FALSE),0)</f>
        <v>9.0363009999999999</v>
      </c>
      <c r="H121" s="1">
        <f>IFERROR(VLOOKUP($B121,'4月女'!$A$8:$BV$90,市町村別自殺者集計表!H$160,FALSE),0)</f>
        <v>4</v>
      </c>
      <c r="I121" s="1">
        <f>IFERROR(VLOOKUP($B121,'4月女'!$A$8:$BV$90,市町村別自殺者集計表!I$160,FALSE),0)</f>
        <v>2</v>
      </c>
      <c r="J121" s="1">
        <f>IFERROR(VLOOKUP($B121,'4月女'!$A$8:$BV$90,市町村別自殺者集計表!J$160,FALSE),0)</f>
        <v>4</v>
      </c>
      <c r="K121" s="1">
        <f>IFERROR(VLOOKUP($B121,'4月女'!$A$8:$BV$90,市町村別自殺者集計表!K$160,FALSE),0)</f>
        <v>6</v>
      </c>
      <c r="L121" s="1">
        <f>IFERROR(VLOOKUP($B121,'4月女'!$A$8:$BV$90,市町村別自殺者集計表!L$160,FALSE),0)</f>
        <v>4</v>
      </c>
      <c r="M121" s="1">
        <f>IFERROR(VLOOKUP($B121,'4月女'!$A$8:$BV$90,市町村別自殺者集計表!M$160,FALSE),0)</f>
        <v>7</v>
      </c>
      <c r="N121" s="1">
        <f>IFERROR(VLOOKUP($B121,'4月女'!$A$8:$BV$90,市町村別自殺者集計表!N$160,FALSE),0)</f>
        <v>6</v>
      </c>
      <c r="O121" s="1">
        <f>IFERROR(VLOOKUP($B121,'4月女'!$A$8:$BV$90,市町村別自殺者集計表!O$160,FALSE),0)</f>
        <v>1</v>
      </c>
      <c r="P121" s="1">
        <f>IFERROR(VLOOKUP($B121,'4月女'!$A$8:$BV$90,市町村別自殺者集計表!P$160,FALSE),0)</f>
        <v>0</v>
      </c>
      <c r="Q121" s="1">
        <f>IFERROR(VLOOKUP($B121,'4月女'!$A$8:$BV$90,市町村別自殺者集計表!Q$160,FALSE),0)</f>
        <v>26</v>
      </c>
      <c r="R121" s="1">
        <f>IFERROR(VLOOKUP($B121,'4月女'!$A$8:$BV$90,市町村別自殺者集計表!R$160,FALSE),0)</f>
        <v>8</v>
      </c>
      <c r="S121" s="1">
        <f>IFERROR(VLOOKUP($B121,'4月女'!$A$8:$BV$90,市町村別自殺者集計表!S$160,FALSE),0)</f>
        <v>0</v>
      </c>
      <c r="T121" s="1">
        <f>IFERROR(VLOOKUP($B121,'4月女'!$A$8:$BV$90,市町村別自殺者集計表!T$160,FALSE),0)</f>
        <v>2</v>
      </c>
      <c r="U121" s="1">
        <f>IFERROR(VLOOKUP($B121,'4月女'!$A$8:$BV$90,市町村別自殺者集計表!U$160,FALSE),0)</f>
        <v>4</v>
      </c>
      <c r="V121" s="1">
        <f>IFERROR(VLOOKUP($B121,'4月女'!$A$8:$BV$90,市町村別自殺者集計表!V$160,FALSE),0)</f>
        <v>28</v>
      </c>
      <c r="W121" s="1">
        <f>IFERROR(VLOOKUP($B121,'4月女'!$A$8:$BV$90,市町村別自殺者集計表!W$160,FALSE),0)</f>
        <v>2</v>
      </c>
      <c r="X121" s="1">
        <f>IFERROR(VLOOKUP($B121,'4月女'!$A$8:$BV$90,市町村別自殺者集計表!X$160,FALSE),0)</f>
        <v>26</v>
      </c>
      <c r="Y121" s="1">
        <f>IFERROR(VLOOKUP($B121,'4月女'!$A$8:$BV$90,市町村別自殺者集計表!Y$160,FALSE),0)</f>
        <v>5</v>
      </c>
      <c r="Z121" s="1">
        <f>IFERROR(VLOOKUP($B121,'4月女'!$A$8:$BV$90,市町村別自殺者集計表!Z$160,FALSE),0)</f>
        <v>1</v>
      </c>
      <c r="AA121" s="1">
        <f>IFERROR(VLOOKUP($B121,'4月女'!$A$8:$BV$90,市町村別自殺者集計表!AA$160,FALSE),0)</f>
        <v>13</v>
      </c>
      <c r="AB121" s="1">
        <f>IFERROR(VLOOKUP($B121,'4月女'!$A$8:$BV$90,市町村別自殺者集計表!AB$160,FALSE),0)</f>
        <v>7</v>
      </c>
      <c r="AC121" s="1">
        <f>IFERROR(VLOOKUP($B121,'4月女'!$A$8:$BV$90,市町村別自殺者集計表!AC$160,FALSE),0)</f>
        <v>0</v>
      </c>
      <c r="AD121" s="1">
        <f>IFERROR(VLOOKUP($B121,'4月女'!$A$8:$BV$90,市町村別自殺者集計表!AD$160,FALSE),0)</f>
        <v>23</v>
      </c>
      <c r="AE121" s="1">
        <f>IFERROR(VLOOKUP($B121,'4月女'!$A$8:$BV$90,市町村別自殺者集計表!AE$160,FALSE),0)</f>
        <v>7</v>
      </c>
      <c r="AF121" s="1">
        <f>IFERROR(VLOOKUP($B121,'4月女'!$A$8:$BV$90,市町村別自殺者集計表!AF$160,FALSE),0)</f>
        <v>0</v>
      </c>
      <c r="AG121" s="1">
        <f>IFERROR(VLOOKUP($B121,'4月女'!$A$8:$BV$90,市町村別自殺者集計表!AG$160,FALSE),0)</f>
        <v>2</v>
      </c>
      <c r="AH121" s="1">
        <f>IFERROR(VLOOKUP($B121,'4月女'!$A$8:$BV$90,市町村別自殺者集計表!AH$160,FALSE),0)</f>
        <v>0</v>
      </c>
      <c r="AI121" s="1">
        <f>IFERROR(VLOOKUP($B121,'4月女'!$A$8:$BV$90,市町村別自殺者集計表!AI$160,FALSE),0)</f>
        <v>2</v>
      </c>
      <c r="AJ121" s="1">
        <f>IFERROR(VLOOKUP($B121,'4月女'!$A$8:$BV$90,市町村別自殺者集計表!AJ$160,FALSE),0)</f>
        <v>0</v>
      </c>
      <c r="AK121" s="1">
        <f>IFERROR(VLOOKUP($B121,'4月女'!$A$8:$BV$90,市町村別自殺者集計表!AK$160,FALSE),0)</f>
        <v>18</v>
      </c>
      <c r="AL121" s="1">
        <f>IFERROR(VLOOKUP($B121,'4月女'!$A$8:$BV$90,市町村別自殺者集計表!AL$160,FALSE),0)</f>
        <v>2</v>
      </c>
      <c r="AM121" s="1">
        <f>IFERROR(VLOOKUP($B121,'4月女'!$A$8:$BV$90,市町村別自殺者集計表!AM$160,FALSE),0)</f>
        <v>2</v>
      </c>
      <c r="AN121" s="1">
        <f>IFERROR(VLOOKUP($B121,'4月女'!$A$8:$BV$90,市町村別自殺者集計表!AN$160,FALSE),0)</f>
        <v>8</v>
      </c>
      <c r="AO121" s="1">
        <f>IFERROR(VLOOKUP($B121,'4月女'!$A$8:$BV$90,市町村別自殺者集計表!AO$160,FALSE),0)</f>
        <v>2</v>
      </c>
      <c r="AP121" s="1">
        <f>IFERROR(VLOOKUP($B121,'4月女'!$A$8:$BV$90,市町村別自殺者集計表!AP$160,FALSE),0)</f>
        <v>2</v>
      </c>
      <c r="AQ121" s="1">
        <f>IFERROR(VLOOKUP($B121,'4月女'!$A$8:$BV$90,市町村別自殺者集計表!AQ$160,FALSE),0)</f>
        <v>0</v>
      </c>
      <c r="AR121" s="1">
        <f>IFERROR(VLOOKUP($B121,'4月女'!$A$8:$BV$90,市町村別自殺者集計表!AR$160,FALSE),0)</f>
        <v>3</v>
      </c>
      <c r="AS121" s="1">
        <f>IFERROR(VLOOKUP($B121,'4月女'!$A$8:$BV$90,市町村別自殺者集計表!AS$160,FALSE),0)</f>
        <v>2</v>
      </c>
      <c r="AT121" s="1">
        <f>IFERROR(VLOOKUP($B121,'4月女'!$A$8:$BV$90,市町村別自殺者集計表!AT$160,FALSE),0)</f>
        <v>0</v>
      </c>
      <c r="AU121" s="1">
        <f>IFERROR(VLOOKUP($B121,'4月女'!$A$8:$BV$90,市町村別自殺者集計表!AU$160,FALSE),0)</f>
        <v>1</v>
      </c>
      <c r="AV121" s="1">
        <f>IFERROR(VLOOKUP($B121,'4月女'!$A$8:$BV$90,市町村別自殺者集計表!AV$160,FALSE),0)</f>
        <v>1</v>
      </c>
      <c r="AW121" s="1">
        <f>IFERROR(VLOOKUP($B121,'4月女'!$A$8:$BV$90,市町村別自殺者集計表!AW$160,FALSE),0)</f>
        <v>2</v>
      </c>
      <c r="AX121" s="1">
        <f>IFERROR(VLOOKUP($B121,'4月女'!$A$8:$BV$90,市町村別自殺者集計表!AX$160,FALSE),0)</f>
        <v>1</v>
      </c>
      <c r="AY121" s="1">
        <f>IFERROR(VLOOKUP($B121,'4月女'!$A$8:$BV$90,市町村別自殺者集計表!AY$160,FALSE),0)</f>
        <v>8</v>
      </c>
      <c r="AZ121" s="1">
        <f>IFERROR(VLOOKUP($B121,'4月女'!$A$8:$BV$90,市町村別自殺者集計表!AZ$160,FALSE),0)</f>
        <v>3</v>
      </c>
      <c r="BA121" s="1">
        <f>IFERROR(VLOOKUP($B121,'4月女'!$A$8:$BV$90,市町村別自殺者集計表!BA$160,FALSE),0)</f>
        <v>1</v>
      </c>
      <c r="BB121" s="1">
        <f>IFERROR(VLOOKUP($B121,'4月女'!$A$8:$BV$90,市町村別自殺者集計表!BB$160,FALSE),0)</f>
        <v>4</v>
      </c>
      <c r="BC121" s="1">
        <f>IFERROR(VLOOKUP($B121,'4月女'!$A$8:$BV$90,市町村別自殺者集計表!BC$160,FALSE),0)</f>
        <v>0</v>
      </c>
      <c r="BD121" s="1">
        <f>IFERROR(VLOOKUP($B121,'4月女'!$A$8:$BV$90,市町村別自殺者集計表!BD$160,FALSE),0)</f>
        <v>8</v>
      </c>
      <c r="BE121" s="1">
        <f>IFERROR(VLOOKUP($B121,'4月女'!$A$8:$BV$90,市町村別自殺者集計表!BE$160,FALSE),0)</f>
        <v>4</v>
      </c>
      <c r="BF121" s="1">
        <f>IFERROR(VLOOKUP($B121,'4月女'!$A$8:$BV$90,市町村別自殺者集計表!BF$160,FALSE),0)</f>
        <v>4</v>
      </c>
      <c r="BG121" s="1">
        <f>IFERROR(VLOOKUP($B121,'4月女'!$A$8:$BV$90,市町村別自殺者集計表!BG$160,FALSE),0)</f>
        <v>7</v>
      </c>
      <c r="BH121" s="1">
        <f>IFERROR(VLOOKUP($B121,'4月女'!$A$8:$BV$90,市町村別自殺者集計表!BH$160,FALSE),0)</f>
        <v>4</v>
      </c>
      <c r="BI121" s="1">
        <f>IFERROR(VLOOKUP($B121,'4月女'!$A$8:$BV$90,市町村別自殺者集計表!BI$160,FALSE),0)</f>
        <v>10</v>
      </c>
      <c r="BJ121" s="1">
        <f>IFERROR(VLOOKUP($B121,'4月女'!$A$8:$BV$90,市町村別自殺者集計表!BJ$160,FALSE),0)</f>
        <v>2</v>
      </c>
      <c r="BK121" s="1">
        <f>IFERROR(VLOOKUP($B121,'4月女'!$A$8:$BV$90,市町村別自殺者集計表!BK$160,FALSE),0)</f>
        <v>1</v>
      </c>
      <c r="BL121" s="1">
        <f>IFERROR(VLOOKUP($B121,'4月女'!$A$8:$BV$90,市町村別自殺者集計表!BL$160,FALSE),0)</f>
        <v>2</v>
      </c>
      <c r="BM121" s="1">
        <f>IFERROR(VLOOKUP($B121,'4月女'!$A$8:$BV$90,市町村別自殺者集計表!BM$160,FALSE),0)</f>
        <v>10</v>
      </c>
      <c r="BN121" s="1">
        <f>IFERROR(VLOOKUP($B121,'4月女'!$A$8:$BV$90,市町村別自殺者集計表!BN$160,FALSE),0)</f>
        <v>28</v>
      </c>
      <c r="BO121" s="1">
        <f>IFERROR(VLOOKUP($B121,'4月女'!$A$8:$BV$90,市町村別自殺者集計表!BO$160,FALSE),0)</f>
        <v>3</v>
      </c>
      <c r="BP121" s="1">
        <f>IFERROR(VLOOKUP($B121,'4月女'!$A$8:$BV$90,市町村別自殺者集計表!BP$160,FALSE),0)</f>
        <v>1</v>
      </c>
      <c r="BQ121" s="1">
        <f>IFERROR(VLOOKUP($B121,'4月女'!$A$8:$BV$90,市町村別自殺者集計表!BQ$160,FALSE),0)</f>
        <v>2</v>
      </c>
      <c r="BR121" s="1">
        <f>IFERROR(VLOOKUP($B121,'4月女'!$A$8:$BV$90,市町村別自殺者集計表!BR$160,FALSE),0)</f>
        <v>0</v>
      </c>
      <c r="BS121" s="1">
        <f>IFERROR(VLOOKUP($B121,'4月女'!$A$8:$BV$90,市町村別自殺者集計表!BS$160,FALSE),0)</f>
        <v>0</v>
      </c>
      <c r="BT121" s="1">
        <f>IFERROR(VLOOKUP($B121,'4月女'!$A$8:$BV$90,市町村別自殺者集計表!BT$160,FALSE),0)</f>
        <v>1</v>
      </c>
      <c r="BU121" s="1">
        <f>IFERROR(VLOOKUP($B121,'4月女'!$A$8:$BV$90,市町村別自殺者集計表!BU$160,FALSE),0)</f>
        <v>12</v>
      </c>
      <c r="BV121" s="1">
        <f>IFERROR(VLOOKUP($B121,'4月女'!$A$8:$BV$90,市町村別自殺者集計表!BV$160,FALSE),0)</f>
        <v>19</v>
      </c>
      <c r="BW121" s="1">
        <f>IFERROR(VLOOKUP($B121,'4月女'!$A$8:$BV$90,市町村別自殺者集計表!BW$160,FALSE),0)</f>
        <v>3</v>
      </c>
    </row>
    <row r="122" spans="1:76" hidden="1" x14ac:dyDescent="0.15">
      <c r="A122" s="1" t="s">
        <v>349</v>
      </c>
      <c r="B122" s="128">
        <f t="shared" si="52"/>
        <v>270000</v>
      </c>
      <c r="C122" s="128" t="str">
        <f t="shared" si="53"/>
        <v>大阪府</v>
      </c>
      <c r="E122" s="1">
        <f>IFERROR(VLOOKUP($B122,'4月総数'!$A$8:$BV$90,市町村別自殺者集計表!E$160,FALSE),0)</f>
        <v>102</v>
      </c>
      <c r="F122" s="1">
        <f>IFERROR(VLOOKUP($B122,'4月総数'!$A$8:$BV$90,市町村別自殺者集計表!F$160,FALSE),0)</f>
        <v>1.1526730000000001</v>
      </c>
      <c r="G122" s="1">
        <f>IFERROR(VLOOKUP($B122,'4月総数'!$A$8:$BV$90,市町村別自殺者集計表!G$160,FALSE),0)</f>
        <v>14.024190000000001</v>
      </c>
      <c r="H122" s="1">
        <f>IFERROR(VLOOKUP($B122,'4月総数'!$A$8:$BV$90,市町村別自殺者集計表!H$160,FALSE),0)</f>
        <v>7</v>
      </c>
      <c r="I122" s="1">
        <f>IFERROR(VLOOKUP($B122,'4月総数'!$A$8:$BV$90,市町村別自殺者集計表!I$160,FALSE),0)</f>
        <v>10</v>
      </c>
      <c r="J122" s="1">
        <f>IFERROR(VLOOKUP($B122,'4月総数'!$A$8:$BV$90,市町村別自殺者集計表!J$160,FALSE),0)</f>
        <v>10</v>
      </c>
      <c r="K122" s="1">
        <f>IFERROR(VLOOKUP($B122,'4月総数'!$A$8:$BV$90,市町村別自殺者集計表!K$160,FALSE),0)</f>
        <v>18</v>
      </c>
      <c r="L122" s="1">
        <f>IFERROR(VLOOKUP($B122,'4月総数'!$A$8:$BV$90,市町村別自殺者集計表!L$160,FALSE),0)</f>
        <v>20</v>
      </c>
      <c r="M122" s="1">
        <f>IFERROR(VLOOKUP($B122,'4月総数'!$A$8:$BV$90,市町村別自殺者集計表!M$160,FALSE),0)</f>
        <v>18</v>
      </c>
      <c r="N122" s="1">
        <f>IFERROR(VLOOKUP($B122,'4月総数'!$A$8:$BV$90,市町村別自殺者集計表!N$160,FALSE),0)</f>
        <v>13</v>
      </c>
      <c r="O122" s="1">
        <f>IFERROR(VLOOKUP($B122,'4月総数'!$A$8:$BV$90,市町村別自殺者集計表!O$160,FALSE),0)</f>
        <v>6</v>
      </c>
      <c r="P122" s="1">
        <f>IFERROR(VLOOKUP($B122,'4月総数'!$A$8:$BV$90,市町村別自殺者集計表!P$160,FALSE),0)</f>
        <v>0</v>
      </c>
      <c r="Q122" s="1">
        <f>IFERROR(VLOOKUP($B122,'4月総数'!$A$8:$BV$90,市町村別自殺者集計表!Q$160,FALSE),0)</f>
        <v>58</v>
      </c>
      <c r="R122" s="1">
        <f>IFERROR(VLOOKUP($B122,'4月総数'!$A$8:$BV$90,市町村別自殺者集計表!R$160,FALSE),0)</f>
        <v>44</v>
      </c>
      <c r="S122" s="1">
        <f>IFERROR(VLOOKUP($B122,'4月総数'!$A$8:$BV$90,市町村別自殺者集計表!S$160,FALSE),0)</f>
        <v>0</v>
      </c>
      <c r="T122" s="1">
        <f>IFERROR(VLOOKUP($B122,'4月総数'!$A$8:$BV$90,市町村別自殺者集計表!T$160,FALSE),0)</f>
        <v>9</v>
      </c>
      <c r="U122" s="1">
        <f>IFERROR(VLOOKUP($B122,'4月総数'!$A$8:$BV$90,市町村別自殺者集計表!U$160,FALSE),0)</f>
        <v>15</v>
      </c>
      <c r="V122" s="1">
        <f>IFERROR(VLOOKUP($B122,'4月総数'!$A$8:$BV$90,市町村別自殺者集計表!V$160,FALSE),0)</f>
        <v>78</v>
      </c>
      <c r="W122" s="1">
        <f>IFERROR(VLOOKUP($B122,'4月総数'!$A$8:$BV$90,市町村別自殺者集計表!W$160,FALSE),0)</f>
        <v>9</v>
      </c>
      <c r="X122" s="1">
        <f>IFERROR(VLOOKUP($B122,'4月総数'!$A$8:$BV$90,市町村別自殺者集計表!X$160,FALSE),0)</f>
        <v>69</v>
      </c>
      <c r="Y122" s="1">
        <f>IFERROR(VLOOKUP($B122,'4月総数'!$A$8:$BV$90,市町村別自殺者集計表!Y$160,FALSE),0)</f>
        <v>5</v>
      </c>
      <c r="Z122" s="1">
        <f>IFERROR(VLOOKUP($B122,'4月総数'!$A$8:$BV$90,市町村別自殺者集計表!Z$160,FALSE),0)</f>
        <v>2</v>
      </c>
      <c r="AA122" s="1">
        <f>IFERROR(VLOOKUP($B122,'4月総数'!$A$8:$BV$90,市町村別自殺者集計表!AA$160,FALSE),0)</f>
        <v>37</v>
      </c>
      <c r="AB122" s="1">
        <f>IFERROR(VLOOKUP($B122,'4月総数'!$A$8:$BV$90,市町村別自殺者集計表!AB$160,FALSE),0)</f>
        <v>25</v>
      </c>
      <c r="AC122" s="1">
        <f>IFERROR(VLOOKUP($B122,'4月総数'!$A$8:$BV$90,市町村別自殺者集計表!AC$160,FALSE),0)</f>
        <v>0</v>
      </c>
      <c r="AD122" s="1">
        <f>IFERROR(VLOOKUP($B122,'4月総数'!$A$8:$BV$90,市町村別自殺者集計表!AD$160,FALSE),0)</f>
        <v>54</v>
      </c>
      <c r="AE122" s="1">
        <f>IFERROR(VLOOKUP($B122,'4月総数'!$A$8:$BV$90,市町村別自殺者集計表!AE$160,FALSE),0)</f>
        <v>22</v>
      </c>
      <c r="AF122" s="1">
        <f>IFERROR(VLOOKUP($B122,'4月総数'!$A$8:$BV$90,市町村別自殺者集計表!AF$160,FALSE),0)</f>
        <v>2</v>
      </c>
      <c r="AG122" s="1">
        <f>IFERROR(VLOOKUP($B122,'4月総数'!$A$8:$BV$90,市町村別自殺者集計表!AG$160,FALSE),0)</f>
        <v>3</v>
      </c>
      <c r="AH122" s="1">
        <f>IFERROR(VLOOKUP($B122,'4月総数'!$A$8:$BV$90,市町村別自殺者集計表!AH$160,FALSE),0)</f>
        <v>1</v>
      </c>
      <c r="AI122" s="1">
        <f>IFERROR(VLOOKUP($B122,'4月総数'!$A$8:$BV$90,市町村別自殺者集計表!AI$160,FALSE),0)</f>
        <v>20</v>
      </c>
      <c r="AJ122" s="1">
        <f>IFERROR(VLOOKUP($B122,'4月総数'!$A$8:$BV$90,市町村別自殺者集計表!AJ$160,FALSE),0)</f>
        <v>0</v>
      </c>
      <c r="AK122" s="1">
        <f>IFERROR(VLOOKUP($B122,'4月総数'!$A$8:$BV$90,市町村別自殺者集計表!AK$160,FALSE),0)</f>
        <v>55</v>
      </c>
      <c r="AL122" s="1">
        <f>IFERROR(VLOOKUP($B122,'4月総数'!$A$8:$BV$90,市町村別自殺者集計表!AL$160,FALSE),0)</f>
        <v>3</v>
      </c>
      <c r="AM122" s="1">
        <f>IFERROR(VLOOKUP($B122,'4月総数'!$A$8:$BV$90,市町村別自殺者集計表!AM$160,FALSE),0)</f>
        <v>6</v>
      </c>
      <c r="AN122" s="1">
        <f>IFERROR(VLOOKUP($B122,'4月総数'!$A$8:$BV$90,市町村別自殺者集計表!AN$160,FALSE),0)</f>
        <v>23</v>
      </c>
      <c r="AO122" s="1">
        <f>IFERROR(VLOOKUP($B122,'4月総数'!$A$8:$BV$90,市町村別自殺者集計表!AO$160,FALSE),0)</f>
        <v>7</v>
      </c>
      <c r="AP122" s="1">
        <f>IFERROR(VLOOKUP($B122,'4月総数'!$A$8:$BV$90,市町村別自殺者集計表!AP$160,FALSE),0)</f>
        <v>8</v>
      </c>
      <c r="AQ122" s="1">
        <f>IFERROR(VLOOKUP($B122,'4月総数'!$A$8:$BV$90,市町村別自殺者集計表!AQ$160,FALSE),0)</f>
        <v>0</v>
      </c>
      <c r="AR122" s="1">
        <f>IFERROR(VLOOKUP($B122,'4月総数'!$A$8:$BV$90,市町村別自殺者集計表!AR$160,FALSE),0)</f>
        <v>9</v>
      </c>
      <c r="AS122" s="1">
        <f>IFERROR(VLOOKUP($B122,'4月総数'!$A$8:$BV$90,市町村別自殺者集計表!AS$160,FALSE),0)</f>
        <v>4</v>
      </c>
      <c r="AT122" s="1">
        <f>IFERROR(VLOOKUP($B122,'4月総数'!$A$8:$BV$90,市町村別自殺者集計表!AT$160,FALSE),0)</f>
        <v>5</v>
      </c>
      <c r="AU122" s="1">
        <f>IFERROR(VLOOKUP($B122,'4月総数'!$A$8:$BV$90,市町村別自殺者集計表!AU$160,FALSE),0)</f>
        <v>5</v>
      </c>
      <c r="AV122" s="1">
        <f>IFERROR(VLOOKUP($B122,'4月総数'!$A$8:$BV$90,市町村別自殺者集計表!AV$160,FALSE),0)</f>
        <v>6</v>
      </c>
      <c r="AW122" s="1">
        <f>IFERROR(VLOOKUP($B122,'4月総数'!$A$8:$BV$90,市町村別自殺者集計表!AW$160,FALSE),0)</f>
        <v>9</v>
      </c>
      <c r="AX122" s="1">
        <f>IFERROR(VLOOKUP($B122,'4月総数'!$A$8:$BV$90,市町村別自殺者集計表!AX$160,FALSE),0)</f>
        <v>7</v>
      </c>
      <c r="AY122" s="1">
        <f>IFERROR(VLOOKUP($B122,'4月総数'!$A$8:$BV$90,市町村別自殺者集計表!AY$160,FALSE),0)</f>
        <v>15</v>
      </c>
      <c r="AZ122" s="1">
        <f>IFERROR(VLOOKUP($B122,'4月総数'!$A$8:$BV$90,市町村別自殺者集計表!AZ$160,FALSE),0)</f>
        <v>7</v>
      </c>
      <c r="BA122" s="1">
        <f>IFERROR(VLOOKUP($B122,'4月総数'!$A$8:$BV$90,市町村別自殺者集計表!BA$160,FALSE),0)</f>
        <v>5</v>
      </c>
      <c r="BB122" s="1">
        <f>IFERROR(VLOOKUP($B122,'4月総数'!$A$8:$BV$90,市町村別自殺者集計表!BB$160,FALSE),0)</f>
        <v>9</v>
      </c>
      <c r="BC122" s="1">
        <f>IFERROR(VLOOKUP($B122,'4月総数'!$A$8:$BV$90,市町村別自殺者集計表!BC$160,FALSE),0)</f>
        <v>1</v>
      </c>
      <c r="BD122" s="1">
        <f>IFERROR(VLOOKUP($B122,'4月総数'!$A$8:$BV$90,市町村別自殺者集計表!BD$160,FALSE),0)</f>
        <v>20</v>
      </c>
      <c r="BE122" s="1">
        <f>IFERROR(VLOOKUP($B122,'4月総数'!$A$8:$BV$90,市町村別自殺者集計表!BE$160,FALSE),0)</f>
        <v>16</v>
      </c>
      <c r="BF122" s="1">
        <f>IFERROR(VLOOKUP($B122,'4月総数'!$A$8:$BV$90,市町村別自殺者集計表!BF$160,FALSE),0)</f>
        <v>13</v>
      </c>
      <c r="BG122" s="1">
        <f>IFERROR(VLOOKUP($B122,'4月総数'!$A$8:$BV$90,市町村別自殺者集計表!BG$160,FALSE),0)</f>
        <v>19</v>
      </c>
      <c r="BH122" s="1">
        <f>IFERROR(VLOOKUP($B122,'4月総数'!$A$8:$BV$90,市町村別自殺者集計表!BH$160,FALSE),0)</f>
        <v>13</v>
      </c>
      <c r="BI122" s="1">
        <f>IFERROR(VLOOKUP($B122,'4月総数'!$A$8:$BV$90,市町村別自殺者集計表!BI$160,FALSE),0)</f>
        <v>17</v>
      </c>
      <c r="BJ122" s="1">
        <f>IFERROR(VLOOKUP($B122,'4月総数'!$A$8:$BV$90,市町村別自殺者集計表!BJ$160,FALSE),0)</f>
        <v>8</v>
      </c>
      <c r="BK122" s="1">
        <f>IFERROR(VLOOKUP($B122,'4月総数'!$A$8:$BV$90,市町村別自殺者集計表!BK$160,FALSE),0)</f>
        <v>14</v>
      </c>
      <c r="BL122" s="1">
        <f>IFERROR(VLOOKUP($B122,'4月総数'!$A$8:$BV$90,市町村別自殺者集計表!BL$160,FALSE),0)</f>
        <v>2</v>
      </c>
      <c r="BM122" s="1">
        <f>IFERROR(VLOOKUP($B122,'4月総数'!$A$8:$BV$90,市町村別自殺者集計表!BM$160,FALSE),0)</f>
        <v>18</v>
      </c>
      <c r="BN122" s="1">
        <f>IFERROR(VLOOKUP($B122,'4月総数'!$A$8:$BV$90,市町村別自殺者集計表!BN$160,FALSE),0)</f>
        <v>76</v>
      </c>
      <c r="BO122" s="1">
        <f>IFERROR(VLOOKUP($B122,'4月総数'!$A$8:$BV$90,市町村別自殺者集計表!BO$160,FALSE),0)</f>
        <v>21</v>
      </c>
      <c r="BP122" s="1">
        <f>IFERROR(VLOOKUP($B122,'4月総数'!$A$8:$BV$90,市町村別自殺者集計表!BP$160,FALSE),0)</f>
        <v>7</v>
      </c>
      <c r="BQ122" s="1">
        <f>IFERROR(VLOOKUP($B122,'4月総数'!$A$8:$BV$90,市町村別自殺者集計表!BQ$160,FALSE),0)</f>
        <v>5</v>
      </c>
      <c r="BR122" s="1">
        <f>IFERROR(VLOOKUP($B122,'4月総数'!$A$8:$BV$90,市町村別自殺者集計表!BR$160,FALSE),0)</f>
        <v>4</v>
      </c>
      <c r="BS122" s="1">
        <f>IFERROR(VLOOKUP($B122,'4月総数'!$A$8:$BV$90,市町村別自殺者集計表!BS$160,FALSE),0)</f>
        <v>2</v>
      </c>
      <c r="BT122" s="1">
        <f>IFERROR(VLOOKUP($B122,'4月総数'!$A$8:$BV$90,市町村別自殺者集計表!BT$160,FALSE),0)</f>
        <v>4</v>
      </c>
      <c r="BU122" s="1">
        <f>IFERROR(VLOOKUP($B122,'4月総数'!$A$8:$BV$90,市町村別自殺者集計表!BU$160,FALSE),0)</f>
        <v>20</v>
      </c>
      <c r="BV122" s="1">
        <f>IFERROR(VLOOKUP($B122,'4月総数'!$A$8:$BV$90,市町村別自殺者集計表!BV$160,FALSE),0)</f>
        <v>65</v>
      </c>
      <c r="BW122" s="1">
        <f>IFERROR(VLOOKUP($B122,'4月総数'!$A$8:$BV$90,市町村別自殺者集計表!BW$160,FALSE),0)</f>
        <v>17</v>
      </c>
    </row>
    <row r="123" spans="1:76" hidden="1" x14ac:dyDescent="0.15">
      <c r="A123" s="1" t="s">
        <v>350</v>
      </c>
      <c r="B123" s="128">
        <f t="shared" si="52"/>
        <v>270000</v>
      </c>
      <c r="C123" s="128" t="str">
        <f t="shared" si="53"/>
        <v>大阪府</v>
      </c>
      <c r="E123" s="1">
        <f>IFERROR(VLOOKUP($B123,'5月男'!$A$8:$BV$90,市町村別自殺者集計表!E$160,FALSE),0)</f>
        <v>82</v>
      </c>
      <c r="F123" s="1">
        <f>IFERROR(VLOOKUP($B123,'5月男'!$A$8:$BV$90,市町村別自殺者集計表!F$160,FALSE),0)</f>
        <v>1.9198500000000001</v>
      </c>
      <c r="G123" s="1">
        <f>IFERROR(VLOOKUP($B123,'5月男'!$A$8:$BV$90,市町村別自殺者集計表!G$160,FALSE),0)</f>
        <v>22.604690000000002</v>
      </c>
      <c r="H123" s="1">
        <f>IFERROR(VLOOKUP($B123,'5月男'!$A$8:$BV$90,市町村別自殺者集計表!H$160,FALSE),0)</f>
        <v>5</v>
      </c>
      <c r="I123" s="1">
        <f>IFERROR(VLOOKUP($B123,'5月男'!$A$8:$BV$90,市町村別自殺者集計表!I$160,FALSE),0)</f>
        <v>4</v>
      </c>
      <c r="J123" s="1">
        <f>IFERROR(VLOOKUP($B123,'5月男'!$A$8:$BV$90,市町村別自殺者集計表!J$160,FALSE),0)</f>
        <v>9</v>
      </c>
      <c r="K123" s="1">
        <f>IFERROR(VLOOKUP($B123,'5月男'!$A$8:$BV$90,市町村別自殺者集計表!K$160,FALSE),0)</f>
        <v>11</v>
      </c>
      <c r="L123" s="1">
        <f>IFERROR(VLOOKUP($B123,'5月男'!$A$8:$BV$90,市町村別自殺者集計表!L$160,FALSE),0)</f>
        <v>22</v>
      </c>
      <c r="M123" s="1">
        <f>IFERROR(VLOOKUP($B123,'5月男'!$A$8:$BV$90,市町村別自殺者集計表!M$160,FALSE),0)</f>
        <v>7</v>
      </c>
      <c r="N123" s="1">
        <f>IFERROR(VLOOKUP($B123,'5月男'!$A$8:$BV$90,市町村別自殺者集計表!N$160,FALSE),0)</f>
        <v>17</v>
      </c>
      <c r="O123" s="1">
        <f>IFERROR(VLOOKUP($B123,'5月男'!$A$8:$BV$90,市町村別自殺者集計表!O$160,FALSE),0)</f>
        <v>7</v>
      </c>
      <c r="P123" s="1">
        <f>IFERROR(VLOOKUP($B123,'5月男'!$A$8:$BV$90,市町村別自殺者集計表!P$160,FALSE),0)</f>
        <v>0</v>
      </c>
      <c r="Q123" s="1">
        <f>IFERROR(VLOOKUP($B123,'5月男'!$A$8:$BV$90,市町村別自殺者集計表!Q$160,FALSE),0)</f>
        <v>47</v>
      </c>
      <c r="R123" s="1">
        <f>IFERROR(VLOOKUP($B123,'5月男'!$A$8:$BV$90,市町村別自殺者集計表!R$160,FALSE),0)</f>
        <v>35</v>
      </c>
      <c r="S123" s="1">
        <f>IFERROR(VLOOKUP($B123,'5月男'!$A$8:$BV$90,市町村別自殺者集計表!S$160,FALSE),0)</f>
        <v>0</v>
      </c>
      <c r="T123" s="1">
        <f>IFERROR(VLOOKUP($B123,'5月男'!$A$8:$BV$90,市町村別自殺者集計表!T$160,FALSE),0)</f>
        <v>4</v>
      </c>
      <c r="U123" s="1">
        <f>IFERROR(VLOOKUP($B123,'5月男'!$A$8:$BV$90,市町村別自殺者集計表!U$160,FALSE),0)</f>
        <v>25</v>
      </c>
      <c r="V123" s="1">
        <f>IFERROR(VLOOKUP($B123,'5月男'!$A$8:$BV$90,市町村別自殺者集計表!V$160,FALSE),0)</f>
        <v>53</v>
      </c>
      <c r="W123" s="1">
        <f>IFERROR(VLOOKUP($B123,'5月男'!$A$8:$BV$90,市町村別自殺者集計表!W$160,FALSE),0)</f>
        <v>6</v>
      </c>
      <c r="X123" s="1">
        <f>IFERROR(VLOOKUP($B123,'5月男'!$A$8:$BV$90,市町村別自殺者集計表!X$160,FALSE),0)</f>
        <v>47</v>
      </c>
      <c r="Y123" s="1">
        <f>IFERROR(VLOOKUP($B123,'5月男'!$A$8:$BV$90,市町村別自殺者集計表!Y$160,FALSE),0)</f>
        <v>0</v>
      </c>
      <c r="Z123" s="1">
        <f>IFERROR(VLOOKUP($B123,'5月男'!$A$8:$BV$90,市町村別自殺者集計表!Z$160,FALSE),0)</f>
        <v>1</v>
      </c>
      <c r="AA123" s="1">
        <f>IFERROR(VLOOKUP($B123,'5月男'!$A$8:$BV$90,市町村別自殺者集計表!AA$160,FALSE),0)</f>
        <v>36</v>
      </c>
      <c r="AB123" s="1">
        <f>IFERROR(VLOOKUP($B123,'5月男'!$A$8:$BV$90,市町村別自殺者集計表!AB$160,FALSE),0)</f>
        <v>10</v>
      </c>
      <c r="AC123" s="1">
        <f>IFERROR(VLOOKUP($B123,'5月男'!$A$8:$BV$90,市町村別自殺者集計表!AC$160,FALSE),0)</f>
        <v>0</v>
      </c>
      <c r="AD123" s="1">
        <f>IFERROR(VLOOKUP($B123,'5月男'!$A$8:$BV$90,市町村別自殺者集計表!AD$160,FALSE),0)</f>
        <v>43</v>
      </c>
      <c r="AE123" s="1">
        <f>IFERROR(VLOOKUP($B123,'5月男'!$A$8:$BV$90,市町村別自殺者集計表!AE$160,FALSE),0)</f>
        <v>13</v>
      </c>
      <c r="AF123" s="1">
        <f>IFERROR(VLOOKUP($B123,'5月男'!$A$8:$BV$90,市町村別自殺者集計表!AF$160,FALSE),0)</f>
        <v>5</v>
      </c>
      <c r="AG123" s="1">
        <f>IFERROR(VLOOKUP($B123,'5月男'!$A$8:$BV$90,市町村別自殺者集計表!AG$160,FALSE),0)</f>
        <v>3</v>
      </c>
      <c r="AH123" s="1">
        <f>IFERROR(VLOOKUP($B123,'5月男'!$A$8:$BV$90,市町村別自殺者集計表!AH$160,FALSE),0)</f>
        <v>2</v>
      </c>
      <c r="AI123" s="1">
        <f>IFERROR(VLOOKUP($B123,'5月男'!$A$8:$BV$90,市町村別自殺者集計表!AI$160,FALSE),0)</f>
        <v>16</v>
      </c>
      <c r="AJ123" s="1">
        <f>IFERROR(VLOOKUP($B123,'5月男'!$A$8:$BV$90,市町村別自殺者集計表!AJ$160,FALSE),0)</f>
        <v>0</v>
      </c>
      <c r="AK123" s="1">
        <f>IFERROR(VLOOKUP($B123,'5月男'!$A$8:$BV$90,市町村別自殺者集計表!AK$160,FALSE),0)</f>
        <v>51</v>
      </c>
      <c r="AL123" s="1">
        <f>IFERROR(VLOOKUP($B123,'5月男'!$A$8:$BV$90,市町村別自殺者集計表!AL$160,FALSE),0)</f>
        <v>1</v>
      </c>
      <c r="AM123" s="1">
        <f>IFERROR(VLOOKUP($B123,'5月男'!$A$8:$BV$90,市町村別自殺者集計表!AM$160,FALSE),0)</f>
        <v>7</v>
      </c>
      <c r="AN123" s="1">
        <f>IFERROR(VLOOKUP($B123,'5月男'!$A$8:$BV$90,市町村別自殺者集計表!AN$160,FALSE),0)</f>
        <v>15</v>
      </c>
      <c r="AO123" s="1">
        <f>IFERROR(VLOOKUP($B123,'5月男'!$A$8:$BV$90,市町村別自殺者集計表!AO$160,FALSE),0)</f>
        <v>5</v>
      </c>
      <c r="AP123" s="1">
        <f>IFERROR(VLOOKUP($B123,'5月男'!$A$8:$BV$90,市町村別自殺者集計表!AP$160,FALSE),0)</f>
        <v>3</v>
      </c>
      <c r="AQ123" s="1">
        <f>IFERROR(VLOOKUP($B123,'5月男'!$A$8:$BV$90,市町村別自殺者集計表!AQ$160,FALSE),0)</f>
        <v>0</v>
      </c>
      <c r="AR123" s="1">
        <f>IFERROR(VLOOKUP($B123,'5月男'!$A$8:$BV$90,市町村別自殺者集計表!AR$160,FALSE),0)</f>
        <v>10</v>
      </c>
      <c r="AS123" s="1">
        <f>IFERROR(VLOOKUP($B123,'5月男'!$A$8:$BV$90,市町村別自殺者集計表!AS$160,FALSE),0)</f>
        <v>10</v>
      </c>
      <c r="AT123" s="1">
        <f>IFERROR(VLOOKUP($B123,'5月男'!$A$8:$BV$90,市町村別自殺者集計表!AT$160,FALSE),0)</f>
        <v>4</v>
      </c>
      <c r="AU123" s="1">
        <f>IFERROR(VLOOKUP($B123,'5月男'!$A$8:$BV$90,市町村別自殺者集計表!AU$160,FALSE),0)</f>
        <v>7</v>
      </c>
      <c r="AV123" s="1">
        <f>IFERROR(VLOOKUP($B123,'5月男'!$A$8:$BV$90,市町村別自殺者集計表!AV$160,FALSE),0)</f>
        <v>5</v>
      </c>
      <c r="AW123" s="1">
        <f>IFERROR(VLOOKUP($B123,'5月男'!$A$8:$BV$90,市町村別自殺者集計表!AW$160,FALSE),0)</f>
        <v>6</v>
      </c>
      <c r="AX123" s="1">
        <f>IFERROR(VLOOKUP($B123,'5月男'!$A$8:$BV$90,市町村別自殺者集計表!AX$160,FALSE),0)</f>
        <v>3</v>
      </c>
      <c r="AY123" s="1">
        <f>IFERROR(VLOOKUP($B123,'5月男'!$A$8:$BV$90,市町村別自殺者集計表!AY$160,FALSE),0)</f>
        <v>8</v>
      </c>
      <c r="AZ123" s="1">
        <f>IFERROR(VLOOKUP($B123,'5月男'!$A$8:$BV$90,市町村別自殺者集計表!AZ$160,FALSE),0)</f>
        <v>4</v>
      </c>
      <c r="BA123" s="1">
        <f>IFERROR(VLOOKUP($B123,'5月男'!$A$8:$BV$90,市町村別自殺者集計表!BA$160,FALSE),0)</f>
        <v>2</v>
      </c>
      <c r="BB123" s="1">
        <f>IFERROR(VLOOKUP($B123,'5月男'!$A$8:$BV$90,市町村別自殺者集計表!BB$160,FALSE),0)</f>
        <v>8</v>
      </c>
      <c r="BC123" s="1">
        <f>IFERROR(VLOOKUP($B123,'5月男'!$A$8:$BV$90,市町村別自殺者集計表!BC$160,FALSE),0)</f>
        <v>1</v>
      </c>
      <c r="BD123" s="1">
        <f>IFERROR(VLOOKUP($B123,'5月男'!$A$8:$BV$90,市町村別自殺者集計表!BD$160,FALSE),0)</f>
        <v>14</v>
      </c>
      <c r="BE123" s="1">
        <f>IFERROR(VLOOKUP($B123,'5月男'!$A$8:$BV$90,市町村別自殺者集計表!BE$160,FALSE),0)</f>
        <v>7</v>
      </c>
      <c r="BF123" s="1">
        <f>IFERROR(VLOOKUP($B123,'5月男'!$A$8:$BV$90,市町村別自殺者集計表!BF$160,FALSE),0)</f>
        <v>17</v>
      </c>
      <c r="BG123" s="1">
        <f>IFERROR(VLOOKUP($B123,'5月男'!$A$8:$BV$90,市町村別自殺者集計表!BG$160,FALSE),0)</f>
        <v>10</v>
      </c>
      <c r="BH123" s="1">
        <f>IFERROR(VLOOKUP($B123,'5月男'!$A$8:$BV$90,市町村別自殺者集計表!BH$160,FALSE),0)</f>
        <v>11</v>
      </c>
      <c r="BI123" s="1">
        <f>IFERROR(VLOOKUP($B123,'5月男'!$A$8:$BV$90,市町村別自殺者集計表!BI$160,FALSE),0)</f>
        <v>11</v>
      </c>
      <c r="BJ123" s="1">
        <f>IFERROR(VLOOKUP($B123,'5月男'!$A$8:$BV$90,市町村別自殺者集計表!BJ$160,FALSE),0)</f>
        <v>15</v>
      </c>
      <c r="BK123" s="1">
        <f>IFERROR(VLOOKUP($B123,'5月男'!$A$8:$BV$90,市町村別自殺者集計表!BK$160,FALSE),0)</f>
        <v>9</v>
      </c>
      <c r="BL123" s="1">
        <f>IFERROR(VLOOKUP($B123,'5月男'!$A$8:$BV$90,市町村別自殺者集計表!BL$160,FALSE),0)</f>
        <v>2</v>
      </c>
      <c r="BM123" s="1">
        <f>IFERROR(VLOOKUP($B123,'5月男'!$A$8:$BV$90,市町村別自殺者集計表!BM$160,FALSE),0)</f>
        <v>15</v>
      </c>
      <c r="BN123" s="1">
        <f>IFERROR(VLOOKUP($B123,'5月男'!$A$8:$BV$90,市町村別自殺者集計表!BN$160,FALSE),0)</f>
        <v>62</v>
      </c>
      <c r="BO123" s="1">
        <f>IFERROR(VLOOKUP($B123,'5月男'!$A$8:$BV$90,市町村別自殺者集計表!BO$160,FALSE),0)</f>
        <v>18</v>
      </c>
      <c r="BP123" s="1">
        <f>IFERROR(VLOOKUP($B123,'5月男'!$A$8:$BV$90,市町村別自殺者集計表!BP$160,FALSE),0)</f>
        <v>13</v>
      </c>
      <c r="BQ123" s="1">
        <f>IFERROR(VLOOKUP($B123,'5月男'!$A$8:$BV$90,市町村別自殺者集計表!BQ$160,FALSE),0)</f>
        <v>5</v>
      </c>
      <c r="BR123" s="1">
        <f>IFERROR(VLOOKUP($B123,'5月男'!$A$8:$BV$90,市町村別自殺者集計表!BR$160,FALSE),0)</f>
        <v>3</v>
      </c>
      <c r="BS123" s="1">
        <f>IFERROR(VLOOKUP($B123,'5月男'!$A$8:$BV$90,市町村別自殺者集計表!BS$160,FALSE),0)</f>
        <v>3</v>
      </c>
      <c r="BT123" s="1">
        <f>IFERROR(VLOOKUP($B123,'5月男'!$A$8:$BV$90,市町村別自殺者集計表!BT$160,FALSE),0)</f>
        <v>0</v>
      </c>
      <c r="BU123" s="1">
        <f>IFERROR(VLOOKUP($B123,'5月男'!$A$8:$BV$90,市町村別自殺者集計表!BU$160,FALSE),0)</f>
        <v>12</v>
      </c>
      <c r="BV123" s="1">
        <f>IFERROR(VLOOKUP($B123,'5月男'!$A$8:$BV$90,市町村別自殺者集計表!BV$160,FALSE),0)</f>
        <v>62</v>
      </c>
      <c r="BW123" s="1">
        <f>IFERROR(VLOOKUP($B123,'5月男'!$A$8:$BV$90,市町村別自殺者集計表!BW$160,FALSE),0)</f>
        <v>8</v>
      </c>
    </row>
    <row r="124" spans="1:76" hidden="1" x14ac:dyDescent="0.15">
      <c r="A124" s="1" t="s">
        <v>351</v>
      </c>
      <c r="B124" s="128">
        <f t="shared" si="52"/>
        <v>270000</v>
      </c>
      <c r="C124" s="128" t="str">
        <f t="shared" si="53"/>
        <v>大阪府</v>
      </c>
      <c r="E124" s="1">
        <f>IFERROR(VLOOKUP($B124,'5月女'!$A$8:$BV$90,市町村別自殺者集計表!E$160,FALSE),0)</f>
        <v>41</v>
      </c>
      <c r="F124" s="1">
        <f>IFERROR(VLOOKUP($B124,'5月女'!$A$8:$BV$90,市町村別自殺者集計表!F$160,FALSE),0)</f>
        <v>0.89562050000000004</v>
      </c>
      <c r="G124" s="1">
        <f>IFERROR(VLOOKUP($B124,'5月女'!$A$8:$BV$90,市町村別自殺者集計表!G$160,FALSE),0)</f>
        <v>10.545210000000001</v>
      </c>
      <c r="H124" s="1">
        <f>IFERROR(VLOOKUP($B124,'5月女'!$A$8:$BV$90,市町村別自殺者集計表!H$160,FALSE),0)</f>
        <v>1</v>
      </c>
      <c r="I124" s="1">
        <f>IFERROR(VLOOKUP($B124,'5月女'!$A$8:$BV$90,市町村別自殺者集計表!I$160,FALSE),0)</f>
        <v>4</v>
      </c>
      <c r="J124" s="1">
        <f>IFERROR(VLOOKUP($B124,'5月女'!$A$8:$BV$90,市町村別自殺者集計表!J$160,FALSE),0)</f>
        <v>2</v>
      </c>
      <c r="K124" s="1">
        <f>IFERROR(VLOOKUP($B124,'5月女'!$A$8:$BV$90,市町村別自殺者集計表!K$160,FALSE),0)</f>
        <v>9</v>
      </c>
      <c r="L124" s="1">
        <f>IFERROR(VLOOKUP($B124,'5月女'!$A$8:$BV$90,市町村別自殺者集計表!L$160,FALSE),0)</f>
        <v>8</v>
      </c>
      <c r="M124" s="1">
        <f>IFERROR(VLOOKUP($B124,'5月女'!$A$8:$BV$90,市町村別自殺者集計表!M$160,FALSE),0)</f>
        <v>5</v>
      </c>
      <c r="N124" s="1">
        <f>IFERROR(VLOOKUP($B124,'5月女'!$A$8:$BV$90,市町村別自殺者集計表!N$160,FALSE),0)</f>
        <v>8</v>
      </c>
      <c r="O124" s="1">
        <f>IFERROR(VLOOKUP($B124,'5月女'!$A$8:$BV$90,市町村別自殺者集計表!O$160,FALSE),0)</f>
        <v>4</v>
      </c>
      <c r="P124" s="1">
        <f>IFERROR(VLOOKUP($B124,'5月女'!$A$8:$BV$90,市町村別自殺者集計表!P$160,FALSE),0)</f>
        <v>0</v>
      </c>
      <c r="Q124" s="1">
        <f>IFERROR(VLOOKUP($B124,'5月女'!$A$8:$BV$90,市町村別自殺者集計表!Q$160,FALSE),0)</f>
        <v>27</v>
      </c>
      <c r="R124" s="1">
        <f>IFERROR(VLOOKUP($B124,'5月女'!$A$8:$BV$90,市町村別自殺者集計表!R$160,FALSE),0)</f>
        <v>14</v>
      </c>
      <c r="S124" s="1">
        <f>IFERROR(VLOOKUP($B124,'5月女'!$A$8:$BV$90,市町村別自殺者集計表!S$160,FALSE),0)</f>
        <v>0</v>
      </c>
      <c r="T124" s="1">
        <f>IFERROR(VLOOKUP($B124,'5月女'!$A$8:$BV$90,市町村別自殺者集計表!T$160,FALSE),0)</f>
        <v>3</v>
      </c>
      <c r="U124" s="1">
        <f>IFERROR(VLOOKUP($B124,'5月女'!$A$8:$BV$90,市町村別自殺者集計表!U$160,FALSE),0)</f>
        <v>6</v>
      </c>
      <c r="V124" s="1">
        <f>IFERROR(VLOOKUP($B124,'5月女'!$A$8:$BV$90,市町村別自殺者集計表!V$160,FALSE),0)</f>
        <v>32</v>
      </c>
      <c r="W124" s="1">
        <f>IFERROR(VLOOKUP($B124,'5月女'!$A$8:$BV$90,市町村別自殺者集計表!W$160,FALSE),0)</f>
        <v>2</v>
      </c>
      <c r="X124" s="1">
        <f>IFERROR(VLOOKUP($B124,'5月女'!$A$8:$BV$90,市町村別自殺者集計表!X$160,FALSE),0)</f>
        <v>30</v>
      </c>
      <c r="Y124" s="1">
        <f>IFERROR(VLOOKUP($B124,'5月女'!$A$8:$BV$90,市町村別自殺者集計表!Y$160,FALSE),0)</f>
        <v>8</v>
      </c>
      <c r="Z124" s="1">
        <f>IFERROR(VLOOKUP($B124,'5月女'!$A$8:$BV$90,市町村別自殺者集計表!Z$160,FALSE),0)</f>
        <v>0</v>
      </c>
      <c r="AA124" s="1">
        <f>IFERROR(VLOOKUP($B124,'5月女'!$A$8:$BV$90,市町村別自殺者集計表!AA$160,FALSE),0)</f>
        <v>18</v>
      </c>
      <c r="AB124" s="1">
        <f>IFERROR(VLOOKUP($B124,'5月女'!$A$8:$BV$90,市町村別自殺者集計表!AB$160,FALSE),0)</f>
        <v>4</v>
      </c>
      <c r="AC124" s="1">
        <f>IFERROR(VLOOKUP($B124,'5月女'!$A$8:$BV$90,市町村別自殺者集計表!AC$160,FALSE),0)</f>
        <v>0</v>
      </c>
      <c r="AD124" s="1">
        <f>IFERROR(VLOOKUP($B124,'5月女'!$A$8:$BV$90,市町村別自殺者集計表!AD$160,FALSE),0)</f>
        <v>18</v>
      </c>
      <c r="AE124" s="1">
        <f>IFERROR(VLOOKUP($B124,'5月女'!$A$8:$BV$90,市町村別自殺者集計表!AE$160,FALSE),0)</f>
        <v>13</v>
      </c>
      <c r="AF124" s="1">
        <f>IFERROR(VLOOKUP($B124,'5月女'!$A$8:$BV$90,市町村別自殺者集計表!AF$160,FALSE),0)</f>
        <v>2</v>
      </c>
      <c r="AG124" s="1">
        <f>IFERROR(VLOOKUP($B124,'5月女'!$A$8:$BV$90,市町村別自殺者集計表!AG$160,FALSE),0)</f>
        <v>2</v>
      </c>
      <c r="AH124" s="1">
        <f>IFERROR(VLOOKUP($B124,'5月女'!$A$8:$BV$90,市町村別自殺者集計表!AH$160,FALSE),0)</f>
        <v>1</v>
      </c>
      <c r="AI124" s="1">
        <f>IFERROR(VLOOKUP($B124,'5月女'!$A$8:$BV$90,市町村別自殺者集計表!AI$160,FALSE),0)</f>
        <v>5</v>
      </c>
      <c r="AJ124" s="1">
        <f>IFERROR(VLOOKUP($B124,'5月女'!$A$8:$BV$90,市町村別自殺者集計表!AJ$160,FALSE),0)</f>
        <v>0</v>
      </c>
      <c r="AK124" s="1">
        <f>IFERROR(VLOOKUP($B124,'5月女'!$A$8:$BV$90,市町村別自殺者集計表!AK$160,FALSE),0)</f>
        <v>18</v>
      </c>
      <c r="AL124" s="1">
        <f>IFERROR(VLOOKUP($B124,'5月女'!$A$8:$BV$90,市町村別自殺者集計表!AL$160,FALSE),0)</f>
        <v>1</v>
      </c>
      <c r="AM124" s="1">
        <f>IFERROR(VLOOKUP($B124,'5月女'!$A$8:$BV$90,市町村別自殺者集計表!AM$160,FALSE),0)</f>
        <v>2</v>
      </c>
      <c r="AN124" s="1">
        <f>IFERROR(VLOOKUP($B124,'5月女'!$A$8:$BV$90,市町村別自殺者集計表!AN$160,FALSE),0)</f>
        <v>13</v>
      </c>
      <c r="AO124" s="1">
        <f>IFERROR(VLOOKUP($B124,'5月女'!$A$8:$BV$90,市町村別自殺者集計表!AO$160,FALSE),0)</f>
        <v>3</v>
      </c>
      <c r="AP124" s="1">
        <f>IFERROR(VLOOKUP($B124,'5月女'!$A$8:$BV$90,市町村別自殺者集計表!AP$160,FALSE),0)</f>
        <v>4</v>
      </c>
      <c r="AQ124" s="1">
        <f>IFERROR(VLOOKUP($B124,'5月女'!$A$8:$BV$90,市町村別自殺者集計表!AQ$160,FALSE),0)</f>
        <v>0</v>
      </c>
      <c r="AR124" s="1">
        <f>IFERROR(VLOOKUP($B124,'5月女'!$A$8:$BV$90,市町村別自殺者集計表!AR$160,FALSE),0)</f>
        <v>0</v>
      </c>
      <c r="AS124" s="1">
        <f>IFERROR(VLOOKUP($B124,'5月女'!$A$8:$BV$90,市町村別自殺者集計表!AS$160,FALSE),0)</f>
        <v>3</v>
      </c>
      <c r="AT124" s="1">
        <f>IFERROR(VLOOKUP($B124,'5月女'!$A$8:$BV$90,市町村別自殺者集計表!AT$160,FALSE),0)</f>
        <v>5</v>
      </c>
      <c r="AU124" s="1">
        <f>IFERROR(VLOOKUP($B124,'5月女'!$A$8:$BV$90,市町村別自殺者集計表!AU$160,FALSE),0)</f>
        <v>2</v>
      </c>
      <c r="AV124" s="1">
        <f>IFERROR(VLOOKUP($B124,'5月女'!$A$8:$BV$90,市町村別自殺者集計表!AV$160,FALSE),0)</f>
        <v>1</v>
      </c>
      <c r="AW124" s="1">
        <f>IFERROR(VLOOKUP($B124,'5月女'!$A$8:$BV$90,市町村別自殺者集計表!AW$160,FALSE),0)</f>
        <v>3</v>
      </c>
      <c r="AX124" s="1">
        <f>IFERROR(VLOOKUP($B124,'5月女'!$A$8:$BV$90,市町村別自殺者集計表!AX$160,FALSE),0)</f>
        <v>2</v>
      </c>
      <c r="AY124" s="1">
        <f>IFERROR(VLOOKUP($B124,'5月女'!$A$8:$BV$90,市町村別自殺者集計表!AY$160,FALSE),0)</f>
        <v>7</v>
      </c>
      <c r="AZ124" s="1">
        <f>IFERROR(VLOOKUP($B124,'5月女'!$A$8:$BV$90,市町村別自殺者集計表!AZ$160,FALSE),0)</f>
        <v>1</v>
      </c>
      <c r="BA124" s="1">
        <f>IFERROR(VLOOKUP($B124,'5月女'!$A$8:$BV$90,市町村別自殺者集計表!BA$160,FALSE),0)</f>
        <v>4</v>
      </c>
      <c r="BB124" s="1">
        <f>IFERROR(VLOOKUP($B124,'5月女'!$A$8:$BV$90,市町村別自殺者集計表!BB$160,FALSE),0)</f>
        <v>2</v>
      </c>
      <c r="BC124" s="1">
        <f>IFERROR(VLOOKUP($B124,'5月女'!$A$8:$BV$90,市町村別自殺者集計表!BC$160,FALSE),0)</f>
        <v>2</v>
      </c>
      <c r="BD124" s="1">
        <f>IFERROR(VLOOKUP($B124,'5月女'!$A$8:$BV$90,市町村別自殺者集計表!BD$160,FALSE),0)</f>
        <v>9</v>
      </c>
      <c r="BE124" s="1">
        <f>IFERROR(VLOOKUP($B124,'5月女'!$A$8:$BV$90,市町村別自殺者集計表!BE$160,FALSE),0)</f>
        <v>2</v>
      </c>
      <c r="BF124" s="1">
        <f>IFERROR(VLOOKUP($B124,'5月女'!$A$8:$BV$90,市町村別自殺者集計表!BF$160,FALSE),0)</f>
        <v>8</v>
      </c>
      <c r="BG124" s="1">
        <f>IFERROR(VLOOKUP($B124,'5月女'!$A$8:$BV$90,市町村別自殺者集計表!BG$160,FALSE),0)</f>
        <v>6</v>
      </c>
      <c r="BH124" s="1">
        <f>IFERROR(VLOOKUP($B124,'5月女'!$A$8:$BV$90,市町村別自殺者集計表!BH$160,FALSE),0)</f>
        <v>11</v>
      </c>
      <c r="BI124" s="1">
        <f>IFERROR(VLOOKUP($B124,'5月女'!$A$8:$BV$90,市町村別自殺者集計表!BI$160,FALSE),0)</f>
        <v>2</v>
      </c>
      <c r="BJ124" s="1">
        <f>IFERROR(VLOOKUP($B124,'5月女'!$A$8:$BV$90,市町村別自殺者集計表!BJ$160,FALSE),0)</f>
        <v>7</v>
      </c>
      <c r="BK124" s="1">
        <f>IFERROR(VLOOKUP($B124,'5月女'!$A$8:$BV$90,市町村別自殺者集計表!BK$160,FALSE),0)</f>
        <v>3</v>
      </c>
      <c r="BL124" s="1">
        <f>IFERROR(VLOOKUP($B124,'5月女'!$A$8:$BV$90,市町村別自殺者集計表!BL$160,FALSE),0)</f>
        <v>2</v>
      </c>
      <c r="BM124" s="1">
        <f>IFERROR(VLOOKUP($B124,'5月女'!$A$8:$BV$90,市町村別自殺者集計表!BM$160,FALSE),0)</f>
        <v>14</v>
      </c>
      <c r="BN124" s="1">
        <f>IFERROR(VLOOKUP($B124,'5月女'!$A$8:$BV$90,市町村別自殺者集計表!BN$160,FALSE),0)</f>
        <v>39</v>
      </c>
      <c r="BO124" s="1">
        <f>IFERROR(VLOOKUP($B124,'5月女'!$A$8:$BV$90,市町村別自殺者集計表!BO$160,FALSE),0)</f>
        <v>4</v>
      </c>
      <c r="BP124" s="1">
        <f>IFERROR(VLOOKUP($B124,'5月女'!$A$8:$BV$90,市町村別自殺者集計表!BP$160,FALSE),0)</f>
        <v>1</v>
      </c>
      <c r="BQ124" s="1">
        <f>IFERROR(VLOOKUP($B124,'5月女'!$A$8:$BV$90,市町村別自殺者集計表!BQ$160,FALSE),0)</f>
        <v>1</v>
      </c>
      <c r="BR124" s="1">
        <f>IFERROR(VLOOKUP($B124,'5月女'!$A$8:$BV$90,市町村別自殺者集計表!BR$160,FALSE),0)</f>
        <v>1</v>
      </c>
      <c r="BS124" s="1">
        <f>IFERROR(VLOOKUP($B124,'5月女'!$A$8:$BV$90,市町村別自殺者集計表!BS$160,FALSE),0)</f>
        <v>1</v>
      </c>
      <c r="BT124" s="1">
        <f>IFERROR(VLOOKUP($B124,'5月女'!$A$8:$BV$90,市町村別自殺者集計表!BT$160,FALSE),0)</f>
        <v>0</v>
      </c>
      <c r="BU124" s="1">
        <f>IFERROR(VLOOKUP($B124,'5月女'!$A$8:$BV$90,市町村別自殺者集計表!BU$160,FALSE),0)</f>
        <v>8</v>
      </c>
      <c r="BV124" s="1">
        <f>IFERROR(VLOOKUP($B124,'5月女'!$A$8:$BV$90,市町村別自殺者集計表!BV$160,FALSE),0)</f>
        <v>29</v>
      </c>
      <c r="BW124" s="1">
        <f>IFERROR(VLOOKUP($B124,'5月女'!$A$8:$BV$90,市町村別自殺者集計表!BW$160,FALSE),0)</f>
        <v>4</v>
      </c>
    </row>
    <row r="125" spans="1:76" hidden="1" x14ac:dyDescent="0.15">
      <c r="A125" s="1" t="s">
        <v>352</v>
      </c>
      <c r="B125" s="128">
        <f t="shared" si="52"/>
        <v>270000</v>
      </c>
      <c r="C125" s="128" t="str">
        <f t="shared" si="53"/>
        <v>大阪府</v>
      </c>
      <c r="E125" s="1">
        <f>IFERROR(VLOOKUP($B125,'5月総数'!$A$8:$BV$90,市町村別自殺者集計表!E$160,FALSE),0)</f>
        <v>123</v>
      </c>
      <c r="F125" s="1">
        <f>IFERROR(VLOOKUP($B125,'5月総数'!$A$8:$BV$90,市町村別自殺者集計表!F$160,FALSE),0)</f>
        <v>1.389988</v>
      </c>
      <c r="G125" s="1">
        <f>IFERROR(VLOOKUP($B125,'5月総数'!$A$8:$BV$90,市町村別自殺者集計表!G$160,FALSE),0)</f>
        <v>16.36599</v>
      </c>
      <c r="H125" s="1">
        <f>IFERROR(VLOOKUP($B125,'5月総数'!$A$8:$BV$90,市町村別自殺者集計表!H$160,FALSE),0)</f>
        <v>6</v>
      </c>
      <c r="I125" s="1">
        <f>IFERROR(VLOOKUP($B125,'5月総数'!$A$8:$BV$90,市町村別自殺者集計表!I$160,FALSE),0)</f>
        <v>8</v>
      </c>
      <c r="J125" s="1">
        <f>IFERROR(VLOOKUP($B125,'5月総数'!$A$8:$BV$90,市町村別自殺者集計表!J$160,FALSE),0)</f>
        <v>11</v>
      </c>
      <c r="K125" s="1">
        <f>IFERROR(VLOOKUP($B125,'5月総数'!$A$8:$BV$90,市町村別自殺者集計表!K$160,FALSE),0)</f>
        <v>20</v>
      </c>
      <c r="L125" s="1">
        <f>IFERROR(VLOOKUP($B125,'5月総数'!$A$8:$BV$90,市町村別自殺者集計表!L$160,FALSE),0)</f>
        <v>30</v>
      </c>
      <c r="M125" s="1">
        <f>IFERROR(VLOOKUP($B125,'5月総数'!$A$8:$BV$90,市町村別自殺者集計表!M$160,FALSE),0)</f>
        <v>12</v>
      </c>
      <c r="N125" s="1">
        <f>IFERROR(VLOOKUP($B125,'5月総数'!$A$8:$BV$90,市町村別自殺者集計表!N$160,FALSE),0)</f>
        <v>25</v>
      </c>
      <c r="O125" s="1">
        <f>IFERROR(VLOOKUP($B125,'5月総数'!$A$8:$BV$90,市町村別自殺者集計表!O$160,FALSE),0)</f>
        <v>11</v>
      </c>
      <c r="P125" s="1">
        <f>IFERROR(VLOOKUP($B125,'5月総数'!$A$8:$BV$90,市町村別自殺者集計表!P$160,FALSE),0)</f>
        <v>0</v>
      </c>
      <c r="Q125" s="1">
        <f>IFERROR(VLOOKUP($B125,'5月総数'!$A$8:$BV$90,市町村別自殺者集計表!Q$160,FALSE),0)</f>
        <v>74</v>
      </c>
      <c r="R125" s="1">
        <f>IFERROR(VLOOKUP($B125,'5月総数'!$A$8:$BV$90,市町村別自殺者集計表!R$160,FALSE),0)</f>
        <v>49</v>
      </c>
      <c r="S125" s="1">
        <f>IFERROR(VLOOKUP($B125,'5月総数'!$A$8:$BV$90,市町村別自殺者集計表!S$160,FALSE),0)</f>
        <v>0</v>
      </c>
      <c r="T125" s="1">
        <f>IFERROR(VLOOKUP($B125,'5月総数'!$A$8:$BV$90,市町村別自殺者集計表!T$160,FALSE),0)</f>
        <v>7</v>
      </c>
      <c r="U125" s="1">
        <f>IFERROR(VLOOKUP($B125,'5月総数'!$A$8:$BV$90,市町村別自殺者集計表!U$160,FALSE),0)</f>
        <v>31</v>
      </c>
      <c r="V125" s="1">
        <f>IFERROR(VLOOKUP($B125,'5月総数'!$A$8:$BV$90,市町村別自殺者集計表!V$160,FALSE),0)</f>
        <v>85</v>
      </c>
      <c r="W125" s="1">
        <f>IFERROR(VLOOKUP($B125,'5月総数'!$A$8:$BV$90,市町村別自殺者集計表!W$160,FALSE),0)</f>
        <v>8</v>
      </c>
      <c r="X125" s="1">
        <f>IFERROR(VLOOKUP($B125,'5月総数'!$A$8:$BV$90,市町村別自殺者集計表!X$160,FALSE),0)</f>
        <v>77</v>
      </c>
      <c r="Y125" s="1">
        <f>IFERROR(VLOOKUP($B125,'5月総数'!$A$8:$BV$90,市町村別自殺者集計表!Y$160,FALSE),0)</f>
        <v>8</v>
      </c>
      <c r="Z125" s="1">
        <f>IFERROR(VLOOKUP($B125,'5月総数'!$A$8:$BV$90,市町村別自殺者集計表!Z$160,FALSE),0)</f>
        <v>1</v>
      </c>
      <c r="AA125" s="1">
        <f>IFERROR(VLOOKUP($B125,'5月総数'!$A$8:$BV$90,市町村別自殺者集計表!AA$160,FALSE),0)</f>
        <v>54</v>
      </c>
      <c r="AB125" s="1">
        <f>IFERROR(VLOOKUP($B125,'5月総数'!$A$8:$BV$90,市町村別自殺者集計表!AB$160,FALSE),0)</f>
        <v>14</v>
      </c>
      <c r="AC125" s="1">
        <f>IFERROR(VLOOKUP($B125,'5月総数'!$A$8:$BV$90,市町村別自殺者集計表!AC$160,FALSE),0)</f>
        <v>0</v>
      </c>
      <c r="AD125" s="1">
        <f>IFERROR(VLOOKUP($B125,'5月総数'!$A$8:$BV$90,市町村別自殺者集計表!AD$160,FALSE),0)</f>
        <v>61</v>
      </c>
      <c r="AE125" s="1">
        <f>IFERROR(VLOOKUP($B125,'5月総数'!$A$8:$BV$90,市町村別自殺者集計表!AE$160,FALSE),0)</f>
        <v>26</v>
      </c>
      <c r="AF125" s="1">
        <f>IFERROR(VLOOKUP($B125,'5月総数'!$A$8:$BV$90,市町村別自殺者集計表!AF$160,FALSE),0)</f>
        <v>7</v>
      </c>
      <c r="AG125" s="1">
        <f>IFERROR(VLOOKUP($B125,'5月総数'!$A$8:$BV$90,市町村別自殺者集計表!AG$160,FALSE),0)</f>
        <v>5</v>
      </c>
      <c r="AH125" s="1">
        <f>IFERROR(VLOOKUP($B125,'5月総数'!$A$8:$BV$90,市町村別自殺者集計表!AH$160,FALSE),0)</f>
        <v>3</v>
      </c>
      <c r="AI125" s="1">
        <f>IFERROR(VLOOKUP($B125,'5月総数'!$A$8:$BV$90,市町村別自殺者集計表!AI$160,FALSE),0)</f>
        <v>21</v>
      </c>
      <c r="AJ125" s="1">
        <f>IFERROR(VLOOKUP($B125,'5月総数'!$A$8:$BV$90,市町村別自殺者集計表!AJ$160,FALSE),0)</f>
        <v>0</v>
      </c>
      <c r="AK125" s="1">
        <f>IFERROR(VLOOKUP($B125,'5月総数'!$A$8:$BV$90,市町村別自殺者集計表!AK$160,FALSE),0)</f>
        <v>69</v>
      </c>
      <c r="AL125" s="1">
        <f>IFERROR(VLOOKUP($B125,'5月総数'!$A$8:$BV$90,市町村別自殺者集計表!AL$160,FALSE),0)</f>
        <v>2</v>
      </c>
      <c r="AM125" s="1">
        <f>IFERROR(VLOOKUP($B125,'5月総数'!$A$8:$BV$90,市町村別自殺者集計表!AM$160,FALSE),0)</f>
        <v>9</v>
      </c>
      <c r="AN125" s="1">
        <f>IFERROR(VLOOKUP($B125,'5月総数'!$A$8:$BV$90,市町村別自殺者集計表!AN$160,FALSE),0)</f>
        <v>28</v>
      </c>
      <c r="AO125" s="1">
        <f>IFERROR(VLOOKUP($B125,'5月総数'!$A$8:$BV$90,市町村別自殺者集計表!AO$160,FALSE),0)</f>
        <v>8</v>
      </c>
      <c r="AP125" s="1">
        <f>IFERROR(VLOOKUP($B125,'5月総数'!$A$8:$BV$90,市町村別自殺者集計表!AP$160,FALSE),0)</f>
        <v>7</v>
      </c>
      <c r="AQ125" s="1">
        <f>IFERROR(VLOOKUP($B125,'5月総数'!$A$8:$BV$90,市町村別自殺者集計表!AQ$160,FALSE),0)</f>
        <v>0</v>
      </c>
      <c r="AR125" s="1">
        <f>IFERROR(VLOOKUP($B125,'5月総数'!$A$8:$BV$90,市町村別自殺者集計表!AR$160,FALSE),0)</f>
        <v>10</v>
      </c>
      <c r="AS125" s="1">
        <f>IFERROR(VLOOKUP($B125,'5月総数'!$A$8:$BV$90,市町村別自殺者集計表!AS$160,FALSE),0)</f>
        <v>13</v>
      </c>
      <c r="AT125" s="1">
        <f>IFERROR(VLOOKUP($B125,'5月総数'!$A$8:$BV$90,市町村別自殺者集計表!AT$160,FALSE),0)</f>
        <v>9</v>
      </c>
      <c r="AU125" s="1">
        <f>IFERROR(VLOOKUP($B125,'5月総数'!$A$8:$BV$90,市町村別自殺者集計表!AU$160,FALSE),0)</f>
        <v>9</v>
      </c>
      <c r="AV125" s="1">
        <f>IFERROR(VLOOKUP($B125,'5月総数'!$A$8:$BV$90,市町村別自殺者集計表!AV$160,FALSE),0)</f>
        <v>6</v>
      </c>
      <c r="AW125" s="1">
        <f>IFERROR(VLOOKUP($B125,'5月総数'!$A$8:$BV$90,市町村別自殺者集計表!AW$160,FALSE),0)</f>
        <v>9</v>
      </c>
      <c r="AX125" s="1">
        <f>IFERROR(VLOOKUP($B125,'5月総数'!$A$8:$BV$90,市町村別自殺者集計表!AX$160,FALSE),0)</f>
        <v>5</v>
      </c>
      <c r="AY125" s="1">
        <f>IFERROR(VLOOKUP($B125,'5月総数'!$A$8:$BV$90,市町村別自殺者集計表!AY$160,FALSE),0)</f>
        <v>15</v>
      </c>
      <c r="AZ125" s="1">
        <f>IFERROR(VLOOKUP($B125,'5月総数'!$A$8:$BV$90,市町村別自殺者集計表!AZ$160,FALSE),0)</f>
        <v>5</v>
      </c>
      <c r="BA125" s="1">
        <f>IFERROR(VLOOKUP($B125,'5月総数'!$A$8:$BV$90,市町村別自殺者集計表!BA$160,FALSE),0)</f>
        <v>6</v>
      </c>
      <c r="BB125" s="1">
        <f>IFERROR(VLOOKUP($B125,'5月総数'!$A$8:$BV$90,市町村別自殺者集計表!BB$160,FALSE),0)</f>
        <v>10</v>
      </c>
      <c r="BC125" s="1">
        <f>IFERROR(VLOOKUP($B125,'5月総数'!$A$8:$BV$90,市町村別自殺者集計表!BC$160,FALSE),0)</f>
        <v>3</v>
      </c>
      <c r="BD125" s="1">
        <f>IFERROR(VLOOKUP($B125,'5月総数'!$A$8:$BV$90,市町村別自殺者集計表!BD$160,FALSE),0)</f>
        <v>23</v>
      </c>
      <c r="BE125" s="1">
        <f>IFERROR(VLOOKUP($B125,'5月総数'!$A$8:$BV$90,市町村別自殺者集計表!BE$160,FALSE),0)</f>
        <v>9</v>
      </c>
      <c r="BF125" s="1">
        <f>IFERROR(VLOOKUP($B125,'5月総数'!$A$8:$BV$90,市町村別自殺者集計表!BF$160,FALSE),0)</f>
        <v>25</v>
      </c>
      <c r="BG125" s="1">
        <f>IFERROR(VLOOKUP($B125,'5月総数'!$A$8:$BV$90,市町村別自殺者集計表!BG$160,FALSE),0)</f>
        <v>16</v>
      </c>
      <c r="BH125" s="1">
        <f>IFERROR(VLOOKUP($B125,'5月総数'!$A$8:$BV$90,市町村別自殺者集計表!BH$160,FALSE),0)</f>
        <v>22</v>
      </c>
      <c r="BI125" s="1">
        <f>IFERROR(VLOOKUP($B125,'5月総数'!$A$8:$BV$90,市町村別自殺者集計表!BI$160,FALSE),0)</f>
        <v>13</v>
      </c>
      <c r="BJ125" s="1">
        <f>IFERROR(VLOOKUP($B125,'5月総数'!$A$8:$BV$90,市町村別自殺者集計表!BJ$160,FALSE),0)</f>
        <v>22</v>
      </c>
      <c r="BK125" s="1">
        <f>IFERROR(VLOOKUP($B125,'5月総数'!$A$8:$BV$90,市町村別自殺者集計表!BK$160,FALSE),0)</f>
        <v>12</v>
      </c>
      <c r="BL125" s="1">
        <f>IFERROR(VLOOKUP($B125,'5月総数'!$A$8:$BV$90,市町村別自殺者集計表!BL$160,FALSE),0)</f>
        <v>4</v>
      </c>
      <c r="BM125" s="1">
        <f>IFERROR(VLOOKUP($B125,'5月総数'!$A$8:$BV$90,市町村別自殺者集計表!BM$160,FALSE),0)</f>
        <v>29</v>
      </c>
      <c r="BN125" s="1">
        <f>IFERROR(VLOOKUP($B125,'5月総数'!$A$8:$BV$90,市町村別自殺者集計表!BN$160,FALSE),0)</f>
        <v>101</v>
      </c>
      <c r="BO125" s="1">
        <f>IFERROR(VLOOKUP($B125,'5月総数'!$A$8:$BV$90,市町村別自殺者集計表!BO$160,FALSE),0)</f>
        <v>22</v>
      </c>
      <c r="BP125" s="1">
        <f>IFERROR(VLOOKUP($B125,'5月総数'!$A$8:$BV$90,市町村別自殺者集計表!BP$160,FALSE),0)</f>
        <v>14</v>
      </c>
      <c r="BQ125" s="1">
        <f>IFERROR(VLOOKUP($B125,'5月総数'!$A$8:$BV$90,市町村別自殺者集計表!BQ$160,FALSE),0)</f>
        <v>6</v>
      </c>
      <c r="BR125" s="1">
        <f>IFERROR(VLOOKUP($B125,'5月総数'!$A$8:$BV$90,市町村別自殺者集計表!BR$160,FALSE),0)</f>
        <v>4</v>
      </c>
      <c r="BS125" s="1">
        <f>IFERROR(VLOOKUP($B125,'5月総数'!$A$8:$BV$90,市町村別自殺者集計表!BS$160,FALSE),0)</f>
        <v>4</v>
      </c>
      <c r="BT125" s="1">
        <f>IFERROR(VLOOKUP($B125,'5月総数'!$A$8:$BV$90,市町村別自殺者集計表!BT$160,FALSE),0)</f>
        <v>0</v>
      </c>
      <c r="BU125" s="1">
        <f>IFERROR(VLOOKUP($B125,'5月総数'!$A$8:$BV$90,市町村別自殺者集計表!BU$160,FALSE),0)</f>
        <v>20</v>
      </c>
      <c r="BV125" s="1">
        <f>IFERROR(VLOOKUP($B125,'5月総数'!$A$8:$BV$90,市町村別自殺者集計表!BV$160,FALSE),0)</f>
        <v>91</v>
      </c>
      <c r="BW125" s="1">
        <f>IFERROR(VLOOKUP($B125,'5月総数'!$A$8:$BV$90,市町村別自殺者集計表!BW$160,FALSE),0)</f>
        <v>12</v>
      </c>
    </row>
    <row r="126" spans="1:76" hidden="1" x14ac:dyDescent="0.15">
      <c r="A126" s="1" t="s">
        <v>353</v>
      </c>
      <c r="B126" s="128">
        <f t="shared" si="52"/>
        <v>270000</v>
      </c>
      <c r="C126" s="128" t="str">
        <f t="shared" si="53"/>
        <v>大阪府</v>
      </c>
      <c r="E126" s="1">
        <f>IFERROR(VLOOKUP($B126,'6月男'!$A$8:$BV$90,市町村別自殺者集計表!E$160,FALSE),0)</f>
        <v>83</v>
      </c>
      <c r="F126" s="1">
        <f>IFERROR(VLOOKUP($B126,'6月男'!$A$8:$BV$90,市町村別自殺者集計表!F$160,FALSE),0)</f>
        <v>1.943263</v>
      </c>
      <c r="G126" s="1">
        <f>IFERROR(VLOOKUP($B126,'6月男'!$A$8:$BV$90,市町村別自殺者集計表!G$160,FALSE),0)</f>
        <v>23.643039999999999</v>
      </c>
      <c r="H126" s="1">
        <f>IFERROR(VLOOKUP($B126,'6月男'!$A$8:$BV$90,市町村別自殺者集計表!H$160,FALSE),0)</f>
        <v>0</v>
      </c>
      <c r="I126" s="1">
        <f>IFERROR(VLOOKUP($B126,'6月男'!$A$8:$BV$90,市町村別自殺者集計表!I$160,FALSE),0)</f>
        <v>15</v>
      </c>
      <c r="J126" s="1">
        <f>IFERROR(VLOOKUP($B126,'6月男'!$A$8:$BV$90,市町村別自殺者集計表!J$160,FALSE),0)</f>
        <v>11</v>
      </c>
      <c r="K126" s="1">
        <f>IFERROR(VLOOKUP($B126,'6月男'!$A$8:$BV$90,市町村別自殺者集計表!K$160,FALSE),0)</f>
        <v>14</v>
      </c>
      <c r="L126" s="1">
        <f>IFERROR(VLOOKUP($B126,'6月男'!$A$8:$BV$90,市町村別自殺者集計表!L$160,FALSE),0)</f>
        <v>12</v>
      </c>
      <c r="M126" s="1">
        <f>IFERROR(VLOOKUP($B126,'6月男'!$A$8:$BV$90,市町村別自殺者集計表!M$160,FALSE),0)</f>
        <v>8</v>
      </c>
      <c r="N126" s="1">
        <f>IFERROR(VLOOKUP($B126,'6月男'!$A$8:$BV$90,市町村別自殺者集計表!N$160,FALSE),0)</f>
        <v>13</v>
      </c>
      <c r="O126" s="1">
        <f>IFERROR(VLOOKUP($B126,'6月男'!$A$8:$BV$90,市町村別自殺者集計表!O$160,FALSE),0)</f>
        <v>10</v>
      </c>
      <c r="P126" s="1">
        <f>IFERROR(VLOOKUP($B126,'6月男'!$A$8:$BV$90,市町村別自殺者集計表!P$160,FALSE),0)</f>
        <v>0</v>
      </c>
      <c r="Q126" s="1">
        <f>IFERROR(VLOOKUP($B126,'6月男'!$A$8:$BV$90,市町村別自殺者集計表!Q$160,FALSE),0)</f>
        <v>49</v>
      </c>
      <c r="R126" s="1">
        <f>IFERROR(VLOOKUP($B126,'6月男'!$A$8:$BV$90,市町村別自殺者集計表!R$160,FALSE),0)</f>
        <v>34</v>
      </c>
      <c r="S126" s="1">
        <f>IFERROR(VLOOKUP($B126,'6月男'!$A$8:$BV$90,市町村別自殺者集計表!S$160,FALSE),0)</f>
        <v>0</v>
      </c>
      <c r="T126" s="1">
        <f>IFERROR(VLOOKUP($B126,'6月男'!$A$8:$BV$90,市町村別自殺者集計表!T$160,FALSE),0)</f>
        <v>4</v>
      </c>
      <c r="U126" s="1">
        <f>IFERROR(VLOOKUP($B126,'6月男'!$A$8:$BV$90,市町村別自殺者集計表!U$160,FALSE),0)</f>
        <v>26</v>
      </c>
      <c r="V126" s="1">
        <f>IFERROR(VLOOKUP($B126,'6月男'!$A$8:$BV$90,市町村別自殺者集計表!V$160,FALSE),0)</f>
        <v>53</v>
      </c>
      <c r="W126" s="1">
        <f>IFERROR(VLOOKUP($B126,'6月男'!$A$8:$BV$90,市町村別自殺者集計表!W$160,FALSE),0)</f>
        <v>5</v>
      </c>
      <c r="X126" s="1">
        <f>IFERROR(VLOOKUP($B126,'6月男'!$A$8:$BV$90,市町村別自殺者集計表!X$160,FALSE),0)</f>
        <v>48</v>
      </c>
      <c r="Y126" s="1">
        <f>IFERROR(VLOOKUP($B126,'6月男'!$A$8:$BV$90,市町村別自殺者集計表!Y$160,FALSE),0)</f>
        <v>0</v>
      </c>
      <c r="Z126" s="1">
        <f>IFERROR(VLOOKUP($B126,'6月男'!$A$8:$BV$90,市町村別自殺者集計表!Z$160,FALSE),0)</f>
        <v>2</v>
      </c>
      <c r="AA126" s="1">
        <f>IFERROR(VLOOKUP($B126,'6月男'!$A$8:$BV$90,市町村別自殺者集計表!AA$160,FALSE),0)</f>
        <v>28</v>
      </c>
      <c r="AB126" s="1">
        <f>IFERROR(VLOOKUP($B126,'6月男'!$A$8:$BV$90,市町村別自殺者集計表!AB$160,FALSE),0)</f>
        <v>18</v>
      </c>
      <c r="AC126" s="1">
        <f>IFERROR(VLOOKUP($B126,'6月男'!$A$8:$BV$90,市町村別自殺者集計表!AC$160,FALSE),0)</f>
        <v>0</v>
      </c>
      <c r="AD126" s="1">
        <f>IFERROR(VLOOKUP($B126,'6月男'!$A$8:$BV$90,市町村別自殺者集計表!AD$160,FALSE),0)</f>
        <v>41</v>
      </c>
      <c r="AE126" s="1">
        <f>IFERROR(VLOOKUP($B126,'6月男'!$A$8:$BV$90,市町村別自殺者集計表!AE$160,FALSE),0)</f>
        <v>14</v>
      </c>
      <c r="AF126" s="1">
        <f>IFERROR(VLOOKUP($B126,'6月男'!$A$8:$BV$90,市町村別自殺者集計表!AF$160,FALSE),0)</f>
        <v>5</v>
      </c>
      <c r="AG126" s="1">
        <f>IFERROR(VLOOKUP($B126,'6月男'!$A$8:$BV$90,市町村別自殺者集計表!AG$160,FALSE),0)</f>
        <v>6</v>
      </c>
      <c r="AH126" s="1">
        <f>IFERROR(VLOOKUP($B126,'6月男'!$A$8:$BV$90,市町村別自殺者集計表!AH$160,FALSE),0)</f>
        <v>2</v>
      </c>
      <c r="AI126" s="1">
        <f>IFERROR(VLOOKUP($B126,'6月男'!$A$8:$BV$90,市町村別自殺者集計表!AI$160,FALSE),0)</f>
        <v>15</v>
      </c>
      <c r="AJ126" s="1">
        <f>IFERROR(VLOOKUP($B126,'6月男'!$A$8:$BV$90,市町村別自殺者集計表!AJ$160,FALSE),0)</f>
        <v>0</v>
      </c>
      <c r="AK126" s="1">
        <f>IFERROR(VLOOKUP($B126,'6月男'!$A$8:$BV$90,市町村別自殺者集計表!AK$160,FALSE),0)</f>
        <v>47</v>
      </c>
      <c r="AL126" s="1">
        <f>IFERROR(VLOOKUP($B126,'6月男'!$A$8:$BV$90,市町村別自殺者集計表!AL$160,FALSE),0)</f>
        <v>1</v>
      </c>
      <c r="AM126" s="1">
        <f>IFERROR(VLOOKUP($B126,'6月男'!$A$8:$BV$90,市町村別自殺者集計表!AM$160,FALSE),0)</f>
        <v>4</v>
      </c>
      <c r="AN126" s="1">
        <f>IFERROR(VLOOKUP($B126,'6月男'!$A$8:$BV$90,市町村別自殺者集計表!AN$160,FALSE),0)</f>
        <v>14</v>
      </c>
      <c r="AO126" s="1">
        <f>IFERROR(VLOOKUP($B126,'6月男'!$A$8:$BV$90,市町村別自殺者集計表!AO$160,FALSE),0)</f>
        <v>4</v>
      </c>
      <c r="AP126" s="1">
        <f>IFERROR(VLOOKUP($B126,'6月男'!$A$8:$BV$90,市町村別自殺者集計表!AP$160,FALSE),0)</f>
        <v>13</v>
      </c>
      <c r="AQ126" s="1">
        <f>IFERROR(VLOOKUP($B126,'6月男'!$A$8:$BV$90,市町村別自殺者集計表!AQ$160,FALSE),0)</f>
        <v>0</v>
      </c>
      <c r="AR126" s="1">
        <f>IFERROR(VLOOKUP($B126,'6月男'!$A$8:$BV$90,市町村別自殺者集計表!AR$160,FALSE),0)</f>
        <v>8</v>
      </c>
      <c r="AS126" s="1">
        <f>IFERROR(VLOOKUP($B126,'6月男'!$A$8:$BV$90,市町村別自殺者集計表!AS$160,FALSE),0)</f>
        <v>8</v>
      </c>
      <c r="AT126" s="1">
        <f>IFERROR(VLOOKUP($B126,'6月男'!$A$8:$BV$90,市町村別自殺者集計表!AT$160,FALSE),0)</f>
        <v>3</v>
      </c>
      <c r="AU126" s="1">
        <f>IFERROR(VLOOKUP($B126,'6月男'!$A$8:$BV$90,市町村別自殺者集計表!AU$160,FALSE),0)</f>
        <v>4</v>
      </c>
      <c r="AV126" s="1">
        <f>IFERROR(VLOOKUP($B126,'6月男'!$A$8:$BV$90,市町村別自殺者集計表!AV$160,FALSE),0)</f>
        <v>7</v>
      </c>
      <c r="AW126" s="1">
        <f>IFERROR(VLOOKUP($B126,'6月男'!$A$8:$BV$90,市町村別自殺者集計表!AW$160,FALSE),0)</f>
        <v>7</v>
      </c>
      <c r="AX126" s="1">
        <f>IFERROR(VLOOKUP($B126,'6月男'!$A$8:$BV$90,市町村別自殺者集計表!AX$160,FALSE),0)</f>
        <v>4</v>
      </c>
      <c r="AY126" s="1">
        <f>IFERROR(VLOOKUP($B126,'6月男'!$A$8:$BV$90,市町村別自殺者集計表!AY$160,FALSE),0)</f>
        <v>8</v>
      </c>
      <c r="AZ126" s="1">
        <f>IFERROR(VLOOKUP($B126,'6月男'!$A$8:$BV$90,市町村別自殺者集計表!AZ$160,FALSE),0)</f>
        <v>3</v>
      </c>
      <c r="BA126" s="1">
        <f>IFERROR(VLOOKUP($B126,'6月男'!$A$8:$BV$90,市町村別自殺者集計表!BA$160,FALSE),0)</f>
        <v>4</v>
      </c>
      <c r="BB126" s="1">
        <f>IFERROR(VLOOKUP($B126,'6月男'!$A$8:$BV$90,市町村別自殺者集計表!BB$160,FALSE),0)</f>
        <v>7</v>
      </c>
      <c r="BC126" s="1">
        <f>IFERROR(VLOOKUP($B126,'6月男'!$A$8:$BV$90,市町村別自殺者集計表!BC$160,FALSE),0)</f>
        <v>4</v>
      </c>
      <c r="BD126" s="1">
        <f>IFERROR(VLOOKUP($B126,'6月男'!$A$8:$BV$90,市町村別自殺者集計表!BD$160,FALSE),0)</f>
        <v>16</v>
      </c>
      <c r="BE126" s="1">
        <f>IFERROR(VLOOKUP($B126,'6月男'!$A$8:$BV$90,市町村別自殺者集計表!BE$160,FALSE),0)</f>
        <v>19</v>
      </c>
      <c r="BF126" s="1">
        <f>IFERROR(VLOOKUP($B126,'6月男'!$A$8:$BV$90,市町村別自殺者集計表!BF$160,FALSE),0)</f>
        <v>14</v>
      </c>
      <c r="BG126" s="1">
        <f>IFERROR(VLOOKUP($B126,'6月男'!$A$8:$BV$90,市町村別自殺者集計表!BG$160,FALSE),0)</f>
        <v>17</v>
      </c>
      <c r="BH126" s="1">
        <f>IFERROR(VLOOKUP($B126,'6月男'!$A$8:$BV$90,市町村別自殺者集計表!BH$160,FALSE),0)</f>
        <v>8</v>
      </c>
      <c r="BI126" s="1">
        <f>IFERROR(VLOOKUP($B126,'6月男'!$A$8:$BV$90,市町村別自殺者集計表!BI$160,FALSE),0)</f>
        <v>7</v>
      </c>
      <c r="BJ126" s="1">
        <f>IFERROR(VLOOKUP($B126,'6月男'!$A$8:$BV$90,市町村別自殺者集計表!BJ$160,FALSE),0)</f>
        <v>7</v>
      </c>
      <c r="BK126" s="1">
        <f>IFERROR(VLOOKUP($B126,'6月男'!$A$8:$BV$90,市町村別自殺者集計表!BK$160,FALSE),0)</f>
        <v>8</v>
      </c>
      <c r="BL126" s="1">
        <f>IFERROR(VLOOKUP($B126,'6月男'!$A$8:$BV$90,市町村別自殺者集計表!BL$160,FALSE),0)</f>
        <v>3</v>
      </c>
      <c r="BM126" s="1">
        <f>IFERROR(VLOOKUP($B126,'6月男'!$A$8:$BV$90,市町村別自殺者集計表!BM$160,FALSE),0)</f>
        <v>21</v>
      </c>
      <c r="BN126" s="1">
        <f>IFERROR(VLOOKUP($B126,'6月男'!$A$8:$BV$90,市町村別自殺者集計表!BN$160,FALSE),0)</f>
        <v>52</v>
      </c>
      <c r="BO126" s="1">
        <f>IFERROR(VLOOKUP($B126,'6月男'!$A$8:$BV$90,市町村別自殺者集計表!BO$160,FALSE),0)</f>
        <v>17</v>
      </c>
      <c r="BP126" s="1">
        <f>IFERROR(VLOOKUP($B126,'6月男'!$A$8:$BV$90,市町村別自殺者集計表!BP$160,FALSE),0)</f>
        <v>11</v>
      </c>
      <c r="BQ126" s="1">
        <f>IFERROR(VLOOKUP($B126,'6月男'!$A$8:$BV$90,市町村別自殺者集計表!BQ$160,FALSE),0)</f>
        <v>4</v>
      </c>
      <c r="BR126" s="1">
        <f>IFERROR(VLOOKUP($B126,'6月男'!$A$8:$BV$90,市町村別自殺者集計表!BR$160,FALSE),0)</f>
        <v>2</v>
      </c>
      <c r="BS126" s="1">
        <f>IFERROR(VLOOKUP($B126,'6月男'!$A$8:$BV$90,市町村別自殺者集計表!BS$160,FALSE),0)</f>
        <v>5</v>
      </c>
      <c r="BT126" s="1">
        <f>IFERROR(VLOOKUP($B126,'6月男'!$A$8:$BV$90,市町村別自殺者集計表!BT$160,FALSE),0)</f>
        <v>9</v>
      </c>
      <c r="BU126" s="1">
        <f>IFERROR(VLOOKUP($B126,'6月男'!$A$8:$BV$90,市町村別自殺者集計表!BU$160,FALSE),0)</f>
        <v>9</v>
      </c>
      <c r="BV126" s="1">
        <f>IFERROR(VLOOKUP($B126,'6月男'!$A$8:$BV$90,市町村別自殺者集計表!BV$160,FALSE),0)</f>
        <v>68</v>
      </c>
      <c r="BW126" s="1">
        <f>IFERROR(VLOOKUP($B126,'6月男'!$A$8:$BV$90,市町村別自殺者集計表!BW$160,FALSE),0)</f>
        <v>6</v>
      </c>
    </row>
    <row r="127" spans="1:76" hidden="1" x14ac:dyDescent="0.15">
      <c r="A127" s="1" t="s">
        <v>354</v>
      </c>
      <c r="B127" s="128">
        <f t="shared" si="52"/>
        <v>270000</v>
      </c>
      <c r="C127" s="128" t="str">
        <f t="shared" si="53"/>
        <v>大阪府</v>
      </c>
      <c r="E127" s="1">
        <f>IFERROR(VLOOKUP($B127,'6月女'!$A$8:$BV$90,市町村別自殺者集計表!E$160,FALSE),0)</f>
        <v>49</v>
      </c>
      <c r="F127" s="1">
        <f>IFERROR(VLOOKUP($B127,'6月女'!$A$8:$BV$90,市町村別自殺者集計表!F$160,FALSE),0)</f>
        <v>1.070376</v>
      </c>
      <c r="G127" s="1">
        <f>IFERROR(VLOOKUP($B127,'6月女'!$A$8:$BV$90,市町村別自殺者集計表!G$160,FALSE),0)</f>
        <v>13.0229</v>
      </c>
      <c r="H127" s="1">
        <f>IFERROR(VLOOKUP($B127,'6月女'!$A$8:$BV$90,市町村別自殺者集計表!H$160,FALSE),0)</f>
        <v>2</v>
      </c>
      <c r="I127" s="1">
        <f>IFERROR(VLOOKUP($B127,'6月女'!$A$8:$BV$90,市町村別自殺者集計表!I$160,FALSE),0)</f>
        <v>1</v>
      </c>
      <c r="J127" s="1">
        <f>IFERROR(VLOOKUP($B127,'6月女'!$A$8:$BV$90,市町村別自殺者集計表!J$160,FALSE),0)</f>
        <v>4</v>
      </c>
      <c r="K127" s="1">
        <f>IFERROR(VLOOKUP($B127,'6月女'!$A$8:$BV$90,市町村別自殺者集計表!K$160,FALSE),0)</f>
        <v>7</v>
      </c>
      <c r="L127" s="1">
        <f>IFERROR(VLOOKUP($B127,'6月女'!$A$8:$BV$90,市町村別自殺者集計表!L$160,FALSE),0)</f>
        <v>13</v>
      </c>
      <c r="M127" s="1">
        <f>IFERROR(VLOOKUP($B127,'6月女'!$A$8:$BV$90,市町村別自殺者集計表!M$160,FALSE),0)</f>
        <v>5</v>
      </c>
      <c r="N127" s="1">
        <f>IFERROR(VLOOKUP($B127,'6月女'!$A$8:$BV$90,市町村別自殺者集計表!N$160,FALSE),0)</f>
        <v>11</v>
      </c>
      <c r="O127" s="1">
        <f>IFERROR(VLOOKUP($B127,'6月女'!$A$8:$BV$90,市町村別自殺者集計表!O$160,FALSE),0)</f>
        <v>6</v>
      </c>
      <c r="P127" s="1">
        <f>IFERROR(VLOOKUP($B127,'6月女'!$A$8:$BV$90,市町村別自殺者集計表!P$160,FALSE),0)</f>
        <v>0</v>
      </c>
      <c r="Q127" s="1">
        <f>IFERROR(VLOOKUP($B127,'6月女'!$A$8:$BV$90,市町村別自殺者集計表!Q$160,FALSE),0)</f>
        <v>31</v>
      </c>
      <c r="R127" s="1">
        <f>IFERROR(VLOOKUP($B127,'6月女'!$A$8:$BV$90,市町村別自殺者集計表!R$160,FALSE),0)</f>
        <v>18</v>
      </c>
      <c r="S127" s="1">
        <f>IFERROR(VLOOKUP($B127,'6月女'!$A$8:$BV$90,市町村別自殺者集計表!S$160,FALSE),0)</f>
        <v>0</v>
      </c>
      <c r="T127" s="1">
        <f>IFERROR(VLOOKUP($B127,'6月女'!$A$8:$BV$90,市町村別自殺者集計表!T$160,FALSE),0)</f>
        <v>1</v>
      </c>
      <c r="U127" s="1">
        <f>IFERROR(VLOOKUP($B127,'6月女'!$A$8:$BV$90,市町村別自殺者集計表!U$160,FALSE),0)</f>
        <v>9</v>
      </c>
      <c r="V127" s="1">
        <f>IFERROR(VLOOKUP($B127,'6月女'!$A$8:$BV$90,市町村別自殺者集計表!V$160,FALSE),0)</f>
        <v>39</v>
      </c>
      <c r="W127" s="1">
        <f>IFERROR(VLOOKUP($B127,'6月女'!$A$8:$BV$90,市町村別自殺者集計表!W$160,FALSE),0)</f>
        <v>0</v>
      </c>
      <c r="X127" s="1">
        <f>IFERROR(VLOOKUP($B127,'6月女'!$A$8:$BV$90,市町村別自殺者集計表!X$160,FALSE),0)</f>
        <v>39</v>
      </c>
      <c r="Y127" s="1">
        <f>IFERROR(VLOOKUP($B127,'6月女'!$A$8:$BV$90,市町村別自殺者集計表!Y$160,FALSE),0)</f>
        <v>7</v>
      </c>
      <c r="Z127" s="1">
        <f>IFERROR(VLOOKUP($B127,'6月女'!$A$8:$BV$90,市町村別自殺者集計表!Z$160,FALSE),0)</f>
        <v>1</v>
      </c>
      <c r="AA127" s="1">
        <f>IFERROR(VLOOKUP($B127,'6月女'!$A$8:$BV$90,市町村別自殺者集計表!AA$160,FALSE),0)</f>
        <v>22</v>
      </c>
      <c r="AB127" s="1">
        <f>IFERROR(VLOOKUP($B127,'6月女'!$A$8:$BV$90,市町村別自殺者集計表!AB$160,FALSE),0)</f>
        <v>9</v>
      </c>
      <c r="AC127" s="1">
        <f>IFERROR(VLOOKUP($B127,'6月女'!$A$8:$BV$90,市町村別自殺者集計表!AC$160,FALSE),0)</f>
        <v>0</v>
      </c>
      <c r="AD127" s="1">
        <f>IFERROR(VLOOKUP($B127,'6月女'!$A$8:$BV$90,市町村別自殺者集計表!AD$160,FALSE),0)</f>
        <v>32</v>
      </c>
      <c r="AE127" s="1">
        <f>IFERROR(VLOOKUP($B127,'6月女'!$A$8:$BV$90,市町村別自殺者集計表!AE$160,FALSE),0)</f>
        <v>13</v>
      </c>
      <c r="AF127" s="1">
        <f>IFERROR(VLOOKUP($B127,'6月女'!$A$8:$BV$90,市町村別自殺者集計表!AF$160,FALSE),0)</f>
        <v>1</v>
      </c>
      <c r="AG127" s="1">
        <f>IFERROR(VLOOKUP($B127,'6月女'!$A$8:$BV$90,市町村別自殺者集計表!AG$160,FALSE),0)</f>
        <v>1</v>
      </c>
      <c r="AH127" s="1">
        <f>IFERROR(VLOOKUP($B127,'6月女'!$A$8:$BV$90,市町村別自殺者集計表!AH$160,FALSE),0)</f>
        <v>0</v>
      </c>
      <c r="AI127" s="1">
        <f>IFERROR(VLOOKUP($B127,'6月女'!$A$8:$BV$90,市町村別自殺者集計表!AI$160,FALSE),0)</f>
        <v>2</v>
      </c>
      <c r="AJ127" s="1">
        <f>IFERROR(VLOOKUP($B127,'6月女'!$A$8:$BV$90,市町村別自殺者集計表!AJ$160,FALSE),0)</f>
        <v>0</v>
      </c>
      <c r="AK127" s="1">
        <f>IFERROR(VLOOKUP($B127,'6月女'!$A$8:$BV$90,市町村別自殺者集計表!AK$160,FALSE),0)</f>
        <v>29</v>
      </c>
      <c r="AL127" s="1">
        <f>IFERROR(VLOOKUP($B127,'6月女'!$A$8:$BV$90,市町村別自殺者集計表!AL$160,FALSE),0)</f>
        <v>2</v>
      </c>
      <c r="AM127" s="1">
        <f>IFERROR(VLOOKUP($B127,'6月女'!$A$8:$BV$90,市町村別自殺者集計表!AM$160,FALSE),0)</f>
        <v>1</v>
      </c>
      <c r="AN127" s="1">
        <f>IFERROR(VLOOKUP($B127,'6月女'!$A$8:$BV$90,市町村別自殺者集計表!AN$160,FALSE),0)</f>
        <v>13</v>
      </c>
      <c r="AO127" s="1">
        <f>IFERROR(VLOOKUP($B127,'6月女'!$A$8:$BV$90,市町村別自殺者集計表!AO$160,FALSE),0)</f>
        <v>0</v>
      </c>
      <c r="AP127" s="1">
        <f>IFERROR(VLOOKUP($B127,'6月女'!$A$8:$BV$90,市町村別自殺者集計表!AP$160,FALSE),0)</f>
        <v>4</v>
      </c>
      <c r="AQ127" s="1">
        <f>IFERROR(VLOOKUP($B127,'6月女'!$A$8:$BV$90,市町村別自殺者集計表!AQ$160,FALSE),0)</f>
        <v>0</v>
      </c>
      <c r="AR127" s="1">
        <f>IFERROR(VLOOKUP($B127,'6月女'!$A$8:$BV$90,市町村別自殺者集計表!AR$160,FALSE),0)</f>
        <v>1</v>
      </c>
      <c r="AS127" s="1">
        <f>IFERROR(VLOOKUP($B127,'6月女'!$A$8:$BV$90,市町村別自殺者集計表!AS$160,FALSE),0)</f>
        <v>2</v>
      </c>
      <c r="AT127" s="1">
        <f>IFERROR(VLOOKUP($B127,'6月女'!$A$8:$BV$90,市町村別自殺者集計表!AT$160,FALSE),0)</f>
        <v>3</v>
      </c>
      <c r="AU127" s="1">
        <f>IFERROR(VLOOKUP($B127,'6月女'!$A$8:$BV$90,市町村別自殺者集計表!AU$160,FALSE),0)</f>
        <v>4</v>
      </c>
      <c r="AV127" s="1">
        <f>IFERROR(VLOOKUP($B127,'6月女'!$A$8:$BV$90,市町村別自殺者集計表!AV$160,FALSE),0)</f>
        <v>3</v>
      </c>
      <c r="AW127" s="1">
        <f>IFERROR(VLOOKUP($B127,'6月女'!$A$8:$BV$90,市町村別自殺者集計表!AW$160,FALSE),0)</f>
        <v>4</v>
      </c>
      <c r="AX127" s="1">
        <f>IFERROR(VLOOKUP($B127,'6月女'!$A$8:$BV$90,市町村別自殺者集計表!AX$160,FALSE),0)</f>
        <v>3</v>
      </c>
      <c r="AY127" s="1">
        <f>IFERROR(VLOOKUP($B127,'6月女'!$A$8:$BV$90,市町村別自殺者集計表!AY$160,FALSE),0)</f>
        <v>5</v>
      </c>
      <c r="AZ127" s="1">
        <f>IFERROR(VLOOKUP($B127,'6月女'!$A$8:$BV$90,市町村別自殺者集計表!AZ$160,FALSE),0)</f>
        <v>6</v>
      </c>
      <c r="BA127" s="1">
        <f>IFERROR(VLOOKUP($B127,'6月女'!$A$8:$BV$90,市町村別自殺者集計表!BA$160,FALSE),0)</f>
        <v>4</v>
      </c>
      <c r="BB127" s="1">
        <f>IFERROR(VLOOKUP($B127,'6月女'!$A$8:$BV$90,市町村別自殺者集計表!BB$160,FALSE),0)</f>
        <v>3</v>
      </c>
      <c r="BC127" s="1">
        <f>IFERROR(VLOOKUP($B127,'6月女'!$A$8:$BV$90,市町村別自殺者集計表!BC$160,FALSE),0)</f>
        <v>3</v>
      </c>
      <c r="BD127" s="1">
        <f>IFERROR(VLOOKUP($B127,'6月女'!$A$8:$BV$90,市町村別自殺者集計表!BD$160,FALSE),0)</f>
        <v>8</v>
      </c>
      <c r="BE127" s="1">
        <f>IFERROR(VLOOKUP($B127,'6月女'!$A$8:$BV$90,市町村別自殺者集計表!BE$160,FALSE),0)</f>
        <v>12</v>
      </c>
      <c r="BF127" s="1">
        <f>IFERROR(VLOOKUP($B127,'6月女'!$A$8:$BV$90,市町村別自殺者集計表!BF$160,FALSE),0)</f>
        <v>3</v>
      </c>
      <c r="BG127" s="1">
        <f>IFERROR(VLOOKUP($B127,'6月女'!$A$8:$BV$90,市町村別自殺者集計表!BG$160,FALSE),0)</f>
        <v>4</v>
      </c>
      <c r="BH127" s="1">
        <f>IFERROR(VLOOKUP($B127,'6月女'!$A$8:$BV$90,市町村別自殺者集計表!BH$160,FALSE),0)</f>
        <v>8</v>
      </c>
      <c r="BI127" s="1">
        <f>IFERROR(VLOOKUP($B127,'6月女'!$A$8:$BV$90,市町村別自殺者集計表!BI$160,FALSE),0)</f>
        <v>6</v>
      </c>
      <c r="BJ127" s="1">
        <f>IFERROR(VLOOKUP($B127,'6月女'!$A$8:$BV$90,市町村別自殺者集計表!BJ$160,FALSE),0)</f>
        <v>5</v>
      </c>
      <c r="BK127" s="1">
        <f>IFERROR(VLOOKUP($B127,'6月女'!$A$8:$BV$90,市町村別自殺者集計表!BK$160,FALSE),0)</f>
        <v>11</v>
      </c>
      <c r="BL127" s="1">
        <f>IFERROR(VLOOKUP($B127,'6月女'!$A$8:$BV$90,市町村別自殺者集計表!BL$160,FALSE),0)</f>
        <v>0</v>
      </c>
      <c r="BM127" s="1">
        <f>IFERROR(VLOOKUP($B127,'6月女'!$A$8:$BV$90,市町村別自殺者集計表!BM$160,FALSE),0)</f>
        <v>11</v>
      </c>
      <c r="BN127" s="1">
        <f>IFERROR(VLOOKUP($B127,'6月女'!$A$8:$BV$90,市町村別自殺者集計表!BN$160,FALSE),0)</f>
        <v>53</v>
      </c>
      <c r="BO127" s="1">
        <f>IFERROR(VLOOKUP($B127,'6月女'!$A$8:$BV$90,市町村別自殺者集計表!BO$160,FALSE),0)</f>
        <v>4</v>
      </c>
      <c r="BP127" s="1">
        <f>IFERROR(VLOOKUP($B127,'6月女'!$A$8:$BV$90,市町村別自殺者集計表!BP$160,FALSE),0)</f>
        <v>2</v>
      </c>
      <c r="BQ127" s="1">
        <f>IFERROR(VLOOKUP($B127,'6月女'!$A$8:$BV$90,市町村別自殺者集計表!BQ$160,FALSE),0)</f>
        <v>5</v>
      </c>
      <c r="BR127" s="1">
        <f>IFERROR(VLOOKUP($B127,'6月女'!$A$8:$BV$90,市町村別自殺者集計表!BR$160,FALSE),0)</f>
        <v>0</v>
      </c>
      <c r="BS127" s="1">
        <f>IFERROR(VLOOKUP($B127,'6月女'!$A$8:$BV$90,市町村別自殺者集計表!BS$160,FALSE),0)</f>
        <v>2</v>
      </c>
      <c r="BT127" s="1">
        <f>IFERROR(VLOOKUP($B127,'6月女'!$A$8:$BV$90,市町村別自殺者集計表!BT$160,FALSE),0)</f>
        <v>0</v>
      </c>
      <c r="BU127" s="1">
        <f>IFERROR(VLOOKUP($B127,'6月女'!$A$8:$BV$90,市町村別自殺者集計表!BU$160,FALSE),0)</f>
        <v>15</v>
      </c>
      <c r="BV127" s="1">
        <f>IFERROR(VLOOKUP($B127,'6月女'!$A$8:$BV$90,市町村別自殺者集計表!BV$160,FALSE),0)</f>
        <v>29</v>
      </c>
      <c r="BW127" s="1">
        <f>IFERROR(VLOOKUP($B127,'6月女'!$A$8:$BV$90,市町村別自殺者集計表!BW$160,FALSE),0)</f>
        <v>5</v>
      </c>
    </row>
    <row r="128" spans="1:76" hidden="1" x14ac:dyDescent="0.15">
      <c r="A128" s="1" t="s">
        <v>355</v>
      </c>
      <c r="B128" s="128">
        <f t="shared" si="52"/>
        <v>270000</v>
      </c>
      <c r="C128" s="128" t="str">
        <f t="shared" si="53"/>
        <v>大阪府</v>
      </c>
      <c r="E128" s="1">
        <f>IFERROR(VLOOKUP($B128,'6月総数'!$A$8:$BV$90,市町村別自殺者集計表!E$160,FALSE),0)</f>
        <v>132</v>
      </c>
      <c r="F128" s="1">
        <f>IFERROR(VLOOKUP($B128,'6月総数'!$A$8:$BV$90,市町村別自殺者集計表!F$160,FALSE),0)</f>
        <v>1.4916940000000001</v>
      </c>
      <c r="G128" s="1">
        <f>IFERROR(VLOOKUP($B128,'6月総数'!$A$8:$BV$90,市町村別自殺者集計表!G$160,FALSE),0)</f>
        <v>18.148949999999999</v>
      </c>
      <c r="H128" s="1">
        <f>IFERROR(VLOOKUP($B128,'6月総数'!$A$8:$BV$90,市町村別自殺者集計表!H$160,FALSE),0)</f>
        <v>2</v>
      </c>
      <c r="I128" s="1">
        <f>IFERROR(VLOOKUP($B128,'6月総数'!$A$8:$BV$90,市町村別自殺者集計表!I$160,FALSE),0)</f>
        <v>16</v>
      </c>
      <c r="J128" s="1">
        <f>IFERROR(VLOOKUP($B128,'6月総数'!$A$8:$BV$90,市町村別自殺者集計表!J$160,FALSE),0)</f>
        <v>15</v>
      </c>
      <c r="K128" s="1">
        <f>IFERROR(VLOOKUP($B128,'6月総数'!$A$8:$BV$90,市町村別自殺者集計表!K$160,FALSE),0)</f>
        <v>21</v>
      </c>
      <c r="L128" s="1">
        <f>IFERROR(VLOOKUP($B128,'6月総数'!$A$8:$BV$90,市町村別自殺者集計表!L$160,FALSE),0)</f>
        <v>25</v>
      </c>
      <c r="M128" s="1">
        <f>IFERROR(VLOOKUP($B128,'6月総数'!$A$8:$BV$90,市町村別自殺者集計表!M$160,FALSE),0)</f>
        <v>13</v>
      </c>
      <c r="N128" s="1">
        <f>IFERROR(VLOOKUP($B128,'6月総数'!$A$8:$BV$90,市町村別自殺者集計表!N$160,FALSE),0)</f>
        <v>24</v>
      </c>
      <c r="O128" s="1">
        <f>IFERROR(VLOOKUP($B128,'6月総数'!$A$8:$BV$90,市町村別自殺者集計表!O$160,FALSE),0)</f>
        <v>16</v>
      </c>
      <c r="P128" s="1">
        <f>IFERROR(VLOOKUP($B128,'6月総数'!$A$8:$BV$90,市町村別自殺者集計表!P$160,FALSE),0)</f>
        <v>0</v>
      </c>
      <c r="Q128" s="1">
        <f>IFERROR(VLOOKUP($B128,'6月総数'!$A$8:$BV$90,市町村別自殺者集計表!Q$160,FALSE),0)</f>
        <v>80</v>
      </c>
      <c r="R128" s="1">
        <f>IFERROR(VLOOKUP($B128,'6月総数'!$A$8:$BV$90,市町村別自殺者集計表!R$160,FALSE),0)</f>
        <v>52</v>
      </c>
      <c r="S128" s="1">
        <f>IFERROR(VLOOKUP($B128,'6月総数'!$A$8:$BV$90,市町村別自殺者集計表!S$160,FALSE),0)</f>
        <v>0</v>
      </c>
      <c r="T128" s="1">
        <f>IFERROR(VLOOKUP($B128,'6月総数'!$A$8:$BV$90,市町村別自殺者集計表!T$160,FALSE),0)</f>
        <v>5</v>
      </c>
      <c r="U128" s="1">
        <f>IFERROR(VLOOKUP($B128,'6月総数'!$A$8:$BV$90,市町村別自殺者集計表!U$160,FALSE),0)</f>
        <v>35</v>
      </c>
      <c r="V128" s="1">
        <f>IFERROR(VLOOKUP($B128,'6月総数'!$A$8:$BV$90,市町村別自殺者集計表!V$160,FALSE),0)</f>
        <v>92</v>
      </c>
      <c r="W128" s="1">
        <f>IFERROR(VLOOKUP($B128,'6月総数'!$A$8:$BV$90,市町村別自殺者集計表!W$160,FALSE),0)</f>
        <v>5</v>
      </c>
      <c r="X128" s="1">
        <f>IFERROR(VLOOKUP($B128,'6月総数'!$A$8:$BV$90,市町村別自殺者集計表!X$160,FALSE),0)</f>
        <v>87</v>
      </c>
      <c r="Y128" s="1">
        <f>IFERROR(VLOOKUP($B128,'6月総数'!$A$8:$BV$90,市町村別自殺者集計表!Y$160,FALSE),0)</f>
        <v>7</v>
      </c>
      <c r="Z128" s="1">
        <f>IFERROR(VLOOKUP($B128,'6月総数'!$A$8:$BV$90,市町村別自殺者集計表!Z$160,FALSE),0)</f>
        <v>3</v>
      </c>
      <c r="AA128" s="1">
        <f>IFERROR(VLOOKUP($B128,'6月総数'!$A$8:$BV$90,市町村別自殺者集計表!AA$160,FALSE),0)</f>
        <v>50</v>
      </c>
      <c r="AB128" s="1">
        <f>IFERROR(VLOOKUP($B128,'6月総数'!$A$8:$BV$90,市町村別自殺者集計表!AB$160,FALSE),0)</f>
        <v>27</v>
      </c>
      <c r="AC128" s="1">
        <f>IFERROR(VLOOKUP($B128,'6月総数'!$A$8:$BV$90,市町村別自殺者集計表!AC$160,FALSE),0)</f>
        <v>0</v>
      </c>
      <c r="AD128" s="1">
        <f>IFERROR(VLOOKUP($B128,'6月総数'!$A$8:$BV$90,市町村別自殺者集計表!AD$160,FALSE),0)</f>
        <v>73</v>
      </c>
      <c r="AE128" s="1">
        <f>IFERROR(VLOOKUP($B128,'6月総数'!$A$8:$BV$90,市町村別自殺者集計表!AE$160,FALSE),0)</f>
        <v>27</v>
      </c>
      <c r="AF128" s="1">
        <f>IFERROR(VLOOKUP($B128,'6月総数'!$A$8:$BV$90,市町村別自殺者集計表!AF$160,FALSE),0)</f>
        <v>6</v>
      </c>
      <c r="AG128" s="1">
        <f>IFERROR(VLOOKUP($B128,'6月総数'!$A$8:$BV$90,市町村別自殺者集計表!AG$160,FALSE),0)</f>
        <v>7</v>
      </c>
      <c r="AH128" s="1">
        <f>IFERROR(VLOOKUP($B128,'6月総数'!$A$8:$BV$90,市町村別自殺者集計表!AH$160,FALSE),0)</f>
        <v>2</v>
      </c>
      <c r="AI128" s="1">
        <f>IFERROR(VLOOKUP($B128,'6月総数'!$A$8:$BV$90,市町村別自殺者集計表!AI$160,FALSE),0)</f>
        <v>17</v>
      </c>
      <c r="AJ128" s="1">
        <f>IFERROR(VLOOKUP($B128,'6月総数'!$A$8:$BV$90,市町村別自殺者集計表!AJ$160,FALSE),0)</f>
        <v>0</v>
      </c>
      <c r="AK128" s="1">
        <f>IFERROR(VLOOKUP($B128,'6月総数'!$A$8:$BV$90,市町村別自殺者集計表!AK$160,FALSE),0)</f>
        <v>76</v>
      </c>
      <c r="AL128" s="1">
        <f>IFERROR(VLOOKUP($B128,'6月総数'!$A$8:$BV$90,市町村別自殺者集計表!AL$160,FALSE),0)</f>
        <v>3</v>
      </c>
      <c r="AM128" s="1">
        <f>IFERROR(VLOOKUP($B128,'6月総数'!$A$8:$BV$90,市町村別自殺者集計表!AM$160,FALSE),0)</f>
        <v>5</v>
      </c>
      <c r="AN128" s="1">
        <f>IFERROR(VLOOKUP($B128,'6月総数'!$A$8:$BV$90,市町村別自殺者集計表!AN$160,FALSE),0)</f>
        <v>27</v>
      </c>
      <c r="AO128" s="1">
        <f>IFERROR(VLOOKUP($B128,'6月総数'!$A$8:$BV$90,市町村別自殺者集計表!AO$160,FALSE),0)</f>
        <v>4</v>
      </c>
      <c r="AP128" s="1">
        <f>IFERROR(VLOOKUP($B128,'6月総数'!$A$8:$BV$90,市町村別自殺者集計表!AP$160,FALSE),0)</f>
        <v>17</v>
      </c>
      <c r="AQ128" s="1">
        <f>IFERROR(VLOOKUP($B128,'6月総数'!$A$8:$BV$90,市町村別自殺者集計表!AQ$160,FALSE),0)</f>
        <v>0</v>
      </c>
      <c r="AR128" s="1">
        <f>IFERROR(VLOOKUP($B128,'6月総数'!$A$8:$BV$90,市町村別自殺者集計表!AR$160,FALSE),0)</f>
        <v>9</v>
      </c>
      <c r="AS128" s="1">
        <f>IFERROR(VLOOKUP($B128,'6月総数'!$A$8:$BV$90,市町村別自殺者集計表!AS$160,FALSE),0)</f>
        <v>10</v>
      </c>
      <c r="AT128" s="1">
        <f>IFERROR(VLOOKUP($B128,'6月総数'!$A$8:$BV$90,市町村別自殺者集計表!AT$160,FALSE),0)</f>
        <v>6</v>
      </c>
      <c r="AU128" s="1">
        <f>IFERROR(VLOOKUP($B128,'6月総数'!$A$8:$BV$90,市町村別自殺者集計表!AU$160,FALSE),0)</f>
        <v>8</v>
      </c>
      <c r="AV128" s="1">
        <f>IFERROR(VLOOKUP($B128,'6月総数'!$A$8:$BV$90,市町村別自殺者集計表!AV$160,FALSE),0)</f>
        <v>10</v>
      </c>
      <c r="AW128" s="1">
        <f>IFERROR(VLOOKUP($B128,'6月総数'!$A$8:$BV$90,市町村別自殺者集計表!AW$160,FALSE),0)</f>
        <v>11</v>
      </c>
      <c r="AX128" s="1">
        <f>IFERROR(VLOOKUP($B128,'6月総数'!$A$8:$BV$90,市町村別自殺者集計表!AX$160,FALSE),0)</f>
        <v>7</v>
      </c>
      <c r="AY128" s="1">
        <f>IFERROR(VLOOKUP($B128,'6月総数'!$A$8:$BV$90,市町村別自殺者集計表!AY$160,FALSE),0)</f>
        <v>13</v>
      </c>
      <c r="AZ128" s="1">
        <f>IFERROR(VLOOKUP($B128,'6月総数'!$A$8:$BV$90,市町村別自殺者集計表!AZ$160,FALSE),0)</f>
        <v>9</v>
      </c>
      <c r="BA128" s="1">
        <f>IFERROR(VLOOKUP($B128,'6月総数'!$A$8:$BV$90,市町村別自殺者集計表!BA$160,FALSE),0)</f>
        <v>8</v>
      </c>
      <c r="BB128" s="1">
        <f>IFERROR(VLOOKUP($B128,'6月総数'!$A$8:$BV$90,市町村別自殺者集計表!BB$160,FALSE),0)</f>
        <v>10</v>
      </c>
      <c r="BC128" s="1">
        <f>IFERROR(VLOOKUP($B128,'6月総数'!$A$8:$BV$90,市町村別自殺者集計表!BC$160,FALSE),0)</f>
        <v>7</v>
      </c>
      <c r="BD128" s="1">
        <f>IFERROR(VLOOKUP($B128,'6月総数'!$A$8:$BV$90,市町村別自殺者集計表!BD$160,FALSE),0)</f>
        <v>24</v>
      </c>
      <c r="BE128" s="1">
        <f>IFERROR(VLOOKUP($B128,'6月総数'!$A$8:$BV$90,市町村別自殺者集計表!BE$160,FALSE),0)</f>
        <v>31</v>
      </c>
      <c r="BF128" s="1">
        <f>IFERROR(VLOOKUP($B128,'6月総数'!$A$8:$BV$90,市町村別自殺者集計表!BF$160,FALSE),0)</f>
        <v>17</v>
      </c>
      <c r="BG128" s="1">
        <f>IFERROR(VLOOKUP($B128,'6月総数'!$A$8:$BV$90,市町村別自殺者集計表!BG$160,FALSE),0)</f>
        <v>21</v>
      </c>
      <c r="BH128" s="1">
        <f>IFERROR(VLOOKUP($B128,'6月総数'!$A$8:$BV$90,市町村別自殺者集計表!BH$160,FALSE),0)</f>
        <v>16</v>
      </c>
      <c r="BI128" s="1">
        <f>IFERROR(VLOOKUP($B128,'6月総数'!$A$8:$BV$90,市町村別自殺者集計表!BI$160,FALSE),0)</f>
        <v>13</v>
      </c>
      <c r="BJ128" s="1">
        <f>IFERROR(VLOOKUP($B128,'6月総数'!$A$8:$BV$90,市町村別自殺者集計表!BJ$160,FALSE),0)</f>
        <v>12</v>
      </c>
      <c r="BK128" s="1">
        <f>IFERROR(VLOOKUP($B128,'6月総数'!$A$8:$BV$90,市町村別自殺者集計表!BK$160,FALSE),0)</f>
        <v>19</v>
      </c>
      <c r="BL128" s="1">
        <f>IFERROR(VLOOKUP($B128,'6月総数'!$A$8:$BV$90,市町村別自殺者集計表!BL$160,FALSE),0)</f>
        <v>3</v>
      </c>
      <c r="BM128" s="1">
        <f>IFERROR(VLOOKUP($B128,'6月総数'!$A$8:$BV$90,市町村別自殺者集計表!BM$160,FALSE),0)</f>
        <v>32</v>
      </c>
      <c r="BN128" s="1">
        <f>IFERROR(VLOOKUP($B128,'6月総数'!$A$8:$BV$90,市町村別自殺者集計表!BN$160,FALSE),0)</f>
        <v>105</v>
      </c>
      <c r="BO128" s="1">
        <f>IFERROR(VLOOKUP($B128,'6月総数'!$A$8:$BV$90,市町村別自殺者集計表!BO$160,FALSE),0)</f>
        <v>21</v>
      </c>
      <c r="BP128" s="1">
        <f>IFERROR(VLOOKUP($B128,'6月総数'!$A$8:$BV$90,市町村別自殺者集計表!BP$160,FALSE),0)</f>
        <v>13</v>
      </c>
      <c r="BQ128" s="1">
        <f>IFERROR(VLOOKUP($B128,'6月総数'!$A$8:$BV$90,市町村別自殺者集計表!BQ$160,FALSE),0)</f>
        <v>9</v>
      </c>
      <c r="BR128" s="1">
        <f>IFERROR(VLOOKUP($B128,'6月総数'!$A$8:$BV$90,市町村別自殺者集計表!BR$160,FALSE),0)</f>
        <v>2</v>
      </c>
      <c r="BS128" s="1">
        <f>IFERROR(VLOOKUP($B128,'6月総数'!$A$8:$BV$90,市町村別自殺者集計表!BS$160,FALSE),0)</f>
        <v>7</v>
      </c>
      <c r="BT128" s="1">
        <f>IFERROR(VLOOKUP($B128,'6月総数'!$A$8:$BV$90,市町村別自殺者集計表!BT$160,FALSE),0)</f>
        <v>9</v>
      </c>
      <c r="BU128" s="1">
        <f>IFERROR(VLOOKUP($B128,'6月総数'!$A$8:$BV$90,市町村別自殺者集計表!BU$160,FALSE),0)</f>
        <v>24</v>
      </c>
      <c r="BV128" s="1">
        <f>IFERROR(VLOOKUP($B128,'6月総数'!$A$8:$BV$90,市町村別自殺者集計表!BV$160,FALSE),0)</f>
        <v>97</v>
      </c>
      <c r="BW128" s="1">
        <f>IFERROR(VLOOKUP($B128,'6月総数'!$A$8:$BV$90,市町村別自殺者集計表!BW$160,FALSE),0)</f>
        <v>11</v>
      </c>
    </row>
    <row r="129" spans="1:75" hidden="1" x14ac:dyDescent="0.15">
      <c r="A129" s="1" t="s">
        <v>356</v>
      </c>
      <c r="B129" s="128">
        <f t="shared" si="52"/>
        <v>270000</v>
      </c>
      <c r="C129" s="128" t="str">
        <f t="shared" si="53"/>
        <v>大阪府</v>
      </c>
      <c r="E129" s="1">
        <f>IFERROR(VLOOKUP($B129,'7月男'!$A$8:$BV$90,市町村別自殺者集計表!E$160,FALSE),0)</f>
        <v>71</v>
      </c>
      <c r="F129" s="1">
        <f>IFERROR(VLOOKUP($B129,'7月男'!$A$8:$BV$90,市町村別自殺者集計表!F$160,FALSE),0)</f>
        <v>1.66231</v>
      </c>
      <c r="G129" s="1">
        <f>IFERROR(VLOOKUP($B129,'7月男'!$A$8:$BV$90,市町村別自殺者集計表!G$160,FALSE),0)</f>
        <v>19.57235</v>
      </c>
      <c r="H129" s="1">
        <f>IFERROR(VLOOKUP($B129,'7月男'!$A$8:$BV$90,市町村別自殺者集計表!H$160,FALSE),0)</f>
        <v>3</v>
      </c>
      <c r="I129" s="1">
        <f>IFERROR(VLOOKUP($B129,'7月男'!$A$8:$BV$90,市町村別自殺者集計表!I$160,FALSE),0)</f>
        <v>9</v>
      </c>
      <c r="J129" s="1">
        <f>IFERROR(VLOOKUP($B129,'7月男'!$A$8:$BV$90,市町村別自殺者集計表!J$160,FALSE),0)</f>
        <v>8</v>
      </c>
      <c r="K129" s="1">
        <f>IFERROR(VLOOKUP($B129,'7月男'!$A$8:$BV$90,市町村別自殺者集計表!K$160,FALSE),0)</f>
        <v>10</v>
      </c>
      <c r="L129" s="1">
        <f>IFERROR(VLOOKUP($B129,'7月男'!$A$8:$BV$90,市町村別自殺者集計表!L$160,FALSE),0)</f>
        <v>13</v>
      </c>
      <c r="M129" s="1">
        <f>IFERROR(VLOOKUP($B129,'7月男'!$A$8:$BV$90,市町村別自殺者集計表!M$160,FALSE),0)</f>
        <v>10</v>
      </c>
      <c r="N129" s="1">
        <f>IFERROR(VLOOKUP($B129,'7月男'!$A$8:$BV$90,市町村別自殺者集計表!N$160,FALSE),0)</f>
        <v>12</v>
      </c>
      <c r="O129" s="1">
        <f>IFERROR(VLOOKUP($B129,'7月男'!$A$8:$BV$90,市町村別自殺者集計表!O$160,FALSE),0)</f>
        <v>6</v>
      </c>
      <c r="P129" s="1">
        <f>IFERROR(VLOOKUP($B129,'7月男'!$A$8:$BV$90,市町村別自殺者集計表!P$160,FALSE),0)</f>
        <v>0</v>
      </c>
      <c r="Q129" s="1">
        <f>IFERROR(VLOOKUP($B129,'7月男'!$A$8:$BV$90,市町村別自殺者集計表!Q$160,FALSE),0)</f>
        <v>38</v>
      </c>
      <c r="R129" s="1">
        <f>IFERROR(VLOOKUP($B129,'7月男'!$A$8:$BV$90,市町村別自殺者集計表!R$160,FALSE),0)</f>
        <v>33</v>
      </c>
      <c r="S129" s="1">
        <f>IFERROR(VLOOKUP($B129,'7月男'!$A$8:$BV$90,市町村別自殺者集計表!S$160,FALSE),0)</f>
        <v>0</v>
      </c>
      <c r="T129" s="1">
        <f>IFERROR(VLOOKUP($B129,'7月男'!$A$8:$BV$90,市町村別自殺者集計表!T$160,FALSE),0)</f>
        <v>6</v>
      </c>
      <c r="U129" s="1">
        <f>IFERROR(VLOOKUP($B129,'7月男'!$A$8:$BV$90,市町村別自殺者集計表!U$160,FALSE),0)</f>
        <v>21</v>
      </c>
      <c r="V129" s="1">
        <f>IFERROR(VLOOKUP($B129,'7月男'!$A$8:$BV$90,市町村別自殺者集計表!V$160,FALSE),0)</f>
        <v>44</v>
      </c>
      <c r="W129" s="1">
        <f>IFERROR(VLOOKUP($B129,'7月男'!$A$8:$BV$90,市町村別自殺者集計表!W$160,FALSE),0)</f>
        <v>3</v>
      </c>
      <c r="X129" s="1">
        <f>IFERROR(VLOOKUP($B129,'7月男'!$A$8:$BV$90,市町村別自殺者集計表!X$160,FALSE),0)</f>
        <v>41</v>
      </c>
      <c r="Y129" s="1">
        <f>IFERROR(VLOOKUP($B129,'7月男'!$A$8:$BV$90,市町村別自殺者集計表!Y$160,FALSE),0)</f>
        <v>0</v>
      </c>
      <c r="Z129" s="1">
        <f>IFERROR(VLOOKUP($B129,'7月男'!$A$8:$BV$90,市町村別自殺者集計表!Z$160,FALSE),0)</f>
        <v>3</v>
      </c>
      <c r="AA129" s="1">
        <f>IFERROR(VLOOKUP($B129,'7月男'!$A$8:$BV$90,市町村別自殺者集計表!AA$160,FALSE),0)</f>
        <v>21</v>
      </c>
      <c r="AB129" s="1">
        <f>IFERROR(VLOOKUP($B129,'7月男'!$A$8:$BV$90,市町村別自殺者集計表!AB$160,FALSE),0)</f>
        <v>17</v>
      </c>
      <c r="AC129" s="1">
        <f>IFERROR(VLOOKUP($B129,'7月男'!$A$8:$BV$90,市町村別自殺者集計表!AC$160,FALSE),0)</f>
        <v>0</v>
      </c>
      <c r="AD129" s="1">
        <f>IFERROR(VLOOKUP($B129,'7月男'!$A$8:$BV$90,市町村別自殺者集計表!AD$160,FALSE),0)</f>
        <v>42</v>
      </c>
      <c r="AE129" s="1">
        <f>IFERROR(VLOOKUP($B129,'7月男'!$A$8:$BV$90,市町村別自殺者集計表!AE$160,FALSE),0)</f>
        <v>8</v>
      </c>
      <c r="AF129" s="1">
        <f>IFERROR(VLOOKUP($B129,'7月男'!$A$8:$BV$90,市町村別自殺者集計表!AF$160,FALSE),0)</f>
        <v>2</v>
      </c>
      <c r="AG129" s="1">
        <f>IFERROR(VLOOKUP($B129,'7月男'!$A$8:$BV$90,市町村別自殺者集計表!AG$160,FALSE),0)</f>
        <v>8</v>
      </c>
      <c r="AH129" s="1">
        <f>IFERROR(VLOOKUP($B129,'7月男'!$A$8:$BV$90,市町村別自殺者集計表!AH$160,FALSE),0)</f>
        <v>1</v>
      </c>
      <c r="AI129" s="1">
        <f>IFERROR(VLOOKUP($B129,'7月男'!$A$8:$BV$90,市町村別自殺者集計表!AI$160,FALSE),0)</f>
        <v>10</v>
      </c>
      <c r="AJ129" s="1">
        <f>IFERROR(VLOOKUP($B129,'7月男'!$A$8:$BV$90,市町村別自殺者集計表!AJ$160,FALSE),0)</f>
        <v>0</v>
      </c>
      <c r="AK129" s="1">
        <f>IFERROR(VLOOKUP($B129,'7月男'!$A$8:$BV$90,市町村別自殺者集計表!AK$160,FALSE),0)</f>
        <v>42</v>
      </c>
      <c r="AL129" s="1">
        <f>IFERROR(VLOOKUP($B129,'7月男'!$A$8:$BV$90,市町村別自殺者集計表!AL$160,FALSE),0)</f>
        <v>1</v>
      </c>
      <c r="AM129" s="1">
        <f>IFERROR(VLOOKUP($B129,'7月男'!$A$8:$BV$90,市町村別自殺者集計表!AM$160,FALSE),0)</f>
        <v>4</v>
      </c>
      <c r="AN129" s="1">
        <f>IFERROR(VLOOKUP($B129,'7月男'!$A$8:$BV$90,市町村別自殺者集計表!AN$160,FALSE),0)</f>
        <v>9</v>
      </c>
      <c r="AO129" s="1">
        <f>IFERROR(VLOOKUP($B129,'7月男'!$A$8:$BV$90,市町村別自殺者集計表!AO$160,FALSE),0)</f>
        <v>3</v>
      </c>
      <c r="AP129" s="1">
        <f>IFERROR(VLOOKUP($B129,'7月男'!$A$8:$BV$90,市町村別自殺者集計表!AP$160,FALSE),0)</f>
        <v>12</v>
      </c>
      <c r="AQ129" s="1">
        <f>IFERROR(VLOOKUP($B129,'7月男'!$A$8:$BV$90,市町村別自殺者集計表!AQ$160,FALSE),0)</f>
        <v>0</v>
      </c>
      <c r="AR129" s="1">
        <f>IFERROR(VLOOKUP($B129,'7月男'!$A$8:$BV$90,市町村別自殺者集計表!AR$160,FALSE),0)</f>
        <v>12</v>
      </c>
      <c r="AS129" s="1">
        <f>IFERROR(VLOOKUP($B129,'7月男'!$A$8:$BV$90,市町村別自殺者集計表!AS$160,FALSE),0)</f>
        <v>3</v>
      </c>
      <c r="AT129" s="1">
        <f>IFERROR(VLOOKUP($B129,'7月男'!$A$8:$BV$90,市町村別自殺者集計表!AT$160,FALSE),0)</f>
        <v>4</v>
      </c>
      <c r="AU129" s="1">
        <f>IFERROR(VLOOKUP($B129,'7月男'!$A$8:$BV$90,市町村別自殺者集計表!AU$160,FALSE),0)</f>
        <v>3</v>
      </c>
      <c r="AV129" s="1">
        <f>IFERROR(VLOOKUP($B129,'7月男'!$A$8:$BV$90,市町村別自殺者集計表!AV$160,FALSE),0)</f>
        <v>3</v>
      </c>
      <c r="AW129" s="1">
        <f>IFERROR(VLOOKUP($B129,'7月男'!$A$8:$BV$90,市町村別自殺者集計表!AW$160,FALSE),0)</f>
        <v>7</v>
      </c>
      <c r="AX129" s="1">
        <f>IFERROR(VLOOKUP($B129,'7月男'!$A$8:$BV$90,市町村別自殺者集計表!AX$160,FALSE),0)</f>
        <v>7</v>
      </c>
      <c r="AY129" s="1">
        <f>IFERROR(VLOOKUP($B129,'7月男'!$A$8:$BV$90,市町村別自殺者集計表!AY$160,FALSE),0)</f>
        <v>5</v>
      </c>
      <c r="AZ129" s="1">
        <f>IFERROR(VLOOKUP($B129,'7月男'!$A$8:$BV$90,市町村別自殺者集計表!AZ$160,FALSE),0)</f>
        <v>1</v>
      </c>
      <c r="BA129" s="1">
        <f>IFERROR(VLOOKUP($B129,'7月男'!$A$8:$BV$90,市町村別自殺者集計表!BA$160,FALSE),0)</f>
        <v>5</v>
      </c>
      <c r="BB129" s="1">
        <f>IFERROR(VLOOKUP($B129,'7月男'!$A$8:$BV$90,市町村別自殺者集計表!BB$160,FALSE),0)</f>
        <v>2</v>
      </c>
      <c r="BC129" s="1">
        <f>IFERROR(VLOOKUP($B129,'7月男'!$A$8:$BV$90,市町村別自殺者集計表!BC$160,FALSE),0)</f>
        <v>4</v>
      </c>
      <c r="BD129" s="1">
        <f>IFERROR(VLOOKUP($B129,'7月男'!$A$8:$BV$90,市町村別自殺者集計表!BD$160,FALSE),0)</f>
        <v>15</v>
      </c>
      <c r="BE129" s="1">
        <f>IFERROR(VLOOKUP($B129,'7月男'!$A$8:$BV$90,市町村別自殺者集計表!BE$160,FALSE),0)</f>
        <v>8</v>
      </c>
      <c r="BF129" s="1">
        <f>IFERROR(VLOOKUP($B129,'7月男'!$A$8:$BV$90,市町村別自殺者集計表!BF$160,FALSE),0)</f>
        <v>18</v>
      </c>
      <c r="BG129" s="1">
        <f>IFERROR(VLOOKUP($B129,'7月男'!$A$8:$BV$90,市町村別自殺者集計表!BG$160,FALSE),0)</f>
        <v>11</v>
      </c>
      <c r="BH129" s="1">
        <f>IFERROR(VLOOKUP($B129,'7月男'!$A$8:$BV$90,市町村別自殺者集計表!BH$160,FALSE),0)</f>
        <v>10</v>
      </c>
      <c r="BI129" s="1">
        <f>IFERROR(VLOOKUP($B129,'7月男'!$A$8:$BV$90,市町村別自殺者集計表!BI$160,FALSE),0)</f>
        <v>9</v>
      </c>
      <c r="BJ129" s="1">
        <f>IFERROR(VLOOKUP($B129,'7月男'!$A$8:$BV$90,市町村別自殺者集計表!BJ$160,FALSE),0)</f>
        <v>7</v>
      </c>
      <c r="BK129" s="1">
        <f>IFERROR(VLOOKUP($B129,'7月男'!$A$8:$BV$90,市町村別自殺者集計表!BK$160,FALSE),0)</f>
        <v>6</v>
      </c>
      <c r="BL129" s="1">
        <f>IFERROR(VLOOKUP($B129,'7月男'!$A$8:$BV$90,市町村別自殺者集計表!BL$160,FALSE),0)</f>
        <v>2</v>
      </c>
      <c r="BM129" s="1">
        <f>IFERROR(VLOOKUP($B129,'7月男'!$A$8:$BV$90,市町村別自殺者集計表!BM$160,FALSE),0)</f>
        <v>13</v>
      </c>
      <c r="BN129" s="1">
        <f>IFERROR(VLOOKUP($B129,'7月男'!$A$8:$BV$90,市町村別自殺者集計表!BN$160,FALSE),0)</f>
        <v>45</v>
      </c>
      <c r="BO129" s="1">
        <f>IFERROR(VLOOKUP($B129,'7月男'!$A$8:$BV$90,市町村別自殺者集計表!BO$160,FALSE),0)</f>
        <v>16</v>
      </c>
      <c r="BP129" s="1">
        <f>IFERROR(VLOOKUP($B129,'7月男'!$A$8:$BV$90,市町村別自殺者集計表!BP$160,FALSE),0)</f>
        <v>7</v>
      </c>
      <c r="BQ129" s="1">
        <f>IFERROR(VLOOKUP($B129,'7月男'!$A$8:$BV$90,市町村別自殺者集計表!BQ$160,FALSE),0)</f>
        <v>5</v>
      </c>
      <c r="BR129" s="1">
        <f>IFERROR(VLOOKUP($B129,'7月男'!$A$8:$BV$90,市町村別自殺者集計表!BR$160,FALSE),0)</f>
        <v>2</v>
      </c>
      <c r="BS129" s="1">
        <f>IFERROR(VLOOKUP($B129,'7月男'!$A$8:$BV$90,市町村別自殺者集計表!BS$160,FALSE),0)</f>
        <v>3</v>
      </c>
      <c r="BT129" s="1">
        <f>IFERROR(VLOOKUP($B129,'7月男'!$A$8:$BV$90,市町村別自殺者集計表!BT$160,FALSE),0)</f>
        <v>3</v>
      </c>
      <c r="BU129" s="1">
        <f>IFERROR(VLOOKUP($B129,'7月男'!$A$8:$BV$90,市町村別自殺者集計表!BU$160,FALSE),0)</f>
        <v>13</v>
      </c>
      <c r="BV129" s="1">
        <f>IFERROR(VLOOKUP($B129,'7月男'!$A$8:$BV$90,市町村別自殺者集計表!BV$160,FALSE),0)</f>
        <v>43</v>
      </c>
      <c r="BW129" s="1">
        <f>IFERROR(VLOOKUP($B129,'7月男'!$A$8:$BV$90,市町村別自殺者集計表!BW$160,FALSE),0)</f>
        <v>15</v>
      </c>
    </row>
    <row r="130" spans="1:75" hidden="1" x14ac:dyDescent="0.15">
      <c r="A130" s="1" t="s">
        <v>357</v>
      </c>
      <c r="B130" s="128">
        <f t="shared" si="52"/>
        <v>270000</v>
      </c>
      <c r="C130" s="128" t="str">
        <f t="shared" si="53"/>
        <v>大阪府</v>
      </c>
      <c r="E130" s="1">
        <f>IFERROR(VLOOKUP($B130,'7月女'!$A$8:$BV$90,市町村別自殺者集計表!E$160,FALSE),0)</f>
        <v>41</v>
      </c>
      <c r="F130" s="1">
        <f>IFERROR(VLOOKUP($B130,'7月女'!$A$8:$BV$90,市町村別自殺者集計表!F$160,FALSE),0)</f>
        <v>0.89562050000000004</v>
      </c>
      <c r="G130" s="1">
        <f>IFERROR(VLOOKUP($B130,'7月女'!$A$8:$BV$90,市町村別自殺者集計表!G$160,FALSE),0)</f>
        <v>10.545210000000001</v>
      </c>
      <c r="H130" s="1">
        <f>IFERROR(VLOOKUP($B130,'7月女'!$A$8:$BV$90,市町村別自殺者集計表!H$160,FALSE),0)</f>
        <v>0</v>
      </c>
      <c r="I130" s="1">
        <f>IFERROR(VLOOKUP($B130,'7月女'!$A$8:$BV$90,市町村別自殺者集計表!I$160,FALSE),0)</f>
        <v>3</v>
      </c>
      <c r="J130" s="1">
        <f>IFERROR(VLOOKUP($B130,'7月女'!$A$8:$BV$90,市町村別自殺者集計表!J$160,FALSE),0)</f>
        <v>5</v>
      </c>
      <c r="K130" s="1">
        <f>IFERROR(VLOOKUP($B130,'7月女'!$A$8:$BV$90,市町村別自殺者集計表!K$160,FALSE),0)</f>
        <v>8</v>
      </c>
      <c r="L130" s="1">
        <f>IFERROR(VLOOKUP($B130,'7月女'!$A$8:$BV$90,市町村別自殺者集計表!L$160,FALSE),0)</f>
        <v>10</v>
      </c>
      <c r="M130" s="1">
        <f>IFERROR(VLOOKUP($B130,'7月女'!$A$8:$BV$90,市町村別自殺者集計表!M$160,FALSE),0)</f>
        <v>5</v>
      </c>
      <c r="N130" s="1">
        <f>IFERROR(VLOOKUP($B130,'7月女'!$A$8:$BV$90,市町村別自殺者集計表!N$160,FALSE),0)</f>
        <v>7</v>
      </c>
      <c r="O130" s="1">
        <f>IFERROR(VLOOKUP($B130,'7月女'!$A$8:$BV$90,市町村別自殺者集計表!O$160,FALSE),0)</f>
        <v>3</v>
      </c>
      <c r="P130" s="1">
        <f>IFERROR(VLOOKUP($B130,'7月女'!$A$8:$BV$90,市町村別自殺者集計表!P$160,FALSE),0)</f>
        <v>0</v>
      </c>
      <c r="Q130" s="1">
        <f>IFERROR(VLOOKUP($B130,'7月女'!$A$8:$BV$90,市町村別自殺者集計表!Q$160,FALSE),0)</f>
        <v>29</v>
      </c>
      <c r="R130" s="1">
        <f>IFERROR(VLOOKUP($B130,'7月女'!$A$8:$BV$90,市町村別自殺者集計表!R$160,FALSE),0)</f>
        <v>12</v>
      </c>
      <c r="S130" s="1">
        <f>IFERROR(VLOOKUP($B130,'7月女'!$A$8:$BV$90,市町村別自殺者集計表!S$160,FALSE),0)</f>
        <v>0</v>
      </c>
      <c r="T130" s="1">
        <f>IFERROR(VLOOKUP($B130,'7月女'!$A$8:$BV$90,市町村別自殺者集計表!T$160,FALSE),0)</f>
        <v>1</v>
      </c>
      <c r="U130" s="1">
        <f>IFERROR(VLOOKUP($B130,'7月女'!$A$8:$BV$90,市町村別自殺者集計表!U$160,FALSE),0)</f>
        <v>8</v>
      </c>
      <c r="V130" s="1">
        <f>IFERROR(VLOOKUP($B130,'7月女'!$A$8:$BV$90,市町村別自殺者集計表!V$160,FALSE),0)</f>
        <v>32</v>
      </c>
      <c r="W130" s="1">
        <f>IFERROR(VLOOKUP($B130,'7月女'!$A$8:$BV$90,市町村別自殺者集計表!W$160,FALSE),0)</f>
        <v>0</v>
      </c>
      <c r="X130" s="1">
        <f>IFERROR(VLOOKUP($B130,'7月女'!$A$8:$BV$90,市町村別自殺者集計表!X$160,FALSE),0)</f>
        <v>32</v>
      </c>
      <c r="Y130" s="1">
        <f>IFERROR(VLOOKUP($B130,'7月女'!$A$8:$BV$90,市町村別自殺者集計表!Y$160,FALSE),0)</f>
        <v>5</v>
      </c>
      <c r="Z130" s="1">
        <f>IFERROR(VLOOKUP($B130,'7月女'!$A$8:$BV$90,市町村別自殺者集計表!Z$160,FALSE),0)</f>
        <v>3</v>
      </c>
      <c r="AA130" s="1">
        <f>IFERROR(VLOOKUP($B130,'7月女'!$A$8:$BV$90,市町村別自殺者集計表!AA$160,FALSE),0)</f>
        <v>14</v>
      </c>
      <c r="AB130" s="1">
        <f>IFERROR(VLOOKUP($B130,'7月女'!$A$8:$BV$90,市町村別自殺者集計表!AB$160,FALSE),0)</f>
        <v>10</v>
      </c>
      <c r="AC130" s="1">
        <f>IFERROR(VLOOKUP($B130,'7月女'!$A$8:$BV$90,市町村別自殺者集計表!AC$160,FALSE),0)</f>
        <v>0</v>
      </c>
      <c r="AD130" s="1">
        <f>IFERROR(VLOOKUP($B130,'7月女'!$A$8:$BV$90,市町村別自殺者集計表!AD$160,FALSE),0)</f>
        <v>23</v>
      </c>
      <c r="AE130" s="1">
        <f>IFERROR(VLOOKUP($B130,'7月女'!$A$8:$BV$90,市町村別自殺者集計表!AE$160,FALSE),0)</f>
        <v>10</v>
      </c>
      <c r="AF130" s="1">
        <f>IFERROR(VLOOKUP($B130,'7月女'!$A$8:$BV$90,市町村別自殺者集計表!AF$160,FALSE),0)</f>
        <v>0</v>
      </c>
      <c r="AG130" s="1">
        <f>IFERROR(VLOOKUP($B130,'7月女'!$A$8:$BV$90,市町村別自殺者集計表!AG$160,FALSE),0)</f>
        <v>1</v>
      </c>
      <c r="AH130" s="1">
        <f>IFERROR(VLOOKUP($B130,'7月女'!$A$8:$BV$90,市町村別自殺者集計表!AH$160,FALSE),0)</f>
        <v>0</v>
      </c>
      <c r="AI130" s="1">
        <f>IFERROR(VLOOKUP($B130,'7月女'!$A$8:$BV$90,市町村別自殺者集計表!AI$160,FALSE),0)</f>
        <v>7</v>
      </c>
      <c r="AJ130" s="1">
        <f>IFERROR(VLOOKUP($B130,'7月女'!$A$8:$BV$90,市町村別自殺者集計表!AJ$160,FALSE),0)</f>
        <v>0</v>
      </c>
      <c r="AK130" s="1">
        <f>IFERROR(VLOOKUP($B130,'7月女'!$A$8:$BV$90,市町村別自殺者集計表!AK$160,FALSE),0)</f>
        <v>25</v>
      </c>
      <c r="AL130" s="1">
        <f>IFERROR(VLOOKUP($B130,'7月女'!$A$8:$BV$90,市町村別自殺者集計表!AL$160,FALSE),0)</f>
        <v>2</v>
      </c>
      <c r="AM130" s="1">
        <f>IFERROR(VLOOKUP($B130,'7月女'!$A$8:$BV$90,市町村別自殺者集計表!AM$160,FALSE),0)</f>
        <v>0</v>
      </c>
      <c r="AN130" s="1">
        <f>IFERROR(VLOOKUP($B130,'7月女'!$A$8:$BV$90,市町村別自殺者集計表!AN$160,FALSE),0)</f>
        <v>10</v>
      </c>
      <c r="AO130" s="1">
        <f>IFERROR(VLOOKUP($B130,'7月女'!$A$8:$BV$90,市町村別自殺者集計表!AO$160,FALSE),0)</f>
        <v>2</v>
      </c>
      <c r="AP130" s="1">
        <f>IFERROR(VLOOKUP($B130,'7月女'!$A$8:$BV$90,市町村別自殺者集計表!AP$160,FALSE),0)</f>
        <v>2</v>
      </c>
      <c r="AQ130" s="1">
        <f>IFERROR(VLOOKUP($B130,'7月女'!$A$8:$BV$90,市町村別自殺者集計表!AQ$160,FALSE),0)</f>
        <v>0</v>
      </c>
      <c r="AR130" s="1">
        <f>IFERROR(VLOOKUP($B130,'7月女'!$A$8:$BV$90,市町村別自殺者集計表!AR$160,FALSE),0)</f>
        <v>3</v>
      </c>
      <c r="AS130" s="1">
        <f>IFERROR(VLOOKUP($B130,'7月女'!$A$8:$BV$90,市町村別自殺者集計表!AS$160,FALSE),0)</f>
        <v>1</v>
      </c>
      <c r="AT130" s="1">
        <f>IFERROR(VLOOKUP($B130,'7月女'!$A$8:$BV$90,市町村別自殺者集計表!AT$160,FALSE),0)</f>
        <v>1</v>
      </c>
      <c r="AU130" s="1">
        <f>IFERROR(VLOOKUP($B130,'7月女'!$A$8:$BV$90,市町村別自殺者集計表!AU$160,FALSE),0)</f>
        <v>7</v>
      </c>
      <c r="AV130" s="1">
        <f>IFERROR(VLOOKUP($B130,'7月女'!$A$8:$BV$90,市町村別自殺者集計表!AV$160,FALSE),0)</f>
        <v>0</v>
      </c>
      <c r="AW130" s="1">
        <f>IFERROR(VLOOKUP($B130,'7月女'!$A$8:$BV$90,市町村別自殺者集計表!AW$160,FALSE),0)</f>
        <v>3</v>
      </c>
      <c r="AX130" s="1">
        <f>IFERROR(VLOOKUP($B130,'7月女'!$A$8:$BV$90,市町村別自殺者集計表!AX$160,FALSE),0)</f>
        <v>2</v>
      </c>
      <c r="AY130" s="1">
        <f>IFERROR(VLOOKUP($B130,'7月女'!$A$8:$BV$90,市町村別自殺者集計表!AY$160,FALSE),0)</f>
        <v>8</v>
      </c>
      <c r="AZ130" s="1">
        <f>IFERROR(VLOOKUP($B130,'7月女'!$A$8:$BV$90,市町村別自殺者集計表!AZ$160,FALSE),0)</f>
        <v>3</v>
      </c>
      <c r="BA130" s="1">
        <f>IFERROR(VLOOKUP($B130,'7月女'!$A$8:$BV$90,市町村別自殺者集計表!BA$160,FALSE),0)</f>
        <v>2</v>
      </c>
      <c r="BB130" s="1">
        <f>IFERROR(VLOOKUP($B130,'7月女'!$A$8:$BV$90,市町村別自殺者集計表!BB$160,FALSE),0)</f>
        <v>3</v>
      </c>
      <c r="BC130" s="1">
        <f>IFERROR(VLOOKUP($B130,'7月女'!$A$8:$BV$90,市町村別自殺者集計表!BC$160,FALSE),0)</f>
        <v>2</v>
      </c>
      <c r="BD130" s="1">
        <f>IFERROR(VLOOKUP($B130,'7月女'!$A$8:$BV$90,市町村別自殺者集計表!BD$160,FALSE),0)</f>
        <v>6</v>
      </c>
      <c r="BE130" s="1">
        <f>IFERROR(VLOOKUP($B130,'7月女'!$A$8:$BV$90,市町村別自殺者集計表!BE$160,FALSE),0)</f>
        <v>5</v>
      </c>
      <c r="BF130" s="1">
        <f>IFERROR(VLOOKUP($B130,'7月女'!$A$8:$BV$90,市町村別自殺者集計表!BF$160,FALSE),0)</f>
        <v>6</v>
      </c>
      <c r="BG130" s="1">
        <f>IFERROR(VLOOKUP($B130,'7月女'!$A$8:$BV$90,市町村別自殺者集計表!BG$160,FALSE),0)</f>
        <v>7</v>
      </c>
      <c r="BH130" s="1">
        <f>IFERROR(VLOOKUP($B130,'7月女'!$A$8:$BV$90,市町村別自殺者集計表!BH$160,FALSE),0)</f>
        <v>8</v>
      </c>
      <c r="BI130" s="1">
        <f>IFERROR(VLOOKUP($B130,'7月女'!$A$8:$BV$90,市町村別自殺者集計表!BI$160,FALSE),0)</f>
        <v>4</v>
      </c>
      <c r="BJ130" s="1">
        <f>IFERROR(VLOOKUP($B130,'7月女'!$A$8:$BV$90,市町村別自殺者集計表!BJ$160,FALSE),0)</f>
        <v>6</v>
      </c>
      <c r="BK130" s="1">
        <f>IFERROR(VLOOKUP($B130,'7月女'!$A$8:$BV$90,市町村別自殺者集計表!BK$160,FALSE),0)</f>
        <v>4</v>
      </c>
      <c r="BL130" s="1">
        <f>IFERROR(VLOOKUP($B130,'7月女'!$A$8:$BV$90,市町村別自殺者集計表!BL$160,FALSE),0)</f>
        <v>1</v>
      </c>
      <c r="BM130" s="1">
        <f>IFERROR(VLOOKUP($B130,'7月女'!$A$8:$BV$90,市町村別自殺者集計表!BM$160,FALSE),0)</f>
        <v>12</v>
      </c>
      <c r="BN130" s="1">
        <f>IFERROR(VLOOKUP($B130,'7月女'!$A$8:$BV$90,市町村別自殺者集計表!BN$160,FALSE),0)</f>
        <v>38</v>
      </c>
      <c r="BO130" s="1">
        <f>IFERROR(VLOOKUP($B130,'7月女'!$A$8:$BV$90,市町村別自殺者集計表!BO$160,FALSE),0)</f>
        <v>6</v>
      </c>
      <c r="BP130" s="1">
        <f>IFERROR(VLOOKUP($B130,'7月女'!$A$8:$BV$90,市町村別自殺者集計表!BP$160,FALSE),0)</f>
        <v>0</v>
      </c>
      <c r="BQ130" s="1">
        <f>IFERROR(VLOOKUP($B130,'7月女'!$A$8:$BV$90,市町村別自殺者集計表!BQ$160,FALSE),0)</f>
        <v>1</v>
      </c>
      <c r="BR130" s="1">
        <f>IFERROR(VLOOKUP($B130,'7月女'!$A$8:$BV$90,市町村別自殺者集計表!BR$160,FALSE),0)</f>
        <v>0</v>
      </c>
      <c r="BS130" s="1">
        <f>IFERROR(VLOOKUP($B130,'7月女'!$A$8:$BV$90,市町村別自殺者集計表!BS$160,FALSE),0)</f>
        <v>1</v>
      </c>
      <c r="BT130" s="1">
        <f>IFERROR(VLOOKUP($B130,'7月女'!$A$8:$BV$90,市町村別自殺者集計表!BT$160,FALSE),0)</f>
        <v>0</v>
      </c>
      <c r="BU130" s="1">
        <f>IFERROR(VLOOKUP($B130,'7月女'!$A$8:$BV$90,市町村別自殺者集計表!BU$160,FALSE),0)</f>
        <v>18</v>
      </c>
      <c r="BV130" s="1">
        <f>IFERROR(VLOOKUP($B130,'7月女'!$A$8:$BV$90,市町村別自殺者集計表!BV$160,FALSE),0)</f>
        <v>19</v>
      </c>
      <c r="BW130" s="1">
        <f>IFERROR(VLOOKUP($B130,'7月女'!$A$8:$BV$90,市町村別自殺者集計表!BW$160,FALSE),0)</f>
        <v>4</v>
      </c>
    </row>
    <row r="131" spans="1:75" hidden="1" x14ac:dyDescent="0.15">
      <c r="A131" s="1" t="s">
        <v>358</v>
      </c>
      <c r="B131" s="128">
        <f t="shared" si="52"/>
        <v>270000</v>
      </c>
      <c r="C131" s="128" t="str">
        <f t="shared" si="53"/>
        <v>大阪府</v>
      </c>
      <c r="E131" s="1">
        <f>IFERROR(VLOOKUP($B131,'7月総数'!$A$8:$BV$90,市町村別自殺者集計表!E$160,FALSE),0)</f>
        <v>112</v>
      </c>
      <c r="F131" s="1">
        <f>IFERROR(VLOOKUP($B131,'7月総数'!$A$8:$BV$90,市町村別自殺者集計表!F$160,FALSE),0)</f>
        <v>1.2656799999999999</v>
      </c>
      <c r="G131" s="1">
        <f>IFERROR(VLOOKUP($B131,'7月総数'!$A$8:$BV$90,市町村別自殺者集計表!G$160,FALSE),0)</f>
        <v>14.90236</v>
      </c>
      <c r="H131" s="1">
        <f>IFERROR(VLOOKUP($B131,'7月総数'!$A$8:$BV$90,市町村別自殺者集計表!H$160,FALSE),0)</f>
        <v>3</v>
      </c>
      <c r="I131" s="1">
        <f>IFERROR(VLOOKUP($B131,'7月総数'!$A$8:$BV$90,市町村別自殺者集計表!I$160,FALSE),0)</f>
        <v>12</v>
      </c>
      <c r="J131" s="1">
        <f>IFERROR(VLOOKUP($B131,'7月総数'!$A$8:$BV$90,市町村別自殺者集計表!J$160,FALSE),0)</f>
        <v>13</v>
      </c>
      <c r="K131" s="1">
        <f>IFERROR(VLOOKUP($B131,'7月総数'!$A$8:$BV$90,市町村別自殺者集計表!K$160,FALSE),0)</f>
        <v>18</v>
      </c>
      <c r="L131" s="1">
        <f>IFERROR(VLOOKUP($B131,'7月総数'!$A$8:$BV$90,市町村別自殺者集計表!L$160,FALSE),0)</f>
        <v>23</v>
      </c>
      <c r="M131" s="1">
        <f>IFERROR(VLOOKUP($B131,'7月総数'!$A$8:$BV$90,市町村別自殺者集計表!M$160,FALSE),0)</f>
        <v>15</v>
      </c>
      <c r="N131" s="1">
        <f>IFERROR(VLOOKUP($B131,'7月総数'!$A$8:$BV$90,市町村別自殺者集計表!N$160,FALSE),0)</f>
        <v>19</v>
      </c>
      <c r="O131" s="1">
        <f>IFERROR(VLOOKUP($B131,'7月総数'!$A$8:$BV$90,市町村別自殺者集計表!O$160,FALSE),0)</f>
        <v>9</v>
      </c>
      <c r="P131" s="1">
        <f>IFERROR(VLOOKUP($B131,'7月総数'!$A$8:$BV$90,市町村別自殺者集計表!P$160,FALSE),0)</f>
        <v>0</v>
      </c>
      <c r="Q131" s="1">
        <f>IFERROR(VLOOKUP($B131,'7月総数'!$A$8:$BV$90,市町村別自殺者集計表!Q$160,FALSE),0)</f>
        <v>67</v>
      </c>
      <c r="R131" s="1">
        <f>IFERROR(VLOOKUP($B131,'7月総数'!$A$8:$BV$90,市町村別自殺者集計表!R$160,FALSE),0)</f>
        <v>45</v>
      </c>
      <c r="S131" s="1">
        <f>IFERROR(VLOOKUP($B131,'7月総数'!$A$8:$BV$90,市町村別自殺者集計表!S$160,FALSE),0)</f>
        <v>0</v>
      </c>
      <c r="T131" s="1">
        <f>IFERROR(VLOOKUP($B131,'7月総数'!$A$8:$BV$90,市町村別自殺者集計表!T$160,FALSE),0)</f>
        <v>7</v>
      </c>
      <c r="U131" s="1">
        <f>IFERROR(VLOOKUP($B131,'7月総数'!$A$8:$BV$90,市町村別自殺者集計表!U$160,FALSE),0)</f>
        <v>29</v>
      </c>
      <c r="V131" s="1">
        <f>IFERROR(VLOOKUP($B131,'7月総数'!$A$8:$BV$90,市町村別自殺者集計表!V$160,FALSE),0)</f>
        <v>76</v>
      </c>
      <c r="W131" s="1">
        <f>IFERROR(VLOOKUP($B131,'7月総数'!$A$8:$BV$90,市町村別自殺者集計表!W$160,FALSE),0)</f>
        <v>3</v>
      </c>
      <c r="X131" s="1">
        <f>IFERROR(VLOOKUP($B131,'7月総数'!$A$8:$BV$90,市町村別自殺者集計表!X$160,FALSE),0)</f>
        <v>73</v>
      </c>
      <c r="Y131" s="1">
        <f>IFERROR(VLOOKUP($B131,'7月総数'!$A$8:$BV$90,市町村別自殺者集計表!Y$160,FALSE),0)</f>
        <v>5</v>
      </c>
      <c r="Z131" s="1">
        <f>IFERROR(VLOOKUP($B131,'7月総数'!$A$8:$BV$90,市町村別自殺者集計表!Z$160,FALSE),0)</f>
        <v>6</v>
      </c>
      <c r="AA131" s="1">
        <f>IFERROR(VLOOKUP($B131,'7月総数'!$A$8:$BV$90,市町村別自殺者集計表!AA$160,FALSE),0)</f>
        <v>35</v>
      </c>
      <c r="AB131" s="1">
        <f>IFERROR(VLOOKUP($B131,'7月総数'!$A$8:$BV$90,市町村別自殺者集計表!AB$160,FALSE),0)</f>
        <v>27</v>
      </c>
      <c r="AC131" s="1">
        <f>IFERROR(VLOOKUP($B131,'7月総数'!$A$8:$BV$90,市町村別自殺者集計表!AC$160,FALSE),0)</f>
        <v>0</v>
      </c>
      <c r="AD131" s="1">
        <f>IFERROR(VLOOKUP($B131,'7月総数'!$A$8:$BV$90,市町村別自殺者集計表!AD$160,FALSE),0)</f>
        <v>65</v>
      </c>
      <c r="AE131" s="1">
        <f>IFERROR(VLOOKUP($B131,'7月総数'!$A$8:$BV$90,市町村別自殺者集計表!AE$160,FALSE),0)</f>
        <v>18</v>
      </c>
      <c r="AF131" s="1">
        <f>IFERROR(VLOOKUP($B131,'7月総数'!$A$8:$BV$90,市町村別自殺者集計表!AF$160,FALSE),0)</f>
        <v>2</v>
      </c>
      <c r="AG131" s="1">
        <f>IFERROR(VLOOKUP($B131,'7月総数'!$A$8:$BV$90,市町村別自殺者集計表!AG$160,FALSE),0)</f>
        <v>9</v>
      </c>
      <c r="AH131" s="1">
        <f>IFERROR(VLOOKUP($B131,'7月総数'!$A$8:$BV$90,市町村別自殺者集計表!AH$160,FALSE),0)</f>
        <v>1</v>
      </c>
      <c r="AI131" s="1">
        <f>IFERROR(VLOOKUP($B131,'7月総数'!$A$8:$BV$90,市町村別自殺者集計表!AI$160,FALSE),0)</f>
        <v>17</v>
      </c>
      <c r="AJ131" s="1">
        <f>IFERROR(VLOOKUP($B131,'7月総数'!$A$8:$BV$90,市町村別自殺者集計表!AJ$160,FALSE),0)</f>
        <v>0</v>
      </c>
      <c r="AK131" s="1">
        <f>IFERROR(VLOOKUP($B131,'7月総数'!$A$8:$BV$90,市町村別自殺者集計表!AK$160,FALSE),0)</f>
        <v>67</v>
      </c>
      <c r="AL131" s="1">
        <f>IFERROR(VLOOKUP($B131,'7月総数'!$A$8:$BV$90,市町村別自殺者集計表!AL$160,FALSE),0)</f>
        <v>3</v>
      </c>
      <c r="AM131" s="1">
        <f>IFERROR(VLOOKUP($B131,'7月総数'!$A$8:$BV$90,市町村別自殺者集計表!AM$160,FALSE),0)</f>
        <v>4</v>
      </c>
      <c r="AN131" s="1">
        <f>IFERROR(VLOOKUP($B131,'7月総数'!$A$8:$BV$90,市町村別自殺者集計表!AN$160,FALSE),0)</f>
        <v>19</v>
      </c>
      <c r="AO131" s="1">
        <f>IFERROR(VLOOKUP($B131,'7月総数'!$A$8:$BV$90,市町村別自殺者集計表!AO$160,FALSE),0)</f>
        <v>5</v>
      </c>
      <c r="AP131" s="1">
        <f>IFERROR(VLOOKUP($B131,'7月総数'!$A$8:$BV$90,市町村別自殺者集計表!AP$160,FALSE),0)</f>
        <v>14</v>
      </c>
      <c r="AQ131" s="1">
        <f>IFERROR(VLOOKUP($B131,'7月総数'!$A$8:$BV$90,市町村別自殺者集計表!AQ$160,FALSE),0)</f>
        <v>0</v>
      </c>
      <c r="AR131" s="1">
        <f>IFERROR(VLOOKUP($B131,'7月総数'!$A$8:$BV$90,市町村別自殺者集計表!AR$160,FALSE),0)</f>
        <v>15</v>
      </c>
      <c r="AS131" s="1">
        <f>IFERROR(VLOOKUP($B131,'7月総数'!$A$8:$BV$90,市町村別自殺者集計表!AS$160,FALSE),0)</f>
        <v>4</v>
      </c>
      <c r="AT131" s="1">
        <f>IFERROR(VLOOKUP($B131,'7月総数'!$A$8:$BV$90,市町村別自殺者集計表!AT$160,FALSE),0)</f>
        <v>5</v>
      </c>
      <c r="AU131" s="1">
        <f>IFERROR(VLOOKUP($B131,'7月総数'!$A$8:$BV$90,市町村別自殺者集計表!AU$160,FALSE),0)</f>
        <v>10</v>
      </c>
      <c r="AV131" s="1">
        <f>IFERROR(VLOOKUP($B131,'7月総数'!$A$8:$BV$90,市町村別自殺者集計表!AV$160,FALSE),0)</f>
        <v>3</v>
      </c>
      <c r="AW131" s="1">
        <f>IFERROR(VLOOKUP($B131,'7月総数'!$A$8:$BV$90,市町村別自殺者集計表!AW$160,FALSE),0)</f>
        <v>10</v>
      </c>
      <c r="AX131" s="1">
        <f>IFERROR(VLOOKUP($B131,'7月総数'!$A$8:$BV$90,市町村別自殺者集計表!AX$160,FALSE),0)</f>
        <v>9</v>
      </c>
      <c r="AY131" s="1">
        <f>IFERROR(VLOOKUP($B131,'7月総数'!$A$8:$BV$90,市町村別自殺者集計表!AY$160,FALSE),0)</f>
        <v>13</v>
      </c>
      <c r="AZ131" s="1">
        <f>IFERROR(VLOOKUP($B131,'7月総数'!$A$8:$BV$90,市町村別自殺者集計表!AZ$160,FALSE),0)</f>
        <v>4</v>
      </c>
      <c r="BA131" s="1">
        <f>IFERROR(VLOOKUP($B131,'7月総数'!$A$8:$BV$90,市町村別自殺者集計表!BA$160,FALSE),0)</f>
        <v>7</v>
      </c>
      <c r="BB131" s="1">
        <f>IFERROR(VLOOKUP($B131,'7月総数'!$A$8:$BV$90,市町村別自殺者集計表!BB$160,FALSE),0)</f>
        <v>5</v>
      </c>
      <c r="BC131" s="1">
        <f>IFERROR(VLOOKUP($B131,'7月総数'!$A$8:$BV$90,市町村別自殺者集計表!BC$160,FALSE),0)</f>
        <v>6</v>
      </c>
      <c r="BD131" s="1">
        <f>IFERROR(VLOOKUP($B131,'7月総数'!$A$8:$BV$90,市町村別自殺者集計表!BD$160,FALSE),0)</f>
        <v>21</v>
      </c>
      <c r="BE131" s="1">
        <f>IFERROR(VLOOKUP($B131,'7月総数'!$A$8:$BV$90,市町村別自殺者集計表!BE$160,FALSE),0)</f>
        <v>13</v>
      </c>
      <c r="BF131" s="1">
        <f>IFERROR(VLOOKUP($B131,'7月総数'!$A$8:$BV$90,市町村別自殺者集計表!BF$160,FALSE),0)</f>
        <v>24</v>
      </c>
      <c r="BG131" s="1">
        <f>IFERROR(VLOOKUP($B131,'7月総数'!$A$8:$BV$90,市町村別自殺者集計表!BG$160,FALSE),0)</f>
        <v>18</v>
      </c>
      <c r="BH131" s="1">
        <f>IFERROR(VLOOKUP($B131,'7月総数'!$A$8:$BV$90,市町村別自殺者集計表!BH$160,FALSE),0)</f>
        <v>18</v>
      </c>
      <c r="BI131" s="1">
        <f>IFERROR(VLOOKUP($B131,'7月総数'!$A$8:$BV$90,市町村別自殺者集計表!BI$160,FALSE),0)</f>
        <v>13</v>
      </c>
      <c r="BJ131" s="1">
        <f>IFERROR(VLOOKUP($B131,'7月総数'!$A$8:$BV$90,市町村別自殺者集計表!BJ$160,FALSE),0)</f>
        <v>13</v>
      </c>
      <c r="BK131" s="1">
        <f>IFERROR(VLOOKUP($B131,'7月総数'!$A$8:$BV$90,市町村別自殺者集計表!BK$160,FALSE),0)</f>
        <v>10</v>
      </c>
      <c r="BL131" s="1">
        <f>IFERROR(VLOOKUP($B131,'7月総数'!$A$8:$BV$90,市町村別自殺者集計表!BL$160,FALSE),0)</f>
        <v>3</v>
      </c>
      <c r="BM131" s="1">
        <f>IFERROR(VLOOKUP($B131,'7月総数'!$A$8:$BV$90,市町村別自殺者集計表!BM$160,FALSE),0)</f>
        <v>25</v>
      </c>
      <c r="BN131" s="1">
        <f>IFERROR(VLOOKUP($B131,'7月総数'!$A$8:$BV$90,市町村別自殺者集計表!BN$160,FALSE),0)</f>
        <v>83</v>
      </c>
      <c r="BO131" s="1">
        <f>IFERROR(VLOOKUP($B131,'7月総数'!$A$8:$BV$90,市町村別自殺者集計表!BO$160,FALSE),0)</f>
        <v>22</v>
      </c>
      <c r="BP131" s="1">
        <f>IFERROR(VLOOKUP($B131,'7月総数'!$A$8:$BV$90,市町村別自殺者集計表!BP$160,FALSE),0)</f>
        <v>7</v>
      </c>
      <c r="BQ131" s="1">
        <f>IFERROR(VLOOKUP($B131,'7月総数'!$A$8:$BV$90,市町村別自殺者集計表!BQ$160,FALSE),0)</f>
        <v>6</v>
      </c>
      <c r="BR131" s="1">
        <f>IFERROR(VLOOKUP($B131,'7月総数'!$A$8:$BV$90,市町村別自殺者集計表!BR$160,FALSE),0)</f>
        <v>2</v>
      </c>
      <c r="BS131" s="1">
        <f>IFERROR(VLOOKUP($B131,'7月総数'!$A$8:$BV$90,市町村別自殺者集計表!BS$160,FALSE),0)</f>
        <v>4</v>
      </c>
      <c r="BT131" s="1">
        <f>IFERROR(VLOOKUP($B131,'7月総数'!$A$8:$BV$90,市町村別自殺者集計表!BT$160,FALSE),0)</f>
        <v>3</v>
      </c>
      <c r="BU131" s="1">
        <f>IFERROR(VLOOKUP($B131,'7月総数'!$A$8:$BV$90,市町村別自殺者集計表!BU$160,FALSE),0)</f>
        <v>31</v>
      </c>
      <c r="BV131" s="1">
        <f>IFERROR(VLOOKUP($B131,'7月総数'!$A$8:$BV$90,市町村別自殺者集計表!BV$160,FALSE),0)</f>
        <v>62</v>
      </c>
      <c r="BW131" s="1">
        <f>IFERROR(VLOOKUP($B131,'7月総数'!$A$8:$BV$90,市町村別自殺者集計表!BW$160,FALSE),0)</f>
        <v>19</v>
      </c>
    </row>
    <row r="132" spans="1:75" hidden="1" x14ac:dyDescent="0.15">
      <c r="A132" s="1" t="s">
        <v>359</v>
      </c>
      <c r="B132" s="128">
        <f t="shared" si="52"/>
        <v>270000</v>
      </c>
      <c r="C132" s="128" t="str">
        <f t="shared" si="53"/>
        <v>大阪府</v>
      </c>
      <c r="E132" s="1">
        <f>IFERROR(VLOOKUP($B132,'8月男'!$A$8:$BV$90,市町村別自殺者集計表!E$160,FALSE),0)</f>
        <v>63</v>
      </c>
      <c r="F132" s="1">
        <f>IFERROR(VLOOKUP($B132,'8月男'!$A$8:$BV$90,市町村別自殺者集計表!F$160,FALSE),0)</f>
        <v>1.475007</v>
      </c>
      <c r="G132" s="1">
        <f>IFERROR(VLOOKUP($B132,'8月男'!$A$8:$BV$90,市町村別自殺者集計表!G$160,FALSE),0)</f>
        <v>17.36702</v>
      </c>
      <c r="H132" s="1">
        <f>IFERROR(VLOOKUP($B132,'8月男'!$A$8:$BV$90,市町村別自殺者集計表!H$160,FALSE),0)</f>
        <v>4</v>
      </c>
      <c r="I132" s="1">
        <f>IFERROR(VLOOKUP($B132,'8月男'!$A$8:$BV$90,市町村別自殺者集計表!I$160,FALSE),0)</f>
        <v>7</v>
      </c>
      <c r="J132" s="1">
        <f>IFERROR(VLOOKUP($B132,'8月男'!$A$8:$BV$90,市町村別自殺者集計表!J$160,FALSE),0)</f>
        <v>3</v>
      </c>
      <c r="K132" s="1">
        <f>IFERROR(VLOOKUP($B132,'8月男'!$A$8:$BV$90,市町村別自殺者集計表!K$160,FALSE),0)</f>
        <v>8</v>
      </c>
      <c r="L132" s="1">
        <f>IFERROR(VLOOKUP($B132,'8月男'!$A$8:$BV$90,市町村別自殺者集計表!L$160,FALSE),0)</f>
        <v>15</v>
      </c>
      <c r="M132" s="1">
        <f>IFERROR(VLOOKUP($B132,'8月男'!$A$8:$BV$90,市町村別自殺者集計表!M$160,FALSE),0)</f>
        <v>6</v>
      </c>
      <c r="N132" s="1">
        <f>IFERROR(VLOOKUP($B132,'8月男'!$A$8:$BV$90,市町村別自殺者集計表!N$160,FALSE),0)</f>
        <v>15</v>
      </c>
      <c r="O132" s="1">
        <f>IFERROR(VLOOKUP($B132,'8月男'!$A$8:$BV$90,市町村別自殺者集計表!O$160,FALSE),0)</f>
        <v>5</v>
      </c>
      <c r="P132" s="1">
        <f>IFERROR(VLOOKUP($B132,'8月男'!$A$8:$BV$90,市町村別自殺者集計表!P$160,FALSE),0)</f>
        <v>0</v>
      </c>
      <c r="Q132" s="1">
        <f>IFERROR(VLOOKUP($B132,'8月男'!$A$8:$BV$90,市町村別自殺者集計表!Q$160,FALSE),0)</f>
        <v>37</v>
      </c>
      <c r="R132" s="1">
        <f>IFERROR(VLOOKUP($B132,'8月男'!$A$8:$BV$90,市町村別自殺者集計表!R$160,FALSE),0)</f>
        <v>26</v>
      </c>
      <c r="S132" s="1">
        <f>IFERROR(VLOOKUP($B132,'8月男'!$A$8:$BV$90,市町村別自殺者集計表!S$160,FALSE),0)</f>
        <v>0</v>
      </c>
      <c r="T132" s="1">
        <f>IFERROR(VLOOKUP($B132,'8月男'!$A$8:$BV$90,市町村別自殺者集計表!T$160,FALSE),0)</f>
        <v>2</v>
      </c>
      <c r="U132" s="1">
        <f>IFERROR(VLOOKUP($B132,'8月男'!$A$8:$BV$90,市町村別自殺者集計表!U$160,FALSE),0)</f>
        <v>27</v>
      </c>
      <c r="V132" s="1">
        <f>IFERROR(VLOOKUP($B132,'8月男'!$A$8:$BV$90,市町村別自殺者集計表!V$160,FALSE),0)</f>
        <v>34</v>
      </c>
      <c r="W132" s="1">
        <f>IFERROR(VLOOKUP($B132,'8月男'!$A$8:$BV$90,市町村別自殺者集計表!W$160,FALSE),0)</f>
        <v>5</v>
      </c>
      <c r="X132" s="1">
        <f>IFERROR(VLOOKUP($B132,'8月男'!$A$8:$BV$90,市町村別自殺者集計表!X$160,FALSE),0)</f>
        <v>29</v>
      </c>
      <c r="Y132" s="1">
        <f>IFERROR(VLOOKUP($B132,'8月男'!$A$8:$BV$90,市町村別自殺者集計表!Y$160,FALSE),0)</f>
        <v>0</v>
      </c>
      <c r="Z132" s="1">
        <f>IFERROR(VLOOKUP($B132,'8月男'!$A$8:$BV$90,市町村別自殺者集計表!Z$160,FALSE),0)</f>
        <v>2</v>
      </c>
      <c r="AA132" s="1">
        <f>IFERROR(VLOOKUP($B132,'8月男'!$A$8:$BV$90,市町村別自殺者集計表!AA$160,FALSE),0)</f>
        <v>22</v>
      </c>
      <c r="AB132" s="1">
        <f>IFERROR(VLOOKUP($B132,'8月男'!$A$8:$BV$90,市町村別自殺者集計表!AB$160,FALSE),0)</f>
        <v>5</v>
      </c>
      <c r="AC132" s="1">
        <f>IFERROR(VLOOKUP($B132,'8月男'!$A$8:$BV$90,市町村別自殺者集計表!AC$160,FALSE),0)</f>
        <v>0</v>
      </c>
      <c r="AD132" s="1">
        <f>IFERROR(VLOOKUP($B132,'8月男'!$A$8:$BV$90,市町村別自殺者集計表!AD$160,FALSE),0)</f>
        <v>38</v>
      </c>
      <c r="AE132" s="1">
        <f>IFERROR(VLOOKUP($B132,'8月男'!$A$8:$BV$90,市町村別自殺者集計表!AE$160,FALSE),0)</f>
        <v>7</v>
      </c>
      <c r="AF132" s="1">
        <f>IFERROR(VLOOKUP($B132,'8月男'!$A$8:$BV$90,市町村別自殺者集計表!AF$160,FALSE),0)</f>
        <v>1</v>
      </c>
      <c r="AG132" s="1">
        <f>IFERROR(VLOOKUP($B132,'8月男'!$A$8:$BV$90,市町村別自殺者集計表!AG$160,FALSE),0)</f>
        <v>4</v>
      </c>
      <c r="AH132" s="1">
        <f>IFERROR(VLOOKUP($B132,'8月男'!$A$8:$BV$90,市町村別自殺者集計表!AH$160,FALSE),0)</f>
        <v>0</v>
      </c>
      <c r="AI132" s="1">
        <f>IFERROR(VLOOKUP($B132,'8月男'!$A$8:$BV$90,市町村別自殺者集計表!AI$160,FALSE),0)</f>
        <v>13</v>
      </c>
      <c r="AJ132" s="1">
        <f>IFERROR(VLOOKUP($B132,'8月男'!$A$8:$BV$90,市町村別自殺者集計表!AJ$160,FALSE),0)</f>
        <v>0</v>
      </c>
      <c r="AK132" s="1">
        <f>IFERROR(VLOOKUP($B132,'8月男'!$A$8:$BV$90,市町村別自殺者集計表!AK$160,FALSE),0)</f>
        <v>45</v>
      </c>
      <c r="AL132" s="1">
        <f>IFERROR(VLOOKUP($B132,'8月男'!$A$8:$BV$90,市町村別自殺者集計表!AL$160,FALSE),0)</f>
        <v>0</v>
      </c>
      <c r="AM132" s="1">
        <f>IFERROR(VLOOKUP($B132,'8月男'!$A$8:$BV$90,市町村別自殺者集計表!AM$160,FALSE),0)</f>
        <v>3</v>
      </c>
      <c r="AN132" s="1">
        <f>IFERROR(VLOOKUP($B132,'8月男'!$A$8:$BV$90,市町村別自殺者集計表!AN$160,FALSE),0)</f>
        <v>7</v>
      </c>
      <c r="AO132" s="1">
        <f>IFERROR(VLOOKUP($B132,'8月男'!$A$8:$BV$90,市町村別自殺者集計表!AO$160,FALSE),0)</f>
        <v>0</v>
      </c>
      <c r="AP132" s="1">
        <f>IFERROR(VLOOKUP($B132,'8月男'!$A$8:$BV$90,市町村別自殺者集計表!AP$160,FALSE),0)</f>
        <v>8</v>
      </c>
      <c r="AQ132" s="1">
        <f>IFERROR(VLOOKUP($B132,'8月男'!$A$8:$BV$90,市町村別自殺者集計表!AQ$160,FALSE),0)</f>
        <v>0</v>
      </c>
      <c r="AR132" s="1">
        <f>IFERROR(VLOOKUP($B132,'8月男'!$A$8:$BV$90,市町村別自殺者集計表!AR$160,FALSE),0)</f>
        <v>7</v>
      </c>
      <c r="AS132" s="1">
        <f>IFERROR(VLOOKUP($B132,'8月男'!$A$8:$BV$90,市町村別自殺者集計表!AS$160,FALSE),0)</f>
        <v>5</v>
      </c>
      <c r="AT132" s="1">
        <f>IFERROR(VLOOKUP($B132,'8月男'!$A$8:$BV$90,市町村別自殺者集計表!AT$160,FALSE),0)</f>
        <v>6</v>
      </c>
      <c r="AU132" s="1">
        <f>IFERROR(VLOOKUP($B132,'8月男'!$A$8:$BV$90,市町村別自殺者集計表!AU$160,FALSE),0)</f>
        <v>4</v>
      </c>
      <c r="AV132" s="1">
        <f>IFERROR(VLOOKUP($B132,'8月男'!$A$8:$BV$90,市町村別自殺者集計表!AV$160,FALSE),0)</f>
        <v>6</v>
      </c>
      <c r="AW132" s="1">
        <f>IFERROR(VLOOKUP($B132,'8月男'!$A$8:$BV$90,市町村別自殺者集計表!AW$160,FALSE),0)</f>
        <v>4</v>
      </c>
      <c r="AX132" s="1">
        <f>IFERROR(VLOOKUP($B132,'8月男'!$A$8:$BV$90,市町村別自殺者集計表!AX$160,FALSE),0)</f>
        <v>2</v>
      </c>
      <c r="AY132" s="1">
        <f>IFERROR(VLOOKUP($B132,'8月男'!$A$8:$BV$90,市町村別自殺者集計表!AY$160,FALSE),0)</f>
        <v>4</v>
      </c>
      <c r="AZ132" s="1">
        <f>IFERROR(VLOOKUP($B132,'8月男'!$A$8:$BV$90,市町村別自殺者集計表!AZ$160,FALSE),0)</f>
        <v>5</v>
      </c>
      <c r="BA132" s="1">
        <f>IFERROR(VLOOKUP($B132,'8月男'!$A$8:$BV$90,市町村別自殺者集計表!BA$160,FALSE),0)</f>
        <v>1</v>
      </c>
      <c r="BB132" s="1">
        <f>IFERROR(VLOOKUP($B132,'8月男'!$A$8:$BV$90,市町村別自殺者集計表!BB$160,FALSE),0)</f>
        <v>5</v>
      </c>
      <c r="BC132" s="1">
        <f>IFERROR(VLOOKUP($B132,'8月男'!$A$8:$BV$90,市町村別自殺者集計表!BC$160,FALSE),0)</f>
        <v>1</v>
      </c>
      <c r="BD132" s="1">
        <f>IFERROR(VLOOKUP($B132,'8月男'!$A$8:$BV$90,市町村別自殺者集計表!BD$160,FALSE),0)</f>
        <v>13</v>
      </c>
      <c r="BE132" s="1">
        <f>IFERROR(VLOOKUP($B132,'8月男'!$A$8:$BV$90,市町村別自殺者集計表!BE$160,FALSE),0)</f>
        <v>9</v>
      </c>
      <c r="BF132" s="1">
        <f>IFERROR(VLOOKUP($B132,'8月男'!$A$8:$BV$90,市町村別自殺者集計表!BF$160,FALSE),0)</f>
        <v>9</v>
      </c>
      <c r="BG132" s="1">
        <f>IFERROR(VLOOKUP($B132,'8月男'!$A$8:$BV$90,市町村別自殺者集計表!BG$160,FALSE),0)</f>
        <v>13</v>
      </c>
      <c r="BH132" s="1">
        <f>IFERROR(VLOOKUP($B132,'8月男'!$A$8:$BV$90,市町村別自殺者集計表!BH$160,FALSE),0)</f>
        <v>5</v>
      </c>
      <c r="BI132" s="1">
        <f>IFERROR(VLOOKUP($B132,'8月男'!$A$8:$BV$90,市町村別自殺者集計表!BI$160,FALSE),0)</f>
        <v>6</v>
      </c>
      <c r="BJ132" s="1">
        <f>IFERROR(VLOOKUP($B132,'8月男'!$A$8:$BV$90,市町村別自殺者集計表!BJ$160,FALSE),0)</f>
        <v>8</v>
      </c>
      <c r="BK132" s="1">
        <f>IFERROR(VLOOKUP($B132,'8月男'!$A$8:$BV$90,市町村別自殺者集計表!BK$160,FALSE),0)</f>
        <v>11</v>
      </c>
      <c r="BL132" s="1">
        <f>IFERROR(VLOOKUP($B132,'8月男'!$A$8:$BV$90,市町村別自殺者集計表!BL$160,FALSE),0)</f>
        <v>2</v>
      </c>
      <c r="BM132" s="1">
        <f>IFERROR(VLOOKUP($B132,'8月男'!$A$8:$BV$90,市町村別自殺者集計表!BM$160,FALSE),0)</f>
        <v>5</v>
      </c>
      <c r="BN132" s="1">
        <f>IFERROR(VLOOKUP($B132,'8月男'!$A$8:$BV$90,市町村別自殺者集計表!BN$160,FALSE),0)</f>
        <v>45</v>
      </c>
      <c r="BO132" s="1">
        <f>IFERROR(VLOOKUP($B132,'8月男'!$A$8:$BV$90,市町村別自殺者集計表!BO$160,FALSE),0)</f>
        <v>20</v>
      </c>
      <c r="BP132" s="1">
        <f>IFERROR(VLOOKUP($B132,'8月男'!$A$8:$BV$90,市町村別自殺者集計表!BP$160,FALSE),0)</f>
        <v>13</v>
      </c>
      <c r="BQ132" s="1">
        <f>IFERROR(VLOOKUP($B132,'8月男'!$A$8:$BV$90,市町村別自殺者集計表!BQ$160,FALSE),0)</f>
        <v>5</v>
      </c>
      <c r="BR132" s="1">
        <f>IFERROR(VLOOKUP($B132,'8月男'!$A$8:$BV$90,市町村別自殺者集計表!BR$160,FALSE),0)</f>
        <v>3</v>
      </c>
      <c r="BS132" s="1">
        <f>IFERROR(VLOOKUP($B132,'8月男'!$A$8:$BV$90,市町村別自殺者集計表!BS$160,FALSE),0)</f>
        <v>0</v>
      </c>
      <c r="BT132" s="1">
        <f>IFERROR(VLOOKUP($B132,'8月男'!$A$8:$BV$90,市町村別自殺者集計表!BT$160,FALSE),0)</f>
        <v>1</v>
      </c>
      <c r="BU132" s="1">
        <f>IFERROR(VLOOKUP($B132,'8月男'!$A$8:$BV$90,市町村別自殺者集計表!BU$160,FALSE),0)</f>
        <v>8</v>
      </c>
      <c r="BV132" s="1">
        <f>IFERROR(VLOOKUP($B132,'8月男'!$A$8:$BV$90,市町村別自殺者集計表!BV$160,FALSE),0)</f>
        <v>42</v>
      </c>
      <c r="BW132" s="1">
        <f>IFERROR(VLOOKUP($B132,'8月男'!$A$8:$BV$90,市町村別自殺者集計表!BW$160,FALSE),0)</f>
        <v>13</v>
      </c>
    </row>
    <row r="133" spans="1:75" hidden="1" x14ac:dyDescent="0.15">
      <c r="A133" s="1" t="s">
        <v>360</v>
      </c>
      <c r="B133" s="128">
        <f t="shared" si="52"/>
        <v>270000</v>
      </c>
      <c r="C133" s="128" t="str">
        <f t="shared" si="53"/>
        <v>大阪府</v>
      </c>
      <c r="E133" s="1">
        <f>IFERROR(VLOOKUP($B133,'8月女'!$A$8:$BV$90,市町村別自殺者集計表!E$160,FALSE),0)</f>
        <v>29</v>
      </c>
      <c r="F133" s="1">
        <f>IFERROR(VLOOKUP($B133,'8月女'!$A$8:$BV$90,市町村別自殺者集計表!F$160,FALSE),0)</f>
        <v>0.63348760000000004</v>
      </c>
      <c r="G133" s="1">
        <f>IFERROR(VLOOKUP($B133,'8月女'!$A$8:$BV$90,市町村別自殺者集計表!G$160,FALSE),0)</f>
        <v>7.458806</v>
      </c>
      <c r="H133" s="1">
        <f>IFERROR(VLOOKUP($B133,'8月女'!$A$8:$BV$90,市町村別自殺者集計表!H$160,FALSE),0)</f>
        <v>0</v>
      </c>
      <c r="I133" s="1">
        <f>IFERROR(VLOOKUP($B133,'8月女'!$A$8:$BV$90,市町村別自殺者集計表!I$160,FALSE),0)</f>
        <v>4</v>
      </c>
      <c r="J133" s="1">
        <f>IFERROR(VLOOKUP($B133,'8月女'!$A$8:$BV$90,市町村別自殺者集計表!J$160,FALSE),0)</f>
        <v>2</v>
      </c>
      <c r="K133" s="1">
        <f>IFERROR(VLOOKUP($B133,'8月女'!$A$8:$BV$90,市町村別自殺者集計表!K$160,FALSE),0)</f>
        <v>9</v>
      </c>
      <c r="L133" s="1">
        <f>IFERROR(VLOOKUP($B133,'8月女'!$A$8:$BV$90,市町村別自殺者集計表!L$160,FALSE),0)</f>
        <v>4</v>
      </c>
      <c r="M133" s="1">
        <f>IFERROR(VLOOKUP($B133,'8月女'!$A$8:$BV$90,市町村別自殺者集計表!M$160,FALSE),0)</f>
        <v>3</v>
      </c>
      <c r="N133" s="1">
        <f>IFERROR(VLOOKUP($B133,'8月女'!$A$8:$BV$90,市町村別自殺者集計表!N$160,FALSE),0)</f>
        <v>5</v>
      </c>
      <c r="O133" s="1">
        <f>IFERROR(VLOOKUP($B133,'8月女'!$A$8:$BV$90,市町村別自殺者集計表!O$160,FALSE),0)</f>
        <v>2</v>
      </c>
      <c r="P133" s="1">
        <f>IFERROR(VLOOKUP($B133,'8月女'!$A$8:$BV$90,市町村別自殺者集計表!P$160,FALSE),0)</f>
        <v>0</v>
      </c>
      <c r="Q133" s="1">
        <f>IFERROR(VLOOKUP($B133,'8月女'!$A$8:$BV$90,市町村別自殺者集計表!Q$160,FALSE),0)</f>
        <v>20</v>
      </c>
      <c r="R133" s="1">
        <f>IFERROR(VLOOKUP($B133,'8月女'!$A$8:$BV$90,市町村別自殺者集計表!R$160,FALSE),0)</f>
        <v>9</v>
      </c>
      <c r="S133" s="1">
        <f>IFERROR(VLOOKUP($B133,'8月女'!$A$8:$BV$90,市町村別自殺者集計表!S$160,FALSE),0)</f>
        <v>0</v>
      </c>
      <c r="T133" s="1">
        <f>IFERROR(VLOOKUP($B133,'8月女'!$A$8:$BV$90,市町村別自殺者集計表!T$160,FALSE),0)</f>
        <v>1</v>
      </c>
      <c r="U133" s="1">
        <f>IFERROR(VLOOKUP($B133,'8月女'!$A$8:$BV$90,市町村別自殺者集計表!U$160,FALSE),0)</f>
        <v>3</v>
      </c>
      <c r="V133" s="1">
        <f>IFERROR(VLOOKUP($B133,'8月女'!$A$8:$BV$90,市町村別自殺者集計表!V$160,FALSE),0)</f>
        <v>25</v>
      </c>
      <c r="W133" s="1">
        <f>IFERROR(VLOOKUP($B133,'8月女'!$A$8:$BV$90,市町村別自殺者集計表!W$160,FALSE),0)</f>
        <v>1</v>
      </c>
      <c r="X133" s="1">
        <f>IFERROR(VLOOKUP($B133,'8月女'!$A$8:$BV$90,市町村別自殺者集計表!X$160,FALSE),0)</f>
        <v>24</v>
      </c>
      <c r="Y133" s="1">
        <f>IFERROR(VLOOKUP($B133,'8月女'!$A$8:$BV$90,市町村別自殺者集計表!Y$160,FALSE),0)</f>
        <v>5</v>
      </c>
      <c r="Z133" s="1">
        <f>IFERROR(VLOOKUP($B133,'8月女'!$A$8:$BV$90,市町村別自殺者集計表!Z$160,FALSE),0)</f>
        <v>0</v>
      </c>
      <c r="AA133" s="1">
        <f>IFERROR(VLOOKUP($B133,'8月女'!$A$8:$BV$90,市町村別自殺者集計表!AA$160,FALSE),0)</f>
        <v>14</v>
      </c>
      <c r="AB133" s="1">
        <f>IFERROR(VLOOKUP($B133,'8月女'!$A$8:$BV$90,市町村別自殺者集計表!AB$160,FALSE),0)</f>
        <v>5</v>
      </c>
      <c r="AC133" s="1">
        <f>IFERROR(VLOOKUP($B133,'8月女'!$A$8:$BV$90,市町村別自殺者集計表!AC$160,FALSE),0)</f>
        <v>0</v>
      </c>
      <c r="AD133" s="1">
        <f>IFERROR(VLOOKUP($B133,'8月女'!$A$8:$BV$90,市町村別自殺者集計表!AD$160,FALSE),0)</f>
        <v>16</v>
      </c>
      <c r="AE133" s="1">
        <f>IFERROR(VLOOKUP($B133,'8月女'!$A$8:$BV$90,市町村別自殺者集計表!AE$160,FALSE),0)</f>
        <v>8</v>
      </c>
      <c r="AF133" s="1">
        <f>IFERROR(VLOOKUP($B133,'8月女'!$A$8:$BV$90,市町村別自殺者集計表!AF$160,FALSE),0)</f>
        <v>0</v>
      </c>
      <c r="AG133" s="1">
        <f>IFERROR(VLOOKUP($B133,'8月女'!$A$8:$BV$90,市町村別自殺者集計表!AG$160,FALSE),0)</f>
        <v>3</v>
      </c>
      <c r="AH133" s="1">
        <f>IFERROR(VLOOKUP($B133,'8月女'!$A$8:$BV$90,市町村別自殺者集計表!AH$160,FALSE),0)</f>
        <v>0</v>
      </c>
      <c r="AI133" s="1">
        <f>IFERROR(VLOOKUP($B133,'8月女'!$A$8:$BV$90,市町村別自殺者集計表!AI$160,FALSE),0)</f>
        <v>2</v>
      </c>
      <c r="AJ133" s="1">
        <f>IFERROR(VLOOKUP($B133,'8月女'!$A$8:$BV$90,市町村別自殺者集計表!AJ$160,FALSE),0)</f>
        <v>0</v>
      </c>
      <c r="AK133" s="1">
        <f>IFERROR(VLOOKUP($B133,'8月女'!$A$8:$BV$90,市町村別自殺者集計表!AK$160,FALSE),0)</f>
        <v>13</v>
      </c>
      <c r="AL133" s="1">
        <f>IFERROR(VLOOKUP($B133,'8月女'!$A$8:$BV$90,市町村別自殺者集計表!AL$160,FALSE),0)</f>
        <v>2</v>
      </c>
      <c r="AM133" s="1">
        <f>IFERROR(VLOOKUP($B133,'8月女'!$A$8:$BV$90,市町村別自殺者集計表!AM$160,FALSE),0)</f>
        <v>1</v>
      </c>
      <c r="AN133" s="1">
        <f>IFERROR(VLOOKUP($B133,'8月女'!$A$8:$BV$90,市町村別自殺者集計表!AN$160,FALSE),0)</f>
        <v>8</v>
      </c>
      <c r="AO133" s="1">
        <f>IFERROR(VLOOKUP($B133,'8月女'!$A$8:$BV$90,市町村別自殺者集計表!AO$160,FALSE),0)</f>
        <v>0</v>
      </c>
      <c r="AP133" s="1">
        <f>IFERROR(VLOOKUP($B133,'8月女'!$A$8:$BV$90,市町村別自殺者集計表!AP$160,FALSE),0)</f>
        <v>5</v>
      </c>
      <c r="AQ133" s="1">
        <f>IFERROR(VLOOKUP($B133,'8月女'!$A$8:$BV$90,市町村別自殺者集計表!AQ$160,FALSE),0)</f>
        <v>0</v>
      </c>
      <c r="AR133" s="1">
        <f>IFERROR(VLOOKUP($B133,'8月女'!$A$8:$BV$90,市町村別自殺者集計表!AR$160,FALSE),0)</f>
        <v>2</v>
      </c>
      <c r="AS133" s="1">
        <f>IFERROR(VLOOKUP($B133,'8月女'!$A$8:$BV$90,市町村別自殺者集計表!AS$160,FALSE),0)</f>
        <v>1</v>
      </c>
      <c r="AT133" s="1">
        <f>IFERROR(VLOOKUP($B133,'8月女'!$A$8:$BV$90,市町村別自殺者集計表!AT$160,FALSE),0)</f>
        <v>4</v>
      </c>
      <c r="AU133" s="1">
        <f>IFERROR(VLOOKUP($B133,'8月女'!$A$8:$BV$90,市町村別自殺者集計表!AU$160,FALSE),0)</f>
        <v>4</v>
      </c>
      <c r="AV133" s="1">
        <f>IFERROR(VLOOKUP($B133,'8月女'!$A$8:$BV$90,市町村別自殺者集計表!AV$160,FALSE),0)</f>
        <v>1</v>
      </c>
      <c r="AW133" s="1">
        <f>IFERROR(VLOOKUP($B133,'8月女'!$A$8:$BV$90,市町村別自殺者集計表!AW$160,FALSE),0)</f>
        <v>2</v>
      </c>
      <c r="AX133" s="1">
        <f>IFERROR(VLOOKUP($B133,'8月女'!$A$8:$BV$90,市町村別自殺者集計表!AX$160,FALSE),0)</f>
        <v>3</v>
      </c>
      <c r="AY133" s="1">
        <f>IFERROR(VLOOKUP($B133,'8月女'!$A$8:$BV$90,市町村別自殺者集計表!AY$160,FALSE),0)</f>
        <v>4</v>
      </c>
      <c r="AZ133" s="1">
        <f>IFERROR(VLOOKUP($B133,'8月女'!$A$8:$BV$90,市町村別自殺者集計表!AZ$160,FALSE),0)</f>
        <v>1</v>
      </c>
      <c r="BA133" s="1">
        <f>IFERROR(VLOOKUP($B133,'8月女'!$A$8:$BV$90,市町村別自殺者集計表!BA$160,FALSE),0)</f>
        <v>1</v>
      </c>
      <c r="BB133" s="1">
        <f>IFERROR(VLOOKUP($B133,'8月女'!$A$8:$BV$90,市町村別自殺者集計表!BB$160,FALSE),0)</f>
        <v>0</v>
      </c>
      <c r="BC133" s="1">
        <f>IFERROR(VLOOKUP($B133,'8月女'!$A$8:$BV$90,市町村別自殺者集計表!BC$160,FALSE),0)</f>
        <v>0</v>
      </c>
      <c r="BD133" s="1">
        <f>IFERROR(VLOOKUP($B133,'8月女'!$A$8:$BV$90,市町村別自殺者集計表!BD$160,FALSE),0)</f>
        <v>6</v>
      </c>
      <c r="BE133" s="1">
        <f>IFERROR(VLOOKUP($B133,'8月女'!$A$8:$BV$90,市町村別自殺者集計表!BE$160,FALSE),0)</f>
        <v>3</v>
      </c>
      <c r="BF133" s="1">
        <f>IFERROR(VLOOKUP($B133,'8月女'!$A$8:$BV$90,市町村別自殺者集計表!BF$160,FALSE),0)</f>
        <v>7</v>
      </c>
      <c r="BG133" s="1">
        <f>IFERROR(VLOOKUP($B133,'8月女'!$A$8:$BV$90,市町村別自殺者集計表!BG$160,FALSE),0)</f>
        <v>2</v>
      </c>
      <c r="BH133" s="1">
        <f>IFERROR(VLOOKUP($B133,'8月女'!$A$8:$BV$90,市町村別自殺者集計表!BH$160,FALSE),0)</f>
        <v>6</v>
      </c>
      <c r="BI133" s="1">
        <f>IFERROR(VLOOKUP($B133,'8月女'!$A$8:$BV$90,市町村別自殺者集計表!BI$160,FALSE),0)</f>
        <v>4</v>
      </c>
      <c r="BJ133" s="1">
        <f>IFERROR(VLOOKUP($B133,'8月女'!$A$8:$BV$90,市町村別自殺者集計表!BJ$160,FALSE),0)</f>
        <v>3</v>
      </c>
      <c r="BK133" s="1">
        <f>IFERROR(VLOOKUP($B133,'8月女'!$A$8:$BV$90,市町村別自殺者集計表!BK$160,FALSE),0)</f>
        <v>4</v>
      </c>
      <c r="BL133" s="1">
        <f>IFERROR(VLOOKUP($B133,'8月女'!$A$8:$BV$90,市町村別自殺者集計表!BL$160,FALSE),0)</f>
        <v>0</v>
      </c>
      <c r="BM133" s="1">
        <f>IFERROR(VLOOKUP($B133,'8月女'!$A$8:$BV$90,市町村別自殺者集計表!BM$160,FALSE),0)</f>
        <v>9</v>
      </c>
      <c r="BN133" s="1">
        <f>IFERROR(VLOOKUP($B133,'8月女'!$A$8:$BV$90,市町村別自殺者集計表!BN$160,FALSE),0)</f>
        <v>31</v>
      </c>
      <c r="BO133" s="1">
        <f>IFERROR(VLOOKUP($B133,'8月女'!$A$8:$BV$90,市町村別自殺者集計表!BO$160,FALSE),0)</f>
        <v>2</v>
      </c>
      <c r="BP133" s="1">
        <f>IFERROR(VLOOKUP($B133,'8月女'!$A$8:$BV$90,市町村別自殺者集計表!BP$160,FALSE),0)</f>
        <v>2</v>
      </c>
      <c r="BQ133" s="1">
        <f>IFERROR(VLOOKUP($B133,'8月女'!$A$8:$BV$90,市町村別自殺者集計表!BQ$160,FALSE),0)</f>
        <v>3</v>
      </c>
      <c r="BR133" s="1">
        <f>IFERROR(VLOOKUP($B133,'8月女'!$A$8:$BV$90,市町村別自殺者集計表!BR$160,FALSE),0)</f>
        <v>0</v>
      </c>
      <c r="BS133" s="1">
        <f>IFERROR(VLOOKUP($B133,'8月女'!$A$8:$BV$90,市町村別自殺者集計表!BS$160,FALSE),0)</f>
        <v>1</v>
      </c>
      <c r="BT133" s="1">
        <f>IFERROR(VLOOKUP($B133,'8月女'!$A$8:$BV$90,市町村別自殺者集計表!BT$160,FALSE),0)</f>
        <v>0</v>
      </c>
      <c r="BU133" s="1">
        <f>IFERROR(VLOOKUP($B133,'8月女'!$A$8:$BV$90,市町村別自殺者集計表!BU$160,FALSE),0)</f>
        <v>11</v>
      </c>
      <c r="BV133" s="1">
        <f>IFERROR(VLOOKUP($B133,'8月女'!$A$8:$BV$90,市町村別自殺者集計表!BV$160,FALSE),0)</f>
        <v>16</v>
      </c>
      <c r="BW133" s="1">
        <f>IFERROR(VLOOKUP($B133,'8月女'!$A$8:$BV$90,市町村別自殺者集計表!BW$160,FALSE),0)</f>
        <v>2</v>
      </c>
    </row>
    <row r="134" spans="1:75" hidden="1" x14ac:dyDescent="0.15">
      <c r="A134" s="1" t="s">
        <v>361</v>
      </c>
      <c r="B134" s="128">
        <f t="shared" si="52"/>
        <v>270000</v>
      </c>
      <c r="C134" s="128" t="str">
        <f t="shared" si="53"/>
        <v>大阪府</v>
      </c>
      <c r="E134" s="1">
        <f>IFERROR(VLOOKUP($B134,'8月総数'!$A$8:$BV$90,市町村別自殺者集計表!E$160,FALSE),0)</f>
        <v>92</v>
      </c>
      <c r="F134" s="1">
        <f>IFERROR(VLOOKUP($B134,'8月総数'!$A$8:$BV$90,市町村別自殺者集計表!F$160,FALSE),0)</f>
        <v>1.039666</v>
      </c>
      <c r="G134" s="1">
        <f>IFERROR(VLOOKUP($B134,'8月総数'!$A$8:$BV$90,市町村別自殺者集計表!G$160,FALSE),0)</f>
        <v>12.24123</v>
      </c>
      <c r="H134" s="1">
        <f>IFERROR(VLOOKUP($B134,'8月総数'!$A$8:$BV$90,市町村別自殺者集計表!H$160,FALSE),0)</f>
        <v>4</v>
      </c>
      <c r="I134" s="1">
        <f>IFERROR(VLOOKUP($B134,'8月総数'!$A$8:$BV$90,市町村別自殺者集計表!I$160,FALSE),0)</f>
        <v>11</v>
      </c>
      <c r="J134" s="1">
        <f>IFERROR(VLOOKUP($B134,'8月総数'!$A$8:$BV$90,市町村別自殺者集計表!J$160,FALSE),0)</f>
        <v>5</v>
      </c>
      <c r="K134" s="1">
        <f>IFERROR(VLOOKUP($B134,'8月総数'!$A$8:$BV$90,市町村別自殺者集計表!K$160,FALSE),0)</f>
        <v>17</v>
      </c>
      <c r="L134" s="1">
        <f>IFERROR(VLOOKUP($B134,'8月総数'!$A$8:$BV$90,市町村別自殺者集計表!L$160,FALSE),0)</f>
        <v>19</v>
      </c>
      <c r="M134" s="1">
        <f>IFERROR(VLOOKUP($B134,'8月総数'!$A$8:$BV$90,市町村別自殺者集計表!M$160,FALSE),0)</f>
        <v>9</v>
      </c>
      <c r="N134" s="1">
        <f>IFERROR(VLOOKUP($B134,'8月総数'!$A$8:$BV$90,市町村別自殺者集計表!N$160,FALSE),0)</f>
        <v>20</v>
      </c>
      <c r="O134" s="1">
        <f>IFERROR(VLOOKUP($B134,'8月総数'!$A$8:$BV$90,市町村別自殺者集計表!O$160,FALSE),0)</f>
        <v>7</v>
      </c>
      <c r="P134" s="1">
        <f>IFERROR(VLOOKUP($B134,'8月総数'!$A$8:$BV$90,市町村別自殺者集計表!P$160,FALSE),0)</f>
        <v>0</v>
      </c>
      <c r="Q134" s="1">
        <f>IFERROR(VLOOKUP($B134,'8月総数'!$A$8:$BV$90,市町村別自殺者集計表!Q$160,FALSE),0)</f>
        <v>57</v>
      </c>
      <c r="R134" s="1">
        <f>IFERROR(VLOOKUP($B134,'8月総数'!$A$8:$BV$90,市町村別自殺者集計表!R$160,FALSE),0)</f>
        <v>35</v>
      </c>
      <c r="S134" s="1">
        <f>IFERROR(VLOOKUP($B134,'8月総数'!$A$8:$BV$90,市町村別自殺者集計表!S$160,FALSE),0)</f>
        <v>0</v>
      </c>
      <c r="T134" s="1">
        <f>IFERROR(VLOOKUP($B134,'8月総数'!$A$8:$BV$90,市町村別自殺者集計表!T$160,FALSE),0)</f>
        <v>3</v>
      </c>
      <c r="U134" s="1">
        <f>IFERROR(VLOOKUP($B134,'8月総数'!$A$8:$BV$90,市町村別自殺者集計表!U$160,FALSE),0)</f>
        <v>30</v>
      </c>
      <c r="V134" s="1">
        <f>IFERROR(VLOOKUP($B134,'8月総数'!$A$8:$BV$90,市町村別自殺者集計表!V$160,FALSE),0)</f>
        <v>59</v>
      </c>
      <c r="W134" s="1">
        <f>IFERROR(VLOOKUP($B134,'8月総数'!$A$8:$BV$90,市町村別自殺者集計表!W$160,FALSE),0)</f>
        <v>6</v>
      </c>
      <c r="X134" s="1">
        <f>IFERROR(VLOOKUP($B134,'8月総数'!$A$8:$BV$90,市町村別自殺者集計表!X$160,FALSE),0)</f>
        <v>53</v>
      </c>
      <c r="Y134" s="1">
        <f>IFERROR(VLOOKUP($B134,'8月総数'!$A$8:$BV$90,市町村別自殺者集計表!Y$160,FALSE),0)</f>
        <v>5</v>
      </c>
      <c r="Z134" s="1">
        <f>IFERROR(VLOOKUP($B134,'8月総数'!$A$8:$BV$90,市町村別自殺者集計表!Z$160,FALSE),0)</f>
        <v>2</v>
      </c>
      <c r="AA134" s="1">
        <f>IFERROR(VLOOKUP($B134,'8月総数'!$A$8:$BV$90,市町村別自殺者集計表!AA$160,FALSE),0)</f>
        <v>36</v>
      </c>
      <c r="AB134" s="1">
        <f>IFERROR(VLOOKUP($B134,'8月総数'!$A$8:$BV$90,市町村別自殺者集計表!AB$160,FALSE),0)</f>
        <v>10</v>
      </c>
      <c r="AC134" s="1">
        <f>IFERROR(VLOOKUP($B134,'8月総数'!$A$8:$BV$90,市町村別自殺者集計表!AC$160,FALSE),0)</f>
        <v>0</v>
      </c>
      <c r="AD134" s="1">
        <f>IFERROR(VLOOKUP($B134,'8月総数'!$A$8:$BV$90,市町村別自殺者集計表!AD$160,FALSE),0)</f>
        <v>54</v>
      </c>
      <c r="AE134" s="1">
        <f>IFERROR(VLOOKUP($B134,'8月総数'!$A$8:$BV$90,市町村別自殺者集計表!AE$160,FALSE),0)</f>
        <v>15</v>
      </c>
      <c r="AF134" s="1">
        <f>IFERROR(VLOOKUP($B134,'8月総数'!$A$8:$BV$90,市町村別自殺者集計表!AF$160,FALSE),0)</f>
        <v>1</v>
      </c>
      <c r="AG134" s="1">
        <f>IFERROR(VLOOKUP($B134,'8月総数'!$A$8:$BV$90,市町村別自殺者集計表!AG$160,FALSE),0)</f>
        <v>7</v>
      </c>
      <c r="AH134" s="1">
        <f>IFERROR(VLOOKUP($B134,'8月総数'!$A$8:$BV$90,市町村別自殺者集計表!AH$160,FALSE),0)</f>
        <v>0</v>
      </c>
      <c r="AI134" s="1">
        <f>IFERROR(VLOOKUP($B134,'8月総数'!$A$8:$BV$90,市町村別自殺者集計表!AI$160,FALSE),0)</f>
        <v>15</v>
      </c>
      <c r="AJ134" s="1">
        <f>IFERROR(VLOOKUP($B134,'8月総数'!$A$8:$BV$90,市町村別自殺者集計表!AJ$160,FALSE),0)</f>
        <v>0</v>
      </c>
      <c r="AK134" s="1">
        <f>IFERROR(VLOOKUP($B134,'8月総数'!$A$8:$BV$90,市町村別自殺者集計表!AK$160,FALSE),0)</f>
        <v>58</v>
      </c>
      <c r="AL134" s="1">
        <f>IFERROR(VLOOKUP($B134,'8月総数'!$A$8:$BV$90,市町村別自殺者集計表!AL$160,FALSE),0)</f>
        <v>2</v>
      </c>
      <c r="AM134" s="1">
        <f>IFERROR(VLOOKUP($B134,'8月総数'!$A$8:$BV$90,市町村別自殺者集計表!AM$160,FALSE),0)</f>
        <v>4</v>
      </c>
      <c r="AN134" s="1">
        <f>IFERROR(VLOOKUP($B134,'8月総数'!$A$8:$BV$90,市町村別自殺者集計表!AN$160,FALSE),0)</f>
        <v>15</v>
      </c>
      <c r="AO134" s="1">
        <f>IFERROR(VLOOKUP($B134,'8月総数'!$A$8:$BV$90,市町村別自殺者集計表!AO$160,FALSE),0)</f>
        <v>0</v>
      </c>
      <c r="AP134" s="1">
        <f>IFERROR(VLOOKUP($B134,'8月総数'!$A$8:$BV$90,市町村別自殺者集計表!AP$160,FALSE),0)</f>
        <v>13</v>
      </c>
      <c r="AQ134" s="1">
        <f>IFERROR(VLOOKUP($B134,'8月総数'!$A$8:$BV$90,市町村別自殺者集計表!AQ$160,FALSE),0)</f>
        <v>0</v>
      </c>
      <c r="AR134" s="1">
        <f>IFERROR(VLOOKUP($B134,'8月総数'!$A$8:$BV$90,市町村別自殺者集計表!AR$160,FALSE),0)</f>
        <v>9</v>
      </c>
      <c r="AS134" s="1">
        <f>IFERROR(VLOOKUP($B134,'8月総数'!$A$8:$BV$90,市町村別自殺者集計表!AS$160,FALSE),0)</f>
        <v>6</v>
      </c>
      <c r="AT134" s="1">
        <f>IFERROR(VLOOKUP($B134,'8月総数'!$A$8:$BV$90,市町村別自殺者集計表!AT$160,FALSE),0)</f>
        <v>10</v>
      </c>
      <c r="AU134" s="1">
        <f>IFERROR(VLOOKUP($B134,'8月総数'!$A$8:$BV$90,市町村別自殺者集計表!AU$160,FALSE),0)</f>
        <v>8</v>
      </c>
      <c r="AV134" s="1">
        <f>IFERROR(VLOOKUP($B134,'8月総数'!$A$8:$BV$90,市町村別自殺者集計表!AV$160,FALSE),0)</f>
        <v>7</v>
      </c>
      <c r="AW134" s="1">
        <f>IFERROR(VLOOKUP($B134,'8月総数'!$A$8:$BV$90,市町村別自殺者集計表!AW$160,FALSE),0)</f>
        <v>6</v>
      </c>
      <c r="AX134" s="1">
        <f>IFERROR(VLOOKUP($B134,'8月総数'!$A$8:$BV$90,市町村別自殺者集計表!AX$160,FALSE),0)</f>
        <v>5</v>
      </c>
      <c r="AY134" s="1">
        <f>IFERROR(VLOOKUP($B134,'8月総数'!$A$8:$BV$90,市町村別自殺者集計表!AY$160,FALSE),0)</f>
        <v>8</v>
      </c>
      <c r="AZ134" s="1">
        <f>IFERROR(VLOOKUP($B134,'8月総数'!$A$8:$BV$90,市町村別自殺者集計表!AZ$160,FALSE),0)</f>
        <v>6</v>
      </c>
      <c r="BA134" s="1">
        <f>IFERROR(VLOOKUP($B134,'8月総数'!$A$8:$BV$90,市町村別自殺者集計表!BA$160,FALSE),0)</f>
        <v>2</v>
      </c>
      <c r="BB134" s="1">
        <f>IFERROR(VLOOKUP($B134,'8月総数'!$A$8:$BV$90,市町村別自殺者集計表!BB$160,FALSE),0)</f>
        <v>5</v>
      </c>
      <c r="BC134" s="1">
        <f>IFERROR(VLOOKUP($B134,'8月総数'!$A$8:$BV$90,市町村別自殺者集計表!BC$160,FALSE),0)</f>
        <v>1</v>
      </c>
      <c r="BD134" s="1">
        <f>IFERROR(VLOOKUP($B134,'8月総数'!$A$8:$BV$90,市町村別自殺者集計表!BD$160,FALSE),0)</f>
        <v>19</v>
      </c>
      <c r="BE134" s="1">
        <f>IFERROR(VLOOKUP($B134,'8月総数'!$A$8:$BV$90,市町村別自殺者集計表!BE$160,FALSE),0)</f>
        <v>12</v>
      </c>
      <c r="BF134" s="1">
        <f>IFERROR(VLOOKUP($B134,'8月総数'!$A$8:$BV$90,市町村別自殺者集計表!BF$160,FALSE),0)</f>
        <v>16</v>
      </c>
      <c r="BG134" s="1">
        <f>IFERROR(VLOOKUP($B134,'8月総数'!$A$8:$BV$90,市町村別自殺者集計表!BG$160,FALSE),0)</f>
        <v>15</v>
      </c>
      <c r="BH134" s="1">
        <f>IFERROR(VLOOKUP($B134,'8月総数'!$A$8:$BV$90,市町村別自殺者集計表!BH$160,FALSE),0)</f>
        <v>11</v>
      </c>
      <c r="BI134" s="1">
        <f>IFERROR(VLOOKUP($B134,'8月総数'!$A$8:$BV$90,市町村別自殺者集計表!BI$160,FALSE),0)</f>
        <v>10</v>
      </c>
      <c r="BJ134" s="1">
        <f>IFERROR(VLOOKUP($B134,'8月総数'!$A$8:$BV$90,市町村別自殺者集計表!BJ$160,FALSE),0)</f>
        <v>11</v>
      </c>
      <c r="BK134" s="1">
        <f>IFERROR(VLOOKUP($B134,'8月総数'!$A$8:$BV$90,市町村別自殺者集計表!BK$160,FALSE),0)</f>
        <v>15</v>
      </c>
      <c r="BL134" s="1">
        <f>IFERROR(VLOOKUP($B134,'8月総数'!$A$8:$BV$90,市町村別自殺者集計表!BL$160,FALSE),0)</f>
        <v>2</v>
      </c>
      <c r="BM134" s="1">
        <f>IFERROR(VLOOKUP($B134,'8月総数'!$A$8:$BV$90,市町村別自殺者集計表!BM$160,FALSE),0)</f>
        <v>14</v>
      </c>
      <c r="BN134" s="1">
        <f>IFERROR(VLOOKUP($B134,'8月総数'!$A$8:$BV$90,市町村別自殺者集計表!BN$160,FALSE),0)</f>
        <v>76</v>
      </c>
      <c r="BO134" s="1">
        <f>IFERROR(VLOOKUP($B134,'8月総数'!$A$8:$BV$90,市町村別自殺者集計表!BO$160,FALSE),0)</f>
        <v>22</v>
      </c>
      <c r="BP134" s="1">
        <f>IFERROR(VLOOKUP($B134,'8月総数'!$A$8:$BV$90,市町村別自殺者集計表!BP$160,FALSE),0)</f>
        <v>15</v>
      </c>
      <c r="BQ134" s="1">
        <f>IFERROR(VLOOKUP($B134,'8月総数'!$A$8:$BV$90,市町村別自殺者集計表!BQ$160,FALSE),0)</f>
        <v>8</v>
      </c>
      <c r="BR134" s="1">
        <f>IFERROR(VLOOKUP($B134,'8月総数'!$A$8:$BV$90,市町村別自殺者集計表!BR$160,FALSE),0)</f>
        <v>3</v>
      </c>
      <c r="BS134" s="1">
        <f>IFERROR(VLOOKUP($B134,'8月総数'!$A$8:$BV$90,市町村別自殺者集計表!BS$160,FALSE),0)</f>
        <v>1</v>
      </c>
      <c r="BT134" s="1">
        <f>IFERROR(VLOOKUP($B134,'8月総数'!$A$8:$BV$90,市町村別自殺者集計表!BT$160,FALSE),0)</f>
        <v>1</v>
      </c>
      <c r="BU134" s="1">
        <f>IFERROR(VLOOKUP($B134,'8月総数'!$A$8:$BV$90,市町村別自殺者集計表!BU$160,FALSE),0)</f>
        <v>19</v>
      </c>
      <c r="BV134" s="1">
        <f>IFERROR(VLOOKUP($B134,'8月総数'!$A$8:$BV$90,市町村別自殺者集計表!BV$160,FALSE),0)</f>
        <v>58</v>
      </c>
      <c r="BW134" s="1">
        <f>IFERROR(VLOOKUP($B134,'8月総数'!$A$8:$BV$90,市町村別自殺者集計表!BW$160,FALSE),0)</f>
        <v>15</v>
      </c>
    </row>
    <row r="135" spans="1:75" hidden="1" x14ac:dyDescent="0.15">
      <c r="A135" s="1" t="s">
        <v>362</v>
      </c>
      <c r="B135" s="128">
        <f t="shared" si="52"/>
        <v>270000</v>
      </c>
      <c r="C135" s="128" t="str">
        <f t="shared" si="53"/>
        <v>大阪府</v>
      </c>
      <c r="E135" s="1">
        <f>IFERROR(VLOOKUP($B135,'9月男'!$A$8:$BV$90,市町村別自殺者集計表!E$160,FALSE),0)</f>
        <v>61</v>
      </c>
      <c r="F135" s="1">
        <f>IFERROR(VLOOKUP($B135,'9月男'!$A$8:$BV$90,市町村別自殺者集計表!F$160,FALSE),0)</f>
        <v>1.4281809999999999</v>
      </c>
      <c r="G135" s="1">
        <f>IFERROR(VLOOKUP($B135,'9月男'!$A$8:$BV$90,市町村別自殺者集計表!G$160,FALSE),0)</f>
        <v>17.37621</v>
      </c>
      <c r="H135" s="1">
        <f>IFERROR(VLOOKUP($B135,'9月男'!$A$8:$BV$90,市町村別自殺者集計表!H$160,FALSE),0)</f>
        <v>3</v>
      </c>
      <c r="I135" s="1">
        <f>IFERROR(VLOOKUP($B135,'9月男'!$A$8:$BV$90,市町村別自殺者集計表!I$160,FALSE),0)</f>
        <v>6</v>
      </c>
      <c r="J135" s="1">
        <f>IFERROR(VLOOKUP($B135,'9月男'!$A$8:$BV$90,市町村別自殺者集計表!J$160,FALSE),0)</f>
        <v>5</v>
      </c>
      <c r="K135" s="1">
        <f>IFERROR(VLOOKUP($B135,'9月男'!$A$8:$BV$90,市町村別自殺者集計表!K$160,FALSE),0)</f>
        <v>17</v>
      </c>
      <c r="L135" s="1">
        <f>IFERROR(VLOOKUP($B135,'9月男'!$A$8:$BV$90,市町村別自殺者集計表!L$160,FALSE),0)</f>
        <v>7</v>
      </c>
      <c r="M135" s="1">
        <f>IFERROR(VLOOKUP($B135,'9月男'!$A$8:$BV$90,市町村別自殺者集計表!M$160,FALSE),0)</f>
        <v>9</v>
      </c>
      <c r="N135" s="1">
        <f>IFERROR(VLOOKUP($B135,'9月男'!$A$8:$BV$90,市町村別自殺者集計表!N$160,FALSE),0)</f>
        <v>8</v>
      </c>
      <c r="O135" s="1">
        <f>IFERROR(VLOOKUP($B135,'9月男'!$A$8:$BV$90,市町村別自殺者集計表!O$160,FALSE),0)</f>
        <v>6</v>
      </c>
      <c r="P135" s="1">
        <f>IFERROR(VLOOKUP($B135,'9月男'!$A$8:$BV$90,市町村別自殺者集計表!P$160,FALSE),0)</f>
        <v>0</v>
      </c>
      <c r="Q135" s="1">
        <f>IFERROR(VLOOKUP($B135,'9月男'!$A$8:$BV$90,市町村別自殺者集計表!Q$160,FALSE),0)</f>
        <v>43</v>
      </c>
      <c r="R135" s="1">
        <f>IFERROR(VLOOKUP($B135,'9月男'!$A$8:$BV$90,市町村別自殺者集計表!R$160,FALSE),0)</f>
        <v>18</v>
      </c>
      <c r="S135" s="1">
        <f>IFERROR(VLOOKUP($B135,'9月男'!$A$8:$BV$90,市町村別自殺者集計表!S$160,FALSE),0)</f>
        <v>0</v>
      </c>
      <c r="T135" s="1">
        <f>IFERROR(VLOOKUP($B135,'9月男'!$A$8:$BV$90,市町村別自殺者集計表!T$160,FALSE),0)</f>
        <v>3</v>
      </c>
      <c r="U135" s="1">
        <f>IFERROR(VLOOKUP($B135,'9月男'!$A$8:$BV$90,市町村別自殺者集計表!U$160,FALSE),0)</f>
        <v>27</v>
      </c>
      <c r="V135" s="1">
        <f>IFERROR(VLOOKUP($B135,'9月男'!$A$8:$BV$90,市町村別自殺者集計表!V$160,FALSE),0)</f>
        <v>31</v>
      </c>
      <c r="W135" s="1">
        <f>IFERROR(VLOOKUP($B135,'9月男'!$A$8:$BV$90,市町村別自殺者集計表!W$160,FALSE),0)</f>
        <v>4</v>
      </c>
      <c r="X135" s="1">
        <f>IFERROR(VLOOKUP($B135,'9月男'!$A$8:$BV$90,市町村別自殺者集計表!X$160,FALSE),0)</f>
        <v>27</v>
      </c>
      <c r="Y135" s="1">
        <f>IFERROR(VLOOKUP($B135,'9月男'!$A$8:$BV$90,市町村別自殺者集計表!Y$160,FALSE),0)</f>
        <v>0</v>
      </c>
      <c r="Z135" s="1">
        <f>IFERROR(VLOOKUP($B135,'9月男'!$A$8:$BV$90,市町村別自殺者集計表!Z$160,FALSE),0)</f>
        <v>0</v>
      </c>
      <c r="AA135" s="1">
        <f>IFERROR(VLOOKUP($B135,'9月男'!$A$8:$BV$90,市町村別自殺者集計表!AA$160,FALSE),0)</f>
        <v>20</v>
      </c>
      <c r="AB135" s="1">
        <f>IFERROR(VLOOKUP($B135,'9月男'!$A$8:$BV$90,市町村別自殺者集計表!AB$160,FALSE),0)</f>
        <v>7</v>
      </c>
      <c r="AC135" s="1">
        <f>IFERROR(VLOOKUP($B135,'9月男'!$A$8:$BV$90,市町村別自殺者集計表!AC$160,FALSE),0)</f>
        <v>0</v>
      </c>
      <c r="AD135" s="1">
        <f>IFERROR(VLOOKUP($B135,'9月男'!$A$8:$BV$90,市町村別自殺者集計表!AD$160,FALSE),0)</f>
        <v>32</v>
      </c>
      <c r="AE135" s="1">
        <f>IFERROR(VLOOKUP($B135,'9月男'!$A$8:$BV$90,市町村別自殺者集計表!AE$160,FALSE),0)</f>
        <v>6</v>
      </c>
      <c r="AF135" s="1">
        <f>IFERROR(VLOOKUP($B135,'9月男'!$A$8:$BV$90,市町村別自殺者集計表!AF$160,FALSE),0)</f>
        <v>1</v>
      </c>
      <c r="AG135" s="1">
        <f>IFERROR(VLOOKUP($B135,'9月男'!$A$8:$BV$90,市町村別自殺者集計表!AG$160,FALSE),0)</f>
        <v>3</v>
      </c>
      <c r="AH135" s="1">
        <f>IFERROR(VLOOKUP($B135,'9月男'!$A$8:$BV$90,市町村別自殺者集計表!AH$160,FALSE),0)</f>
        <v>0</v>
      </c>
      <c r="AI135" s="1">
        <f>IFERROR(VLOOKUP($B135,'9月男'!$A$8:$BV$90,市町村別自殺者集計表!AI$160,FALSE),0)</f>
        <v>19</v>
      </c>
      <c r="AJ135" s="1">
        <f>IFERROR(VLOOKUP($B135,'9月男'!$A$8:$BV$90,市町村別自殺者集計表!AJ$160,FALSE),0)</f>
        <v>0</v>
      </c>
      <c r="AK135" s="1">
        <f>IFERROR(VLOOKUP($B135,'9月男'!$A$8:$BV$90,市町村別自殺者集計表!AK$160,FALSE),0)</f>
        <v>42</v>
      </c>
      <c r="AL135" s="1">
        <f>IFERROR(VLOOKUP($B135,'9月男'!$A$8:$BV$90,市町村別自殺者集計表!AL$160,FALSE),0)</f>
        <v>1</v>
      </c>
      <c r="AM135" s="1">
        <f>IFERROR(VLOOKUP($B135,'9月男'!$A$8:$BV$90,市町村別自殺者集計表!AM$160,FALSE),0)</f>
        <v>0</v>
      </c>
      <c r="AN135" s="1">
        <f>IFERROR(VLOOKUP($B135,'9月男'!$A$8:$BV$90,市町村別自殺者集計表!AN$160,FALSE),0)</f>
        <v>5</v>
      </c>
      <c r="AO135" s="1">
        <f>IFERROR(VLOOKUP($B135,'9月男'!$A$8:$BV$90,市町村別自殺者集計表!AO$160,FALSE),0)</f>
        <v>4</v>
      </c>
      <c r="AP135" s="1">
        <f>IFERROR(VLOOKUP($B135,'9月男'!$A$8:$BV$90,市町村別自殺者集計表!AP$160,FALSE),0)</f>
        <v>9</v>
      </c>
      <c r="AQ135" s="1">
        <f>IFERROR(VLOOKUP($B135,'9月男'!$A$8:$BV$90,市町村別自殺者集計表!AQ$160,FALSE),0)</f>
        <v>0</v>
      </c>
      <c r="AR135" s="1">
        <f>IFERROR(VLOOKUP($B135,'9月男'!$A$8:$BV$90,市町村別自殺者集計表!AR$160,FALSE),0)</f>
        <v>3</v>
      </c>
      <c r="AS135" s="1">
        <f>IFERROR(VLOOKUP($B135,'9月男'!$A$8:$BV$90,市町村別自殺者集計表!AS$160,FALSE),0)</f>
        <v>4</v>
      </c>
      <c r="AT135" s="1">
        <f>IFERROR(VLOOKUP($B135,'9月男'!$A$8:$BV$90,市町村別自殺者集計表!AT$160,FALSE),0)</f>
        <v>3</v>
      </c>
      <c r="AU135" s="1">
        <f>IFERROR(VLOOKUP($B135,'9月男'!$A$8:$BV$90,市町村別自殺者集計表!AU$160,FALSE),0)</f>
        <v>6</v>
      </c>
      <c r="AV135" s="1">
        <f>IFERROR(VLOOKUP($B135,'9月男'!$A$8:$BV$90,市町村別自殺者集計表!AV$160,FALSE),0)</f>
        <v>3</v>
      </c>
      <c r="AW135" s="1">
        <f>IFERROR(VLOOKUP($B135,'9月男'!$A$8:$BV$90,市町村別自殺者集計表!AW$160,FALSE),0)</f>
        <v>6</v>
      </c>
      <c r="AX135" s="1">
        <f>IFERROR(VLOOKUP($B135,'9月男'!$A$8:$BV$90,市町村別自殺者集計表!AX$160,FALSE),0)</f>
        <v>5</v>
      </c>
      <c r="AY135" s="1">
        <f>IFERROR(VLOOKUP($B135,'9月男'!$A$8:$BV$90,市町村別自殺者集計表!AY$160,FALSE),0)</f>
        <v>5</v>
      </c>
      <c r="AZ135" s="1">
        <f>IFERROR(VLOOKUP($B135,'9月男'!$A$8:$BV$90,市町村別自殺者集計表!AZ$160,FALSE),0)</f>
        <v>4</v>
      </c>
      <c r="BA135" s="1">
        <f>IFERROR(VLOOKUP($B135,'9月男'!$A$8:$BV$90,市町村別自殺者集計表!BA$160,FALSE),0)</f>
        <v>2</v>
      </c>
      <c r="BB135" s="1">
        <f>IFERROR(VLOOKUP($B135,'9月男'!$A$8:$BV$90,市町村別自殺者集計表!BB$160,FALSE),0)</f>
        <v>4</v>
      </c>
      <c r="BC135" s="1">
        <f>IFERROR(VLOOKUP($B135,'9月男'!$A$8:$BV$90,市町村別自殺者集計表!BC$160,FALSE),0)</f>
        <v>2</v>
      </c>
      <c r="BD135" s="1">
        <f>IFERROR(VLOOKUP($B135,'9月男'!$A$8:$BV$90,市町村別自殺者集計表!BD$160,FALSE),0)</f>
        <v>14</v>
      </c>
      <c r="BE135" s="1">
        <f>IFERROR(VLOOKUP($B135,'9月男'!$A$8:$BV$90,市町村別自殺者集計表!BE$160,FALSE),0)</f>
        <v>8</v>
      </c>
      <c r="BF135" s="1">
        <f>IFERROR(VLOOKUP($B135,'9月男'!$A$8:$BV$90,市町村別自殺者集計表!BF$160,FALSE),0)</f>
        <v>9</v>
      </c>
      <c r="BG135" s="1">
        <f>IFERROR(VLOOKUP($B135,'9月男'!$A$8:$BV$90,市町村別自殺者集計表!BG$160,FALSE),0)</f>
        <v>10</v>
      </c>
      <c r="BH135" s="1">
        <f>IFERROR(VLOOKUP($B135,'9月男'!$A$8:$BV$90,市町村別自殺者集計表!BH$160,FALSE),0)</f>
        <v>5</v>
      </c>
      <c r="BI135" s="1">
        <f>IFERROR(VLOOKUP($B135,'9月男'!$A$8:$BV$90,市町村別自殺者集計表!BI$160,FALSE),0)</f>
        <v>10</v>
      </c>
      <c r="BJ135" s="1">
        <f>IFERROR(VLOOKUP($B135,'9月男'!$A$8:$BV$90,市町村別自殺者集計表!BJ$160,FALSE),0)</f>
        <v>14</v>
      </c>
      <c r="BK135" s="1">
        <f>IFERROR(VLOOKUP($B135,'9月男'!$A$8:$BV$90,市町村別自殺者集計表!BK$160,FALSE),0)</f>
        <v>5</v>
      </c>
      <c r="BL135" s="1">
        <f>IFERROR(VLOOKUP($B135,'9月男'!$A$8:$BV$90,市町村別自殺者集計表!BL$160,FALSE),0)</f>
        <v>0</v>
      </c>
      <c r="BM135" s="1">
        <f>IFERROR(VLOOKUP($B135,'9月男'!$A$8:$BV$90,市町村別自殺者集計表!BM$160,FALSE),0)</f>
        <v>17</v>
      </c>
      <c r="BN135" s="1">
        <f>IFERROR(VLOOKUP($B135,'9月男'!$A$8:$BV$90,市町村別自殺者集計表!BN$160,FALSE),0)</f>
        <v>46</v>
      </c>
      <c r="BO135" s="1">
        <f>IFERROR(VLOOKUP($B135,'9月男'!$A$8:$BV$90,市町村別自殺者集計表!BO$160,FALSE),0)</f>
        <v>23</v>
      </c>
      <c r="BP135" s="1">
        <f>IFERROR(VLOOKUP($B135,'9月男'!$A$8:$BV$90,市町村別自殺者集計表!BP$160,FALSE),0)</f>
        <v>9</v>
      </c>
      <c r="BQ135" s="1">
        <f>IFERROR(VLOOKUP($B135,'9月男'!$A$8:$BV$90,市町村別自殺者集計表!BQ$160,FALSE),0)</f>
        <v>4</v>
      </c>
      <c r="BR135" s="1">
        <f>IFERROR(VLOOKUP($B135,'9月男'!$A$8:$BV$90,市町村別自殺者集計表!BR$160,FALSE),0)</f>
        <v>2</v>
      </c>
      <c r="BS135" s="1">
        <f>IFERROR(VLOOKUP($B135,'9月男'!$A$8:$BV$90,市町村別自殺者集計表!BS$160,FALSE),0)</f>
        <v>1</v>
      </c>
      <c r="BT135" s="1">
        <f>IFERROR(VLOOKUP($B135,'9月男'!$A$8:$BV$90,市町村別自殺者集計表!BT$160,FALSE),0)</f>
        <v>1</v>
      </c>
      <c r="BU135" s="1">
        <f>IFERROR(VLOOKUP($B135,'9月男'!$A$8:$BV$90,市町村別自殺者集計表!BU$160,FALSE),0)</f>
        <v>17</v>
      </c>
      <c r="BV135" s="1">
        <f>IFERROR(VLOOKUP($B135,'9月男'!$A$8:$BV$90,市町村別自殺者集計表!BV$160,FALSE),0)</f>
        <v>37</v>
      </c>
      <c r="BW135" s="1">
        <f>IFERROR(VLOOKUP($B135,'9月男'!$A$8:$BV$90,市町村別自殺者集計表!BW$160,FALSE),0)</f>
        <v>7</v>
      </c>
    </row>
    <row r="136" spans="1:75" hidden="1" x14ac:dyDescent="0.15">
      <c r="A136" s="1" t="s">
        <v>363</v>
      </c>
      <c r="B136" s="128">
        <f t="shared" si="52"/>
        <v>270000</v>
      </c>
      <c r="C136" s="128" t="str">
        <f t="shared" si="53"/>
        <v>大阪府</v>
      </c>
      <c r="E136" s="1">
        <f>IFERROR(VLOOKUP($B136,'9月女'!$A$8:$BV$90,市町村別自殺者集計表!E$160,FALSE),0)</f>
        <v>40</v>
      </c>
      <c r="F136" s="1">
        <f>IFERROR(VLOOKUP($B136,'9月女'!$A$8:$BV$90,市町村別自殺者集計表!F$160,FALSE),0)</f>
        <v>0.87377609999999994</v>
      </c>
      <c r="G136" s="1">
        <f>IFERROR(VLOOKUP($B136,'9月女'!$A$8:$BV$90,市町村別自殺者集計表!G$160,FALSE),0)</f>
        <v>10.630940000000001</v>
      </c>
      <c r="H136" s="1">
        <f>IFERROR(VLOOKUP($B136,'9月女'!$A$8:$BV$90,市町村別自殺者集計表!H$160,FALSE),0)</f>
        <v>0</v>
      </c>
      <c r="I136" s="1">
        <f>IFERROR(VLOOKUP($B136,'9月女'!$A$8:$BV$90,市町村別自殺者集計表!I$160,FALSE),0)</f>
        <v>2</v>
      </c>
      <c r="J136" s="1">
        <f>IFERROR(VLOOKUP($B136,'9月女'!$A$8:$BV$90,市町村別自殺者集計表!J$160,FALSE),0)</f>
        <v>7</v>
      </c>
      <c r="K136" s="1">
        <f>IFERROR(VLOOKUP($B136,'9月女'!$A$8:$BV$90,市町村別自殺者集計表!K$160,FALSE),0)</f>
        <v>10</v>
      </c>
      <c r="L136" s="1">
        <f>IFERROR(VLOOKUP($B136,'9月女'!$A$8:$BV$90,市町村別自殺者集計表!L$160,FALSE),0)</f>
        <v>5</v>
      </c>
      <c r="M136" s="1">
        <f>IFERROR(VLOOKUP($B136,'9月女'!$A$8:$BV$90,市町村別自殺者集計表!M$160,FALSE),0)</f>
        <v>1</v>
      </c>
      <c r="N136" s="1">
        <f>IFERROR(VLOOKUP($B136,'9月女'!$A$8:$BV$90,市町村別自殺者集計表!N$160,FALSE),0)</f>
        <v>10</v>
      </c>
      <c r="O136" s="1">
        <f>IFERROR(VLOOKUP($B136,'9月女'!$A$8:$BV$90,市町村別自殺者集計表!O$160,FALSE),0)</f>
        <v>5</v>
      </c>
      <c r="P136" s="1">
        <f>IFERROR(VLOOKUP($B136,'9月女'!$A$8:$BV$90,市町村別自殺者集計表!P$160,FALSE),0)</f>
        <v>0</v>
      </c>
      <c r="Q136" s="1">
        <f>IFERROR(VLOOKUP($B136,'9月女'!$A$8:$BV$90,市町村別自殺者集計表!Q$160,FALSE),0)</f>
        <v>30</v>
      </c>
      <c r="R136" s="1">
        <f>IFERROR(VLOOKUP($B136,'9月女'!$A$8:$BV$90,市町村別自殺者集計表!R$160,FALSE),0)</f>
        <v>10</v>
      </c>
      <c r="S136" s="1">
        <f>IFERROR(VLOOKUP($B136,'9月女'!$A$8:$BV$90,市町村別自殺者集計表!S$160,FALSE),0)</f>
        <v>0</v>
      </c>
      <c r="T136" s="1">
        <f>IFERROR(VLOOKUP($B136,'9月女'!$A$8:$BV$90,市町村別自殺者集計表!T$160,FALSE),0)</f>
        <v>2</v>
      </c>
      <c r="U136" s="1">
        <f>IFERROR(VLOOKUP($B136,'9月女'!$A$8:$BV$90,市町村別自殺者集計表!U$160,FALSE),0)</f>
        <v>7</v>
      </c>
      <c r="V136" s="1">
        <f>IFERROR(VLOOKUP($B136,'9月女'!$A$8:$BV$90,市町村別自殺者集計表!V$160,FALSE),0)</f>
        <v>31</v>
      </c>
      <c r="W136" s="1">
        <f>IFERROR(VLOOKUP($B136,'9月女'!$A$8:$BV$90,市町村別自殺者集計表!W$160,FALSE),0)</f>
        <v>0</v>
      </c>
      <c r="X136" s="1">
        <f>IFERROR(VLOOKUP($B136,'9月女'!$A$8:$BV$90,市町村別自殺者集計表!X$160,FALSE),0)</f>
        <v>31</v>
      </c>
      <c r="Y136" s="1">
        <f>IFERROR(VLOOKUP($B136,'9月女'!$A$8:$BV$90,市町村別自殺者集計表!Y$160,FALSE),0)</f>
        <v>3</v>
      </c>
      <c r="Z136" s="1">
        <f>IFERROR(VLOOKUP($B136,'9月女'!$A$8:$BV$90,市町村別自殺者集計表!Z$160,FALSE),0)</f>
        <v>0</v>
      </c>
      <c r="AA136" s="1">
        <f>IFERROR(VLOOKUP($B136,'9月女'!$A$8:$BV$90,市町村別自殺者集計表!AA$160,FALSE),0)</f>
        <v>17</v>
      </c>
      <c r="AB136" s="1">
        <f>IFERROR(VLOOKUP($B136,'9月女'!$A$8:$BV$90,市町村別自殺者集計表!AB$160,FALSE),0)</f>
        <v>11</v>
      </c>
      <c r="AC136" s="1">
        <f>IFERROR(VLOOKUP($B136,'9月女'!$A$8:$BV$90,市町村別自殺者集計表!AC$160,FALSE),0)</f>
        <v>0</v>
      </c>
      <c r="AD136" s="1">
        <f>IFERROR(VLOOKUP($B136,'9月女'!$A$8:$BV$90,市町村別自殺者集計表!AD$160,FALSE),0)</f>
        <v>27</v>
      </c>
      <c r="AE136" s="1">
        <f>IFERROR(VLOOKUP($B136,'9月女'!$A$8:$BV$90,市町村別自殺者集計表!AE$160,FALSE),0)</f>
        <v>5</v>
      </c>
      <c r="AF136" s="1">
        <f>IFERROR(VLOOKUP($B136,'9月女'!$A$8:$BV$90,市町村別自殺者集計表!AF$160,FALSE),0)</f>
        <v>0</v>
      </c>
      <c r="AG136" s="1">
        <f>IFERROR(VLOOKUP($B136,'9月女'!$A$8:$BV$90,市町村別自殺者集計表!AG$160,FALSE),0)</f>
        <v>3</v>
      </c>
      <c r="AH136" s="1">
        <f>IFERROR(VLOOKUP($B136,'9月女'!$A$8:$BV$90,市町村別自殺者集計表!AH$160,FALSE),0)</f>
        <v>0</v>
      </c>
      <c r="AI136" s="1">
        <f>IFERROR(VLOOKUP($B136,'9月女'!$A$8:$BV$90,市町村別自殺者集計表!AI$160,FALSE),0)</f>
        <v>5</v>
      </c>
      <c r="AJ136" s="1">
        <f>IFERROR(VLOOKUP($B136,'9月女'!$A$8:$BV$90,市町村別自殺者集計表!AJ$160,FALSE),0)</f>
        <v>0</v>
      </c>
      <c r="AK136" s="1">
        <f>IFERROR(VLOOKUP($B136,'9月女'!$A$8:$BV$90,市町村別自殺者集計表!AK$160,FALSE),0)</f>
        <v>23</v>
      </c>
      <c r="AL136" s="1">
        <f>IFERROR(VLOOKUP($B136,'9月女'!$A$8:$BV$90,市町村別自殺者集計表!AL$160,FALSE),0)</f>
        <v>3</v>
      </c>
      <c r="AM136" s="1">
        <f>IFERROR(VLOOKUP($B136,'9月女'!$A$8:$BV$90,市町村別自殺者集計表!AM$160,FALSE),0)</f>
        <v>0</v>
      </c>
      <c r="AN136" s="1">
        <f>IFERROR(VLOOKUP($B136,'9月女'!$A$8:$BV$90,市町村別自殺者集計表!AN$160,FALSE),0)</f>
        <v>6</v>
      </c>
      <c r="AO136" s="1">
        <f>IFERROR(VLOOKUP($B136,'9月女'!$A$8:$BV$90,市町村別自殺者集計表!AO$160,FALSE),0)</f>
        <v>2</v>
      </c>
      <c r="AP136" s="1">
        <f>IFERROR(VLOOKUP($B136,'9月女'!$A$8:$BV$90,市町村別自殺者集計表!AP$160,FALSE),0)</f>
        <v>6</v>
      </c>
      <c r="AQ136" s="1">
        <f>IFERROR(VLOOKUP($B136,'9月女'!$A$8:$BV$90,市町村別自殺者集計表!AQ$160,FALSE),0)</f>
        <v>0</v>
      </c>
      <c r="AR136" s="1">
        <f>IFERROR(VLOOKUP($B136,'9月女'!$A$8:$BV$90,市町村別自殺者集計表!AR$160,FALSE),0)</f>
        <v>4</v>
      </c>
      <c r="AS136" s="1">
        <f>IFERROR(VLOOKUP($B136,'9月女'!$A$8:$BV$90,市町村別自殺者集計表!AS$160,FALSE),0)</f>
        <v>3</v>
      </c>
      <c r="AT136" s="1">
        <f>IFERROR(VLOOKUP($B136,'9月女'!$A$8:$BV$90,市町村別自殺者集計表!AT$160,FALSE),0)</f>
        <v>1</v>
      </c>
      <c r="AU136" s="1">
        <f>IFERROR(VLOOKUP($B136,'9月女'!$A$8:$BV$90,市町村別自殺者集計表!AU$160,FALSE),0)</f>
        <v>3</v>
      </c>
      <c r="AV136" s="1">
        <f>IFERROR(VLOOKUP($B136,'9月女'!$A$8:$BV$90,市町村別自殺者集計表!AV$160,FALSE),0)</f>
        <v>2</v>
      </c>
      <c r="AW136" s="1">
        <f>IFERROR(VLOOKUP($B136,'9月女'!$A$8:$BV$90,市町村別自殺者集計表!AW$160,FALSE),0)</f>
        <v>3</v>
      </c>
      <c r="AX136" s="1">
        <f>IFERROR(VLOOKUP($B136,'9月女'!$A$8:$BV$90,市町村別自殺者集計表!AX$160,FALSE),0)</f>
        <v>5</v>
      </c>
      <c r="AY136" s="1">
        <f>IFERROR(VLOOKUP($B136,'9月女'!$A$8:$BV$90,市町村別自殺者集計表!AY$160,FALSE),0)</f>
        <v>5</v>
      </c>
      <c r="AZ136" s="1">
        <f>IFERROR(VLOOKUP($B136,'9月女'!$A$8:$BV$90,市町村別自殺者集計表!AZ$160,FALSE),0)</f>
        <v>3</v>
      </c>
      <c r="BA136" s="1">
        <f>IFERROR(VLOOKUP($B136,'9月女'!$A$8:$BV$90,市町村別自殺者集計表!BA$160,FALSE),0)</f>
        <v>3</v>
      </c>
      <c r="BB136" s="1">
        <f>IFERROR(VLOOKUP($B136,'9月女'!$A$8:$BV$90,市町村別自殺者集計表!BB$160,FALSE),0)</f>
        <v>1</v>
      </c>
      <c r="BC136" s="1">
        <f>IFERROR(VLOOKUP($B136,'9月女'!$A$8:$BV$90,市町村別自殺者集計表!BC$160,FALSE),0)</f>
        <v>0</v>
      </c>
      <c r="BD136" s="1">
        <f>IFERROR(VLOOKUP($B136,'9月女'!$A$8:$BV$90,市町村別自殺者集計表!BD$160,FALSE),0)</f>
        <v>7</v>
      </c>
      <c r="BE136" s="1">
        <f>IFERROR(VLOOKUP($B136,'9月女'!$A$8:$BV$90,市町村別自殺者集計表!BE$160,FALSE),0)</f>
        <v>5</v>
      </c>
      <c r="BF136" s="1">
        <f>IFERROR(VLOOKUP($B136,'9月女'!$A$8:$BV$90,市町村別自殺者集計表!BF$160,FALSE),0)</f>
        <v>12</v>
      </c>
      <c r="BG136" s="1">
        <f>IFERROR(VLOOKUP($B136,'9月女'!$A$8:$BV$90,市町村別自殺者集計表!BG$160,FALSE),0)</f>
        <v>4</v>
      </c>
      <c r="BH136" s="1">
        <f>IFERROR(VLOOKUP($B136,'9月女'!$A$8:$BV$90,市町村別自殺者集計表!BH$160,FALSE),0)</f>
        <v>5</v>
      </c>
      <c r="BI136" s="1">
        <f>IFERROR(VLOOKUP($B136,'9月女'!$A$8:$BV$90,市町村別自殺者集計表!BI$160,FALSE),0)</f>
        <v>5</v>
      </c>
      <c r="BJ136" s="1">
        <f>IFERROR(VLOOKUP($B136,'9月女'!$A$8:$BV$90,市町村別自殺者集計表!BJ$160,FALSE),0)</f>
        <v>3</v>
      </c>
      <c r="BK136" s="1">
        <f>IFERROR(VLOOKUP($B136,'9月女'!$A$8:$BV$90,市町村別自殺者集計表!BK$160,FALSE),0)</f>
        <v>6</v>
      </c>
      <c r="BL136" s="1">
        <f>IFERROR(VLOOKUP($B136,'9月女'!$A$8:$BV$90,市町村別自殺者集計表!BL$160,FALSE),0)</f>
        <v>0</v>
      </c>
      <c r="BM136" s="1">
        <f>IFERROR(VLOOKUP($B136,'9月女'!$A$8:$BV$90,市町村別自殺者集計表!BM$160,FALSE),0)</f>
        <v>12</v>
      </c>
      <c r="BN136" s="1">
        <f>IFERROR(VLOOKUP($B136,'9月女'!$A$8:$BV$90,市町村別自殺者集計表!BN$160,FALSE),0)</f>
        <v>41</v>
      </c>
      <c r="BO136" s="1">
        <f>IFERROR(VLOOKUP($B136,'9月女'!$A$8:$BV$90,市町村別自殺者集計表!BO$160,FALSE),0)</f>
        <v>2</v>
      </c>
      <c r="BP136" s="1">
        <f>IFERROR(VLOOKUP($B136,'9月女'!$A$8:$BV$90,市町村別自殺者集計表!BP$160,FALSE),0)</f>
        <v>3</v>
      </c>
      <c r="BQ136" s="1">
        <f>IFERROR(VLOOKUP($B136,'9月女'!$A$8:$BV$90,市町村別自殺者集計表!BQ$160,FALSE),0)</f>
        <v>1</v>
      </c>
      <c r="BR136" s="1">
        <f>IFERROR(VLOOKUP($B136,'9月女'!$A$8:$BV$90,市町村別自殺者集計表!BR$160,FALSE),0)</f>
        <v>0</v>
      </c>
      <c r="BS136" s="1">
        <f>IFERROR(VLOOKUP($B136,'9月女'!$A$8:$BV$90,市町村別自殺者集計表!BS$160,FALSE),0)</f>
        <v>2</v>
      </c>
      <c r="BT136" s="1">
        <f>IFERROR(VLOOKUP($B136,'9月女'!$A$8:$BV$90,市町村別自殺者集計表!BT$160,FALSE),0)</f>
        <v>0</v>
      </c>
      <c r="BU136" s="1">
        <f>IFERROR(VLOOKUP($B136,'9月女'!$A$8:$BV$90,市町村別自殺者集計表!BU$160,FALSE),0)</f>
        <v>13</v>
      </c>
      <c r="BV136" s="1">
        <f>IFERROR(VLOOKUP($B136,'9月女'!$A$8:$BV$90,市町村別自殺者集計表!BV$160,FALSE),0)</f>
        <v>25</v>
      </c>
      <c r="BW136" s="1">
        <f>IFERROR(VLOOKUP($B136,'9月女'!$A$8:$BV$90,市町村別自殺者集計表!BW$160,FALSE),0)</f>
        <v>2</v>
      </c>
    </row>
    <row r="137" spans="1:75" hidden="1" x14ac:dyDescent="0.15">
      <c r="A137" s="1" t="s">
        <v>364</v>
      </c>
      <c r="B137" s="128">
        <f t="shared" si="52"/>
        <v>270000</v>
      </c>
      <c r="C137" s="128" t="str">
        <f t="shared" si="53"/>
        <v>大阪府</v>
      </c>
      <c r="E137" s="1">
        <f>IFERROR(VLOOKUP($B137,'9月総数'!$A$8:$BV$90,市町村別自殺者集計表!E$160,FALSE),0)</f>
        <v>101</v>
      </c>
      <c r="F137" s="1">
        <f>IFERROR(VLOOKUP($B137,'9月総数'!$A$8:$BV$90,市町村別自殺者集計表!F$160,FALSE),0)</f>
        <v>1.1413720000000001</v>
      </c>
      <c r="G137" s="1">
        <f>IFERROR(VLOOKUP($B137,'9月総数'!$A$8:$BV$90,市町村別自殺者集計表!G$160,FALSE),0)</f>
        <v>13.88669</v>
      </c>
      <c r="H137" s="1">
        <f>IFERROR(VLOOKUP($B137,'9月総数'!$A$8:$BV$90,市町村別自殺者集計表!H$160,FALSE),0)</f>
        <v>3</v>
      </c>
      <c r="I137" s="1">
        <f>IFERROR(VLOOKUP($B137,'9月総数'!$A$8:$BV$90,市町村別自殺者集計表!I$160,FALSE),0)</f>
        <v>8</v>
      </c>
      <c r="J137" s="1">
        <f>IFERROR(VLOOKUP($B137,'9月総数'!$A$8:$BV$90,市町村別自殺者集計表!J$160,FALSE),0)</f>
        <v>12</v>
      </c>
      <c r="K137" s="1">
        <f>IFERROR(VLOOKUP($B137,'9月総数'!$A$8:$BV$90,市町村別自殺者集計表!K$160,FALSE),0)</f>
        <v>27</v>
      </c>
      <c r="L137" s="1">
        <f>IFERROR(VLOOKUP($B137,'9月総数'!$A$8:$BV$90,市町村別自殺者集計表!L$160,FALSE),0)</f>
        <v>12</v>
      </c>
      <c r="M137" s="1">
        <f>IFERROR(VLOOKUP($B137,'9月総数'!$A$8:$BV$90,市町村別自殺者集計表!M$160,FALSE),0)</f>
        <v>10</v>
      </c>
      <c r="N137" s="1">
        <f>IFERROR(VLOOKUP($B137,'9月総数'!$A$8:$BV$90,市町村別自殺者集計表!N$160,FALSE),0)</f>
        <v>18</v>
      </c>
      <c r="O137" s="1">
        <f>IFERROR(VLOOKUP($B137,'9月総数'!$A$8:$BV$90,市町村別自殺者集計表!O$160,FALSE),0)</f>
        <v>11</v>
      </c>
      <c r="P137" s="1">
        <f>IFERROR(VLOOKUP($B137,'9月総数'!$A$8:$BV$90,市町村別自殺者集計表!P$160,FALSE),0)</f>
        <v>0</v>
      </c>
      <c r="Q137" s="1">
        <f>IFERROR(VLOOKUP($B137,'9月総数'!$A$8:$BV$90,市町村別自殺者集計表!Q$160,FALSE),0)</f>
        <v>73</v>
      </c>
      <c r="R137" s="1">
        <f>IFERROR(VLOOKUP($B137,'9月総数'!$A$8:$BV$90,市町村別自殺者集計表!R$160,FALSE),0)</f>
        <v>28</v>
      </c>
      <c r="S137" s="1">
        <f>IFERROR(VLOOKUP($B137,'9月総数'!$A$8:$BV$90,市町村別自殺者集計表!S$160,FALSE),0)</f>
        <v>0</v>
      </c>
      <c r="T137" s="1">
        <f>IFERROR(VLOOKUP($B137,'9月総数'!$A$8:$BV$90,市町村別自殺者集計表!T$160,FALSE),0)</f>
        <v>5</v>
      </c>
      <c r="U137" s="1">
        <f>IFERROR(VLOOKUP($B137,'9月総数'!$A$8:$BV$90,市町村別自殺者集計表!U$160,FALSE),0)</f>
        <v>34</v>
      </c>
      <c r="V137" s="1">
        <f>IFERROR(VLOOKUP($B137,'9月総数'!$A$8:$BV$90,市町村別自殺者集計表!V$160,FALSE),0)</f>
        <v>62</v>
      </c>
      <c r="W137" s="1">
        <f>IFERROR(VLOOKUP($B137,'9月総数'!$A$8:$BV$90,市町村別自殺者集計表!W$160,FALSE),0)</f>
        <v>4</v>
      </c>
      <c r="X137" s="1">
        <f>IFERROR(VLOOKUP($B137,'9月総数'!$A$8:$BV$90,市町村別自殺者集計表!X$160,FALSE),0)</f>
        <v>58</v>
      </c>
      <c r="Y137" s="1">
        <f>IFERROR(VLOOKUP($B137,'9月総数'!$A$8:$BV$90,市町村別自殺者集計表!Y$160,FALSE),0)</f>
        <v>3</v>
      </c>
      <c r="Z137" s="1">
        <f>IFERROR(VLOOKUP($B137,'9月総数'!$A$8:$BV$90,市町村別自殺者集計表!Z$160,FALSE),0)</f>
        <v>0</v>
      </c>
      <c r="AA137" s="1">
        <f>IFERROR(VLOOKUP($B137,'9月総数'!$A$8:$BV$90,市町村別自殺者集計表!AA$160,FALSE),0)</f>
        <v>37</v>
      </c>
      <c r="AB137" s="1">
        <f>IFERROR(VLOOKUP($B137,'9月総数'!$A$8:$BV$90,市町村別自殺者集計表!AB$160,FALSE),0)</f>
        <v>18</v>
      </c>
      <c r="AC137" s="1">
        <f>IFERROR(VLOOKUP($B137,'9月総数'!$A$8:$BV$90,市町村別自殺者集計表!AC$160,FALSE),0)</f>
        <v>0</v>
      </c>
      <c r="AD137" s="1">
        <f>IFERROR(VLOOKUP($B137,'9月総数'!$A$8:$BV$90,市町村別自殺者集計表!AD$160,FALSE),0)</f>
        <v>59</v>
      </c>
      <c r="AE137" s="1">
        <f>IFERROR(VLOOKUP($B137,'9月総数'!$A$8:$BV$90,市町村別自殺者集計表!AE$160,FALSE),0)</f>
        <v>11</v>
      </c>
      <c r="AF137" s="1">
        <f>IFERROR(VLOOKUP($B137,'9月総数'!$A$8:$BV$90,市町村別自殺者集計表!AF$160,FALSE),0)</f>
        <v>1</v>
      </c>
      <c r="AG137" s="1">
        <f>IFERROR(VLOOKUP($B137,'9月総数'!$A$8:$BV$90,市町村別自殺者集計表!AG$160,FALSE),0)</f>
        <v>6</v>
      </c>
      <c r="AH137" s="1">
        <f>IFERROR(VLOOKUP($B137,'9月総数'!$A$8:$BV$90,市町村別自殺者集計表!AH$160,FALSE),0)</f>
        <v>0</v>
      </c>
      <c r="AI137" s="1">
        <f>IFERROR(VLOOKUP($B137,'9月総数'!$A$8:$BV$90,市町村別自殺者集計表!AI$160,FALSE),0)</f>
        <v>24</v>
      </c>
      <c r="AJ137" s="1">
        <f>IFERROR(VLOOKUP($B137,'9月総数'!$A$8:$BV$90,市町村別自殺者集計表!AJ$160,FALSE),0)</f>
        <v>0</v>
      </c>
      <c r="AK137" s="1">
        <f>IFERROR(VLOOKUP($B137,'9月総数'!$A$8:$BV$90,市町村別自殺者集計表!AK$160,FALSE),0)</f>
        <v>65</v>
      </c>
      <c r="AL137" s="1">
        <f>IFERROR(VLOOKUP($B137,'9月総数'!$A$8:$BV$90,市町村別自殺者集計表!AL$160,FALSE),0)</f>
        <v>4</v>
      </c>
      <c r="AM137" s="1">
        <f>IFERROR(VLOOKUP($B137,'9月総数'!$A$8:$BV$90,市町村別自殺者集計表!AM$160,FALSE),0)</f>
        <v>0</v>
      </c>
      <c r="AN137" s="1">
        <f>IFERROR(VLOOKUP($B137,'9月総数'!$A$8:$BV$90,市町村別自殺者集計表!AN$160,FALSE),0)</f>
        <v>11</v>
      </c>
      <c r="AO137" s="1">
        <f>IFERROR(VLOOKUP($B137,'9月総数'!$A$8:$BV$90,市町村別自殺者集計表!AO$160,FALSE),0)</f>
        <v>6</v>
      </c>
      <c r="AP137" s="1">
        <f>IFERROR(VLOOKUP($B137,'9月総数'!$A$8:$BV$90,市町村別自殺者集計表!AP$160,FALSE),0)</f>
        <v>15</v>
      </c>
      <c r="AQ137" s="1">
        <f>IFERROR(VLOOKUP($B137,'9月総数'!$A$8:$BV$90,市町村別自殺者集計表!AQ$160,FALSE),0)</f>
        <v>0</v>
      </c>
      <c r="AR137" s="1">
        <f>IFERROR(VLOOKUP($B137,'9月総数'!$A$8:$BV$90,市町村別自殺者集計表!AR$160,FALSE),0)</f>
        <v>7</v>
      </c>
      <c r="AS137" s="1">
        <f>IFERROR(VLOOKUP($B137,'9月総数'!$A$8:$BV$90,市町村別自殺者集計表!AS$160,FALSE),0)</f>
        <v>7</v>
      </c>
      <c r="AT137" s="1">
        <f>IFERROR(VLOOKUP($B137,'9月総数'!$A$8:$BV$90,市町村別自殺者集計表!AT$160,FALSE),0)</f>
        <v>4</v>
      </c>
      <c r="AU137" s="1">
        <f>IFERROR(VLOOKUP($B137,'9月総数'!$A$8:$BV$90,市町村別自殺者集計表!AU$160,FALSE),0)</f>
        <v>9</v>
      </c>
      <c r="AV137" s="1">
        <f>IFERROR(VLOOKUP($B137,'9月総数'!$A$8:$BV$90,市町村別自殺者集計表!AV$160,FALSE),0)</f>
        <v>5</v>
      </c>
      <c r="AW137" s="1">
        <f>IFERROR(VLOOKUP($B137,'9月総数'!$A$8:$BV$90,市町村別自殺者集計表!AW$160,FALSE),0)</f>
        <v>9</v>
      </c>
      <c r="AX137" s="1">
        <f>IFERROR(VLOOKUP($B137,'9月総数'!$A$8:$BV$90,市町村別自殺者集計表!AX$160,FALSE),0)</f>
        <v>10</v>
      </c>
      <c r="AY137" s="1">
        <f>IFERROR(VLOOKUP($B137,'9月総数'!$A$8:$BV$90,市町村別自殺者集計表!AY$160,FALSE),0)</f>
        <v>10</v>
      </c>
      <c r="AZ137" s="1">
        <f>IFERROR(VLOOKUP($B137,'9月総数'!$A$8:$BV$90,市町村別自殺者集計表!AZ$160,FALSE),0)</f>
        <v>7</v>
      </c>
      <c r="BA137" s="1">
        <f>IFERROR(VLOOKUP($B137,'9月総数'!$A$8:$BV$90,市町村別自殺者集計表!BA$160,FALSE),0)</f>
        <v>5</v>
      </c>
      <c r="BB137" s="1">
        <f>IFERROR(VLOOKUP($B137,'9月総数'!$A$8:$BV$90,市町村別自殺者集計表!BB$160,FALSE),0)</f>
        <v>5</v>
      </c>
      <c r="BC137" s="1">
        <f>IFERROR(VLOOKUP($B137,'9月総数'!$A$8:$BV$90,市町村別自殺者集計表!BC$160,FALSE),0)</f>
        <v>2</v>
      </c>
      <c r="BD137" s="1">
        <f>IFERROR(VLOOKUP($B137,'9月総数'!$A$8:$BV$90,市町村別自殺者集計表!BD$160,FALSE),0)</f>
        <v>21</v>
      </c>
      <c r="BE137" s="1">
        <f>IFERROR(VLOOKUP($B137,'9月総数'!$A$8:$BV$90,市町村別自殺者集計表!BE$160,FALSE),0)</f>
        <v>13</v>
      </c>
      <c r="BF137" s="1">
        <f>IFERROR(VLOOKUP($B137,'9月総数'!$A$8:$BV$90,市町村別自殺者集計表!BF$160,FALSE),0)</f>
        <v>21</v>
      </c>
      <c r="BG137" s="1">
        <f>IFERROR(VLOOKUP($B137,'9月総数'!$A$8:$BV$90,市町村別自殺者集計表!BG$160,FALSE),0)</f>
        <v>14</v>
      </c>
      <c r="BH137" s="1">
        <f>IFERROR(VLOOKUP($B137,'9月総数'!$A$8:$BV$90,市町村別自殺者集計表!BH$160,FALSE),0)</f>
        <v>10</v>
      </c>
      <c r="BI137" s="1">
        <f>IFERROR(VLOOKUP($B137,'9月総数'!$A$8:$BV$90,市町村別自殺者集計表!BI$160,FALSE),0)</f>
        <v>15</v>
      </c>
      <c r="BJ137" s="1">
        <f>IFERROR(VLOOKUP($B137,'9月総数'!$A$8:$BV$90,市町村別自殺者集計表!BJ$160,FALSE),0)</f>
        <v>17</v>
      </c>
      <c r="BK137" s="1">
        <f>IFERROR(VLOOKUP($B137,'9月総数'!$A$8:$BV$90,市町村別自殺者集計表!BK$160,FALSE),0)</f>
        <v>11</v>
      </c>
      <c r="BL137" s="1">
        <f>IFERROR(VLOOKUP($B137,'9月総数'!$A$8:$BV$90,市町村別自殺者集計表!BL$160,FALSE),0)</f>
        <v>0</v>
      </c>
      <c r="BM137" s="1">
        <f>IFERROR(VLOOKUP($B137,'9月総数'!$A$8:$BV$90,市町村別自殺者集計表!BM$160,FALSE),0)</f>
        <v>29</v>
      </c>
      <c r="BN137" s="1">
        <f>IFERROR(VLOOKUP($B137,'9月総数'!$A$8:$BV$90,市町村別自殺者集計表!BN$160,FALSE),0)</f>
        <v>87</v>
      </c>
      <c r="BO137" s="1">
        <f>IFERROR(VLOOKUP($B137,'9月総数'!$A$8:$BV$90,市町村別自殺者集計表!BO$160,FALSE),0)</f>
        <v>25</v>
      </c>
      <c r="BP137" s="1">
        <f>IFERROR(VLOOKUP($B137,'9月総数'!$A$8:$BV$90,市町村別自殺者集計表!BP$160,FALSE),0)</f>
        <v>12</v>
      </c>
      <c r="BQ137" s="1">
        <f>IFERROR(VLOOKUP($B137,'9月総数'!$A$8:$BV$90,市町村別自殺者集計表!BQ$160,FALSE),0)</f>
        <v>5</v>
      </c>
      <c r="BR137" s="1">
        <f>IFERROR(VLOOKUP($B137,'9月総数'!$A$8:$BV$90,市町村別自殺者集計表!BR$160,FALSE),0)</f>
        <v>2</v>
      </c>
      <c r="BS137" s="1">
        <f>IFERROR(VLOOKUP($B137,'9月総数'!$A$8:$BV$90,市町村別自殺者集計表!BS$160,FALSE),0)</f>
        <v>3</v>
      </c>
      <c r="BT137" s="1">
        <f>IFERROR(VLOOKUP($B137,'9月総数'!$A$8:$BV$90,市町村別自殺者集計表!BT$160,FALSE),0)</f>
        <v>1</v>
      </c>
      <c r="BU137" s="1">
        <f>IFERROR(VLOOKUP($B137,'9月総数'!$A$8:$BV$90,市町村別自殺者集計表!BU$160,FALSE),0)</f>
        <v>30</v>
      </c>
      <c r="BV137" s="1">
        <f>IFERROR(VLOOKUP($B137,'9月総数'!$A$8:$BV$90,市町村別自殺者集計表!BV$160,FALSE),0)</f>
        <v>62</v>
      </c>
      <c r="BW137" s="1">
        <f>IFERROR(VLOOKUP($B137,'9月総数'!$A$8:$BV$90,市町村別自殺者集計表!BW$160,FALSE),0)</f>
        <v>9</v>
      </c>
    </row>
    <row r="138" spans="1:75" hidden="1" x14ac:dyDescent="0.15">
      <c r="A138" s="1" t="s">
        <v>365</v>
      </c>
      <c r="B138" s="128">
        <f t="shared" si="52"/>
        <v>270000</v>
      </c>
      <c r="C138" s="128" t="str">
        <f t="shared" si="53"/>
        <v>大阪府</v>
      </c>
      <c r="E138" s="1">
        <f>IFERROR(VLOOKUP($B138,'10月男'!$A$8:$BV$90,市町村別自殺者集計表!E$160,FALSE),0)</f>
        <v>72</v>
      </c>
      <c r="F138" s="1">
        <f>IFERROR(VLOOKUP($B138,'10月男'!$A$8:$BV$90,市町村別自殺者集計表!F$160,FALSE),0)</f>
        <v>1.6857219999999999</v>
      </c>
      <c r="G138" s="1">
        <f>IFERROR(VLOOKUP($B138,'10月男'!$A$8:$BV$90,市町村別自殺者集計表!G$160,FALSE),0)</f>
        <v>19.848020000000002</v>
      </c>
      <c r="H138" s="1">
        <f>IFERROR(VLOOKUP($B138,'10月男'!$A$8:$BV$90,市町村別自殺者集計表!H$160,FALSE),0)</f>
        <v>1</v>
      </c>
      <c r="I138" s="1">
        <f>IFERROR(VLOOKUP($B138,'10月男'!$A$8:$BV$90,市町村別自殺者集計表!I$160,FALSE),0)</f>
        <v>5</v>
      </c>
      <c r="J138" s="1">
        <f>IFERROR(VLOOKUP($B138,'10月男'!$A$8:$BV$90,市町村別自殺者集計表!J$160,FALSE),0)</f>
        <v>10</v>
      </c>
      <c r="K138" s="1">
        <f>IFERROR(VLOOKUP($B138,'10月男'!$A$8:$BV$90,市町村別自殺者集計表!K$160,FALSE),0)</f>
        <v>15</v>
      </c>
      <c r="L138" s="1">
        <f>IFERROR(VLOOKUP($B138,'10月男'!$A$8:$BV$90,市町村別自殺者集計表!L$160,FALSE),0)</f>
        <v>11</v>
      </c>
      <c r="M138" s="1">
        <f>IFERROR(VLOOKUP($B138,'10月男'!$A$8:$BV$90,市町村別自殺者集計表!M$160,FALSE),0)</f>
        <v>7</v>
      </c>
      <c r="N138" s="1">
        <f>IFERROR(VLOOKUP($B138,'10月男'!$A$8:$BV$90,市町村別自殺者集計表!N$160,FALSE),0)</f>
        <v>12</v>
      </c>
      <c r="O138" s="1">
        <f>IFERROR(VLOOKUP($B138,'10月男'!$A$8:$BV$90,市町村別自殺者集計表!O$160,FALSE),0)</f>
        <v>11</v>
      </c>
      <c r="P138" s="1">
        <f>IFERROR(VLOOKUP($B138,'10月男'!$A$8:$BV$90,市町村別自殺者集計表!P$160,FALSE),0)</f>
        <v>0</v>
      </c>
      <c r="Q138" s="1">
        <f>IFERROR(VLOOKUP($B138,'10月男'!$A$8:$BV$90,市町村別自殺者集計表!Q$160,FALSE),0)</f>
        <v>39</v>
      </c>
      <c r="R138" s="1">
        <f>IFERROR(VLOOKUP($B138,'10月男'!$A$8:$BV$90,市町村別自殺者集計表!R$160,FALSE),0)</f>
        <v>33</v>
      </c>
      <c r="S138" s="1">
        <f>IFERROR(VLOOKUP($B138,'10月男'!$A$8:$BV$90,市町村別自殺者集計表!S$160,FALSE),0)</f>
        <v>0</v>
      </c>
      <c r="T138" s="1">
        <f>IFERROR(VLOOKUP($B138,'10月男'!$A$8:$BV$90,市町村別自殺者集計表!T$160,FALSE),0)</f>
        <v>6</v>
      </c>
      <c r="U138" s="1">
        <f>IFERROR(VLOOKUP($B138,'10月男'!$A$8:$BV$90,市町村別自殺者集計表!U$160,FALSE),0)</f>
        <v>22</v>
      </c>
      <c r="V138" s="1">
        <f>IFERROR(VLOOKUP($B138,'10月男'!$A$8:$BV$90,市町村別自殺者集計表!V$160,FALSE),0)</f>
        <v>44</v>
      </c>
      <c r="W138" s="1">
        <f>IFERROR(VLOOKUP($B138,'10月男'!$A$8:$BV$90,市町村別自殺者集計表!W$160,FALSE),0)</f>
        <v>1</v>
      </c>
      <c r="X138" s="1">
        <f>IFERROR(VLOOKUP($B138,'10月男'!$A$8:$BV$90,市町村別自殺者集計表!X$160,FALSE),0)</f>
        <v>43</v>
      </c>
      <c r="Y138" s="1">
        <f>IFERROR(VLOOKUP($B138,'10月男'!$A$8:$BV$90,市町村別自殺者集計表!Y$160,FALSE),0)</f>
        <v>0</v>
      </c>
      <c r="Z138" s="1">
        <f>IFERROR(VLOOKUP($B138,'10月男'!$A$8:$BV$90,市町村別自殺者集計表!Z$160,FALSE),0)</f>
        <v>4</v>
      </c>
      <c r="AA138" s="1">
        <f>IFERROR(VLOOKUP($B138,'10月男'!$A$8:$BV$90,市町村別自殺者集計表!AA$160,FALSE),0)</f>
        <v>28</v>
      </c>
      <c r="AB138" s="1">
        <f>IFERROR(VLOOKUP($B138,'10月男'!$A$8:$BV$90,市町村別自殺者集計表!AB$160,FALSE),0)</f>
        <v>11</v>
      </c>
      <c r="AC138" s="1">
        <f>IFERROR(VLOOKUP($B138,'10月男'!$A$8:$BV$90,市町村別自殺者集計表!AC$160,FALSE),0)</f>
        <v>0</v>
      </c>
      <c r="AD138" s="1">
        <f>IFERROR(VLOOKUP($B138,'10月男'!$A$8:$BV$90,市町村別自殺者集計表!AD$160,FALSE),0)</f>
        <v>32</v>
      </c>
      <c r="AE138" s="1">
        <f>IFERROR(VLOOKUP($B138,'10月男'!$A$8:$BV$90,市町村別自殺者集計表!AE$160,FALSE),0)</f>
        <v>17</v>
      </c>
      <c r="AF138" s="1">
        <f>IFERROR(VLOOKUP($B138,'10月男'!$A$8:$BV$90,市町村別自殺者集計表!AF$160,FALSE),0)</f>
        <v>1</v>
      </c>
      <c r="AG138" s="1">
        <f>IFERROR(VLOOKUP($B138,'10月男'!$A$8:$BV$90,市町村別自殺者集計表!AG$160,FALSE),0)</f>
        <v>4</v>
      </c>
      <c r="AH138" s="1">
        <f>IFERROR(VLOOKUP($B138,'10月男'!$A$8:$BV$90,市町村別自殺者集計表!AH$160,FALSE),0)</f>
        <v>3</v>
      </c>
      <c r="AI138" s="1">
        <f>IFERROR(VLOOKUP($B138,'10月男'!$A$8:$BV$90,市町村別自殺者集計表!AI$160,FALSE),0)</f>
        <v>15</v>
      </c>
      <c r="AJ138" s="1">
        <f>IFERROR(VLOOKUP($B138,'10月男'!$A$8:$BV$90,市町村別自殺者集計表!AJ$160,FALSE),0)</f>
        <v>0</v>
      </c>
      <c r="AK138" s="1">
        <f>IFERROR(VLOOKUP($B138,'10月男'!$A$8:$BV$90,市町村別自殺者集計表!AK$160,FALSE),0)</f>
        <v>44</v>
      </c>
      <c r="AL138" s="1">
        <f>IFERROR(VLOOKUP($B138,'10月男'!$A$8:$BV$90,市町村別自殺者集計表!AL$160,FALSE),0)</f>
        <v>1</v>
      </c>
      <c r="AM138" s="1">
        <f>IFERROR(VLOOKUP($B138,'10月男'!$A$8:$BV$90,市町村別自殺者集計表!AM$160,FALSE),0)</f>
        <v>1</v>
      </c>
      <c r="AN138" s="1">
        <f>IFERROR(VLOOKUP($B138,'10月男'!$A$8:$BV$90,市町村別自殺者集計表!AN$160,FALSE),0)</f>
        <v>17</v>
      </c>
      <c r="AO138" s="1">
        <f>IFERROR(VLOOKUP($B138,'10月男'!$A$8:$BV$90,市町村別自殺者集計表!AO$160,FALSE),0)</f>
        <v>3</v>
      </c>
      <c r="AP138" s="1">
        <f>IFERROR(VLOOKUP($B138,'10月男'!$A$8:$BV$90,市町村別自殺者集計表!AP$160,FALSE),0)</f>
        <v>6</v>
      </c>
      <c r="AQ138" s="1">
        <f>IFERROR(VLOOKUP($B138,'10月男'!$A$8:$BV$90,市町村別自殺者集計表!AQ$160,FALSE),0)</f>
        <v>0</v>
      </c>
      <c r="AR138" s="1">
        <f>IFERROR(VLOOKUP($B138,'10月男'!$A$8:$BV$90,市町村別自殺者集計表!AR$160,FALSE),0)</f>
        <v>2</v>
      </c>
      <c r="AS138" s="1">
        <f>IFERROR(VLOOKUP($B138,'10月男'!$A$8:$BV$90,市町村別自殺者集計表!AS$160,FALSE),0)</f>
        <v>4</v>
      </c>
      <c r="AT138" s="1">
        <f>IFERROR(VLOOKUP($B138,'10月男'!$A$8:$BV$90,市町村別自殺者集計表!AT$160,FALSE),0)</f>
        <v>1</v>
      </c>
      <c r="AU138" s="1">
        <f>IFERROR(VLOOKUP($B138,'10月男'!$A$8:$BV$90,市町村別自殺者集計表!AU$160,FALSE),0)</f>
        <v>13</v>
      </c>
      <c r="AV138" s="1">
        <f>IFERROR(VLOOKUP($B138,'10月男'!$A$8:$BV$90,市町村別自殺者集計表!AV$160,FALSE),0)</f>
        <v>9</v>
      </c>
      <c r="AW138" s="1">
        <f>IFERROR(VLOOKUP($B138,'10月男'!$A$8:$BV$90,市町村別自殺者集計表!AW$160,FALSE),0)</f>
        <v>4</v>
      </c>
      <c r="AX138" s="1">
        <f>IFERROR(VLOOKUP($B138,'10月男'!$A$8:$BV$90,市町村別自殺者集計表!AX$160,FALSE),0)</f>
        <v>5</v>
      </c>
      <c r="AY138" s="1">
        <f>IFERROR(VLOOKUP($B138,'10月男'!$A$8:$BV$90,市町村別自殺者集計表!AY$160,FALSE),0)</f>
        <v>5</v>
      </c>
      <c r="AZ138" s="1">
        <f>IFERROR(VLOOKUP($B138,'10月男'!$A$8:$BV$90,市町村別自殺者集計表!AZ$160,FALSE),0)</f>
        <v>5</v>
      </c>
      <c r="BA138" s="1">
        <f>IFERROR(VLOOKUP($B138,'10月男'!$A$8:$BV$90,市町村別自殺者集計表!BA$160,FALSE),0)</f>
        <v>5</v>
      </c>
      <c r="BB138" s="1">
        <f>IFERROR(VLOOKUP($B138,'10月男'!$A$8:$BV$90,市町村別自殺者集計表!BB$160,FALSE),0)</f>
        <v>6</v>
      </c>
      <c r="BC138" s="1">
        <f>IFERROR(VLOOKUP($B138,'10月男'!$A$8:$BV$90,市町村別自殺者集計表!BC$160,FALSE),0)</f>
        <v>2</v>
      </c>
      <c r="BD138" s="1">
        <f>IFERROR(VLOOKUP($B138,'10月男'!$A$8:$BV$90,市町村別自殺者集計表!BD$160,FALSE),0)</f>
        <v>11</v>
      </c>
      <c r="BE138" s="1">
        <f>IFERROR(VLOOKUP($B138,'10月男'!$A$8:$BV$90,市町村別自殺者集計表!BE$160,FALSE),0)</f>
        <v>7</v>
      </c>
      <c r="BF138" s="1">
        <f>IFERROR(VLOOKUP($B138,'10月男'!$A$8:$BV$90,市町村別自殺者集計表!BF$160,FALSE),0)</f>
        <v>14</v>
      </c>
      <c r="BG138" s="1">
        <f>IFERROR(VLOOKUP($B138,'10月男'!$A$8:$BV$90,市町村別自殺者集計表!BG$160,FALSE),0)</f>
        <v>6</v>
      </c>
      <c r="BH138" s="1">
        <f>IFERROR(VLOOKUP($B138,'10月男'!$A$8:$BV$90,市町村別自殺者集計表!BH$160,FALSE),0)</f>
        <v>14</v>
      </c>
      <c r="BI138" s="1">
        <f>IFERROR(VLOOKUP($B138,'10月男'!$A$8:$BV$90,市町村別自殺者集計表!BI$160,FALSE),0)</f>
        <v>11</v>
      </c>
      <c r="BJ138" s="1">
        <f>IFERROR(VLOOKUP($B138,'10月男'!$A$8:$BV$90,市町村別自殺者集計表!BJ$160,FALSE),0)</f>
        <v>11</v>
      </c>
      <c r="BK138" s="1">
        <f>IFERROR(VLOOKUP($B138,'10月男'!$A$8:$BV$90,市町村別自殺者集計表!BK$160,FALSE),0)</f>
        <v>7</v>
      </c>
      <c r="BL138" s="1">
        <f>IFERROR(VLOOKUP($B138,'10月男'!$A$8:$BV$90,市町村別自殺者集計表!BL$160,FALSE),0)</f>
        <v>2</v>
      </c>
      <c r="BM138" s="1">
        <f>IFERROR(VLOOKUP($B138,'10月男'!$A$8:$BV$90,市町村別自殺者集計表!BM$160,FALSE),0)</f>
        <v>14</v>
      </c>
      <c r="BN138" s="1">
        <f>IFERROR(VLOOKUP($B138,'10月男'!$A$8:$BV$90,市町村別自殺者集計表!BN$160,FALSE),0)</f>
        <v>42</v>
      </c>
      <c r="BO138" s="1">
        <f>IFERROR(VLOOKUP($B138,'10月男'!$A$8:$BV$90,市町村別自殺者集計表!BO$160,FALSE),0)</f>
        <v>15</v>
      </c>
      <c r="BP138" s="1">
        <f>IFERROR(VLOOKUP($B138,'10月男'!$A$8:$BV$90,市町村別自殺者集計表!BP$160,FALSE),0)</f>
        <v>7</v>
      </c>
      <c r="BQ138" s="1">
        <f>IFERROR(VLOOKUP($B138,'10月男'!$A$8:$BV$90,市町村別自殺者集計表!BQ$160,FALSE),0)</f>
        <v>3</v>
      </c>
      <c r="BR138" s="1">
        <f>IFERROR(VLOOKUP($B138,'10月男'!$A$8:$BV$90,市町村別自殺者集計表!BR$160,FALSE),0)</f>
        <v>1</v>
      </c>
      <c r="BS138" s="1">
        <f>IFERROR(VLOOKUP($B138,'10月男'!$A$8:$BV$90,市町村別自殺者集計表!BS$160,FALSE),0)</f>
        <v>6</v>
      </c>
      <c r="BT138" s="1">
        <f>IFERROR(VLOOKUP($B138,'10月男'!$A$8:$BV$90,市町村別自殺者集計表!BT$160,FALSE),0)</f>
        <v>5</v>
      </c>
      <c r="BU138" s="1">
        <f>IFERROR(VLOOKUP($B138,'10月男'!$A$8:$BV$90,市町村別自殺者集計表!BU$160,FALSE),0)</f>
        <v>8</v>
      </c>
      <c r="BV138" s="1">
        <f>IFERROR(VLOOKUP($B138,'10月男'!$A$8:$BV$90,市町村別自殺者集計表!BV$160,FALSE),0)</f>
        <v>53</v>
      </c>
      <c r="BW138" s="1">
        <f>IFERROR(VLOOKUP($B138,'10月男'!$A$8:$BV$90,市町村別自殺者集計表!BW$160,FALSE),0)</f>
        <v>11</v>
      </c>
    </row>
    <row r="139" spans="1:75" hidden="1" x14ac:dyDescent="0.15">
      <c r="A139" s="1" t="s">
        <v>366</v>
      </c>
      <c r="B139" s="128">
        <f t="shared" si="52"/>
        <v>270000</v>
      </c>
      <c r="C139" s="128" t="str">
        <f t="shared" si="53"/>
        <v>大阪府</v>
      </c>
      <c r="E139" s="1">
        <f>IFERROR(VLOOKUP($B139,'10月女'!$A$8:$BV$90,市町村別自殺者集計表!E$160,FALSE),0)</f>
        <v>34</v>
      </c>
      <c r="F139" s="1">
        <f>IFERROR(VLOOKUP($B139,'10月女'!$A$8:$BV$90,市町村別自殺者集計表!F$160,FALSE),0)</f>
        <v>0.74270959999999997</v>
      </c>
      <c r="G139" s="1">
        <f>IFERROR(VLOOKUP($B139,'10月女'!$A$8:$BV$90,市町村別自殺者集計表!G$160,FALSE),0)</f>
        <v>8.7448069999999998</v>
      </c>
      <c r="H139" s="1">
        <f>IFERROR(VLOOKUP($B139,'10月女'!$A$8:$BV$90,市町村別自殺者集計表!H$160,FALSE),0)</f>
        <v>1</v>
      </c>
      <c r="I139" s="1">
        <f>IFERROR(VLOOKUP($B139,'10月女'!$A$8:$BV$90,市町村別自殺者集計表!I$160,FALSE),0)</f>
        <v>8</v>
      </c>
      <c r="J139" s="1">
        <f>IFERROR(VLOOKUP($B139,'10月女'!$A$8:$BV$90,市町村別自殺者集計表!J$160,FALSE),0)</f>
        <v>2</v>
      </c>
      <c r="K139" s="1">
        <f>IFERROR(VLOOKUP($B139,'10月女'!$A$8:$BV$90,市町村別自殺者集計表!K$160,FALSE),0)</f>
        <v>6</v>
      </c>
      <c r="L139" s="1">
        <f>IFERROR(VLOOKUP($B139,'10月女'!$A$8:$BV$90,市町村別自殺者集計表!L$160,FALSE),0)</f>
        <v>6</v>
      </c>
      <c r="M139" s="1">
        <f>IFERROR(VLOOKUP($B139,'10月女'!$A$8:$BV$90,市町村別自殺者集計表!M$160,FALSE),0)</f>
        <v>4</v>
      </c>
      <c r="N139" s="1">
        <f>IFERROR(VLOOKUP($B139,'10月女'!$A$8:$BV$90,市町村別自殺者集計表!N$160,FALSE),0)</f>
        <v>6</v>
      </c>
      <c r="O139" s="1">
        <f>IFERROR(VLOOKUP($B139,'10月女'!$A$8:$BV$90,市町村別自殺者集計表!O$160,FALSE),0)</f>
        <v>1</v>
      </c>
      <c r="P139" s="1">
        <f>IFERROR(VLOOKUP($B139,'10月女'!$A$8:$BV$90,市町村別自殺者集計表!P$160,FALSE),0)</f>
        <v>0</v>
      </c>
      <c r="Q139" s="1">
        <f>IFERROR(VLOOKUP($B139,'10月女'!$A$8:$BV$90,市町村別自殺者集計表!Q$160,FALSE),0)</f>
        <v>23</v>
      </c>
      <c r="R139" s="1">
        <f>IFERROR(VLOOKUP($B139,'10月女'!$A$8:$BV$90,市町村別自殺者集計表!R$160,FALSE),0)</f>
        <v>11</v>
      </c>
      <c r="S139" s="1">
        <f>IFERROR(VLOOKUP($B139,'10月女'!$A$8:$BV$90,市町村別自殺者集計表!S$160,FALSE),0)</f>
        <v>0</v>
      </c>
      <c r="T139" s="1">
        <f>IFERROR(VLOOKUP($B139,'10月女'!$A$8:$BV$90,市町村別自殺者集計表!T$160,FALSE),0)</f>
        <v>1</v>
      </c>
      <c r="U139" s="1">
        <f>IFERROR(VLOOKUP($B139,'10月女'!$A$8:$BV$90,市町村別自殺者集計表!U$160,FALSE),0)</f>
        <v>5</v>
      </c>
      <c r="V139" s="1">
        <f>IFERROR(VLOOKUP($B139,'10月女'!$A$8:$BV$90,市町村別自殺者集計表!V$160,FALSE),0)</f>
        <v>28</v>
      </c>
      <c r="W139" s="1">
        <f>IFERROR(VLOOKUP($B139,'10月女'!$A$8:$BV$90,市町村別自殺者集計表!W$160,FALSE),0)</f>
        <v>2</v>
      </c>
      <c r="X139" s="1">
        <f>IFERROR(VLOOKUP($B139,'10月女'!$A$8:$BV$90,市町村別自殺者集計表!X$160,FALSE),0)</f>
        <v>26</v>
      </c>
      <c r="Y139" s="1">
        <f>IFERROR(VLOOKUP($B139,'10月女'!$A$8:$BV$90,市町村別自殺者集計表!Y$160,FALSE),0)</f>
        <v>6</v>
      </c>
      <c r="Z139" s="1">
        <f>IFERROR(VLOOKUP($B139,'10月女'!$A$8:$BV$90,市町村別自殺者集計表!Z$160,FALSE),0)</f>
        <v>1</v>
      </c>
      <c r="AA139" s="1">
        <f>IFERROR(VLOOKUP($B139,'10月女'!$A$8:$BV$90,市町村別自殺者集計表!AA$160,FALSE),0)</f>
        <v>15</v>
      </c>
      <c r="AB139" s="1">
        <f>IFERROR(VLOOKUP($B139,'10月女'!$A$8:$BV$90,市町村別自殺者集計表!AB$160,FALSE),0)</f>
        <v>4</v>
      </c>
      <c r="AC139" s="1">
        <f>IFERROR(VLOOKUP($B139,'10月女'!$A$8:$BV$90,市町村別自殺者集計表!AC$160,FALSE),0)</f>
        <v>0</v>
      </c>
      <c r="AD139" s="1">
        <f>IFERROR(VLOOKUP($B139,'10月女'!$A$8:$BV$90,市町村別自殺者集計表!AD$160,FALSE),0)</f>
        <v>18</v>
      </c>
      <c r="AE139" s="1">
        <f>IFERROR(VLOOKUP($B139,'10月女'!$A$8:$BV$90,市町村別自殺者集計表!AE$160,FALSE),0)</f>
        <v>11</v>
      </c>
      <c r="AF139" s="1">
        <f>IFERROR(VLOOKUP($B139,'10月女'!$A$8:$BV$90,市町村別自殺者集計表!AF$160,FALSE),0)</f>
        <v>1</v>
      </c>
      <c r="AG139" s="1">
        <f>IFERROR(VLOOKUP($B139,'10月女'!$A$8:$BV$90,市町村別自殺者集計表!AG$160,FALSE),0)</f>
        <v>1</v>
      </c>
      <c r="AH139" s="1">
        <f>IFERROR(VLOOKUP($B139,'10月女'!$A$8:$BV$90,市町村別自殺者集計表!AH$160,FALSE),0)</f>
        <v>0</v>
      </c>
      <c r="AI139" s="1">
        <f>IFERROR(VLOOKUP($B139,'10月女'!$A$8:$BV$90,市町村別自殺者集計表!AI$160,FALSE),0)</f>
        <v>3</v>
      </c>
      <c r="AJ139" s="1">
        <f>IFERROR(VLOOKUP($B139,'10月女'!$A$8:$BV$90,市町村別自殺者集計表!AJ$160,FALSE),0)</f>
        <v>0</v>
      </c>
      <c r="AK139" s="1">
        <f>IFERROR(VLOOKUP($B139,'10月女'!$A$8:$BV$90,市町村別自殺者集計表!AK$160,FALSE),0)</f>
        <v>15</v>
      </c>
      <c r="AL139" s="1">
        <f>IFERROR(VLOOKUP($B139,'10月女'!$A$8:$BV$90,市町村別自殺者集計表!AL$160,FALSE),0)</f>
        <v>2</v>
      </c>
      <c r="AM139" s="1">
        <f>IFERROR(VLOOKUP($B139,'10月女'!$A$8:$BV$90,市町村別自殺者集計表!AM$160,FALSE),0)</f>
        <v>1</v>
      </c>
      <c r="AN139" s="1">
        <f>IFERROR(VLOOKUP($B139,'10月女'!$A$8:$BV$90,市町村別自殺者集計表!AN$160,FALSE),0)</f>
        <v>12</v>
      </c>
      <c r="AO139" s="1">
        <f>IFERROR(VLOOKUP($B139,'10月女'!$A$8:$BV$90,市町村別自殺者集計表!AO$160,FALSE),0)</f>
        <v>2</v>
      </c>
      <c r="AP139" s="1">
        <f>IFERROR(VLOOKUP($B139,'10月女'!$A$8:$BV$90,市町村別自殺者集計表!AP$160,FALSE),0)</f>
        <v>2</v>
      </c>
      <c r="AQ139" s="1">
        <f>IFERROR(VLOOKUP($B139,'10月女'!$A$8:$BV$90,市町村別自殺者集計表!AQ$160,FALSE),0)</f>
        <v>0</v>
      </c>
      <c r="AR139" s="1">
        <f>IFERROR(VLOOKUP($B139,'10月女'!$A$8:$BV$90,市町村別自殺者集計表!AR$160,FALSE),0)</f>
        <v>4</v>
      </c>
      <c r="AS139" s="1">
        <f>IFERROR(VLOOKUP($B139,'10月女'!$A$8:$BV$90,市町村別自殺者集計表!AS$160,FALSE),0)</f>
        <v>3</v>
      </c>
      <c r="AT139" s="1">
        <f>IFERROR(VLOOKUP($B139,'10月女'!$A$8:$BV$90,市町村別自殺者集計表!AT$160,FALSE),0)</f>
        <v>2</v>
      </c>
      <c r="AU139" s="1">
        <f>IFERROR(VLOOKUP($B139,'10月女'!$A$8:$BV$90,市町村別自殺者集計表!AU$160,FALSE),0)</f>
        <v>1</v>
      </c>
      <c r="AV139" s="1">
        <f>IFERROR(VLOOKUP($B139,'10月女'!$A$8:$BV$90,市町村別自殺者集計表!AV$160,FALSE),0)</f>
        <v>1</v>
      </c>
      <c r="AW139" s="1">
        <f>IFERROR(VLOOKUP($B139,'10月女'!$A$8:$BV$90,市町村別自殺者集計表!AW$160,FALSE),0)</f>
        <v>2</v>
      </c>
      <c r="AX139" s="1">
        <f>IFERROR(VLOOKUP($B139,'10月女'!$A$8:$BV$90,市町村別自殺者集計表!AX$160,FALSE),0)</f>
        <v>4</v>
      </c>
      <c r="AY139" s="1">
        <f>IFERROR(VLOOKUP($B139,'10月女'!$A$8:$BV$90,市町村別自殺者集計表!AY$160,FALSE),0)</f>
        <v>1</v>
      </c>
      <c r="AZ139" s="1">
        <f>IFERROR(VLOOKUP($B139,'10月女'!$A$8:$BV$90,市町村別自殺者集計表!AZ$160,FALSE),0)</f>
        <v>1</v>
      </c>
      <c r="BA139" s="1">
        <f>IFERROR(VLOOKUP($B139,'10月女'!$A$8:$BV$90,市町村別自殺者集計表!BA$160,FALSE),0)</f>
        <v>3</v>
      </c>
      <c r="BB139" s="1">
        <f>IFERROR(VLOOKUP($B139,'10月女'!$A$8:$BV$90,市町村別自殺者集計表!BB$160,FALSE),0)</f>
        <v>1</v>
      </c>
      <c r="BC139" s="1">
        <f>IFERROR(VLOOKUP($B139,'10月女'!$A$8:$BV$90,市町村別自殺者集計表!BC$160,FALSE),0)</f>
        <v>5</v>
      </c>
      <c r="BD139" s="1">
        <f>IFERROR(VLOOKUP($B139,'10月女'!$A$8:$BV$90,市町村別自殺者集計表!BD$160,FALSE),0)</f>
        <v>6</v>
      </c>
      <c r="BE139" s="1">
        <f>IFERROR(VLOOKUP($B139,'10月女'!$A$8:$BV$90,市町村別自殺者集計表!BE$160,FALSE),0)</f>
        <v>5</v>
      </c>
      <c r="BF139" s="1">
        <f>IFERROR(VLOOKUP($B139,'10月女'!$A$8:$BV$90,市町村別自殺者集計表!BF$160,FALSE),0)</f>
        <v>5</v>
      </c>
      <c r="BG139" s="1">
        <f>IFERROR(VLOOKUP($B139,'10月女'!$A$8:$BV$90,市町村別自殺者集計表!BG$160,FALSE),0)</f>
        <v>5</v>
      </c>
      <c r="BH139" s="1">
        <f>IFERROR(VLOOKUP($B139,'10月女'!$A$8:$BV$90,市町村別自殺者集計表!BH$160,FALSE),0)</f>
        <v>8</v>
      </c>
      <c r="BI139" s="1">
        <f>IFERROR(VLOOKUP($B139,'10月女'!$A$8:$BV$90,市町村別自殺者集計表!BI$160,FALSE),0)</f>
        <v>5</v>
      </c>
      <c r="BJ139" s="1">
        <f>IFERROR(VLOOKUP($B139,'10月女'!$A$8:$BV$90,市町村別自殺者集計表!BJ$160,FALSE),0)</f>
        <v>2</v>
      </c>
      <c r="BK139" s="1">
        <f>IFERROR(VLOOKUP($B139,'10月女'!$A$8:$BV$90,市町村別自殺者集計表!BK$160,FALSE),0)</f>
        <v>4</v>
      </c>
      <c r="BL139" s="1">
        <f>IFERROR(VLOOKUP($B139,'10月女'!$A$8:$BV$90,市町村別自殺者集計表!BL$160,FALSE),0)</f>
        <v>0</v>
      </c>
      <c r="BM139" s="1">
        <f>IFERROR(VLOOKUP($B139,'10月女'!$A$8:$BV$90,市町村別自殺者集計表!BM$160,FALSE),0)</f>
        <v>8</v>
      </c>
      <c r="BN139" s="1">
        <f>IFERROR(VLOOKUP($B139,'10月女'!$A$8:$BV$90,市町村別自殺者集計表!BN$160,FALSE),0)</f>
        <v>30</v>
      </c>
      <c r="BO139" s="1">
        <f>IFERROR(VLOOKUP($B139,'10月女'!$A$8:$BV$90,市町村別自殺者集計表!BO$160,FALSE),0)</f>
        <v>4</v>
      </c>
      <c r="BP139" s="1">
        <f>IFERROR(VLOOKUP($B139,'10月女'!$A$8:$BV$90,市町村別自殺者集計表!BP$160,FALSE),0)</f>
        <v>3</v>
      </c>
      <c r="BQ139" s="1">
        <f>IFERROR(VLOOKUP($B139,'10月女'!$A$8:$BV$90,市町村別自殺者集計表!BQ$160,FALSE),0)</f>
        <v>5</v>
      </c>
      <c r="BR139" s="1">
        <f>IFERROR(VLOOKUP($B139,'10月女'!$A$8:$BV$90,市町村別自殺者集計表!BR$160,FALSE),0)</f>
        <v>0</v>
      </c>
      <c r="BS139" s="1">
        <f>IFERROR(VLOOKUP($B139,'10月女'!$A$8:$BV$90,市町村別自殺者集計表!BS$160,FALSE),0)</f>
        <v>1</v>
      </c>
      <c r="BT139" s="1">
        <f>IFERROR(VLOOKUP($B139,'10月女'!$A$8:$BV$90,市町村別自殺者集計表!BT$160,FALSE),0)</f>
        <v>0</v>
      </c>
      <c r="BU139" s="1">
        <f>IFERROR(VLOOKUP($B139,'10月女'!$A$8:$BV$90,市町村別自殺者集計表!BU$160,FALSE),0)</f>
        <v>13</v>
      </c>
      <c r="BV139" s="1">
        <f>IFERROR(VLOOKUP($B139,'10月女'!$A$8:$BV$90,市町村別自殺者集計表!BV$160,FALSE),0)</f>
        <v>18</v>
      </c>
      <c r="BW139" s="1">
        <f>IFERROR(VLOOKUP($B139,'10月女'!$A$8:$BV$90,市町村別自殺者集計表!BW$160,FALSE),0)</f>
        <v>3</v>
      </c>
    </row>
    <row r="140" spans="1:75" hidden="1" x14ac:dyDescent="0.15">
      <c r="A140" s="1" t="s">
        <v>367</v>
      </c>
      <c r="B140" s="128">
        <f t="shared" si="52"/>
        <v>270000</v>
      </c>
      <c r="C140" s="128" t="str">
        <f t="shared" si="53"/>
        <v>大阪府</v>
      </c>
      <c r="E140" s="1">
        <f>IFERROR(VLOOKUP($B140,'10月総数'!$A$8:$BV$90,市町村別自殺者集計表!E$160,FALSE),0)</f>
        <v>106</v>
      </c>
      <c r="F140" s="1">
        <f>IFERROR(VLOOKUP($B140,'10月総数'!$A$8:$BV$90,市町村別自殺者集計表!F$160,FALSE),0)</f>
        <v>1.1978759999999999</v>
      </c>
      <c r="G140" s="1">
        <f>IFERROR(VLOOKUP($B140,'10月総数'!$A$8:$BV$90,市町村別自殺者集計表!G$160,FALSE),0)</f>
        <v>14.10402</v>
      </c>
      <c r="H140" s="1">
        <f>IFERROR(VLOOKUP($B140,'10月総数'!$A$8:$BV$90,市町村別自殺者集計表!H$160,FALSE),0)</f>
        <v>2</v>
      </c>
      <c r="I140" s="1">
        <f>IFERROR(VLOOKUP($B140,'10月総数'!$A$8:$BV$90,市町村別自殺者集計表!I$160,FALSE),0)</f>
        <v>13</v>
      </c>
      <c r="J140" s="1">
        <f>IFERROR(VLOOKUP($B140,'10月総数'!$A$8:$BV$90,市町村別自殺者集計表!J$160,FALSE),0)</f>
        <v>12</v>
      </c>
      <c r="K140" s="1">
        <f>IFERROR(VLOOKUP($B140,'10月総数'!$A$8:$BV$90,市町村別自殺者集計表!K$160,FALSE),0)</f>
        <v>21</v>
      </c>
      <c r="L140" s="1">
        <f>IFERROR(VLOOKUP($B140,'10月総数'!$A$8:$BV$90,市町村別自殺者集計表!L$160,FALSE),0)</f>
        <v>17</v>
      </c>
      <c r="M140" s="1">
        <f>IFERROR(VLOOKUP($B140,'10月総数'!$A$8:$BV$90,市町村別自殺者集計表!M$160,FALSE),0)</f>
        <v>11</v>
      </c>
      <c r="N140" s="1">
        <f>IFERROR(VLOOKUP($B140,'10月総数'!$A$8:$BV$90,市町村別自殺者集計表!N$160,FALSE),0)</f>
        <v>18</v>
      </c>
      <c r="O140" s="1">
        <f>IFERROR(VLOOKUP($B140,'10月総数'!$A$8:$BV$90,市町村別自殺者集計表!O$160,FALSE),0)</f>
        <v>12</v>
      </c>
      <c r="P140" s="1">
        <f>IFERROR(VLOOKUP($B140,'10月総数'!$A$8:$BV$90,市町村別自殺者集計表!P$160,FALSE),0)</f>
        <v>0</v>
      </c>
      <c r="Q140" s="1">
        <f>IFERROR(VLOOKUP($B140,'10月総数'!$A$8:$BV$90,市町村別自殺者集計表!Q$160,FALSE),0)</f>
        <v>62</v>
      </c>
      <c r="R140" s="1">
        <f>IFERROR(VLOOKUP($B140,'10月総数'!$A$8:$BV$90,市町村別自殺者集計表!R$160,FALSE),0)</f>
        <v>44</v>
      </c>
      <c r="S140" s="1">
        <f>IFERROR(VLOOKUP($B140,'10月総数'!$A$8:$BV$90,市町村別自殺者集計表!S$160,FALSE),0)</f>
        <v>0</v>
      </c>
      <c r="T140" s="1">
        <f>IFERROR(VLOOKUP($B140,'10月総数'!$A$8:$BV$90,市町村別自殺者集計表!T$160,FALSE),0)</f>
        <v>7</v>
      </c>
      <c r="U140" s="1">
        <f>IFERROR(VLOOKUP($B140,'10月総数'!$A$8:$BV$90,市町村別自殺者集計表!U$160,FALSE),0)</f>
        <v>27</v>
      </c>
      <c r="V140" s="1">
        <f>IFERROR(VLOOKUP($B140,'10月総数'!$A$8:$BV$90,市町村別自殺者集計表!V$160,FALSE),0)</f>
        <v>72</v>
      </c>
      <c r="W140" s="1">
        <f>IFERROR(VLOOKUP($B140,'10月総数'!$A$8:$BV$90,市町村別自殺者集計表!W$160,FALSE),0)</f>
        <v>3</v>
      </c>
      <c r="X140" s="1">
        <f>IFERROR(VLOOKUP($B140,'10月総数'!$A$8:$BV$90,市町村別自殺者集計表!X$160,FALSE),0)</f>
        <v>69</v>
      </c>
      <c r="Y140" s="1">
        <f>IFERROR(VLOOKUP($B140,'10月総数'!$A$8:$BV$90,市町村別自殺者集計表!Y$160,FALSE),0)</f>
        <v>6</v>
      </c>
      <c r="Z140" s="1">
        <f>IFERROR(VLOOKUP($B140,'10月総数'!$A$8:$BV$90,市町村別自殺者集計表!Z$160,FALSE),0)</f>
        <v>5</v>
      </c>
      <c r="AA140" s="1">
        <f>IFERROR(VLOOKUP($B140,'10月総数'!$A$8:$BV$90,市町村別自殺者集計表!AA$160,FALSE),0)</f>
        <v>43</v>
      </c>
      <c r="AB140" s="1">
        <f>IFERROR(VLOOKUP($B140,'10月総数'!$A$8:$BV$90,市町村別自殺者集計表!AB$160,FALSE),0)</f>
        <v>15</v>
      </c>
      <c r="AC140" s="1">
        <f>IFERROR(VLOOKUP($B140,'10月総数'!$A$8:$BV$90,市町村別自殺者集計表!AC$160,FALSE),0)</f>
        <v>0</v>
      </c>
      <c r="AD140" s="1">
        <f>IFERROR(VLOOKUP($B140,'10月総数'!$A$8:$BV$90,市町村別自殺者集計表!AD$160,FALSE),0)</f>
        <v>50</v>
      </c>
      <c r="AE140" s="1">
        <f>IFERROR(VLOOKUP($B140,'10月総数'!$A$8:$BV$90,市町村別自殺者集計表!AE$160,FALSE),0)</f>
        <v>28</v>
      </c>
      <c r="AF140" s="1">
        <f>IFERROR(VLOOKUP($B140,'10月総数'!$A$8:$BV$90,市町村別自殺者集計表!AF$160,FALSE),0)</f>
        <v>2</v>
      </c>
      <c r="AG140" s="1">
        <f>IFERROR(VLOOKUP($B140,'10月総数'!$A$8:$BV$90,市町村別自殺者集計表!AG$160,FALSE),0)</f>
        <v>5</v>
      </c>
      <c r="AH140" s="1">
        <f>IFERROR(VLOOKUP($B140,'10月総数'!$A$8:$BV$90,市町村別自殺者集計表!AH$160,FALSE),0)</f>
        <v>3</v>
      </c>
      <c r="AI140" s="1">
        <f>IFERROR(VLOOKUP($B140,'10月総数'!$A$8:$BV$90,市町村別自殺者集計表!AI$160,FALSE),0)</f>
        <v>18</v>
      </c>
      <c r="AJ140" s="1">
        <f>IFERROR(VLOOKUP($B140,'10月総数'!$A$8:$BV$90,市町村別自殺者集計表!AJ$160,FALSE),0)</f>
        <v>0</v>
      </c>
      <c r="AK140" s="1">
        <f>IFERROR(VLOOKUP($B140,'10月総数'!$A$8:$BV$90,市町村別自殺者集計表!AK$160,FALSE),0)</f>
        <v>59</v>
      </c>
      <c r="AL140" s="1">
        <f>IFERROR(VLOOKUP($B140,'10月総数'!$A$8:$BV$90,市町村別自殺者集計表!AL$160,FALSE),0)</f>
        <v>3</v>
      </c>
      <c r="AM140" s="1">
        <f>IFERROR(VLOOKUP($B140,'10月総数'!$A$8:$BV$90,市町村別自殺者集計表!AM$160,FALSE),0)</f>
        <v>2</v>
      </c>
      <c r="AN140" s="1">
        <f>IFERROR(VLOOKUP($B140,'10月総数'!$A$8:$BV$90,市町村別自殺者集計表!AN$160,FALSE),0)</f>
        <v>29</v>
      </c>
      <c r="AO140" s="1">
        <f>IFERROR(VLOOKUP($B140,'10月総数'!$A$8:$BV$90,市町村別自殺者集計表!AO$160,FALSE),0)</f>
        <v>5</v>
      </c>
      <c r="AP140" s="1">
        <f>IFERROR(VLOOKUP($B140,'10月総数'!$A$8:$BV$90,市町村別自殺者集計表!AP$160,FALSE),0)</f>
        <v>8</v>
      </c>
      <c r="AQ140" s="1">
        <f>IFERROR(VLOOKUP($B140,'10月総数'!$A$8:$BV$90,市町村別自殺者集計表!AQ$160,FALSE),0)</f>
        <v>0</v>
      </c>
      <c r="AR140" s="1">
        <f>IFERROR(VLOOKUP($B140,'10月総数'!$A$8:$BV$90,市町村別自殺者集計表!AR$160,FALSE),0)</f>
        <v>6</v>
      </c>
      <c r="AS140" s="1">
        <f>IFERROR(VLOOKUP($B140,'10月総数'!$A$8:$BV$90,市町村別自殺者集計表!AS$160,FALSE),0)</f>
        <v>7</v>
      </c>
      <c r="AT140" s="1">
        <f>IFERROR(VLOOKUP($B140,'10月総数'!$A$8:$BV$90,市町村別自殺者集計表!AT$160,FALSE),0)</f>
        <v>3</v>
      </c>
      <c r="AU140" s="1">
        <f>IFERROR(VLOOKUP($B140,'10月総数'!$A$8:$BV$90,市町村別自殺者集計表!AU$160,FALSE),0)</f>
        <v>14</v>
      </c>
      <c r="AV140" s="1">
        <f>IFERROR(VLOOKUP($B140,'10月総数'!$A$8:$BV$90,市町村別自殺者集計表!AV$160,FALSE),0)</f>
        <v>10</v>
      </c>
      <c r="AW140" s="1">
        <f>IFERROR(VLOOKUP($B140,'10月総数'!$A$8:$BV$90,市町村別自殺者集計表!AW$160,FALSE),0)</f>
        <v>6</v>
      </c>
      <c r="AX140" s="1">
        <f>IFERROR(VLOOKUP($B140,'10月総数'!$A$8:$BV$90,市町村別自殺者集計表!AX$160,FALSE),0)</f>
        <v>9</v>
      </c>
      <c r="AY140" s="1">
        <f>IFERROR(VLOOKUP($B140,'10月総数'!$A$8:$BV$90,市町村別自殺者集計表!AY$160,FALSE),0)</f>
        <v>6</v>
      </c>
      <c r="AZ140" s="1">
        <f>IFERROR(VLOOKUP($B140,'10月総数'!$A$8:$BV$90,市町村別自殺者集計表!AZ$160,FALSE),0)</f>
        <v>6</v>
      </c>
      <c r="BA140" s="1">
        <f>IFERROR(VLOOKUP($B140,'10月総数'!$A$8:$BV$90,市町村別自殺者集計表!BA$160,FALSE),0)</f>
        <v>8</v>
      </c>
      <c r="BB140" s="1">
        <f>IFERROR(VLOOKUP($B140,'10月総数'!$A$8:$BV$90,市町村別自殺者集計表!BB$160,FALSE),0)</f>
        <v>7</v>
      </c>
      <c r="BC140" s="1">
        <f>IFERROR(VLOOKUP($B140,'10月総数'!$A$8:$BV$90,市町村別自殺者集計表!BC$160,FALSE),0)</f>
        <v>7</v>
      </c>
      <c r="BD140" s="1">
        <f>IFERROR(VLOOKUP($B140,'10月総数'!$A$8:$BV$90,市町村別自殺者集計表!BD$160,FALSE),0)</f>
        <v>17</v>
      </c>
      <c r="BE140" s="1">
        <f>IFERROR(VLOOKUP($B140,'10月総数'!$A$8:$BV$90,市町村別自殺者集計表!BE$160,FALSE),0)</f>
        <v>12</v>
      </c>
      <c r="BF140" s="1">
        <f>IFERROR(VLOOKUP($B140,'10月総数'!$A$8:$BV$90,市町村別自殺者集計表!BF$160,FALSE),0)</f>
        <v>19</v>
      </c>
      <c r="BG140" s="1">
        <f>IFERROR(VLOOKUP($B140,'10月総数'!$A$8:$BV$90,市町村別自殺者集計表!BG$160,FALSE),0)</f>
        <v>11</v>
      </c>
      <c r="BH140" s="1">
        <f>IFERROR(VLOOKUP($B140,'10月総数'!$A$8:$BV$90,市町村別自殺者集計表!BH$160,FALSE),0)</f>
        <v>22</v>
      </c>
      <c r="BI140" s="1">
        <f>IFERROR(VLOOKUP($B140,'10月総数'!$A$8:$BV$90,市町村別自殺者集計表!BI$160,FALSE),0)</f>
        <v>16</v>
      </c>
      <c r="BJ140" s="1">
        <f>IFERROR(VLOOKUP($B140,'10月総数'!$A$8:$BV$90,市町村別自殺者集計表!BJ$160,FALSE),0)</f>
        <v>13</v>
      </c>
      <c r="BK140" s="1">
        <f>IFERROR(VLOOKUP($B140,'10月総数'!$A$8:$BV$90,市町村別自殺者集計表!BK$160,FALSE),0)</f>
        <v>11</v>
      </c>
      <c r="BL140" s="1">
        <f>IFERROR(VLOOKUP($B140,'10月総数'!$A$8:$BV$90,市町村別自殺者集計表!BL$160,FALSE),0)</f>
        <v>2</v>
      </c>
      <c r="BM140" s="1">
        <f>IFERROR(VLOOKUP($B140,'10月総数'!$A$8:$BV$90,市町村別自殺者集計表!BM$160,FALSE),0)</f>
        <v>22</v>
      </c>
      <c r="BN140" s="1">
        <f>IFERROR(VLOOKUP($B140,'10月総数'!$A$8:$BV$90,市町村別自殺者集計表!BN$160,FALSE),0)</f>
        <v>72</v>
      </c>
      <c r="BO140" s="1">
        <f>IFERROR(VLOOKUP($B140,'10月総数'!$A$8:$BV$90,市町村別自殺者集計表!BO$160,FALSE),0)</f>
        <v>19</v>
      </c>
      <c r="BP140" s="1">
        <f>IFERROR(VLOOKUP($B140,'10月総数'!$A$8:$BV$90,市町村別自殺者集計表!BP$160,FALSE),0)</f>
        <v>10</v>
      </c>
      <c r="BQ140" s="1">
        <f>IFERROR(VLOOKUP($B140,'10月総数'!$A$8:$BV$90,市町村別自殺者集計表!BQ$160,FALSE),0)</f>
        <v>8</v>
      </c>
      <c r="BR140" s="1">
        <f>IFERROR(VLOOKUP($B140,'10月総数'!$A$8:$BV$90,市町村別自殺者集計表!BR$160,FALSE),0)</f>
        <v>1</v>
      </c>
      <c r="BS140" s="1">
        <f>IFERROR(VLOOKUP($B140,'10月総数'!$A$8:$BV$90,市町村別自殺者集計表!BS$160,FALSE),0)</f>
        <v>7</v>
      </c>
      <c r="BT140" s="1">
        <f>IFERROR(VLOOKUP($B140,'10月総数'!$A$8:$BV$90,市町村別自殺者集計表!BT$160,FALSE),0)</f>
        <v>5</v>
      </c>
      <c r="BU140" s="1">
        <f>IFERROR(VLOOKUP($B140,'10月総数'!$A$8:$BV$90,市町村別自殺者集計表!BU$160,FALSE),0)</f>
        <v>21</v>
      </c>
      <c r="BV140" s="1">
        <f>IFERROR(VLOOKUP($B140,'10月総数'!$A$8:$BV$90,市町村別自殺者集計表!BV$160,FALSE),0)</f>
        <v>71</v>
      </c>
      <c r="BW140" s="1">
        <f>IFERROR(VLOOKUP($B140,'10月総数'!$A$8:$BV$90,市町村別自殺者集計表!BW$160,FALSE),0)</f>
        <v>14</v>
      </c>
    </row>
    <row r="141" spans="1:75" hidden="1" x14ac:dyDescent="0.15">
      <c r="A141" s="1" t="s">
        <v>368</v>
      </c>
      <c r="B141" s="128">
        <f t="shared" si="52"/>
        <v>270000</v>
      </c>
      <c r="C141" s="128" t="str">
        <f t="shared" si="53"/>
        <v>大阪府</v>
      </c>
      <c r="E141" s="1">
        <f>IFERROR(VLOOKUP($B141,'11月男'!$A$8:$BV$90,市町村別自殺者集計表!E$160,FALSE),0)</f>
        <v>49</v>
      </c>
      <c r="F141" s="1">
        <f>IFERROR(VLOOKUP($B141,'11月男'!$A$8:$BV$90,市町村別自殺者集計表!F$160,FALSE),0)</f>
        <v>1.1472279999999999</v>
      </c>
      <c r="G141" s="1">
        <f>IFERROR(VLOOKUP($B141,'11月男'!$A$8:$BV$90,市町村別自殺者集計表!G$160,FALSE),0)</f>
        <v>13.957940000000001</v>
      </c>
      <c r="H141" s="1">
        <f>IFERROR(VLOOKUP($B141,'11月男'!$A$8:$BV$90,市町村別自殺者集計表!H$160,FALSE),0)</f>
        <v>0</v>
      </c>
      <c r="I141" s="1">
        <f>IFERROR(VLOOKUP($B141,'11月男'!$A$8:$BV$90,市町村別自殺者集計表!I$160,FALSE),0)</f>
        <v>4</v>
      </c>
      <c r="J141" s="1">
        <f>IFERROR(VLOOKUP($B141,'11月男'!$A$8:$BV$90,市町村別自殺者集計表!J$160,FALSE),0)</f>
        <v>8</v>
      </c>
      <c r="K141" s="1">
        <f>IFERROR(VLOOKUP($B141,'11月男'!$A$8:$BV$90,市町村別自殺者集計表!K$160,FALSE),0)</f>
        <v>10</v>
      </c>
      <c r="L141" s="1">
        <f>IFERROR(VLOOKUP($B141,'11月男'!$A$8:$BV$90,市町村別自殺者集計表!L$160,FALSE),0)</f>
        <v>7</v>
      </c>
      <c r="M141" s="1">
        <f>IFERROR(VLOOKUP($B141,'11月男'!$A$8:$BV$90,市町村別自殺者集計表!M$160,FALSE),0)</f>
        <v>8</v>
      </c>
      <c r="N141" s="1">
        <f>IFERROR(VLOOKUP($B141,'11月男'!$A$8:$BV$90,市町村別自殺者集計表!N$160,FALSE),0)</f>
        <v>7</v>
      </c>
      <c r="O141" s="1">
        <f>IFERROR(VLOOKUP($B141,'11月男'!$A$8:$BV$90,市町村別自殺者集計表!O$160,FALSE),0)</f>
        <v>5</v>
      </c>
      <c r="P141" s="1">
        <f>IFERROR(VLOOKUP($B141,'11月男'!$A$8:$BV$90,市町村別自殺者集計表!P$160,FALSE),0)</f>
        <v>0</v>
      </c>
      <c r="Q141" s="1">
        <f>IFERROR(VLOOKUP($B141,'11月男'!$A$8:$BV$90,市町村別自殺者集計表!Q$160,FALSE),0)</f>
        <v>26</v>
      </c>
      <c r="R141" s="1">
        <f>IFERROR(VLOOKUP($B141,'11月男'!$A$8:$BV$90,市町村別自殺者集計表!R$160,FALSE),0)</f>
        <v>23</v>
      </c>
      <c r="S141" s="1">
        <f>IFERROR(VLOOKUP($B141,'11月男'!$A$8:$BV$90,市町村別自殺者集計表!S$160,FALSE),0)</f>
        <v>0</v>
      </c>
      <c r="T141" s="1">
        <f>IFERROR(VLOOKUP($B141,'11月男'!$A$8:$BV$90,市町村別自殺者集計表!T$160,FALSE),0)</f>
        <v>5</v>
      </c>
      <c r="U141" s="1">
        <f>IFERROR(VLOOKUP($B141,'11月男'!$A$8:$BV$90,市町村別自殺者集計表!U$160,FALSE),0)</f>
        <v>16</v>
      </c>
      <c r="V141" s="1">
        <f>IFERROR(VLOOKUP($B141,'11月男'!$A$8:$BV$90,市町村別自殺者集計表!V$160,FALSE),0)</f>
        <v>28</v>
      </c>
      <c r="W141" s="1">
        <f>IFERROR(VLOOKUP($B141,'11月男'!$A$8:$BV$90,市町村別自殺者集計表!W$160,FALSE),0)</f>
        <v>0</v>
      </c>
      <c r="X141" s="1">
        <f>IFERROR(VLOOKUP($B141,'11月男'!$A$8:$BV$90,市町村別自殺者集計表!X$160,FALSE),0)</f>
        <v>28</v>
      </c>
      <c r="Y141" s="1">
        <f>IFERROR(VLOOKUP($B141,'11月男'!$A$8:$BV$90,市町村別自殺者集計表!Y$160,FALSE),0)</f>
        <v>0</v>
      </c>
      <c r="Z141" s="1">
        <f>IFERROR(VLOOKUP($B141,'11月男'!$A$8:$BV$90,市町村別自殺者集計表!Z$160,FALSE),0)</f>
        <v>3</v>
      </c>
      <c r="AA141" s="1">
        <f>IFERROR(VLOOKUP($B141,'11月男'!$A$8:$BV$90,市町村別自殺者集計表!AA$160,FALSE),0)</f>
        <v>17</v>
      </c>
      <c r="AB141" s="1">
        <f>IFERROR(VLOOKUP($B141,'11月男'!$A$8:$BV$90,市町村別自殺者集計表!AB$160,FALSE),0)</f>
        <v>8</v>
      </c>
      <c r="AC141" s="1">
        <f>IFERROR(VLOOKUP($B141,'11月男'!$A$8:$BV$90,市町村別自殺者集計表!AC$160,FALSE),0)</f>
        <v>0</v>
      </c>
      <c r="AD141" s="1">
        <f>IFERROR(VLOOKUP($B141,'11月男'!$A$8:$BV$90,市町村別自殺者集計表!AD$160,FALSE),0)</f>
        <v>25</v>
      </c>
      <c r="AE141" s="1">
        <f>IFERROR(VLOOKUP($B141,'11月男'!$A$8:$BV$90,市町村別自殺者集計表!AE$160,FALSE),0)</f>
        <v>12</v>
      </c>
      <c r="AF141" s="1">
        <f>IFERROR(VLOOKUP($B141,'11月男'!$A$8:$BV$90,市町村別自殺者集計表!AF$160,FALSE),0)</f>
        <v>2</v>
      </c>
      <c r="AG141" s="1">
        <f>IFERROR(VLOOKUP($B141,'11月男'!$A$8:$BV$90,市町村別自殺者集計表!AG$160,FALSE),0)</f>
        <v>1</v>
      </c>
      <c r="AH141" s="1">
        <f>IFERROR(VLOOKUP($B141,'11月男'!$A$8:$BV$90,市町村別自殺者集計表!AH$160,FALSE),0)</f>
        <v>0</v>
      </c>
      <c r="AI141" s="1">
        <f>IFERROR(VLOOKUP($B141,'11月男'!$A$8:$BV$90,市町村別自殺者集計表!AI$160,FALSE),0)</f>
        <v>9</v>
      </c>
      <c r="AJ141" s="1">
        <f>IFERROR(VLOOKUP($B141,'11月男'!$A$8:$BV$90,市町村別自殺者集計表!AJ$160,FALSE),0)</f>
        <v>0</v>
      </c>
      <c r="AK141" s="1">
        <f>IFERROR(VLOOKUP($B141,'11月男'!$A$8:$BV$90,市町村別自殺者集計表!AK$160,FALSE),0)</f>
        <v>28</v>
      </c>
      <c r="AL141" s="1">
        <f>IFERROR(VLOOKUP($B141,'11月男'!$A$8:$BV$90,市町村別自殺者集計表!AL$160,FALSE),0)</f>
        <v>0</v>
      </c>
      <c r="AM141" s="1">
        <f>IFERROR(VLOOKUP($B141,'11月男'!$A$8:$BV$90,市町村別自殺者集計表!AM$160,FALSE),0)</f>
        <v>2</v>
      </c>
      <c r="AN141" s="1">
        <f>IFERROR(VLOOKUP($B141,'11月男'!$A$8:$BV$90,市町村別自殺者集計表!AN$160,FALSE),0)</f>
        <v>13</v>
      </c>
      <c r="AO141" s="1">
        <f>IFERROR(VLOOKUP($B141,'11月男'!$A$8:$BV$90,市町村別自殺者集計表!AO$160,FALSE),0)</f>
        <v>1</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2</v>
      </c>
      <c r="AS141" s="1">
        <f>IFERROR(VLOOKUP($B141,'11月男'!$A$8:$BV$90,市町村別自殺者集計表!AS$160,FALSE),0)</f>
        <v>2</v>
      </c>
      <c r="AT141" s="1">
        <f>IFERROR(VLOOKUP($B141,'11月男'!$A$8:$BV$90,市町村別自殺者集計表!AT$160,FALSE),0)</f>
        <v>2</v>
      </c>
      <c r="AU141" s="1">
        <f>IFERROR(VLOOKUP($B141,'11月男'!$A$8:$BV$90,市町村別自殺者集計表!AU$160,FALSE),0)</f>
        <v>3</v>
      </c>
      <c r="AV141" s="1">
        <f>IFERROR(VLOOKUP($B141,'11月男'!$A$8:$BV$90,市町村別自殺者集計表!AV$160,FALSE),0)</f>
        <v>3</v>
      </c>
      <c r="AW141" s="1">
        <f>IFERROR(VLOOKUP($B141,'11月男'!$A$8:$BV$90,市町村別自殺者集計表!AW$160,FALSE),0)</f>
        <v>4</v>
      </c>
      <c r="AX141" s="1">
        <f>IFERROR(VLOOKUP($B141,'11月男'!$A$8:$BV$90,市町村別自殺者集計表!AX$160,FALSE),0)</f>
        <v>8</v>
      </c>
      <c r="AY141" s="1">
        <f>IFERROR(VLOOKUP($B141,'11月男'!$A$8:$BV$90,市町村別自殺者集計表!AY$160,FALSE),0)</f>
        <v>6</v>
      </c>
      <c r="AZ141" s="1">
        <f>IFERROR(VLOOKUP($B141,'11月男'!$A$8:$BV$90,市町村別自殺者集計表!AZ$160,FALSE),0)</f>
        <v>4</v>
      </c>
      <c r="BA141" s="1">
        <f>IFERROR(VLOOKUP($B141,'11月男'!$A$8:$BV$90,市町村別自殺者集計表!BA$160,FALSE),0)</f>
        <v>1</v>
      </c>
      <c r="BB141" s="1">
        <f>IFERROR(VLOOKUP($B141,'11月男'!$A$8:$BV$90,市町村別自殺者集計表!BB$160,FALSE),0)</f>
        <v>2</v>
      </c>
      <c r="BC141" s="1">
        <f>IFERROR(VLOOKUP($B141,'11月男'!$A$8:$BV$90,市町村別自殺者集計表!BC$160,FALSE),0)</f>
        <v>2</v>
      </c>
      <c r="BD141" s="1">
        <f>IFERROR(VLOOKUP($B141,'11月男'!$A$8:$BV$90,市町村別自殺者集計表!BD$160,FALSE),0)</f>
        <v>10</v>
      </c>
      <c r="BE141" s="1">
        <f>IFERROR(VLOOKUP($B141,'11月男'!$A$8:$BV$90,市町村別自殺者集計表!BE$160,FALSE),0)</f>
        <v>3</v>
      </c>
      <c r="BF141" s="1">
        <f>IFERROR(VLOOKUP($B141,'11月男'!$A$8:$BV$90,市町村別自殺者集計表!BF$160,FALSE),0)</f>
        <v>9</v>
      </c>
      <c r="BG141" s="1">
        <f>IFERROR(VLOOKUP($B141,'11月男'!$A$8:$BV$90,市町村別自殺者集計表!BG$160,FALSE),0)</f>
        <v>6</v>
      </c>
      <c r="BH141" s="1">
        <f>IFERROR(VLOOKUP($B141,'11月男'!$A$8:$BV$90,市町村別自殺者集計表!BH$160,FALSE),0)</f>
        <v>6</v>
      </c>
      <c r="BI141" s="1">
        <f>IFERROR(VLOOKUP($B141,'11月男'!$A$8:$BV$90,市町村別自殺者集計表!BI$160,FALSE),0)</f>
        <v>10</v>
      </c>
      <c r="BJ141" s="1">
        <f>IFERROR(VLOOKUP($B141,'11月男'!$A$8:$BV$90,市町村別自殺者集計表!BJ$160,FALSE),0)</f>
        <v>4</v>
      </c>
      <c r="BK141" s="1">
        <f>IFERROR(VLOOKUP($B141,'11月男'!$A$8:$BV$90,市町村別自殺者集計表!BK$160,FALSE),0)</f>
        <v>10</v>
      </c>
      <c r="BL141" s="1">
        <f>IFERROR(VLOOKUP($B141,'11月男'!$A$8:$BV$90,市町村別自殺者集計表!BL$160,FALSE),0)</f>
        <v>1</v>
      </c>
      <c r="BM141" s="1">
        <f>IFERROR(VLOOKUP($B141,'11月男'!$A$8:$BV$90,市町村別自殺者集計表!BM$160,FALSE),0)</f>
        <v>5</v>
      </c>
      <c r="BN141" s="1">
        <f>IFERROR(VLOOKUP($B141,'11月男'!$A$8:$BV$90,市町村別自殺者集計表!BN$160,FALSE),0)</f>
        <v>37</v>
      </c>
      <c r="BO141" s="1">
        <f>IFERROR(VLOOKUP($B141,'11月男'!$A$8:$BV$90,市町村別自殺者集計表!BO$160,FALSE),0)</f>
        <v>17</v>
      </c>
      <c r="BP141" s="1">
        <f>IFERROR(VLOOKUP($B141,'11月男'!$A$8:$BV$90,市町村別自殺者集計表!BP$160,FALSE),0)</f>
        <v>7</v>
      </c>
      <c r="BQ141" s="1">
        <f>IFERROR(VLOOKUP($B141,'11月男'!$A$8:$BV$90,市町村別自殺者集計表!BQ$160,FALSE),0)</f>
        <v>3</v>
      </c>
      <c r="BR141" s="1">
        <f>IFERROR(VLOOKUP($B141,'11月男'!$A$8:$BV$90,市町村別自殺者集計表!BR$160,FALSE),0)</f>
        <v>0</v>
      </c>
      <c r="BS141" s="1">
        <f>IFERROR(VLOOKUP($B141,'11月男'!$A$8:$BV$90,市町村別自殺者集計表!BS$160,FALSE),0)</f>
        <v>1</v>
      </c>
      <c r="BT141" s="1">
        <f>IFERROR(VLOOKUP($B141,'11月男'!$A$8:$BV$90,市町村別自殺者集計表!BT$160,FALSE),0)</f>
        <v>1</v>
      </c>
      <c r="BU141" s="1">
        <f>IFERROR(VLOOKUP($B141,'11月男'!$A$8:$BV$90,市町村別自殺者集計表!BU$160,FALSE),0)</f>
        <v>3</v>
      </c>
      <c r="BV141" s="1">
        <f>IFERROR(VLOOKUP($B141,'11月男'!$A$8:$BV$90,市町村別自殺者集計表!BV$160,FALSE),0)</f>
        <v>40</v>
      </c>
      <c r="BW141" s="1">
        <f>IFERROR(VLOOKUP($B141,'11月男'!$A$8:$BV$90,市町村別自殺者集計表!BW$160,FALSE),0)</f>
        <v>6</v>
      </c>
    </row>
    <row r="142" spans="1:75" hidden="1" x14ac:dyDescent="0.15">
      <c r="A142" s="1" t="s">
        <v>369</v>
      </c>
      <c r="B142" s="128">
        <f t="shared" si="52"/>
        <v>270000</v>
      </c>
      <c r="C142" s="128" t="str">
        <f t="shared" si="53"/>
        <v>大阪府</v>
      </c>
      <c r="E142" s="1">
        <f>IFERROR(VLOOKUP($B142,'11月女'!$A$8:$BV$90,市町村別自殺者集計表!E$160,FALSE),0)</f>
        <v>28</v>
      </c>
      <c r="F142" s="1">
        <f>IFERROR(VLOOKUP($B142,'11月女'!$A$8:$BV$90,市町村別自殺者集計表!F$160,FALSE),0)</f>
        <v>0.6116433</v>
      </c>
      <c r="G142" s="1">
        <f>IFERROR(VLOOKUP($B142,'11月女'!$A$8:$BV$90,市町村別自殺者集計表!G$160,FALSE),0)</f>
        <v>7.4416589999999996</v>
      </c>
      <c r="H142" s="1">
        <f>IFERROR(VLOOKUP($B142,'11月女'!$A$8:$BV$90,市町村別自殺者集計表!H$160,FALSE),0)</f>
        <v>0</v>
      </c>
      <c r="I142" s="1">
        <f>IFERROR(VLOOKUP($B142,'11月女'!$A$8:$BV$90,市町村別自殺者集計表!I$160,FALSE),0)</f>
        <v>2</v>
      </c>
      <c r="J142" s="1">
        <f>IFERROR(VLOOKUP($B142,'11月女'!$A$8:$BV$90,市町村別自殺者集計表!J$160,FALSE),0)</f>
        <v>3</v>
      </c>
      <c r="K142" s="1">
        <f>IFERROR(VLOOKUP($B142,'11月女'!$A$8:$BV$90,市町村別自殺者集計表!K$160,FALSE),0)</f>
        <v>9</v>
      </c>
      <c r="L142" s="1">
        <f>IFERROR(VLOOKUP($B142,'11月女'!$A$8:$BV$90,市町村別自殺者集計表!L$160,FALSE),0)</f>
        <v>4</v>
      </c>
      <c r="M142" s="1">
        <f>IFERROR(VLOOKUP($B142,'11月女'!$A$8:$BV$90,市町村別自殺者集計表!M$160,FALSE),0)</f>
        <v>4</v>
      </c>
      <c r="N142" s="1">
        <f>IFERROR(VLOOKUP($B142,'11月女'!$A$8:$BV$90,市町村別自殺者集計表!N$160,FALSE),0)</f>
        <v>3</v>
      </c>
      <c r="O142" s="1">
        <f>IFERROR(VLOOKUP($B142,'11月女'!$A$8:$BV$90,市町村別自殺者集計表!O$160,FALSE),0)</f>
        <v>3</v>
      </c>
      <c r="P142" s="1">
        <f>IFERROR(VLOOKUP($B142,'11月女'!$A$8:$BV$90,市町村別自殺者集計表!P$160,FALSE),0)</f>
        <v>0</v>
      </c>
      <c r="Q142" s="1">
        <f>IFERROR(VLOOKUP($B142,'11月女'!$A$8:$BV$90,市町村別自殺者集計表!Q$160,FALSE),0)</f>
        <v>15</v>
      </c>
      <c r="R142" s="1">
        <f>IFERROR(VLOOKUP($B142,'11月女'!$A$8:$BV$90,市町村別自殺者集計表!R$160,FALSE),0)</f>
        <v>13</v>
      </c>
      <c r="S142" s="1">
        <f>IFERROR(VLOOKUP($B142,'11月女'!$A$8:$BV$90,市町村別自殺者集計表!S$160,FALSE),0)</f>
        <v>0</v>
      </c>
      <c r="T142" s="1">
        <f>IFERROR(VLOOKUP($B142,'11月女'!$A$8:$BV$90,市町村別自殺者集計表!T$160,FALSE),0)</f>
        <v>0</v>
      </c>
      <c r="U142" s="1">
        <f>IFERROR(VLOOKUP($B142,'11月女'!$A$8:$BV$90,市町村別自殺者集計表!U$160,FALSE),0)</f>
        <v>8</v>
      </c>
      <c r="V142" s="1">
        <f>IFERROR(VLOOKUP($B142,'11月女'!$A$8:$BV$90,市町村別自殺者集計表!V$160,FALSE),0)</f>
        <v>20</v>
      </c>
      <c r="W142" s="1">
        <f>IFERROR(VLOOKUP($B142,'11月女'!$A$8:$BV$90,市町村別自殺者集計表!W$160,FALSE),0)</f>
        <v>0</v>
      </c>
      <c r="X142" s="1">
        <f>IFERROR(VLOOKUP($B142,'11月女'!$A$8:$BV$90,市町村別自殺者集計表!X$160,FALSE),0)</f>
        <v>20</v>
      </c>
      <c r="Y142" s="1">
        <f>IFERROR(VLOOKUP($B142,'11月女'!$A$8:$BV$90,市町村別自殺者集計表!Y$160,FALSE),0)</f>
        <v>3</v>
      </c>
      <c r="Z142" s="1">
        <f>IFERROR(VLOOKUP($B142,'11月女'!$A$8:$BV$90,市町村別自殺者集計表!Z$160,FALSE),0)</f>
        <v>1</v>
      </c>
      <c r="AA142" s="1">
        <f>IFERROR(VLOOKUP($B142,'11月女'!$A$8:$BV$90,市町村別自殺者集計表!AA$160,FALSE),0)</f>
        <v>12</v>
      </c>
      <c r="AB142" s="1">
        <f>IFERROR(VLOOKUP($B142,'11月女'!$A$8:$BV$90,市町村別自殺者集計表!AB$160,FALSE),0)</f>
        <v>4</v>
      </c>
      <c r="AC142" s="1">
        <f>IFERROR(VLOOKUP($B142,'11月女'!$A$8:$BV$90,市町村別自殺者集計表!AC$160,FALSE),0)</f>
        <v>0</v>
      </c>
      <c r="AD142" s="1">
        <f>IFERROR(VLOOKUP($B142,'11月女'!$A$8:$BV$90,市町村別自殺者集計表!AD$160,FALSE),0)</f>
        <v>13</v>
      </c>
      <c r="AE142" s="1">
        <f>IFERROR(VLOOKUP($B142,'11月女'!$A$8:$BV$90,市町村別自殺者集計表!AE$160,FALSE),0)</f>
        <v>11</v>
      </c>
      <c r="AF142" s="1">
        <f>IFERROR(VLOOKUP($B142,'11月女'!$A$8:$BV$90,市町村別自殺者集計表!AF$160,FALSE),0)</f>
        <v>0</v>
      </c>
      <c r="AG142" s="1">
        <f>IFERROR(VLOOKUP($B142,'11月女'!$A$8:$BV$90,市町村別自殺者集計表!AG$160,FALSE),0)</f>
        <v>1</v>
      </c>
      <c r="AH142" s="1">
        <f>IFERROR(VLOOKUP($B142,'11月女'!$A$8:$BV$90,市町村別自殺者集計表!AH$160,FALSE),0)</f>
        <v>0</v>
      </c>
      <c r="AI142" s="1">
        <f>IFERROR(VLOOKUP($B142,'11月女'!$A$8:$BV$90,市町村別自殺者集計表!AI$160,FALSE),0)</f>
        <v>3</v>
      </c>
      <c r="AJ142" s="1">
        <f>IFERROR(VLOOKUP($B142,'11月女'!$A$8:$BV$90,市町村別自殺者集計表!AJ$160,FALSE),0)</f>
        <v>0</v>
      </c>
      <c r="AK142" s="1">
        <f>IFERROR(VLOOKUP($B142,'11月女'!$A$8:$BV$90,市町村別自殺者集計表!AK$160,FALSE),0)</f>
        <v>14</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11</v>
      </c>
      <c r="AO142" s="1">
        <f>IFERROR(VLOOKUP($B142,'11月女'!$A$8:$BV$90,市町村別自殺者集計表!AO$160,FALSE),0)</f>
        <v>0</v>
      </c>
      <c r="AP142" s="1">
        <f>IFERROR(VLOOKUP($B142,'11月女'!$A$8:$BV$90,市町村別自殺者集計表!AP$160,FALSE),0)</f>
        <v>3</v>
      </c>
      <c r="AQ142" s="1">
        <f>IFERROR(VLOOKUP($B142,'11月女'!$A$8:$BV$90,市町村別自殺者集計表!AQ$160,FALSE),0)</f>
        <v>0</v>
      </c>
      <c r="AR142" s="1">
        <f>IFERROR(VLOOKUP($B142,'11月女'!$A$8:$BV$90,市町村別自殺者集計表!AR$160,FALSE),0)</f>
        <v>0</v>
      </c>
      <c r="AS142" s="1">
        <f>IFERROR(VLOOKUP($B142,'11月女'!$A$8:$BV$90,市町村別自殺者集計表!AS$160,FALSE),0)</f>
        <v>2</v>
      </c>
      <c r="AT142" s="1">
        <f>IFERROR(VLOOKUP($B142,'11月女'!$A$8:$BV$90,市町村別自殺者集計表!AT$160,FALSE),0)</f>
        <v>5</v>
      </c>
      <c r="AU142" s="1">
        <f>IFERROR(VLOOKUP($B142,'11月女'!$A$8:$BV$90,市町村別自殺者集計表!AU$160,FALSE),0)</f>
        <v>1</v>
      </c>
      <c r="AV142" s="1">
        <f>IFERROR(VLOOKUP($B142,'11月女'!$A$8:$BV$90,市町村別自殺者集計表!AV$160,FALSE),0)</f>
        <v>2</v>
      </c>
      <c r="AW142" s="1">
        <f>IFERROR(VLOOKUP($B142,'11月女'!$A$8:$BV$90,市町村別自殺者集計表!AW$160,FALSE),0)</f>
        <v>6</v>
      </c>
      <c r="AX142" s="1">
        <f>IFERROR(VLOOKUP($B142,'11月女'!$A$8:$BV$90,市町村別自殺者集計表!AX$160,FALSE),0)</f>
        <v>1</v>
      </c>
      <c r="AY142" s="1">
        <f>IFERROR(VLOOKUP($B142,'11月女'!$A$8:$BV$90,市町村別自殺者集計表!AY$160,FALSE),0)</f>
        <v>2</v>
      </c>
      <c r="AZ142" s="1">
        <f>IFERROR(VLOOKUP($B142,'11月女'!$A$8:$BV$90,市町村別自殺者集計表!AZ$160,FALSE),0)</f>
        <v>2</v>
      </c>
      <c r="BA142" s="1">
        <f>IFERROR(VLOOKUP($B142,'11月女'!$A$8:$BV$90,市町村別自殺者集計表!BA$160,FALSE),0)</f>
        <v>1</v>
      </c>
      <c r="BB142" s="1">
        <f>IFERROR(VLOOKUP($B142,'11月女'!$A$8:$BV$90,市町村別自殺者集計表!BB$160,FALSE),0)</f>
        <v>1</v>
      </c>
      <c r="BC142" s="1">
        <f>IFERROR(VLOOKUP($B142,'11月女'!$A$8:$BV$90,市町村別自殺者集計表!BC$160,FALSE),0)</f>
        <v>0</v>
      </c>
      <c r="BD142" s="1">
        <f>IFERROR(VLOOKUP($B142,'11月女'!$A$8:$BV$90,市町村別自殺者集計表!BD$160,FALSE),0)</f>
        <v>5</v>
      </c>
      <c r="BE142" s="1">
        <f>IFERROR(VLOOKUP($B142,'11月女'!$A$8:$BV$90,市町村別自殺者集計表!BE$160,FALSE),0)</f>
        <v>2</v>
      </c>
      <c r="BF142" s="1">
        <f>IFERROR(VLOOKUP($B142,'11月女'!$A$8:$BV$90,市町村別自殺者集計表!BF$160,FALSE),0)</f>
        <v>7</v>
      </c>
      <c r="BG142" s="1">
        <f>IFERROR(VLOOKUP($B142,'11月女'!$A$8:$BV$90,市町村別自殺者集計表!BG$160,FALSE),0)</f>
        <v>4</v>
      </c>
      <c r="BH142" s="1">
        <f>IFERROR(VLOOKUP($B142,'11月女'!$A$8:$BV$90,市町村別自殺者集計表!BH$160,FALSE),0)</f>
        <v>4</v>
      </c>
      <c r="BI142" s="1">
        <f>IFERROR(VLOOKUP($B142,'11月女'!$A$8:$BV$90,市町村別自殺者集計表!BI$160,FALSE),0)</f>
        <v>2</v>
      </c>
      <c r="BJ142" s="1">
        <f>IFERROR(VLOOKUP($B142,'11月女'!$A$8:$BV$90,市町村別自殺者集計表!BJ$160,FALSE),0)</f>
        <v>4</v>
      </c>
      <c r="BK142" s="1">
        <f>IFERROR(VLOOKUP($B142,'11月女'!$A$8:$BV$90,市町村別自殺者集計表!BK$160,FALSE),0)</f>
        <v>5</v>
      </c>
      <c r="BL142" s="1">
        <f>IFERROR(VLOOKUP($B142,'11月女'!$A$8:$BV$90,市町村別自殺者集計表!BL$160,FALSE),0)</f>
        <v>0</v>
      </c>
      <c r="BM142" s="1">
        <f>IFERROR(VLOOKUP($B142,'11月女'!$A$8:$BV$90,市町村別自殺者集計表!BM$160,FALSE),0)</f>
        <v>7</v>
      </c>
      <c r="BN142" s="1">
        <f>IFERROR(VLOOKUP($B142,'11月女'!$A$8:$BV$90,市町村別自殺者集計表!BN$160,FALSE),0)</f>
        <v>28</v>
      </c>
      <c r="BO142" s="1">
        <f>IFERROR(VLOOKUP($B142,'11月女'!$A$8:$BV$90,市町村別自殺者集計表!BO$160,FALSE),0)</f>
        <v>2</v>
      </c>
      <c r="BP142" s="1">
        <f>IFERROR(VLOOKUP($B142,'11月女'!$A$8:$BV$90,市町村別自殺者集計表!BP$160,FALSE),0)</f>
        <v>4</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1</v>
      </c>
      <c r="BT142" s="1">
        <f>IFERROR(VLOOKUP($B142,'11月女'!$A$8:$BV$90,市町村別自殺者集計表!BT$160,FALSE),0)</f>
        <v>0</v>
      </c>
      <c r="BU142" s="1">
        <f>IFERROR(VLOOKUP($B142,'11月女'!$A$8:$BV$90,市町村別自殺者集計表!BU$160,FALSE),0)</f>
        <v>11</v>
      </c>
      <c r="BV142" s="1">
        <f>IFERROR(VLOOKUP($B142,'11月女'!$A$8:$BV$90,市町村別自殺者集計表!BV$160,FALSE),0)</f>
        <v>15</v>
      </c>
      <c r="BW142" s="1">
        <f>IFERROR(VLOOKUP($B142,'11月女'!$A$8:$BV$90,市町村別自殺者集計表!BW$160,FALSE),0)</f>
        <v>2</v>
      </c>
    </row>
    <row r="143" spans="1:75" hidden="1" x14ac:dyDescent="0.15">
      <c r="A143" s="1" t="s">
        <v>370</v>
      </c>
      <c r="B143" s="128">
        <f t="shared" si="52"/>
        <v>270000</v>
      </c>
      <c r="C143" s="128" t="str">
        <f t="shared" si="53"/>
        <v>大阪府</v>
      </c>
      <c r="E143" s="1">
        <f>IFERROR(VLOOKUP($B143,'11月総数'!$A$8:$BV$90,市町村別自殺者集計表!E$160,FALSE),0)</f>
        <v>77</v>
      </c>
      <c r="F143" s="1">
        <f>IFERROR(VLOOKUP($B143,'11月総数'!$A$8:$BV$90,市町村別自殺者集計表!F$160,FALSE),0)</f>
        <v>0.87015500000000001</v>
      </c>
      <c r="G143" s="1">
        <f>IFERROR(VLOOKUP($B143,'11月総数'!$A$8:$BV$90,市町村別自殺者集計表!G$160,FALSE),0)</f>
        <v>10.58689</v>
      </c>
      <c r="H143" s="1">
        <f>IFERROR(VLOOKUP($B143,'11月総数'!$A$8:$BV$90,市町村別自殺者集計表!H$160,FALSE),0)</f>
        <v>0</v>
      </c>
      <c r="I143" s="1">
        <f>IFERROR(VLOOKUP($B143,'11月総数'!$A$8:$BV$90,市町村別自殺者集計表!I$160,FALSE),0)</f>
        <v>6</v>
      </c>
      <c r="J143" s="1">
        <f>IFERROR(VLOOKUP($B143,'11月総数'!$A$8:$BV$90,市町村別自殺者集計表!J$160,FALSE),0)</f>
        <v>11</v>
      </c>
      <c r="K143" s="1">
        <f>IFERROR(VLOOKUP($B143,'11月総数'!$A$8:$BV$90,市町村別自殺者集計表!K$160,FALSE),0)</f>
        <v>19</v>
      </c>
      <c r="L143" s="1">
        <f>IFERROR(VLOOKUP($B143,'11月総数'!$A$8:$BV$90,市町村別自殺者集計表!L$160,FALSE),0)</f>
        <v>11</v>
      </c>
      <c r="M143" s="1">
        <f>IFERROR(VLOOKUP($B143,'11月総数'!$A$8:$BV$90,市町村別自殺者集計表!M$160,FALSE),0)</f>
        <v>12</v>
      </c>
      <c r="N143" s="1">
        <f>IFERROR(VLOOKUP($B143,'11月総数'!$A$8:$BV$90,市町村別自殺者集計表!N$160,FALSE),0)</f>
        <v>10</v>
      </c>
      <c r="O143" s="1">
        <f>IFERROR(VLOOKUP($B143,'11月総数'!$A$8:$BV$90,市町村別自殺者集計表!O$160,FALSE),0)</f>
        <v>8</v>
      </c>
      <c r="P143" s="1">
        <f>IFERROR(VLOOKUP($B143,'11月総数'!$A$8:$BV$90,市町村別自殺者集計表!P$160,FALSE),0)</f>
        <v>0</v>
      </c>
      <c r="Q143" s="1">
        <f>IFERROR(VLOOKUP($B143,'11月総数'!$A$8:$BV$90,市町村別自殺者集計表!Q$160,FALSE),0)</f>
        <v>41</v>
      </c>
      <c r="R143" s="1">
        <f>IFERROR(VLOOKUP($B143,'11月総数'!$A$8:$BV$90,市町村別自殺者集計表!R$160,FALSE),0)</f>
        <v>36</v>
      </c>
      <c r="S143" s="1">
        <f>IFERROR(VLOOKUP($B143,'11月総数'!$A$8:$BV$90,市町村別自殺者集計表!S$160,FALSE),0)</f>
        <v>0</v>
      </c>
      <c r="T143" s="1">
        <f>IFERROR(VLOOKUP($B143,'11月総数'!$A$8:$BV$90,市町村別自殺者集計表!T$160,FALSE),0)</f>
        <v>5</v>
      </c>
      <c r="U143" s="1">
        <f>IFERROR(VLOOKUP($B143,'11月総数'!$A$8:$BV$90,市町村別自殺者集計表!U$160,FALSE),0)</f>
        <v>24</v>
      </c>
      <c r="V143" s="1">
        <f>IFERROR(VLOOKUP($B143,'11月総数'!$A$8:$BV$90,市町村別自殺者集計表!V$160,FALSE),0)</f>
        <v>48</v>
      </c>
      <c r="W143" s="1">
        <f>IFERROR(VLOOKUP($B143,'11月総数'!$A$8:$BV$90,市町村別自殺者集計表!W$160,FALSE),0)</f>
        <v>0</v>
      </c>
      <c r="X143" s="1">
        <f>IFERROR(VLOOKUP($B143,'11月総数'!$A$8:$BV$90,市町村別自殺者集計表!X$160,FALSE),0)</f>
        <v>48</v>
      </c>
      <c r="Y143" s="1">
        <f>IFERROR(VLOOKUP($B143,'11月総数'!$A$8:$BV$90,市町村別自殺者集計表!Y$160,FALSE),0)</f>
        <v>3</v>
      </c>
      <c r="Z143" s="1">
        <f>IFERROR(VLOOKUP($B143,'11月総数'!$A$8:$BV$90,市町村別自殺者集計表!Z$160,FALSE),0)</f>
        <v>4</v>
      </c>
      <c r="AA143" s="1">
        <f>IFERROR(VLOOKUP($B143,'11月総数'!$A$8:$BV$90,市町村別自殺者集計表!AA$160,FALSE),0)</f>
        <v>29</v>
      </c>
      <c r="AB143" s="1">
        <f>IFERROR(VLOOKUP($B143,'11月総数'!$A$8:$BV$90,市町村別自殺者集計表!AB$160,FALSE),0)</f>
        <v>12</v>
      </c>
      <c r="AC143" s="1">
        <f>IFERROR(VLOOKUP($B143,'11月総数'!$A$8:$BV$90,市町村別自殺者集計表!AC$160,FALSE),0)</f>
        <v>0</v>
      </c>
      <c r="AD143" s="1">
        <f>IFERROR(VLOOKUP($B143,'11月総数'!$A$8:$BV$90,市町村別自殺者集計表!AD$160,FALSE),0)</f>
        <v>38</v>
      </c>
      <c r="AE143" s="1">
        <f>IFERROR(VLOOKUP($B143,'11月総数'!$A$8:$BV$90,市町村別自殺者集計表!AE$160,FALSE),0)</f>
        <v>23</v>
      </c>
      <c r="AF143" s="1">
        <f>IFERROR(VLOOKUP($B143,'11月総数'!$A$8:$BV$90,市町村別自殺者集計表!AF$160,FALSE),0)</f>
        <v>2</v>
      </c>
      <c r="AG143" s="1">
        <f>IFERROR(VLOOKUP($B143,'11月総数'!$A$8:$BV$90,市町村別自殺者集計表!AG$160,FALSE),0)</f>
        <v>2</v>
      </c>
      <c r="AH143" s="1">
        <f>IFERROR(VLOOKUP($B143,'11月総数'!$A$8:$BV$90,市町村別自殺者集計表!AH$160,FALSE),0)</f>
        <v>0</v>
      </c>
      <c r="AI143" s="1">
        <f>IFERROR(VLOOKUP($B143,'11月総数'!$A$8:$BV$90,市町村別自殺者集計表!AI$160,FALSE),0)</f>
        <v>12</v>
      </c>
      <c r="AJ143" s="1">
        <f>IFERROR(VLOOKUP($B143,'11月総数'!$A$8:$BV$90,市町村別自殺者集計表!AJ$160,FALSE),0)</f>
        <v>0</v>
      </c>
      <c r="AK143" s="1">
        <f>IFERROR(VLOOKUP($B143,'11月総数'!$A$8:$BV$90,市町村別自殺者集計表!AK$160,FALSE),0)</f>
        <v>42</v>
      </c>
      <c r="AL143" s="1">
        <f>IFERROR(VLOOKUP($B143,'11月総数'!$A$8:$BV$90,市町村別自殺者集計表!AL$160,FALSE),0)</f>
        <v>0</v>
      </c>
      <c r="AM143" s="1">
        <f>IFERROR(VLOOKUP($B143,'11月総数'!$A$8:$BV$90,市町村別自殺者集計表!AM$160,FALSE),0)</f>
        <v>2</v>
      </c>
      <c r="AN143" s="1">
        <f>IFERROR(VLOOKUP($B143,'11月総数'!$A$8:$BV$90,市町村別自殺者集計表!AN$160,FALSE),0)</f>
        <v>24</v>
      </c>
      <c r="AO143" s="1">
        <f>IFERROR(VLOOKUP($B143,'11月総数'!$A$8:$BV$90,市町村別自殺者集計表!AO$160,FALSE),0)</f>
        <v>1</v>
      </c>
      <c r="AP143" s="1">
        <f>IFERROR(VLOOKUP($B143,'11月総数'!$A$8:$BV$90,市町村別自殺者集計表!AP$160,FALSE),0)</f>
        <v>8</v>
      </c>
      <c r="AQ143" s="1">
        <f>IFERROR(VLOOKUP($B143,'11月総数'!$A$8:$BV$90,市町村別自殺者集計表!AQ$160,FALSE),0)</f>
        <v>0</v>
      </c>
      <c r="AR143" s="1">
        <f>IFERROR(VLOOKUP($B143,'11月総数'!$A$8:$BV$90,市町村別自殺者集計表!AR$160,FALSE),0)</f>
        <v>2</v>
      </c>
      <c r="AS143" s="1">
        <f>IFERROR(VLOOKUP($B143,'11月総数'!$A$8:$BV$90,市町村別自殺者集計表!AS$160,FALSE),0)</f>
        <v>4</v>
      </c>
      <c r="AT143" s="1">
        <f>IFERROR(VLOOKUP($B143,'11月総数'!$A$8:$BV$90,市町村別自殺者集計表!AT$160,FALSE),0)</f>
        <v>7</v>
      </c>
      <c r="AU143" s="1">
        <f>IFERROR(VLOOKUP($B143,'11月総数'!$A$8:$BV$90,市町村別自殺者集計表!AU$160,FALSE),0)</f>
        <v>4</v>
      </c>
      <c r="AV143" s="1">
        <f>IFERROR(VLOOKUP($B143,'11月総数'!$A$8:$BV$90,市町村別自殺者集計表!AV$160,FALSE),0)</f>
        <v>5</v>
      </c>
      <c r="AW143" s="1">
        <f>IFERROR(VLOOKUP($B143,'11月総数'!$A$8:$BV$90,市町村別自殺者集計表!AW$160,FALSE),0)</f>
        <v>10</v>
      </c>
      <c r="AX143" s="1">
        <f>IFERROR(VLOOKUP($B143,'11月総数'!$A$8:$BV$90,市町村別自殺者集計表!AX$160,FALSE),0)</f>
        <v>9</v>
      </c>
      <c r="AY143" s="1">
        <f>IFERROR(VLOOKUP($B143,'11月総数'!$A$8:$BV$90,市町村別自殺者集計表!AY$160,FALSE),0)</f>
        <v>8</v>
      </c>
      <c r="AZ143" s="1">
        <f>IFERROR(VLOOKUP($B143,'11月総数'!$A$8:$BV$90,市町村別自殺者集計表!AZ$160,FALSE),0)</f>
        <v>6</v>
      </c>
      <c r="BA143" s="1">
        <f>IFERROR(VLOOKUP($B143,'11月総数'!$A$8:$BV$90,市町村別自殺者集計表!BA$160,FALSE),0)</f>
        <v>2</v>
      </c>
      <c r="BB143" s="1">
        <f>IFERROR(VLOOKUP($B143,'11月総数'!$A$8:$BV$90,市町村別自殺者集計表!BB$160,FALSE),0)</f>
        <v>3</v>
      </c>
      <c r="BC143" s="1">
        <f>IFERROR(VLOOKUP($B143,'11月総数'!$A$8:$BV$90,市町村別自殺者集計表!BC$160,FALSE),0)</f>
        <v>2</v>
      </c>
      <c r="BD143" s="1">
        <f>IFERROR(VLOOKUP($B143,'11月総数'!$A$8:$BV$90,市町村別自殺者集計表!BD$160,FALSE),0)</f>
        <v>15</v>
      </c>
      <c r="BE143" s="1">
        <f>IFERROR(VLOOKUP($B143,'11月総数'!$A$8:$BV$90,市町村別自殺者集計表!BE$160,FALSE),0)</f>
        <v>5</v>
      </c>
      <c r="BF143" s="1">
        <f>IFERROR(VLOOKUP($B143,'11月総数'!$A$8:$BV$90,市町村別自殺者集計表!BF$160,FALSE),0)</f>
        <v>16</v>
      </c>
      <c r="BG143" s="1">
        <f>IFERROR(VLOOKUP($B143,'11月総数'!$A$8:$BV$90,市町村別自殺者集計表!BG$160,FALSE),0)</f>
        <v>10</v>
      </c>
      <c r="BH143" s="1">
        <f>IFERROR(VLOOKUP($B143,'11月総数'!$A$8:$BV$90,市町村別自殺者集計表!BH$160,FALSE),0)</f>
        <v>10</v>
      </c>
      <c r="BI143" s="1">
        <f>IFERROR(VLOOKUP($B143,'11月総数'!$A$8:$BV$90,市町村別自殺者集計表!BI$160,FALSE),0)</f>
        <v>12</v>
      </c>
      <c r="BJ143" s="1">
        <f>IFERROR(VLOOKUP($B143,'11月総数'!$A$8:$BV$90,市町村別自殺者集計表!BJ$160,FALSE),0)</f>
        <v>8</v>
      </c>
      <c r="BK143" s="1">
        <f>IFERROR(VLOOKUP($B143,'11月総数'!$A$8:$BV$90,市町村別自殺者集計表!BK$160,FALSE),0)</f>
        <v>15</v>
      </c>
      <c r="BL143" s="1">
        <f>IFERROR(VLOOKUP($B143,'11月総数'!$A$8:$BV$90,市町村別自殺者集計表!BL$160,FALSE),0)</f>
        <v>1</v>
      </c>
      <c r="BM143" s="1">
        <f>IFERROR(VLOOKUP($B143,'11月総数'!$A$8:$BV$90,市町村別自殺者集計表!BM$160,FALSE),0)</f>
        <v>12</v>
      </c>
      <c r="BN143" s="1">
        <f>IFERROR(VLOOKUP($B143,'11月総数'!$A$8:$BV$90,市町村別自殺者集計表!BN$160,FALSE),0)</f>
        <v>65</v>
      </c>
      <c r="BO143" s="1">
        <f>IFERROR(VLOOKUP($B143,'11月総数'!$A$8:$BV$90,市町村別自殺者集計表!BO$160,FALSE),0)</f>
        <v>19</v>
      </c>
      <c r="BP143" s="1">
        <f>IFERROR(VLOOKUP($B143,'11月総数'!$A$8:$BV$90,市町村別自殺者集計表!BP$160,FALSE),0)</f>
        <v>11</v>
      </c>
      <c r="BQ143" s="1">
        <f>IFERROR(VLOOKUP($B143,'11月総数'!$A$8:$BV$90,市町村別自殺者集計表!BQ$160,FALSE),0)</f>
        <v>4</v>
      </c>
      <c r="BR143" s="1">
        <f>IFERROR(VLOOKUP($B143,'11月総数'!$A$8:$BV$90,市町村別自殺者集計表!BR$160,FALSE),0)</f>
        <v>0</v>
      </c>
      <c r="BS143" s="1">
        <f>IFERROR(VLOOKUP($B143,'11月総数'!$A$8:$BV$90,市町村別自殺者集計表!BS$160,FALSE),0)</f>
        <v>2</v>
      </c>
      <c r="BT143" s="1">
        <f>IFERROR(VLOOKUP($B143,'11月総数'!$A$8:$BV$90,市町村別自殺者集計表!BT$160,FALSE),0)</f>
        <v>1</v>
      </c>
      <c r="BU143" s="1">
        <f>IFERROR(VLOOKUP($B143,'11月総数'!$A$8:$BV$90,市町村別自殺者集計表!BU$160,FALSE),0)</f>
        <v>14</v>
      </c>
      <c r="BV143" s="1">
        <f>IFERROR(VLOOKUP($B143,'11月総数'!$A$8:$BV$90,市町村別自殺者集計表!BV$160,FALSE),0)</f>
        <v>55</v>
      </c>
      <c r="BW143" s="1">
        <f>IFERROR(VLOOKUP($B143,'11月総数'!$A$8:$BV$90,市町村別自殺者集計表!BW$160,FALSE),0)</f>
        <v>8</v>
      </c>
    </row>
    <row r="144" spans="1:75" hidden="1" x14ac:dyDescent="0.15">
      <c r="A144" s="1" t="s">
        <v>371</v>
      </c>
      <c r="B144" s="128">
        <f t="shared" si="52"/>
        <v>270000</v>
      </c>
      <c r="C144" s="128" t="str">
        <f t="shared" si="53"/>
        <v>大阪府</v>
      </c>
      <c r="E144" s="1">
        <f>IFERROR(VLOOKUP($B144,'12月男'!$A$8:$BV$90,市町村別自殺者集計表!E$160,FALSE),0)</f>
        <v>38</v>
      </c>
      <c r="F144" s="1">
        <f>IFERROR(VLOOKUP($B144,'12月男'!$A$8:$BV$90,市町村別自殺者集計表!F$160,FALSE),0)</f>
        <v>0.8896868</v>
      </c>
      <c r="G144" s="1">
        <f>IFERROR(VLOOKUP($B144,'12月男'!$A$8:$BV$90,市町村別自殺者集計表!G$160,FALSE),0)</f>
        <v>10.475339999999999</v>
      </c>
      <c r="H144" s="1">
        <f>IFERROR(VLOOKUP($B144,'12月男'!$A$8:$BV$90,市町村別自殺者集計表!H$160,FALSE),0)</f>
        <v>1</v>
      </c>
      <c r="I144" s="1">
        <f>IFERROR(VLOOKUP($B144,'12月男'!$A$8:$BV$90,市町村別自殺者集計表!I$160,FALSE),0)</f>
        <v>4</v>
      </c>
      <c r="J144" s="1">
        <f>IFERROR(VLOOKUP($B144,'12月男'!$A$8:$BV$90,市町村別自殺者集計表!J$160,FALSE),0)</f>
        <v>4</v>
      </c>
      <c r="K144" s="1">
        <f>IFERROR(VLOOKUP($B144,'12月男'!$A$8:$BV$90,市町村別自殺者集計表!K$160,FALSE),0)</f>
        <v>7</v>
      </c>
      <c r="L144" s="1">
        <f>IFERROR(VLOOKUP($B144,'12月男'!$A$8:$BV$90,市町村別自殺者集計表!L$160,FALSE),0)</f>
        <v>7</v>
      </c>
      <c r="M144" s="1">
        <f>IFERROR(VLOOKUP($B144,'12月男'!$A$8:$BV$90,市町村別自殺者集計表!M$160,FALSE),0)</f>
        <v>8</v>
      </c>
      <c r="N144" s="1">
        <f>IFERROR(VLOOKUP($B144,'12月男'!$A$8:$BV$90,市町村別自殺者集計表!N$160,FALSE),0)</f>
        <v>6</v>
      </c>
      <c r="O144" s="1">
        <f>IFERROR(VLOOKUP($B144,'12月男'!$A$8:$BV$90,市町村別自殺者集計表!O$160,FALSE),0)</f>
        <v>1</v>
      </c>
      <c r="P144" s="1">
        <f>IFERROR(VLOOKUP($B144,'12月男'!$A$8:$BV$90,市町村別自殺者集計表!P$160,FALSE),0)</f>
        <v>0</v>
      </c>
      <c r="Q144" s="1">
        <f>IFERROR(VLOOKUP($B144,'12月男'!$A$8:$BV$90,市町村別自殺者集計表!Q$160,FALSE),0)</f>
        <v>30</v>
      </c>
      <c r="R144" s="1">
        <f>IFERROR(VLOOKUP($B144,'12月男'!$A$8:$BV$90,市町村別自殺者集計表!R$160,FALSE),0)</f>
        <v>8</v>
      </c>
      <c r="S144" s="1">
        <f>IFERROR(VLOOKUP($B144,'12月男'!$A$8:$BV$90,市町村別自殺者集計表!S$160,FALSE),0)</f>
        <v>0</v>
      </c>
      <c r="T144" s="1">
        <f>IFERROR(VLOOKUP($B144,'12月男'!$A$8:$BV$90,市町村別自殺者集計表!T$160,FALSE),0)</f>
        <v>5</v>
      </c>
      <c r="U144" s="1">
        <f>IFERROR(VLOOKUP($B144,'12月男'!$A$8:$BV$90,市町村別自殺者集計表!U$160,FALSE),0)</f>
        <v>12</v>
      </c>
      <c r="V144" s="1">
        <f>IFERROR(VLOOKUP($B144,'12月男'!$A$8:$BV$90,市町村別自殺者集計表!V$160,FALSE),0)</f>
        <v>21</v>
      </c>
      <c r="W144" s="1">
        <f>IFERROR(VLOOKUP($B144,'12月男'!$A$8:$BV$90,市町村別自殺者集計表!W$160,FALSE),0)</f>
        <v>1</v>
      </c>
      <c r="X144" s="1">
        <f>IFERROR(VLOOKUP($B144,'12月男'!$A$8:$BV$90,市町村別自殺者集計表!X$160,FALSE),0)</f>
        <v>20</v>
      </c>
      <c r="Y144" s="1">
        <f>IFERROR(VLOOKUP($B144,'12月男'!$A$8:$BV$90,市町村別自殺者集計表!Y$160,FALSE),0)</f>
        <v>0</v>
      </c>
      <c r="Z144" s="1">
        <f>IFERROR(VLOOKUP($B144,'12月男'!$A$8:$BV$90,市町村別自殺者集計表!Z$160,FALSE),0)</f>
        <v>5</v>
      </c>
      <c r="AA144" s="1">
        <f>IFERROR(VLOOKUP($B144,'12月男'!$A$8:$BV$90,市町村別自殺者集計表!AA$160,FALSE),0)</f>
        <v>10</v>
      </c>
      <c r="AB144" s="1">
        <f>IFERROR(VLOOKUP($B144,'12月男'!$A$8:$BV$90,市町村別自殺者集計表!AB$160,FALSE),0)</f>
        <v>5</v>
      </c>
      <c r="AC144" s="1">
        <f>IFERROR(VLOOKUP($B144,'12月男'!$A$8:$BV$90,市町村別自殺者集計表!AC$160,FALSE),0)</f>
        <v>0</v>
      </c>
      <c r="AD144" s="1">
        <f>IFERROR(VLOOKUP($B144,'12月男'!$A$8:$BV$90,市町村別自殺者集計表!AD$160,FALSE),0)</f>
        <v>23</v>
      </c>
      <c r="AE144" s="1">
        <f>IFERROR(VLOOKUP($B144,'12月男'!$A$8:$BV$90,市町村別自殺者集計表!AE$160,FALSE),0)</f>
        <v>5</v>
      </c>
      <c r="AF144" s="1">
        <f>IFERROR(VLOOKUP($B144,'12月男'!$A$8:$BV$90,市町村別自殺者集計表!AF$160,FALSE),0)</f>
        <v>1</v>
      </c>
      <c r="AG144" s="1">
        <f>IFERROR(VLOOKUP($B144,'12月男'!$A$8:$BV$90,市町村別自殺者集計表!AG$160,FALSE),0)</f>
        <v>1</v>
      </c>
      <c r="AH144" s="1">
        <f>IFERROR(VLOOKUP($B144,'12月男'!$A$8:$BV$90,市町村別自殺者集計表!AH$160,FALSE),0)</f>
        <v>1</v>
      </c>
      <c r="AI144" s="1">
        <f>IFERROR(VLOOKUP($B144,'12月男'!$A$8:$BV$90,市町村別自殺者集計表!AI$160,FALSE),0)</f>
        <v>7</v>
      </c>
      <c r="AJ144" s="1">
        <f>IFERROR(VLOOKUP($B144,'12月男'!$A$8:$BV$90,市町村別自殺者集計表!AJ$160,FALSE),0)</f>
        <v>0</v>
      </c>
      <c r="AK144" s="1">
        <f>IFERROR(VLOOKUP($B144,'12月男'!$A$8:$BV$90,市町村別自殺者集計表!AK$160,FALSE),0)</f>
        <v>28</v>
      </c>
      <c r="AL144" s="1">
        <f>IFERROR(VLOOKUP($B144,'12月男'!$A$8:$BV$90,市町村別自殺者集計表!AL$160,FALSE),0)</f>
        <v>1</v>
      </c>
      <c r="AM144" s="1">
        <f>IFERROR(VLOOKUP($B144,'12月男'!$A$8:$BV$90,市町村別自殺者集計表!AM$160,FALSE),0)</f>
        <v>1</v>
      </c>
      <c r="AN144" s="1">
        <f>IFERROR(VLOOKUP($B144,'12月男'!$A$8:$BV$90,市町村別自殺者集計表!AN$160,FALSE),0)</f>
        <v>5</v>
      </c>
      <c r="AO144" s="1">
        <f>IFERROR(VLOOKUP($B144,'12月男'!$A$8:$BV$90,市町村別自殺者集計表!AO$160,FALSE),0)</f>
        <v>1</v>
      </c>
      <c r="AP144" s="1">
        <f>IFERROR(VLOOKUP($B144,'12月男'!$A$8:$BV$90,市町村別自殺者集計表!AP$160,FALSE),0)</f>
        <v>2</v>
      </c>
      <c r="AQ144" s="1">
        <f>IFERROR(VLOOKUP($B144,'12月男'!$A$8:$BV$90,市町村別自殺者集計表!AQ$160,FALSE),0)</f>
        <v>0</v>
      </c>
      <c r="AR144" s="1">
        <f>IFERROR(VLOOKUP($B144,'12月男'!$A$8:$BV$90,市町村別自殺者集計表!AR$160,FALSE),0)</f>
        <v>2</v>
      </c>
      <c r="AS144" s="1">
        <f>IFERROR(VLOOKUP($B144,'12月男'!$A$8:$BV$90,市町村別自殺者集計表!AS$160,FALSE),0)</f>
        <v>1</v>
      </c>
      <c r="AT144" s="1">
        <f>IFERROR(VLOOKUP($B144,'12月男'!$A$8:$BV$90,市町村別自殺者集計表!AT$160,FALSE),0)</f>
        <v>1</v>
      </c>
      <c r="AU144" s="1">
        <f>IFERROR(VLOOKUP($B144,'12月男'!$A$8:$BV$90,市町村別自殺者集計表!AU$160,FALSE),0)</f>
        <v>2</v>
      </c>
      <c r="AV144" s="1">
        <f>IFERROR(VLOOKUP($B144,'12月男'!$A$8:$BV$90,市町村別自殺者集計表!AV$160,FALSE),0)</f>
        <v>1</v>
      </c>
      <c r="AW144" s="1">
        <f>IFERROR(VLOOKUP($B144,'12月男'!$A$8:$BV$90,市町村別自殺者集計表!AW$160,FALSE),0)</f>
        <v>4</v>
      </c>
      <c r="AX144" s="1">
        <f>IFERROR(VLOOKUP($B144,'12月男'!$A$8:$BV$90,市町村別自殺者集計表!AX$160,FALSE),0)</f>
        <v>2</v>
      </c>
      <c r="AY144" s="1">
        <f>IFERROR(VLOOKUP($B144,'12月男'!$A$8:$BV$90,市町村別自殺者集計表!AY$160,FALSE),0)</f>
        <v>4</v>
      </c>
      <c r="AZ144" s="1">
        <f>IFERROR(VLOOKUP($B144,'12月男'!$A$8:$BV$90,市町村別自殺者集計表!AZ$160,FALSE),0)</f>
        <v>3</v>
      </c>
      <c r="BA144" s="1">
        <f>IFERROR(VLOOKUP($B144,'12月男'!$A$8:$BV$90,市町村別自殺者集計表!BA$160,FALSE),0)</f>
        <v>3</v>
      </c>
      <c r="BB144" s="1">
        <f>IFERROR(VLOOKUP($B144,'12月男'!$A$8:$BV$90,市町村別自殺者集計表!BB$160,FALSE),0)</f>
        <v>2</v>
      </c>
      <c r="BC144" s="1">
        <f>IFERROR(VLOOKUP($B144,'12月男'!$A$8:$BV$90,市町村別自殺者集計表!BC$160,FALSE),0)</f>
        <v>3</v>
      </c>
      <c r="BD144" s="1">
        <f>IFERROR(VLOOKUP($B144,'12月男'!$A$8:$BV$90,市町村別自殺者集計表!BD$160,FALSE),0)</f>
        <v>10</v>
      </c>
      <c r="BE144" s="1">
        <f>IFERROR(VLOOKUP($B144,'12月男'!$A$8:$BV$90,市町村別自殺者集計表!BE$160,FALSE),0)</f>
        <v>6</v>
      </c>
      <c r="BF144" s="1">
        <f>IFERROR(VLOOKUP($B144,'12月男'!$A$8:$BV$90,市町村別自殺者集計表!BF$160,FALSE),0)</f>
        <v>5</v>
      </c>
      <c r="BG144" s="1">
        <f>IFERROR(VLOOKUP($B144,'12月男'!$A$8:$BV$90,市町村別自殺者集計表!BG$160,FALSE),0)</f>
        <v>8</v>
      </c>
      <c r="BH144" s="1">
        <f>IFERROR(VLOOKUP($B144,'12月男'!$A$8:$BV$90,市町村別自殺者集計表!BH$160,FALSE),0)</f>
        <v>7</v>
      </c>
      <c r="BI144" s="1">
        <f>IFERROR(VLOOKUP($B144,'12月男'!$A$8:$BV$90,市町村別自殺者集計表!BI$160,FALSE),0)</f>
        <v>4</v>
      </c>
      <c r="BJ144" s="1">
        <f>IFERROR(VLOOKUP($B144,'12月男'!$A$8:$BV$90,市町村別自殺者集計表!BJ$160,FALSE),0)</f>
        <v>5</v>
      </c>
      <c r="BK144" s="1">
        <f>IFERROR(VLOOKUP($B144,'12月男'!$A$8:$BV$90,市町村別自殺者集計表!BK$160,FALSE),0)</f>
        <v>2</v>
      </c>
      <c r="BL144" s="1">
        <f>IFERROR(VLOOKUP($B144,'12月男'!$A$8:$BV$90,市町村別自殺者集計表!BL$160,FALSE),0)</f>
        <v>1</v>
      </c>
      <c r="BM144" s="1">
        <f>IFERROR(VLOOKUP($B144,'12月男'!$A$8:$BV$90,市町村別自殺者集計表!BM$160,FALSE),0)</f>
        <v>8</v>
      </c>
      <c r="BN144" s="1">
        <f>IFERROR(VLOOKUP($B144,'12月男'!$A$8:$BV$90,市町村別自殺者集計表!BN$160,FALSE),0)</f>
        <v>24</v>
      </c>
      <c r="BO144" s="1">
        <f>IFERROR(VLOOKUP($B144,'12月男'!$A$8:$BV$90,市町村別自殺者集計表!BO$160,FALSE),0)</f>
        <v>12</v>
      </c>
      <c r="BP144" s="1">
        <f>IFERROR(VLOOKUP($B144,'12月男'!$A$8:$BV$90,市町村別自殺者集計表!BP$160,FALSE),0)</f>
        <v>3</v>
      </c>
      <c r="BQ144" s="1">
        <f>IFERROR(VLOOKUP($B144,'12月男'!$A$8:$BV$90,市町村別自殺者集計表!BQ$160,FALSE),0)</f>
        <v>5</v>
      </c>
      <c r="BR144" s="1">
        <f>IFERROR(VLOOKUP($B144,'12月男'!$A$8:$BV$90,市町村別自殺者集計表!BR$160,FALSE),0)</f>
        <v>1</v>
      </c>
      <c r="BS144" s="1">
        <f>IFERROR(VLOOKUP($B144,'12月男'!$A$8:$BV$90,市町村別自殺者集計表!BS$160,FALSE),0)</f>
        <v>1</v>
      </c>
      <c r="BT144" s="1">
        <f>IFERROR(VLOOKUP($B144,'12月男'!$A$8:$BV$90,市町村別自殺者集計表!BT$160,FALSE),0)</f>
        <v>0</v>
      </c>
      <c r="BU144" s="1">
        <f>IFERROR(VLOOKUP($B144,'12月男'!$A$8:$BV$90,市町村別自殺者集計表!BU$160,FALSE),0)</f>
        <v>12</v>
      </c>
      <c r="BV144" s="1">
        <f>IFERROR(VLOOKUP($B144,'12月男'!$A$8:$BV$90,市町村別自殺者集計表!BV$160,FALSE),0)</f>
        <v>20</v>
      </c>
      <c r="BW144" s="1">
        <f>IFERROR(VLOOKUP($B144,'12月男'!$A$8:$BV$90,市町村別自殺者集計表!BW$160,FALSE),0)</f>
        <v>6</v>
      </c>
    </row>
    <row r="145" spans="1:75" hidden="1" x14ac:dyDescent="0.15">
      <c r="A145" s="1" t="s">
        <v>372</v>
      </c>
      <c r="B145" s="128">
        <f t="shared" si="52"/>
        <v>270000</v>
      </c>
      <c r="C145" s="128" t="str">
        <f t="shared" si="53"/>
        <v>大阪府</v>
      </c>
      <c r="E145" s="1">
        <f>IFERROR(VLOOKUP($B145,'12月女'!$A$8:$BV$90,市町村別自殺者集計表!E$160,FALSE),0)</f>
        <v>25</v>
      </c>
      <c r="F145" s="1">
        <f>IFERROR(VLOOKUP($B145,'12月女'!$A$8:$BV$90,市町村別自殺者集計表!F$160,FALSE),0)</f>
        <v>0.54610999999999998</v>
      </c>
      <c r="G145" s="1">
        <f>IFERROR(VLOOKUP($B145,'12月女'!$A$8:$BV$90,市町村別自殺者集計表!G$160,FALSE),0)</f>
        <v>6.4300050000000004</v>
      </c>
      <c r="H145" s="1">
        <f>IFERROR(VLOOKUP($B145,'12月女'!$A$8:$BV$90,市町村別自殺者集計表!H$160,FALSE),0)</f>
        <v>0</v>
      </c>
      <c r="I145" s="1">
        <f>IFERROR(VLOOKUP($B145,'12月女'!$A$8:$BV$90,市町村別自殺者集計表!I$160,FALSE),0)</f>
        <v>5</v>
      </c>
      <c r="J145" s="1">
        <f>IFERROR(VLOOKUP($B145,'12月女'!$A$8:$BV$90,市町村別自殺者集計表!J$160,FALSE),0)</f>
        <v>4</v>
      </c>
      <c r="K145" s="1">
        <f>IFERROR(VLOOKUP($B145,'12月女'!$A$8:$BV$90,市町村別自殺者集計表!K$160,FALSE),0)</f>
        <v>4</v>
      </c>
      <c r="L145" s="1">
        <f>IFERROR(VLOOKUP($B145,'12月女'!$A$8:$BV$90,市町村別自殺者集計表!L$160,FALSE),0)</f>
        <v>2</v>
      </c>
      <c r="M145" s="1">
        <f>IFERROR(VLOOKUP($B145,'12月女'!$A$8:$BV$90,市町村別自殺者集計表!M$160,FALSE),0)</f>
        <v>3</v>
      </c>
      <c r="N145" s="1">
        <f>IFERROR(VLOOKUP($B145,'12月女'!$A$8:$BV$90,市町村別自殺者集計表!N$160,FALSE),0)</f>
        <v>3</v>
      </c>
      <c r="O145" s="1">
        <f>IFERROR(VLOOKUP($B145,'12月女'!$A$8:$BV$90,市町村別自殺者集計表!O$160,FALSE),0)</f>
        <v>4</v>
      </c>
      <c r="P145" s="1">
        <f>IFERROR(VLOOKUP($B145,'12月女'!$A$8:$BV$90,市町村別自殺者集計表!P$160,FALSE),0)</f>
        <v>0</v>
      </c>
      <c r="Q145" s="1">
        <f>IFERROR(VLOOKUP($B145,'12月女'!$A$8:$BV$90,市町村別自殺者集計表!Q$160,FALSE),0)</f>
        <v>15</v>
      </c>
      <c r="R145" s="1">
        <f>IFERROR(VLOOKUP($B145,'12月女'!$A$8:$BV$90,市町村別自殺者集計表!R$160,FALSE),0)</f>
        <v>10</v>
      </c>
      <c r="S145" s="1">
        <f>IFERROR(VLOOKUP($B145,'12月女'!$A$8:$BV$90,市町村別自殺者集計表!S$160,FALSE),0)</f>
        <v>0</v>
      </c>
      <c r="T145" s="1">
        <f>IFERROR(VLOOKUP($B145,'12月女'!$A$8:$BV$90,市町村別自殺者集計表!T$160,FALSE),0)</f>
        <v>0</v>
      </c>
      <c r="U145" s="1">
        <f>IFERROR(VLOOKUP($B145,'12月女'!$A$8:$BV$90,市町村別自殺者集計表!U$160,FALSE),0)</f>
        <v>5</v>
      </c>
      <c r="V145" s="1">
        <f>IFERROR(VLOOKUP($B145,'12月女'!$A$8:$BV$90,市町村別自殺者集計表!V$160,FALSE),0)</f>
        <v>20</v>
      </c>
      <c r="W145" s="1">
        <f>IFERROR(VLOOKUP($B145,'12月女'!$A$8:$BV$90,市町村別自殺者集計表!W$160,FALSE),0)</f>
        <v>1</v>
      </c>
      <c r="X145" s="1">
        <f>IFERROR(VLOOKUP($B145,'12月女'!$A$8:$BV$90,市町村別自殺者集計表!X$160,FALSE),0)</f>
        <v>19</v>
      </c>
      <c r="Y145" s="1">
        <f>IFERROR(VLOOKUP($B145,'12月女'!$A$8:$BV$90,市町村別自殺者集計表!Y$160,FALSE),0)</f>
        <v>1</v>
      </c>
      <c r="Z145" s="1">
        <f>IFERROR(VLOOKUP($B145,'12月女'!$A$8:$BV$90,市町村別自殺者集計表!Z$160,FALSE),0)</f>
        <v>0</v>
      </c>
      <c r="AA145" s="1">
        <f>IFERROR(VLOOKUP($B145,'12月女'!$A$8:$BV$90,市町村別自殺者集計表!AA$160,FALSE),0)</f>
        <v>12</v>
      </c>
      <c r="AB145" s="1">
        <f>IFERROR(VLOOKUP($B145,'12月女'!$A$8:$BV$90,市町村別自殺者集計表!AB$160,FALSE),0)</f>
        <v>6</v>
      </c>
      <c r="AC145" s="1">
        <f>IFERROR(VLOOKUP($B145,'12月女'!$A$8:$BV$90,市町村別自殺者集計表!AC$160,FALSE),0)</f>
        <v>0</v>
      </c>
      <c r="AD145" s="1">
        <f>IFERROR(VLOOKUP($B145,'12月女'!$A$8:$BV$90,市町村別自殺者集計表!AD$160,FALSE),0)</f>
        <v>16</v>
      </c>
      <c r="AE145" s="1">
        <f>IFERROR(VLOOKUP($B145,'12月女'!$A$8:$BV$90,市町村別自殺者集計表!AE$160,FALSE),0)</f>
        <v>5</v>
      </c>
      <c r="AF145" s="1">
        <f>IFERROR(VLOOKUP($B145,'12月女'!$A$8:$BV$90,市町村別自殺者集計表!AF$160,FALSE),0)</f>
        <v>0</v>
      </c>
      <c r="AG145" s="1">
        <f>IFERROR(VLOOKUP($B145,'12月女'!$A$8:$BV$90,市町村別自殺者集計表!AG$160,FALSE),0)</f>
        <v>2</v>
      </c>
      <c r="AH145" s="1">
        <f>IFERROR(VLOOKUP($B145,'12月女'!$A$8:$BV$90,市町村別自殺者集計表!AH$160,FALSE),0)</f>
        <v>0</v>
      </c>
      <c r="AI145" s="1">
        <f>IFERROR(VLOOKUP($B145,'12月女'!$A$8:$BV$90,市町村別自殺者集計表!AI$160,FALSE),0)</f>
        <v>2</v>
      </c>
      <c r="AJ145" s="1">
        <f>IFERROR(VLOOKUP($B145,'12月女'!$A$8:$BV$90,市町村別自殺者集計表!AJ$160,FALSE),0)</f>
        <v>0</v>
      </c>
      <c r="AK145" s="1">
        <f>IFERROR(VLOOKUP($B145,'12月女'!$A$8:$BV$90,市町村別自殺者集計表!AK$160,FALSE),0)</f>
        <v>14</v>
      </c>
      <c r="AL145" s="1">
        <f>IFERROR(VLOOKUP($B145,'12月女'!$A$8:$BV$90,市町村別自殺者集計表!AL$160,FALSE),0)</f>
        <v>1</v>
      </c>
      <c r="AM145" s="1">
        <f>IFERROR(VLOOKUP($B145,'12月女'!$A$8:$BV$90,市町村別自殺者集計表!AM$160,FALSE),0)</f>
        <v>0</v>
      </c>
      <c r="AN145" s="1">
        <f>IFERROR(VLOOKUP($B145,'12月女'!$A$8:$BV$90,市町村別自殺者集計表!AN$160,FALSE),0)</f>
        <v>5</v>
      </c>
      <c r="AO145" s="1">
        <f>IFERROR(VLOOKUP($B145,'12月女'!$A$8:$BV$90,市町村別自殺者集計表!AO$160,FALSE),0)</f>
        <v>0</v>
      </c>
      <c r="AP145" s="1">
        <f>IFERROR(VLOOKUP($B145,'12月女'!$A$8:$BV$90,市町村別自殺者集計表!AP$160,FALSE),0)</f>
        <v>5</v>
      </c>
      <c r="AQ145" s="1">
        <f>IFERROR(VLOOKUP($B145,'12月女'!$A$8:$BV$90,市町村別自殺者集計表!AQ$160,FALSE),0)</f>
        <v>0</v>
      </c>
      <c r="AR145" s="1">
        <f>IFERROR(VLOOKUP($B145,'12月女'!$A$8:$BV$90,市町村別自殺者集計表!AR$160,FALSE),0)</f>
        <v>1</v>
      </c>
      <c r="AS145" s="1">
        <f>IFERROR(VLOOKUP($B145,'12月女'!$A$8:$BV$90,市町村別自殺者集計表!AS$160,FALSE),0)</f>
        <v>3</v>
      </c>
      <c r="AT145" s="1">
        <f>IFERROR(VLOOKUP($B145,'12月女'!$A$8:$BV$90,市町村別自殺者集計表!AT$160,FALSE),0)</f>
        <v>1</v>
      </c>
      <c r="AU145" s="1">
        <f>IFERROR(VLOOKUP($B145,'12月女'!$A$8:$BV$90,市町村別自殺者集計表!AU$160,FALSE),0)</f>
        <v>2</v>
      </c>
      <c r="AV145" s="1">
        <f>IFERROR(VLOOKUP($B145,'12月女'!$A$8:$BV$90,市町村別自殺者集計表!AV$160,FALSE),0)</f>
        <v>1</v>
      </c>
      <c r="AW145" s="1">
        <f>IFERROR(VLOOKUP($B145,'12月女'!$A$8:$BV$90,市町村別自殺者集計表!AW$160,FALSE),0)</f>
        <v>2</v>
      </c>
      <c r="AX145" s="1">
        <f>IFERROR(VLOOKUP($B145,'12月女'!$A$8:$BV$90,市町村別自殺者集計表!AX$160,FALSE),0)</f>
        <v>2</v>
      </c>
      <c r="AY145" s="1">
        <f>IFERROR(VLOOKUP($B145,'12月女'!$A$8:$BV$90,市町村別自殺者集計表!AY$160,FALSE),0)</f>
        <v>2</v>
      </c>
      <c r="AZ145" s="1">
        <f>IFERROR(VLOOKUP($B145,'12月女'!$A$8:$BV$90,市町村別自殺者集計表!AZ$160,FALSE),0)</f>
        <v>2</v>
      </c>
      <c r="BA145" s="1">
        <f>IFERROR(VLOOKUP($B145,'12月女'!$A$8:$BV$90,市町村別自殺者集計表!BA$160,FALSE),0)</f>
        <v>1</v>
      </c>
      <c r="BB145" s="1">
        <f>IFERROR(VLOOKUP($B145,'12月女'!$A$8:$BV$90,市町村別自殺者集計表!BB$160,FALSE),0)</f>
        <v>0</v>
      </c>
      <c r="BC145" s="1">
        <f>IFERROR(VLOOKUP($B145,'12月女'!$A$8:$BV$90,市町村別自殺者集計表!BC$160,FALSE),0)</f>
        <v>2</v>
      </c>
      <c r="BD145" s="1">
        <f>IFERROR(VLOOKUP($B145,'12月女'!$A$8:$BV$90,市町村別自殺者集計表!BD$160,FALSE),0)</f>
        <v>6</v>
      </c>
      <c r="BE145" s="1">
        <f>IFERROR(VLOOKUP($B145,'12月女'!$A$8:$BV$90,市町村別自殺者集計表!BE$160,FALSE),0)</f>
        <v>3</v>
      </c>
      <c r="BF145" s="1">
        <f>IFERROR(VLOOKUP($B145,'12月女'!$A$8:$BV$90,市町村別自殺者集計表!BF$160,FALSE),0)</f>
        <v>6</v>
      </c>
      <c r="BG145" s="1">
        <f>IFERROR(VLOOKUP($B145,'12月女'!$A$8:$BV$90,市町村別自殺者集計表!BG$160,FALSE),0)</f>
        <v>3</v>
      </c>
      <c r="BH145" s="1">
        <f>IFERROR(VLOOKUP($B145,'12月女'!$A$8:$BV$90,市町村別自殺者集計表!BH$160,FALSE),0)</f>
        <v>5</v>
      </c>
      <c r="BI145" s="1">
        <f>IFERROR(VLOOKUP($B145,'12月女'!$A$8:$BV$90,市町村別自殺者集計表!BI$160,FALSE),0)</f>
        <v>2</v>
      </c>
      <c r="BJ145" s="1">
        <f>IFERROR(VLOOKUP($B145,'12月女'!$A$8:$BV$90,市町村別自殺者集計表!BJ$160,FALSE),0)</f>
        <v>1</v>
      </c>
      <c r="BK145" s="1">
        <f>IFERROR(VLOOKUP($B145,'12月女'!$A$8:$BV$90,市町村別自殺者集計表!BK$160,FALSE),0)</f>
        <v>4</v>
      </c>
      <c r="BL145" s="1">
        <f>IFERROR(VLOOKUP($B145,'12月女'!$A$8:$BV$90,市町村別自殺者集計表!BL$160,FALSE),0)</f>
        <v>1</v>
      </c>
      <c r="BM145" s="1">
        <f>IFERROR(VLOOKUP($B145,'12月女'!$A$8:$BV$90,市町村別自殺者集計表!BM$160,FALSE),0)</f>
        <v>6</v>
      </c>
      <c r="BN145" s="1">
        <f>IFERROR(VLOOKUP($B145,'12月女'!$A$8:$BV$90,市町村別自殺者集計表!BN$160,FALSE),0)</f>
        <v>26</v>
      </c>
      <c r="BO145" s="1">
        <f>IFERROR(VLOOKUP($B145,'12月女'!$A$8:$BV$90,市町村別自殺者集計表!BO$160,FALSE),0)</f>
        <v>2</v>
      </c>
      <c r="BP145" s="1">
        <f>IFERROR(VLOOKUP($B145,'12月女'!$A$8:$BV$90,市町村別自殺者集計表!BP$160,FALSE),0)</f>
        <v>0</v>
      </c>
      <c r="BQ145" s="1">
        <f>IFERROR(VLOOKUP($B145,'12月女'!$A$8:$BV$90,市町村別自殺者集計表!BQ$160,FALSE),0)</f>
        <v>3</v>
      </c>
      <c r="BR145" s="1">
        <f>IFERROR(VLOOKUP($B145,'12月女'!$A$8:$BV$90,市町村別自殺者集計表!BR$160,FALSE),0)</f>
        <v>1</v>
      </c>
      <c r="BS145" s="1">
        <f>IFERROR(VLOOKUP($B145,'12月女'!$A$8:$BV$90,市町村別自殺者集計表!BS$160,FALSE),0)</f>
        <v>2</v>
      </c>
      <c r="BT145" s="1">
        <f>IFERROR(VLOOKUP($B145,'12月女'!$A$8:$BV$90,市町村別自殺者集計表!BT$160,FALSE),0)</f>
        <v>0</v>
      </c>
      <c r="BU145" s="1">
        <f>IFERROR(VLOOKUP($B145,'12月女'!$A$8:$BV$90,市町村別自殺者集計表!BU$160,FALSE),0)</f>
        <v>9</v>
      </c>
      <c r="BV145" s="1">
        <f>IFERROR(VLOOKUP($B145,'12月女'!$A$8:$BV$90,市町村別自殺者集計表!BV$160,FALSE),0)</f>
        <v>13</v>
      </c>
      <c r="BW145" s="1">
        <f>IFERROR(VLOOKUP($B145,'12月女'!$A$8:$BV$90,市町村別自殺者集計表!BW$160,FALSE),0)</f>
        <v>3</v>
      </c>
    </row>
    <row r="146" spans="1:75" hidden="1" x14ac:dyDescent="0.15">
      <c r="A146" s="1" t="s">
        <v>373</v>
      </c>
      <c r="B146" s="128">
        <f t="shared" si="52"/>
        <v>270000</v>
      </c>
      <c r="C146" s="128" t="str">
        <f t="shared" si="53"/>
        <v>大阪府</v>
      </c>
      <c r="E146" s="1">
        <f>IFERROR(VLOOKUP($B146,'12月総数'!$A$8:$BV$90,市町村別自殺者集計表!E$160,FALSE),0)</f>
        <v>63</v>
      </c>
      <c r="F146" s="1">
        <f>IFERROR(VLOOKUP($B146,'12月総数'!$A$8:$BV$90,市町村別自殺者集計表!F$160,FALSE),0)</f>
        <v>0.71194500000000005</v>
      </c>
      <c r="G146" s="1">
        <f>IFERROR(VLOOKUP($B146,'12月総数'!$A$8:$BV$90,市町村別自殺者集計表!G$160,FALSE),0)</f>
        <v>8.3825780000000005</v>
      </c>
      <c r="H146" s="1">
        <f>IFERROR(VLOOKUP($B146,'12月総数'!$A$8:$BV$90,市町村別自殺者集計表!H$160,FALSE),0)</f>
        <v>1</v>
      </c>
      <c r="I146" s="1">
        <f>IFERROR(VLOOKUP($B146,'12月総数'!$A$8:$BV$90,市町村別自殺者集計表!I$160,FALSE),0)</f>
        <v>9</v>
      </c>
      <c r="J146" s="1">
        <f>IFERROR(VLOOKUP($B146,'12月総数'!$A$8:$BV$90,市町村別自殺者集計表!J$160,FALSE),0)</f>
        <v>8</v>
      </c>
      <c r="K146" s="1">
        <f>IFERROR(VLOOKUP($B146,'12月総数'!$A$8:$BV$90,市町村別自殺者集計表!K$160,FALSE),0)</f>
        <v>11</v>
      </c>
      <c r="L146" s="1">
        <f>IFERROR(VLOOKUP($B146,'12月総数'!$A$8:$BV$90,市町村別自殺者集計表!L$160,FALSE),0)</f>
        <v>9</v>
      </c>
      <c r="M146" s="1">
        <f>IFERROR(VLOOKUP($B146,'12月総数'!$A$8:$BV$90,市町村別自殺者集計表!M$160,FALSE),0)</f>
        <v>11</v>
      </c>
      <c r="N146" s="1">
        <f>IFERROR(VLOOKUP($B146,'12月総数'!$A$8:$BV$90,市町村別自殺者集計表!N$160,FALSE),0)</f>
        <v>9</v>
      </c>
      <c r="O146" s="1">
        <f>IFERROR(VLOOKUP($B146,'12月総数'!$A$8:$BV$90,市町村別自殺者集計表!O$160,FALSE),0)</f>
        <v>5</v>
      </c>
      <c r="P146" s="1">
        <f>IFERROR(VLOOKUP($B146,'12月総数'!$A$8:$BV$90,市町村別自殺者集計表!P$160,FALSE),0)</f>
        <v>0</v>
      </c>
      <c r="Q146" s="1">
        <f>IFERROR(VLOOKUP($B146,'12月総数'!$A$8:$BV$90,市町村別自殺者集計表!Q$160,FALSE),0)</f>
        <v>45</v>
      </c>
      <c r="R146" s="1">
        <f>IFERROR(VLOOKUP($B146,'12月総数'!$A$8:$BV$90,市町村別自殺者集計表!R$160,FALSE),0)</f>
        <v>18</v>
      </c>
      <c r="S146" s="1">
        <f>IFERROR(VLOOKUP($B146,'12月総数'!$A$8:$BV$90,市町村別自殺者集計表!S$160,FALSE),0)</f>
        <v>0</v>
      </c>
      <c r="T146" s="1">
        <f>IFERROR(VLOOKUP($B146,'12月総数'!$A$8:$BV$90,市町村別自殺者集計表!T$160,FALSE),0)</f>
        <v>5</v>
      </c>
      <c r="U146" s="1">
        <f>IFERROR(VLOOKUP($B146,'12月総数'!$A$8:$BV$90,市町村別自殺者集計表!U$160,FALSE),0)</f>
        <v>17</v>
      </c>
      <c r="V146" s="1">
        <f>IFERROR(VLOOKUP($B146,'12月総数'!$A$8:$BV$90,市町村別自殺者集計表!V$160,FALSE),0)</f>
        <v>41</v>
      </c>
      <c r="W146" s="1">
        <f>IFERROR(VLOOKUP($B146,'12月総数'!$A$8:$BV$90,市町村別自殺者集計表!W$160,FALSE),0)</f>
        <v>2</v>
      </c>
      <c r="X146" s="1">
        <f>IFERROR(VLOOKUP($B146,'12月総数'!$A$8:$BV$90,市町村別自殺者集計表!X$160,FALSE),0)</f>
        <v>39</v>
      </c>
      <c r="Y146" s="1">
        <f>IFERROR(VLOOKUP($B146,'12月総数'!$A$8:$BV$90,市町村別自殺者集計表!Y$160,FALSE),0)</f>
        <v>1</v>
      </c>
      <c r="Z146" s="1">
        <f>IFERROR(VLOOKUP($B146,'12月総数'!$A$8:$BV$90,市町村別自殺者集計表!Z$160,FALSE),0)</f>
        <v>5</v>
      </c>
      <c r="AA146" s="1">
        <f>IFERROR(VLOOKUP($B146,'12月総数'!$A$8:$BV$90,市町村別自殺者集計表!AA$160,FALSE),0)</f>
        <v>22</v>
      </c>
      <c r="AB146" s="1">
        <f>IFERROR(VLOOKUP($B146,'12月総数'!$A$8:$BV$90,市町村別自殺者集計表!AB$160,FALSE),0)</f>
        <v>11</v>
      </c>
      <c r="AC146" s="1">
        <f>IFERROR(VLOOKUP($B146,'12月総数'!$A$8:$BV$90,市町村別自殺者集計表!AC$160,FALSE),0)</f>
        <v>0</v>
      </c>
      <c r="AD146" s="1">
        <f>IFERROR(VLOOKUP($B146,'12月総数'!$A$8:$BV$90,市町村別自殺者集計表!AD$160,FALSE),0)</f>
        <v>39</v>
      </c>
      <c r="AE146" s="1">
        <f>IFERROR(VLOOKUP($B146,'12月総数'!$A$8:$BV$90,市町村別自殺者集計表!AE$160,FALSE),0)</f>
        <v>10</v>
      </c>
      <c r="AF146" s="1">
        <f>IFERROR(VLOOKUP($B146,'12月総数'!$A$8:$BV$90,市町村別自殺者集計表!AF$160,FALSE),0)</f>
        <v>1</v>
      </c>
      <c r="AG146" s="1">
        <f>IFERROR(VLOOKUP($B146,'12月総数'!$A$8:$BV$90,市町村別自殺者集計表!AG$160,FALSE),0)</f>
        <v>3</v>
      </c>
      <c r="AH146" s="1">
        <f>IFERROR(VLOOKUP($B146,'12月総数'!$A$8:$BV$90,市町村別自殺者集計表!AH$160,FALSE),0)</f>
        <v>1</v>
      </c>
      <c r="AI146" s="1">
        <f>IFERROR(VLOOKUP($B146,'12月総数'!$A$8:$BV$90,市町村別自殺者集計表!AI$160,FALSE),0)</f>
        <v>9</v>
      </c>
      <c r="AJ146" s="1">
        <f>IFERROR(VLOOKUP($B146,'12月総数'!$A$8:$BV$90,市町村別自殺者集計表!AJ$160,FALSE),0)</f>
        <v>0</v>
      </c>
      <c r="AK146" s="1">
        <f>IFERROR(VLOOKUP($B146,'12月総数'!$A$8:$BV$90,市町村別自殺者集計表!AK$160,FALSE),0)</f>
        <v>42</v>
      </c>
      <c r="AL146" s="1">
        <f>IFERROR(VLOOKUP($B146,'12月総数'!$A$8:$BV$90,市町村別自殺者集計表!AL$160,FALSE),0)</f>
        <v>2</v>
      </c>
      <c r="AM146" s="1">
        <f>IFERROR(VLOOKUP($B146,'12月総数'!$A$8:$BV$90,市町村別自殺者集計表!AM$160,FALSE),0)</f>
        <v>1</v>
      </c>
      <c r="AN146" s="1">
        <f>IFERROR(VLOOKUP($B146,'12月総数'!$A$8:$BV$90,市町村別自殺者集計表!AN$160,FALSE),0)</f>
        <v>10</v>
      </c>
      <c r="AO146" s="1">
        <f>IFERROR(VLOOKUP($B146,'12月総数'!$A$8:$BV$90,市町村別自殺者集計表!AO$160,FALSE),0)</f>
        <v>1</v>
      </c>
      <c r="AP146" s="1">
        <f>IFERROR(VLOOKUP($B146,'12月総数'!$A$8:$BV$90,市町村別自殺者集計表!AP$160,FALSE),0)</f>
        <v>7</v>
      </c>
      <c r="AQ146" s="1">
        <f>IFERROR(VLOOKUP($B146,'12月総数'!$A$8:$BV$90,市町村別自殺者集計表!AQ$160,FALSE),0)</f>
        <v>0</v>
      </c>
      <c r="AR146" s="1">
        <f>IFERROR(VLOOKUP($B146,'12月総数'!$A$8:$BV$90,市町村別自殺者集計表!AR$160,FALSE),0)</f>
        <v>3</v>
      </c>
      <c r="AS146" s="1">
        <f>IFERROR(VLOOKUP($B146,'12月総数'!$A$8:$BV$90,市町村別自殺者集計表!AS$160,FALSE),0)</f>
        <v>4</v>
      </c>
      <c r="AT146" s="1">
        <f>IFERROR(VLOOKUP($B146,'12月総数'!$A$8:$BV$90,市町村別自殺者集計表!AT$160,FALSE),0)</f>
        <v>2</v>
      </c>
      <c r="AU146" s="1">
        <f>IFERROR(VLOOKUP($B146,'12月総数'!$A$8:$BV$90,市町村別自殺者集計表!AU$160,FALSE),0)</f>
        <v>4</v>
      </c>
      <c r="AV146" s="1">
        <f>IFERROR(VLOOKUP($B146,'12月総数'!$A$8:$BV$90,市町村別自殺者集計表!AV$160,FALSE),0)</f>
        <v>2</v>
      </c>
      <c r="AW146" s="1">
        <f>IFERROR(VLOOKUP($B146,'12月総数'!$A$8:$BV$90,市町村別自殺者集計表!AW$160,FALSE),0)</f>
        <v>6</v>
      </c>
      <c r="AX146" s="1">
        <f>IFERROR(VLOOKUP($B146,'12月総数'!$A$8:$BV$90,市町村別自殺者集計表!AX$160,FALSE),0)</f>
        <v>4</v>
      </c>
      <c r="AY146" s="1">
        <f>IFERROR(VLOOKUP($B146,'12月総数'!$A$8:$BV$90,市町村別自殺者集計表!AY$160,FALSE),0)</f>
        <v>6</v>
      </c>
      <c r="AZ146" s="1">
        <f>IFERROR(VLOOKUP($B146,'12月総数'!$A$8:$BV$90,市町村別自殺者集計表!AZ$160,FALSE),0)</f>
        <v>5</v>
      </c>
      <c r="BA146" s="1">
        <f>IFERROR(VLOOKUP($B146,'12月総数'!$A$8:$BV$90,市町村別自殺者集計表!BA$160,FALSE),0)</f>
        <v>4</v>
      </c>
      <c r="BB146" s="1">
        <f>IFERROR(VLOOKUP($B146,'12月総数'!$A$8:$BV$90,市町村別自殺者集計表!BB$160,FALSE),0)</f>
        <v>2</v>
      </c>
      <c r="BC146" s="1">
        <f>IFERROR(VLOOKUP($B146,'12月総数'!$A$8:$BV$90,市町村別自殺者集計表!BC$160,FALSE),0)</f>
        <v>5</v>
      </c>
      <c r="BD146" s="1">
        <f>IFERROR(VLOOKUP($B146,'12月総数'!$A$8:$BV$90,市町村別自殺者集計表!BD$160,FALSE),0)</f>
        <v>16</v>
      </c>
      <c r="BE146" s="1">
        <f>IFERROR(VLOOKUP($B146,'12月総数'!$A$8:$BV$90,市町村別自殺者集計表!BE$160,FALSE),0)</f>
        <v>9</v>
      </c>
      <c r="BF146" s="1">
        <f>IFERROR(VLOOKUP($B146,'12月総数'!$A$8:$BV$90,市町村別自殺者集計表!BF$160,FALSE),0)</f>
        <v>11</v>
      </c>
      <c r="BG146" s="1">
        <f>IFERROR(VLOOKUP($B146,'12月総数'!$A$8:$BV$90,市町村別自殺者集計表!BG$160,FALSE),0)</f>
        <v>11</v>
      </c>
      <c r="BH146" s="1">
        <f>IFERROR(VLOOKUP($B146,'12月総数'!$A$8:$BV$90,市町村別自殺者集計表!BH$160,FALSE),0)</f>
        <v>12</v>
      </c>
      <c r="BI146" s="1">
        <f>IFERROR(VLOOKUP($B146,'12月総数'!$A$8:$BV$90,市町村別自殺者集計表!BI$160,FALSE),0)</f>
        <v>6</v>
      </c>
      <c r="BJ146" s="1">
        <f>IFERROR(VLOOKUP($B146,'12月総数'!$A$8:$BV$90,市町村別自殺者集計表!BJ$160,FALSE),0)</f>
        <v>6</v>
      </c>
      <c r="BK146" s="1">
        <f>IFERROR(VLOOKUP($B146,'12月総数'!$A$8:$BV$90,市町村別自殺者集計表!BK$160,FALSE),0)</f>
        <v>6</v>
      </c>
      <c r="BL146" s="1">
        <f>IFERROR(VLOOKUP($B146,'12月総数'!$A$8:$BV$90,市町村別自殺者集計表!BL$160,FALSE),0)</f>
        <v>2</v>
      </c>
      <c r="BM146" s="1">
        <f>IFERROR(VLOOKUP($B146,'12月総数'!$A$8:$BV$90,市町村別自殺者集計表!BM$160,FALSE),0)</f>
        <v>14</v>
      </c>
      <c r="BN146" s="1">
        <f>IFERROR(VLOOKUP($B146,'12月総数'!$A$8:$BV$90,市町村別自殺者集計表!BN$160,FALSE),0)</f>
        <v>50</v>
      </c>
      <c r="BO146" s="1">
        <f>IFERROR(VLOOKUP($B146,'12月総数'!$A$8:$BV$90,市町村別自殺者集計表!BO$160,FALSE),0)</f>
        <v>14</v>
      </c>
      <c r="BP146" s="1">
        <f>IFERROR(VLOOKUP($B146,'12月総数'!$A$8:$BV$90,市町村別自殺者集計表!BP$160,FALSE),0)</f>
        <v>3</v>
      </c>
      <c r="BQ146" s="1">
        <f>IFERROR(VLOOKUP($B146,'12月総数'!$A$8:$BV$90,市町村別自殺者集計表!BQ$160,FALSE),0)</f>
        <v>8</v>
      </c>
      <c r="BR146" s="1">
        <f>IFERROR(VLOOKUP($B146,'12月総数'!$A$8:$BV$90,市町村別自殺者集計表!BR$160,FALSE),0)</f>
        <v>2</v>
      </c>
      <c r="BS146" s="1">
        <f>IFERROR(VLOOKUP($B146,'12月総数'!$A$8:$BV$90,市町村別自殺者集計表!BS$160,FALSE),0)</f>
        <v>3</v>
      </c>
      <c r="BT146" s="1">
        <f>IFERROR(VLOOKUP($B146,'12月総数'!$A$8:$BV$90,市町村別自殺者集計表!BT$160,FALSE),0)</f>
        <v>0</v>
      </c>
      <c r="BU146" s="1">
        <f>IFERROR(VLOOKUP($B146,'12月総数'!$A$8:$BV$90,市町村別自殺者集計表!BU$160,FALSE),0)</f>
        <v>21</v>
      </c>
      <c r="BV146" s="1">
        <f>IFERROR(VLOOKUP($B146,'12月総数'!$A$8:$BV$90,市町村別自殺者集計表!BV$160,FALSE),0)</f>
        <v>33</v>
      </c>
      <c r="BW146" s="1">
        <f>IFERROR(VLOOKUP($B146,'12月総数'!$A$8:$BV$90,市町村別自殺者集計表!BW$160,FALSE),0)</f>
        <v>9</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393</v>
      </c>
    </row>
    <row r="155" spans="1:75" hidden="1" x14ac:dyDescent="0.15">
      <c r="B155" s="1" t="s">
        <v>394</v>
      </c>
    </row>
    <row r="156" spans="1:75" hidden="1" x14ac:dyDescent="0.15">
      <c r="B156" s="1" t="s">
        <v>392</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431</v>
      </c>
    </row>
    <row r="163" spans="1:15" hidden="1" x14ac:dyDescent="0.15">
      <c r="A163" s="1">
        <f>B111</f>
        <v>270000</v>
      </c>
      <c r="B163" s="1" t="str">
        <f>C111</f>
        <v>大阪府</v>
      </c>
      <c r="C163" s="1" t="s">
        <v>393</v>
      </c>
      <c r="D163" s="1">
        <f>IFERROR(VLOOKUP($A163,'1月男'!$A$101:$F$185,4,FALSE),0)</f>
        <v>56</v>
      </c>
      <c r="E163" s="1">
        <f>IFERROR(VLOOKUP($A163,'2月男'!$A$101:$F$184,4,FALSE),0)</f>
        <v>73</v>
      </c>
      <c r="F163" s="1">
        <f>IFERROR(VLOOKUP($A163,'3月男'!$A$101:$F$184,4,FALSE),0)</f>
        <v>75</v>
      </c>
      <c r="G163" s="1">
        <f>IFERROR(VLOOKUP($A163,'4月男'!$A$101:$F$184,4,FALSE),0)</f>
        <v>52</v>
      </c>
      <c r="H163" s="1">
        <f>IFERROR(VLOOKUP($A163,'5月男'!$A$101:$F$184,4,FALSE),0)</f>
        <v>64</v>
      </c>
      <c r="I163" s="1">
        <f>IFERROR(VLOOKUP($A163,'6月男'!$A$101:$F$184,4,FALSE),0)</f>
        <v>54</v>
      </c>
      <c r="J163" s="1">
        <f>IFERROR(VLOOKUP($A163,'7月男'!$A$101:$F$185,4,FALSE),0)</f>
        <v>52</v>
      </c>
      <c r="K163" s="1">
        <f>IFERROR(VLOOKUP($A163,'8月男'!$A$101:$F$184,4,FALSE),0)</f>
        <v>53</v>
      </c>
      <c r="L163" s="1">
        <f>IFERROR(VLOOKUP($A163,'9月男'!$A$101:$F$184,4,FALSE),0)</f>
        <v>49</v>
      </c>
      <c r="M163" s="1">
        <f>IFERROR(VLOOKUP($A163,'10月男'!$A$101:$F$184,4,FALSE),0)</f>
        <v>49</v>
      </c>
      <c r="N163" s="1">
        <f>IFERROR(VLOOKUP($A163,'11月男'!$A$101:$F$184,4,FALSE),0)</f>
        <v>51</v>
      </c>
      <c r="O163" s="1">
        <f>IFERROR(VLOOKUP($A163,'12月男'!$A$101:$F$184,4,FALSE),0)</f>
        <v>48</v>
      </c>
    </row>
    <row r="164" spans="1:15" hidden="1" x14ac:dyDescent="0.15">
      <c r="A164" s="1">
        <f t="shared" ref="A164:B164" si="54">B112</f>
        <v>270000</v>
      </c>
      <c r="B164" s="1" t="str">
        <f t="shared" si="54"/>
        <v>大阪府</v>
      </c>
      <c r="C164" s="1" t="s">
        <v>394</v>
      </c>
      <c r="D164" s="1">
        <f>IFERROR(VLOOKUP($A164,'1月女'!$A$101:$F$185,4,FALSE),0)</f>
        <v>24</v>
      </c>
      <c r="E164" s="1">
        <f>IFERROR(VLOOKUP($A164,'2月女'!$A$101:$F$184,4,FALSE),0)</f>
        <v>22</v>
      </c>
      <c r="F164" s="1">
        <f>IFERROR(VLOOKUP($A164,'3月女'!$A$101:$F$185,4,FALSE),0)</f>
        <v>33</v>
      </c>
      <c r="G164" s="1">
        <f>IFERROR(VLOOKUP($A164,'4月女'!$A$101:$F$184,4,FALSE),0)</f>
        <v>45</v>
      </c>
      <c r="H164" s="1">
        <f>IFERROR(VLOOKUP($A164,'5月女'!$A$101:$F$184,4,FALSE),0)</f>
        <v>39</v>
      </c>
      <c r="I164" s="1">
        <f>IFERROR(VLOOKUP($A164,'6月女'!$A$101:$F$184,4,FALSE),0)</f>
        <v>46</v>
      </c>
      <c r="J164" s="1">
        <f>IFERROR(VLOOKUP($A164,'7月女'!$A$101:$F$185,4,FALSE),0)</f>
        <v>35</v>
      </c>
      <c r="K164" s="1">
        <f>IFERROR(VLOOKUP($A164,'8月女'!$A$101:$F$184,4,FALSE),0)</f>
        <v>41</v>
      </c>
      <c r="L164" s="1">
        <f>IFERROR(VLOOKUP($A164,'9月女'!$A$101:$F$184,4,FALSE),0)</f>
        <v>42</v>
      </c>
      <c r="M164" s="1">
        <f>IFERROR(VLOOKUP($A164,'10月女'!$A$101:$F$184,4,FALSE),0)</f>
        <v>22</v>
      </c>
      <c r="N164" s="1">
        <f>IFERROR(VLOOKUP($A164,'11月女'!$A$101:$F$184,4,FALSE),0)</f>
        <v>37</v>
      </c>
      <c r="O164" s="1">
        <f>IFERROR(VLOOKUP($A164,'12月女'!$A$101:$F$184,4,FALSE),0)</f>
        <v>22</v>
      </c>
    </row>
    <row r="165" spans="1:15" hidden="1" x14ac:dyDescent="0.15">
      <c r="A165" s="1">
        <f t="shared" ref="A165:B165" si="55">B113</f>
        <v>270000</v>
      </c>
      <c r="B165" s="1" t="str">
        <f t="shared" si="55"/>
        <v>大阪府</v>
      </c>
      <c r="C165" s="1" t="s">
        <v>392</v>
      </c>
      <c r="D165" s="1">
        <f>IFERROR(VLOOKUP($A165,'1月総数'!$A$101:$F$185,4,FALSE),0)</f>
        <v>80</v>
      </c>
      <c r="E165" s="1">
        <f>IFERROR(VLOOKUP($A165,'2月総数'!$A$101:$F$184,4,FALSE),0)</f>
        <v>95</v>
      </c>
      <c r="F165" s="1">
        <f>IFERROR(VLOOKUP($A165,'3月総数'!$A$101:$F$184,4,FALSE),0)</f>
        <v>108</v>
      </c>
      <c r="G165" s="1">
        <f>IFERROR(VLOOKUP($A165,'4月総数'!$A$101:$F$184,4,FALSE),0)</f>
        <v>97</v>
      </c>
      <c r="H165" s="1">
        <f>IFERROR(VLOOKUP($A165,'5月総数'!$A$101:$F$184,4,FALSE),0)</f>
        <v>103</v>
      </c>
      <c r="I165" s="1">
        <f>IFERROR(VLOOKUP($A165,'6月総数'!$A$101:$F$185,4,FALSE),0)</f>
        <v>100</v>
      </c>
      <c r="J165" s="1">
        <f>IFERROR(VLOOKUP($A165,'7月総数'!$A$101:$F$184,4,FALSE),0)</f>
        <v>87</v>
      </c>
      <c r="K165" s="1">
        <f>IFERROR(VLOOKUP($A165,'8月総数'!$A$101:$F$184,4,FALSE),0)</f>
        <v>94</v>
      </c>
      <c r="L165" s="1">
        <f>IFERROR(VLOOKUP($A165,'9月総数'!$A$101:$F$185,4,FALSE),0)</f>
        <v>91</v>
      </c>
      <c r="M165" s="1">
        <f>IFERROR(VLOOKUP($A165,'10月総数'!$A$101:$F$184,4,FALSE),0)</f>
        <v>71</v>
      </c>
      <c r="N165" s="1">
        <f>IFERROR(VLOOKUP($A165,'11月総数'!$A$101:$F$184,4,FALSE),0)</f>
        <v>88</v>
      </c>
      <c r="O165" s="1">
        <f>IFERROR(VLOOKUP($A165,'12月総数'!$A$101:$F$184,4,FALSE),0)</f>
        <v>70</v>
      </c>
    </row>
    <row r="166" spans="1:15" hidden="1" x14ac:dyDescent="0.15"/>
    <row r="167"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2.428426</v>
      </c>
      <c r="F8" s="52">
        <v>28.592759999999998</v>
      </c>
      <c r="G8" s="52">
        <v>0</v>
      </c>
      <c r="H8" s="52">
        <v>5</v>
      </c>
      <c r="I8" s="52">
        <v>6</v>
      </c>
      <c r="J8" s="52">
        <v>6</v>
      </c>
      <c r="K8" s="52">
        <v>4</v>
      </c>
      <c r="L8" s="52">
        <v>5</v>
      </c>
      <c r="M8" s="52">
        <v>5</v>
      </c>
      <c r="N8" s="52">
        <v>1</v>
      </c>
      <c r="O8" s="52">
        <v>0</v>
      </c>
      <c r="P8" s="52">
        <v>10</v>
      </c>
      <c r="Q8" s="52">
        <v>22</v>
      </c>
      <c r="R8" s="52">
        <v>0</v>
      </c>
      <c r="S8" s="52">
        <v>3</v>
      </c>
      <c r="T8" s="52">
        <v>8</v>
      </c>
      <c r="U8" s="52">
        <v>20</v>
      </c>
      <c r="V8" s="52">
        <v>2</v>
      </c>
      <c r="W8" s="52">
        <v>18</v>
      </c>
      <c r="X8" s="52">
        <v>0</v>
      </c>
      <c r="Y8" s="52">
        <v>1</v>
      </c>
      <c r="Z8" s="52">
        <v>8</v>
      </c>
      <c r="AA8" s="52">
        <v>9</v>
      </c>
      <c r="AB8" s="52">
        <v>1</v>
      </c>
      <c r="AC8" s="52">
        <v>18</v>
      </c>
      <c r="AD8" s="52">
        <v>7</v>
      </c>
      <c r="AE8" s="52">
        <v>0</v>
      </c>
      <c r="AF8" s="52">
        <v>1</v>
      </c>
      <c r="AG8" s="52">
        <v>0</v>
      </c>
      <c r="AH8" s="52">
        <v>6</v>
      </c>
      <c r="AI8" s="52">
        <v>0</v>
      </c>
      <c r="AJ8" s="52">
        <v>21</v>
      </c>
      <c r="AK8" s="52">
        <v>0</v>
      </c>
      <c r="AL8" s="52">
        <v>0</v>
      </c>
      <c r="AM8" s="52">
        <v>7</v>
      </c>
      <c r="AN8" s="52">
        <v>1</v>
      </c>
      <c r="AO8" s="52">
        <v>3</v>
      </c>
      <c r="AP8" s="52">
        <v>0</v>
      </c>
      <c r="AQ8" s="52">
        <v>2</v>
      </c>
      <c r="AR8" s="52">
        <v>2</v>
      </c>
      <c r="AS8" s="52">
        <v>1</v>
      </c>
      <c r="AT8" s="52">
        <v>2</v>
      </c>
      <c r="AU8" s="52">
        <v>1</v>
      </c>
      <c r="AV8" s="52">
        <v>1</v>
      </c>
      <c r="AW8" s="52">
        <v>3</v>
      </c>
      <c r="AX8" s="52">
        <v>4</v>
      </c>
      <c r="AY8" s="52">
        <v>2</v>
      </c>
      <c r="AZ8" s="52">
        <v>3</v>
      </c>
      <c r="BA8" s="52">
        <v>2</v>
      </c>
      <c r="BB8" s="52">
        <v>2</v>
      </c>
      <c r="BC8" s="52">
        <v>7</v>
      </c>
      <c r="BD8" s="52">
        <v>2</v>
      </c>
      <c r="BE8" s="52">
        <v>7</v>
      </c>
      <c r="BF8" s="52">
        <v>6</v>
      </c>
      <c r="BG8" s="52">
        <v>2</v>
      </c>
      <c r="BH8" s="52">
        <v>5</v>
      </c>
      <c r="BI8" s="52">
        <v>4</v>
      </c>
      <c r="BJ8" s="52">
        <v>5</v>
      </c>
      <c r="BK8" s="52">
        <v>1</v>
      </c>
      <c r="BL8" s="52">
        <v>6</v>
      </c>
      <c r="BM8" s="52">
        <v>16</v>
      </c>
      <c r="BN8" s="52">
        <v>10</v>
      </c>
      <c r="BO8" s="52">
        <v>4</v>
      </c>
      <c r="BP8" s="52">
        <v>2</v>
      </c>
      <c r="BQ8" s="52">
        <v>2</v>
      </c>
      <c r="BR8" s="52">
        <v>0</v>
      </c>
      <c r="BS8" s="52">
        <v>3</v>
      </c>
      <c r="BT8" s="52">
        <v>3</v>
      </c>
      <c r="BU8" s="52">
        <v>23</v>
      </c>
      <c r="BV8" s="52">
        <v>6</v>
      </c>
    </row>
    <row r="9" spans="1:74" s="52" customFormat="1" x14ac:dyDescent="0.15">
      <c r="A9" s="52">
        <v>271021</v>
      </c>
      <c r="B9" s="52" t="s">
        <v>494</v>
      </c>
      <c r="C9" s="52" t="s">
        <v>389</v>
      </c>
      <c r="D9" s="52">
        <v>1</v>
      </c>
      <c r="E9" s="52">
        <v>1.985112</v>
      </c>
      <c r="F9" s="52">
        <v>23.373090000000001</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2.8115160000000001</v>
      </c>
      <c r="F10" s="52">
        <v>33.10333</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3.039698</v>
      </c>
      <c r="F11" s="52">
        <v>35.79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3</v>
      </c>
      <c r="E12" s="52">
        <v>6.4243959999999998</v>
      </c>
      <c r="F12" s="52">
        <v>75.642070000000004</v>
      </c>
      <c r="G12" s="52">
        <v>0</v>
      </c>
      <c r="H12" s="52">
        <v>2</v>
      </c>
      <c r="I12" s="52">
        <v>0</v>
      </c>
      <c r="J12" s="52">
        <v>1</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2</v>
      </c>
      <c r="AY12" s="52">
        <v>0</v>
      </c>
      <c r="AZ12" s="52">
        <v>1</v>
      </c>
      <c r="BA12" s="52">
        <v>0</v>
      </c>
      <c r="BB12" s="52">
        <v>0</v>
      </c>
      <c r="BC12" s="52">
        <v>0</v>
      </c>
      <c r="BD12" s="52">
        <v>0</v>
      </c>
      <c r="BE12" s="52">
        <v>1</v>
      </c>
      <c r="BF12" s="52">
        <v>2</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2.5020639999999998</v>
      </c>
      <c r="F13" s="52">
        <v>29.459790000000002</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3.083755</v>
      </c>
      <c r="F14" s="52">
        <v>36.308729999999997</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2</v>
      </c>
      <c r="E15" s="52">
        <v>5.6295210000000004</v>
      </c>
      <c r="F15" s="52">
        <v>66.283069999999995</v>
      </c>
      <c r="G15" s="52">
        <v>0</v>
      </c>
      <c r="H15" s="52">
        <v>0</v>
      </c>
      <c r="I15" s="52">
        <v>1</v>
      </c>
      <c r="J15" s="52">
        <v>0</v>
      </c>
      <c r="K15" s="52">
        <v>0</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2</v>
      </c>
      <c r="E16" s="52">
        <v>5.8175049999999997</v>
      </c>
      <c r="F16" s="52">
        <v>68.496430000000004</v>
      </c>
      <c r="G16" s="52">
        <v>0</v>
      </c>
      <c r="H16" s="52">
        <v>1</v>
      </c>
      <c r="I16" s="52">
        <v>1</v>
      </c>
      <c r="J16" s="52">
        <v>0</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1</v>
      </c>
      <c r="BD16" s="52">
        <v>0</v>
      </c>
      <c r="BE16" s="52">
        <v>0</v>
      </c>
      <c r="BF16" s="52">
        <v>0</v>
      </c>
      <c r="BG16" s="52">
        <v>0</v>
      </c>
      <c r="BH16" s="52">
        <v>2</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4</v>
      </c>
      <c r="E17" s="52">
        <v>4.7147569999999996</v>
      </c>
      <c r="F17" s="52">
        <v>55.512459999999997</v>
      </c>
      <c r="G17" s="52">
        <v>0</v>
      </c>
      <c r="H17" s="52">
        <v>1</v>
      </c>
      <c r="I17" s="52">
        <v>1</v>
      </c>
      <c r="J17" s="52">
        <v>0</v>
      </c>
      <c r="K17" s="52">
        <v>0</v>
      </c>
      <c r="L17" s="52">
        <v>2</v>
      </c>
      <c r="M17" s="52">
        <v>0</v>
      </c>
      <c r="N17" s="52">
        <v>0</v>
      </c>
      <c r="O17" s="52">
        <v>0</v>
      </c>
      <c r="P17" s="52">
        <v>0</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1</v>
      </c>
      <c r="AY17" s="52">
        <v>0</v>
      </c>
      <c r="AZ17" s="52">
        <v>0</v>
      </c>
      <c r="BA17" s="52">
        <v>0</v>
      </c>
      <c r="BB17" s="52">
        <v>0</v>
      </c>
      <c r="BC17" s="52">
        <v>2</v>
      </c>
      <c r="BD17" s="52">
        <v>0</v>
      </c>
      <c r="BE17" s="52">
        <v>1</v>
      </c>
      <c r="BF17" s="52">
        <v>1</v>
      </c>
      <c r="BG17" s="52">
        <v>0</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1</v>
      </c>
      <c r="E18" s="52">
        <v>1.622244</v>
      </c>
      <c r="F18" s="52">
        <v>19.100619999999999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494</v>
      </c>
      <c r="C19" s="52" t="s">
        <v>179</v>
      </c>
      <c r="D19" s="52">
        <v>1</v>
      </c>
      <c r="E19" s="52">
        <v>2.3040940000000001</v>
      </c>
      <c r="F19" s="52">
        <v>27.12885</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2</v>
      </c>
      <c r="E20" s="52">
        <v>3.9395669999999998</v>
      </c>
      <c r="F20" s="52">
        <v>46.38523</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1</v>
      </c>
      <c r="BD20" s="52">
        <v>0</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1.3884449999999999</v>
      </c>
      <c r="F21" s="52">
        <v>16.347819999999999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5</v>
      </c>
      <c r="E22" s="52">
        <v>8.047383</v>
      </c>
      <c r="F22" s="52">
        <v>94.751450000000006</v>
      </c>
      <c r="G22" s="52">
        <v>0</v>
      </c>
      <c r="H22" s="52">
        <v>0</v>
      </c>
      <c r="I22" s="52">
        <v>1</v>
      </c>
      <c r="J22" s="52">
        <v>0</v>
      </c>
      <c r="K22" s="52">
        <v>1</v>
      </c>
      <c r="L22" s="52">
        <v>0</v>
      </c>
      <c r="M22" s="52">
        <v>2</v>
      </c>
      <c r="N22" s="52">
        <v>1</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2</v>
      </c>
      <c r="AU22" s="52">
        <v>0</v>
      </c>
      <c r="AV22" s="52">
        <v>0</v>
      </c>
      <c r="AW22" s="52">
        <v>1</v>
      </c>
      <c r="AX22" s="52">
        <v>0</v>
      </c>
      <c r="AY22" s="52">
        <v>0</v>
      </c>
      <c r="AZ22" s="52">
        <v>0</v>
      </c>
      <c r="BA22" s="52">
        <v>1</v>
      </c>
      <c r="BB22" s="52">
        <v>1</v>
      </c>
      <c r="BC22" s="52">
        <v>0</v>
      </c>
      <c r="BD22" s="52">
        <v>1</v>
      </c>
      <c r="BE22" s="52">
        <v>3</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1</v>
      </c>
      <c r="E23" s="52">
        <v>1.6962379999999999</v>
      </c>
      <c r="F23" s="52">
        <v>19.971830000000001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4</v>
      </c>
      <c r="E24" s="52">
        <v>4.2500289999999996</v>
      </c>
      <c r="F24" s="52">
        <v>50.040660000000003</v>
      </c>
      <c r="G24" s="52">
        <v>0</v>
      </c>
      <c r="H24" s="52">
        <v>0</v>
      </c>
      <c r="I24" s="52">
        <v>1</v>
      </c>
      <c r="J24" s="52">
        <v>1</v>
      </c>
      <c r="K24" s="52">
        <v>1</v>
      </c>
      <c r="L24" s="52">
        <v>0</v>
      </c>
      <c r="M24" s="52">
        <v>1</v>
      </c>
      <c r="N24" s="52">
        <v>0</v>
      </c>
      <c r="O24" s="52">
        <v>0</v>
      </c>
      <c r="P24" s="52">
        <v>0</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0</v>
      </c>
      <c r="BB24" s="52">
        <v>0</v>
      </c>
      <c r="BC24" s="52">
        <v>3</v>
      </c>
      <c r="BD24" s="52">
        <v>0</v>
      </c>
      <c r="BE24" s="52">
        <v>1</v>
      </c>
      <c r="BF24" s="52">
        <v>1</v>
      </c>
      <c r="BG24" s="52">
        <v>0</v>
      </c>
      <c r="BH24" s="52">
        <v>0</v>
      </c>
      <c r="BI24" s="52">
        <v>0</v>
      </c>
      <c r="BJ24" s="52">
        <v>1</v>
      </c>
      <c r="BK24" s="52">
        <v>1</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1</v>
      </c>
      <c r="E25" s="52">
        <v>2.1490130000000001</v>
      </c>
      <c r="F25" s="52">
        <v>25.302890000000001</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9</v>
      </c>
      <c r="E26" s="52">
        <v>2.2353969999999999</v>
      </c>
      <c r="F26" s="52">
        <v>26.32</v>
      </c>
      <c r="G26" s="52">
        <v>2</v>
      </c>
      <c r="H26" s="52">
        <v>0</v>
      </c>
      <c r="I26" s="52">
        <v>2</v>
      </c>
      <c r="J26" s="52">
        <v>1</v>
      </c>
      <c r="K26" s="52">
        <v>1</v>
      </c>
      <c r="L26" s="52">
        <v>0</v>
      </c>
      <c r="M26" s="52">
        <v>2</v>
      </c>
      <c r="N26" s="52">
        <v>1</v>
      </c>
      <c r="O26" s="52">
        <v>0</v>
      </c>
      <c r="P26" s="52">
        <v>8</v>
      </c>
      <c r="Q26" s="52">
        <v>1</v>
      </c>
      <c r="R26" s="52">
        <v>0</v>
      </c>
      <c r="S26" s="52">
        <v>0</v>
      </c>
      <c r="T26" s="52">
        <v>2</v>
      </c>
      <c r="U26" s="52">
        <v>7</v>
      </c>
      <c r="V26" s="52">
        <v>1</v>
      </c>
      <c r="W26" s="52">
        <v>6</v>
      </c>
      <c r="X26" s="52">
        <v>0</v>
      </c>
      <c r="Y26" s="52">
        <v>0</v>
      </c>
      <c r="Z26" s="52">
        <v>4</v>
      </c>
      <c r="AA26" s="52">
        <v>2</v>
      </c>
      <c r="AB26" s="52">
        <v>0</v>
      </c>
      <c r="AC26" s="52">
        <v>4</v>
      </c>
      <c r="AD26" s="52">
        <v>2</v>
      </c>
      <c r="AE26" s="52">
        <v>0</v>
      </c>
      <c r="AF26" s="52">
        <v>0</v>
      </c>
      <c r="AG26" s="52">
        <v>0</v>
      </c>
      <c r="AH26" s="52">
        <v>3</v>
      </c>
      <c r="AI26" s="52">
        <v>0</v>
      </c>
      <c r="AJ26" s="52">
        <v>7</v>
      </c>
      <c r="AK26" s="52">
        <v>0</v>
      </c>
      <c r="AL26" s="52">
        <v>0</v>
      </c>
      <c r="AM26" s="52">
        <v>2</v>
      </c>
      <c r="AN26" s="52">
        <v>0</v>
      </c>
      <c r="AO26" s="52">
        <v>0</v>
      </c>
      <c r="AP26" s="52">
        <v>0</v>
      </c>
      <c r="AQ26" s="52">
        <v>0</v>
      </c>
      <c r="AR26" s="52">
        <v>2</v>
      </c>
      <c r="AS26" s="52">
        <v>0</v>
      </c>
      <c r="AT26" s="52">
        <v>0</v>
      </c>
      <c r="AU26" s="52">
        <v>1</v>
      </c>
      <c r="AV26" s="52">
        <v>0</v>
      </c>
      <c r="AW26" s="52">
        <v>0</v>
      </c>
      <c r="AX26" s="52">
        <v>0</v>
      </c>
      <c r="AY26" s="52">
        <v>0</v>
      </c>
      <c r="AZ26" s="52">
        <v>0</v>
      </c>
      <c r="BA26" s="52">
        <v>1</v>
      </c>
      <c r="BB26" s="52">
        <v>1</v>
      </c>
      <c r="BC26" s="52">
        <v>4</v>
      </c>
      <c r="BD26" s="52">
        <v>1</v>
      </c>
      <c r="BE26" s="52">
        <v>2</v>
      </c>
      <c r="BF26" s="52">
        <v>2</v>
      </c>
      <c r="BG26" s="52">
        <v>0</v>
      </c>
      <c r="BH26" s="52">
        <v>2</v>
      </c>
      <c r="BI26" s="52">
        <v>1</v>
      </c>
      <c r="BJ26" s="52">
        <v>1</v>
      </c>
      <c r="BK26" s="52">
        <v>0</v>
      </c>
      <c r="BL26" s="52">
        <v>2</v>
      </c>
      <c r="BM26" s="52">
        <v>8</v>
      </c>
      <c r="BN26" s="52">
        <v>1</v>
      </c>
      <c r="BO26" s="52">
        <v>1</v>
      </c>
      <c r="BP26" s="52">
        <v>0</v>
      </c>
      <c r="BQ26" s="52">
        <v>1</v>
      </c>
      <c r="BR26" s="52">
        <v>0</v>
      </c>
      <c r="BS26" s="52">
        <v>0</v>
      </c>
      <c r="BT26" s="52">
        <v>2</v>
      </c>
      <c r="BU26" s="52">
        <v>5</v>
      </c>
      <c r="BV26" s="52">
        <v>2</v>
      </c>
    </row>
    <row r="27" spans="1:74" s="52" customFormat="1" x14ac:dyDescent="0.15">
      <c r="A27" s="52">
        <v>271411</v>
      </c>
      <c r="B27" s="52" t="s">
        <v>494</v>
      </c>
      <c r="C27" s="52" t="s">
        <v>189</v>
      </c>
      <c r="D27" s="52">
        <v>2</v>
      </c>
      <c r="E27" s="52">
        <v>2.7866019999999998</v>
      </c>
      <c r="F27" s="52">
        <v>32.809989999999999</v>
      </c>
      <c r="G27" s="52">
        <v>0</v>
      </c>
      <c r="H27" s="52">
        <v>0</v>
      </c>
      <c r="I27" s="52">
        <v>1</v>
      </c>
      <c r="J27" s="52">
        <v>0</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1</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2.4222459999999999</v>
      </c>
      <c r="F28" s="52">
        <v>28.51999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1</v>
      </c>
      <c r="E29" s="52">
        <v>1.4820739999999999</v>
      </c>
      <c r="F29" s="52">
        <v>17.450230000000001</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2</v>
      </c>
      <c r="E30" s="52">
        <v>2.6315789999999999</v>
      </c>
      <c r="F30" s="52">
        <v>30.984719999999999</v>
      </c>
      <c r="G30" s="52">
        <v>1</v>
      </c>
      <c r="H30" s="52">
        <v>0</v>
      </c>
      <c r="I30" s="52">
        <v>1</v>
      </c>
      <c r="J30" s="52">
        <v>0</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1</v>
      </c>
      <c r="BC30" s="52">
        <v>0</v>
      </c>
      <c r="BD30" s="52">
        <v>0</v>
      </c>
      <c r="BE30" s="52">
        <v>1</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494</v>
      </c>
      <c r="C31" s="52" t="s">
        <v>574</v>
      </c>
      <c r="D31" s="52">
        <v>3</v>
      </c>
      <c r="E31" s="52">
        <v>15.847020000000001</v>
      </c>
      <c r="F31" s="52">
        <v>186.58590000000001</v>
      </c>
      <c r="G31" s="52">
        <v>1</v>
      </c>
      <c r="H31" s="52">
        <v>0</v>
      </c>
      <c r="I31" s="52">
        <v>0</v>
      </c>
      <c r="J31" s="52">
        <v>1</v>
      </c>
      <c r="K31" s="52">
        <v>0</v>
      </c>
      <c r="L31" s="52">
        <v>0</v>
      </c>
      <c r="M31" s="52">
        <v>1</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1</v>
      </c>
      <c r="BB31" s="52">
        <v>0</v>
      </c>
      <c r="BC31" s="52">
        <v>2</v>
      </c>
      <c r="BD31" s="52">
        <v>1</v>
      </c>
      <c r="BE31" s="52">
        <v>1</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2</v>
      </c>
      <c r="E32" s="52">
        <v>2.1318779999999999</v>
      </c>
      <c r="F32" s="52">
        <v>25.101140000000001</v>
      </c>
      <c r="G32" s="52">
        <v>0</v>
      </c>
      <c r="H32" s="52">
        <v>0</v>
      </c>
      <c r="I32" s="52">
        <v>2</v>
      </c>
      <c r="J32" s="52">
        <v>0</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1</v>
      </c>
      <c r="AY32" s="52">
        <v>0</v>
      </c>
      <c r="AZ32" s="52">
        <v>0</v>
      </c>
      <c r="BA32" s="52">
        <v>0</v>
      </c>
      <c r="BB32" s="52">
        <v>0</v>
      </c>
      <c r="BC32" s="52">
        <v>0</v>
      </c>
      <c r="BD32" s="52">
        <v>0</v>
      </c>
      <c r="BE32" s="52">
        <v>0</v>
      </c>
      <c r="BF32" s="52">
        <v>1</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4</v>
      </c>
      <c r="E33" s="52">
        <v>2.0682849999999999</v>
      </c>
      <c r="F33" s="52">
        <v>24.35238</v>
      </c>
      <c r="G33" s="52">
        <v>0</v>
      </c>
      <c r="H33" s="52">
        <v>2</v>
      </c>
      <c r="I33" s="52">
        <v>0</v>
      </c>
      <c r="J33" s="52">
        <v>2</v>
      </c>
      <c r="K33" s="52">
        <v>0</v>
      </c>
      <c r="L33" s="52">
        <v>0</v>
      </c>
      <c r="M33" s="52">
        <v>0</v>
      </c>
      <c r="N33" s="52">
        <v>0</v>
      </c>
      <c r="O33" s="52">
        <v>0</v>
      </c>
      <c r="P33" s="52">
        <v>4</v>
      </c>
      <c r="Q33" s="52">
        <v>0</v>
      </c>
      <c r="R33" s="52">
        <v>0</v>
      </c>
      <c r="S33" s="52">
        <v>0</v>
      </c>
      <c r="T33" s="52">
        <v>2</v>
      </c>
      <c r="U33" s="52">
        <v>2</v>
      </c>
      <c r="V33" s="52">
        <v>2</v>
      </c>
      <c r="W33" s="52">
        <v>0</v>
      </c>
      <c r="X33" s="52">
        <v>0</v>
      </c>
      <c r="Y33" s="52">
        <v>0</v>
      </c>
      <c r="Z33" s="52">
        <v>0</v>
      </c>
      <c r="AA33" s="52">
        <v>0</v>
      </c>
      <c r="AB33" s="52">
        <v>0</v>
      </c>
      <c r="AC33" s="52">
        <v>2</v>
      </c>
      <c r="AD33" s="52">
        <v>0</v>
      </c>
      <c r="AE33" s="52">
        <v>0</v>
      </c>
      <c r="AF33" s="52">
        <v>1</v>
      </c>
      <c r="AG33" s="52">
        <v>0</v>
      </c>
      <c r="AH33" s="52">
        <v>1</v>
      </c>
      <c r="AI33" s="52">
        <v>0</v>
      </c>
      <c r="AJ33" s="52">
        <v>4</v>
      </c>
      <c r="AK33" s="52">
        <v>0</v>
      </c>
      <c r="AL33" s="52">
        <v>0</v>
      </c>
      <c r="AM33" s="52">
        <v>0</v>
      </c>
      <c r="AN33" s="52">
        <v>0</v>
      </c>
      <c r="AO33" s="52">
        <v>0</v>
      </c>
      <c r="AP33" s="52">
        <v>0</v>
      </c>
      <c r="AQ33" s="52">
        <v>0</v>
      </c>
      <c r="AR33" s="52">
        <v>0</v>
      </c>
      <c r="AS33" s="52">
        <v>0</v>
      </c>
      <c r="AT33" s="52">
        <v>1</v>
      </c>
      <c r="AU33" s="52">
        <v>1</v>
      </c>
      <c r="AV33" s="52">
        <v>0</v>
      </c>
      <c r="AW33" s="52">
        <v>0</v>
      </c>
      <c r="AX33" s="52">
        <v>0</v>
      </c>
      <c r="AY33" s="52">
        <v>0</v>
      </c>
      <c r="AZ33" s="52">
        <v>0</v>
      </c>
      <c r="BA33" s="52">
        <v>0</v>
      </c>
      <c r="BB33" s="52">
        <v>0</v>
      </c>
      <c r="BC33" s="52">
        <v>2</v>
      </c>
      <c r="BD33" s="52">
        <v>0</v>
      </c>
      <c r="BE33" s="52">
        <v>1</v>
      </c>
      <c r="BF33" s="52">
        <v>0</v>
      </c>
      <c r="BG33" s="52">
        <v>0</v>
      </c>
      <c r="BH33" s="52">
        <v>1</v>
      </c>
      <c r="BI33" s="52">
        <v>2</v>
      </c>
      <c r="BJ33" s="52">
        <v>0</v>
      </c>
      <c r="BK33" s="52">
        <v>0</v>
      </c>
      <c r="BL33" s="52">
        <v>0</v>
      </c>
      <c r="BM33" s="52">
        <v>1</v>
      </c>
      <c r="BN33" s="52">
        <v>0</v>
      </c>
      <c r="BO33" s="52">
        <v>3</v>
      </c>
      <c r="BP33" s="52">
        <v>0</v>
      </c>
      <c r="BQ33" s="52">
        <v>3</v>
      </c>
      <c r="BR33" s="52">
        <v>0</v>
      </c>
      <c r="BS33" s="52">
        <v>0</v>
      </c>
      <c r="BT33" s="52">
        <v>2</v>
      </c>
      <c r="BU33" s="52">
        <v>2</v>
      </c>
      <c r="BV33" s="52">
        <v>0</v>
      </c>
    </row>
    <row r="34" spans="1:74" s="52" customFormat="1" x14ac:dyDescent="0.15">
      <c r="A34" s="52">
        <v>272043</v>
      </c>
      <c r="B34" s="52" t="s">
        <v>195</v>
      </c>
      <c r="C34" s="52" t="s">
        <v>494</v>
      </c>
      <c r="D34" s="52">
        <v>1</v>
      </c>
      <c r="E34" s="52">
        <v>2.0068630000000001</v>
      </c>
      <c r="F34" s="52">
        <v>23.629200000000001</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4</v>
      </c>
      <c r="E35" s="52">
        <v>2.2435360000000002</v>
      </c>
      <c r="F35" s="52">
        <v>26.41582</v>
      </c>
      <c r="G35" s="52">
        <v>1</v>
      </c>
      <c r="H35" s="52">
        <v>0</v>
      </c>
      <c r="I35" s="52">
        <v>0</v>
      </c>
      <c r="J35" s="52">
        <v>1</v>
      </c>
      <c r="K35" s="52">
        <v>0</v>
      </c>
      <c r="L35" s="52">
        <v>2</v>
      </c>
      <c r="M35" s="52">
        <v>0</v>
      </c>
      <c r="N35" s="52">
        <v>0</v>
      </c>
      <c r="O35" s="52">
        <v>0</v>
      </c>
      <c r="P35" s="52">
        <v>4</v>
      </c>
      <c r="Q35" s="52">
        <v>0</v>
      </c>
      <c r="R35" s="52">
        <v>0</v>
      </c>
      <c r="S35" s="52">
        <v>0</v>
      </c>
      <c r="T35" s="52">
        <v>1</v>
      </c>
      <c r="U35" s="52">
        <v>3</v>
      </c>
      <c r="V35" s="52">
        <v>1</v>
      </c>
      <c r="W35" s="52">
        <v>2</v>
      </c>
      <c r="X35" s="52">
        <v>0</v>
      </c>
      <c r="Y35" s="52">
        <v>0</v>
      </c>
      <c r="Z35" s="52">
        <v>1</v>
      </c>
      <c r="AA35" s="52">
        <v>1</v>
      </c>
      <c r="AB35" s="52">
        <v>0</v>
      </c>
      <c r="AC35" s="52">
        <v>3</v>
      </c>
      <c r="AD35" s="52">
        <v>0</v>
      </c>
      <c r="AE35" s="52">
        <v>0</v>
      </c>
      <c r="AF35" s="52">
        <v>0</v>
      </c>
      <c r="AG35" s="52">
        <v>0</v>
      </c>
      <c r="AH35" s="52">
        <v>1</v>
      </c>
      <c r="AI35" s="52">
        <v>0</v>
      </c>
      <c r="AJ35" s="52">
        <v>4</v>
      </c>
      <c r="AK35" s="52">
        <v>0</v>
      </c>
      <c r="AL35" s="52">
        <v>0</v>
      </c>
      <c r="AM35" s="52">
        <v>0</v>
      </c>
      <c r="AN35" s="52">
        <v>0</v>
      </c>
      <c r="AO35" s="52">
        <v>0</v>
      </c>
      <c r="AP35" s="52">
        <v>0</v>
      </c>
      <c r="AQ35" s="52">
        <v>1</v>
      </c>
      <c r="AR35" s="52">
        <v>0</v>
      </c>
      <c r="AS35" s="52">
        <v>0</v>
      </c>
      <c r="AT35" s="52">
        <v>0</v>
      </c>
      <c r="AU35" s="52">
        <v>0</v>
      </c>
      <c r="AV35" s="52">
        <v>1</v>
      </c>
      <c r="AW35" s="52">
        <v>1</v>
      </c>
      <c r="AX35" s="52">
        <v>0</v>
      </c>
      <c r="AY35" s="52">
        <v>0</v>
      </c>
      <c r="AZ35" s="52">
        <v>0</v>
      </c>
      <c r="BA35" s="52">
        <v>0</v>
      </c>
      <c r="BB35" s="52">
        <v>0</v>
      </c>
      <c r="BC35" s="52">
        <v>1</v>
      </c>
      <c r="BD35" s="52">
        <v>1</v>
      </c>
      <c r="BE35" s="52">
        <v>1</v>
      </c>
      <c r="BF35" s="52">
        <v>0</v>
      </c>
      <c r="BG35" s="52">
        <v>2</v>
      </c>
      <c r="BH35" s="52">
        <v>0</v>
      </c>
      <c r="BI35" s="52">
        <v>0</v>
      </c>
      <c r="BJ35" s="52">
        <v>0</v>
      </c>
      <c r="BK35" s="52">
        <v>0</v>
      </c>
      <c r="BL35" s="52">
        <v>1</v>
      </c>
      <c r="BM35" s="52">
        <v>3</v>
      </c>
      <c r="BN35" s="52">
        <v>0</v>
      </c>
      <c r="BO35" s="52">
        <v>0</v>
      </c>
      <c r="BP35" s="52">
        <v>1</v>
      </c>
      <c r="BQ35" s="52">
        <v>0</v>
      </c>
      <c r="BR35" s="52">
        <v>0</v>
      </c>
      <c r="BS35" s="52">
        <v>0</v>
      </c>
      <c r="BT35" s="52">
        <v>1</v>
      </c>
      <c r="BU35" s="52">
        <v>2</v>
      </c>
      <c r="BV35" s="52">
        <v>1</v>
      </c>
    </row>
    <row r="36" spans="1:74" s="52" customFormat="1" x14ac:dyDescent="0.15">
      <c r="A36" s="52">
        <v>272078</v>
      </c>
      <c r="B36" s="52" t="s">
        <v>197</v>
      </c>
      <c r="C36" s="52" t="s">
        <v>494</v>
      </c>
      <c r="D36" s="52">
        <v>1</v>
      </c>
      <c r="E36" s="52">
        <v>0.59288770000000002</v>
      </c>
      <c r="F36" s="52">
        <v>6.9807740000000003</v>
      </c>
      <c r="G36" s="52">
        <v>0</v>
      </c>
      <c r="H36" s="52">
        <v>1</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494</v>
      </c>
      <c r="D37" s="52">
        <v>3</v>
      </c>
      <c r="E37" s="52">
        <v>4.2992879999999998</v>
      </c>
      <c r="F37" s="52">
        <v>50.620649999999998</v>
      </c>
      <c r="G37" s="52">
        <v>0</v>
      </c>
      <c r="H37" s="52">
        <v>1</v>
      </c>
      <c r="I37" s="52">
        <v>1</v>
      </c>
      <c r="J37" s="52">
        <v>0</v>
      </c>
      <c r="K37" s="52">
        <v>0</v>
      </c>
      <c r="L37" s="52">
        <v>1</v>
      </c>
      <c r="M37" s="52">
        <v>0</v>
      </c>
      <c r="N37" s="52">
        <v>0</v>
      </c>
      <c r="O37" s="52">
        <v>0</v>
      </c>
      <c r="P37" s="52">
        <v>2</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1</v>
      </c>
      <c r="AV37" s="52">
        <v>1</v>
      </c>
      <c r="AW37" s="52">
        <v>0</v>
      </c>
      <c r="AX37" s="52">
        <v>0</v>
      </c>
      <c r="AY37" s="52">
        <v>0</v>
      </c>
      <c r="AZ37" s="52">
        <v>0</v>
      </c>
      <c r="BA37" s="52">
        <v>0</v>
      </c>
      <c r="BB37" s="52">
        <v>0</v>
      </c>
      <c r="BC37" s="52">
        <v>1</v>
      </c>
      <c r="BD37" s="52">
        <v>0</v>
      </c>
      <c r="BE37" s="52">
        <v>0</v>
      </c>
      <c r="BF37" s="52">
        <v>1</v>
      </c>
      <c r="BG37" s="52">
        <v>1</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3</v>
      </c>
      <c r="E38" s="52">
        <v>1.550011</v>
      </c>
      <c r="F38" s="52">
        <v>18.250129999999999</v>
      </c>
      <c r="G38" s="52">
        <v>0</v>
      </c>
      <c r="H38" s="52">
        <v>0</v>
      </c>
      <c r="I38" s="52">
        <v>0</v>
      </c>
      <c r="J38" s="52">
        <v>0</v>
      </c>
      <c r="K38" s="52">
        <v>2</v>
      </c>
      <c r="L38" s="52">
        <v>0</v>
      </c>
      <c r="M38" s="52">
        <v>1</v>
      </c>
      <c r="N38" s="52">
        <v>0</v>
      </c>
      <c r="O38" s="52">
        <v>0</v>
      </c>
      <c r="P38" s="52">
        <v>2</v>
      </c>
      <c r="Q38" s="52">
        <v>1</v>
      </c>
      <c r="R38" s="52">
        <v>0</v>
      </c>
      <c r="S38" s="52">
        <v>2</v>
      </c>
      <c r="T38" s="52">
        <v>1</v>
      </c>
      <c r="U38" s="52">
        <v>0</v>
      </c>
      <c r="V38" s="52">
        <v>0</v>
      </c>
      <c r="W38" s="52">
        <v>0</v>
      </c>
      <c r="X38" s="52">
        <v>0</v>
      </c>
      <c r="Y38" s="52">
        <v>0</v>
      </c>
      <c r="Z38" s="52">
        <v>0</v>
      </c>
      <c r="AA38" s="52">
        <v>0</v>
      </c>
      <c r="AB38" s="52">
        <v>0</v>
      </c>
      <c r="AC38" s="52">
        <v>1</v>
      </c>
      <c r="AD38" s="52">
        <v>1</v>
      </c>
      <c r="AE38" s="52">
        <v>0</v>
      </c>
      <c r="AF38" s="52">
        <v>1</v>
      </c>
      <c r="AG38" s="52">
        <v>0</v>
      </c>
      <c r="AH38" s="52">
        <v>0</v>
      </c>
      <c r="AI38" s="52">
        <v>0</v>
      </c>
      <c r="AJ38" s="52">
        <v>1</v>
      </c>
      <c r="AK38" s="52">
        <v>0</v>
      </c>
      <c r="AL38" s="52">
        <v>0</v>
      </c>
      <c r="AM38" s="52">
        <v>2</v>
      </c>
      <c r="AN38" s="52">
        <v>0</v>
      </c>
      <c r="AO38" s="52">
        <v>0</v>
      </c>
      <c r="AP38" s="52">
        <v>0</v>
      </c>
      <c r="AQ38" s="52">
        <v>0</v>
      </c>
      <c r="AR38" s="52">
        <v>0</v>
      </c>
      <c r="AS38" s="52">
        <v>0</v>
      </c>
      <c r="AT38" s="52">
        <v>0</v>
      </c>
      <c r="AU38" s="52">
        <v>0</v>
      </c>
      <c r="AV38" s="52">
        <v>0</v>
      </c>
      <c r="AW38" s="52">
        <v>0</v>
      </c>
      <c r="AX38" s="52">
        <v>1</v>
      </c>
      <c r="AY38" s="52">
        <v>1</v>
      </c>
      <c r="AZ38" s="52">
        <v>1</v>
      </c>
      <c r="BA38" s="52">
        <v>0</v>
      </c>
      <c r="BB38" s="52">
        <v>0</v>
      </c>
      <c r="BC38" s="52">
        <v>0</v>
      </c>
      <c r="BD38" s="52">
        <v>0</v>
      </c>
      <c r="BE38" s="52">
        <v>1</v>
      </c>
      <c r="BF38" s="52">
        <v>1</v>
      </c>
      <c r="BG38" s="52">
        <v>0</v>
      </c>
      <c r="BH38" s="52">
        <v>0</v>
      </c>
      <c r="BI38" s="52">
        <v>0</v>
      </c>
      <c r="BJ38" s="52">
        <v>1</v>
      </c>
      <c r="BK38" s="52">
        <v>0</v>
      </c>
      <c r="BL38" s="52">
        <v>0</v>
      </c>
      <c r="BM38" s="52">
        <v>1</v>
      </c>
      <c r="BN38" s="52">
        <v>0</v>
      </c>
      <c r="BO38" s="52">
        <v>1</v>
      </c>
      <c r="BP38" s="52">
        <v>1</v>
      </c>
      <c r="BQ38" s="52">
        <v>0</v>
      </c>
      <c r="BR38" s="52">
        <v>0</v>
      </c>
      <c r="BS38" s="52">
        <v>0</v>
      </c>
      <c r="BT38" s="52">
        <v>1</v>
      </c>
      <c r="BU38" s="52">
        <v>1</v>
      </c>
      <c r="BV38" s="52">
        <v>1</v>
      </c>
    </row>
    <row r="39" spans="1:74" s="52" customFormat="1" x14ac:dyDescent="0.15">
      <c r="A39" s="52">
        <v>272116</v>
      </c>
      <c r="B39" s="52" t="s">
        <v>201</v>
      </c>
      <c r="C39" s="52" t="s">
        <v>494</v>
      </c>
      <c r="D39" s="52">
        <v>2</v>
      </c>
      <c r="E39" s="52">
        <v>1.4624159999999999</v>
      </c>
      <c r="F39" s="52">
        <v>17.218769999999999</v>
      </c>
      <c r="G39" s="52">
        <v>0</v>
      </c>
      <c r="H39" s="52">
        <v>0</v>
      </c>
      <c r="I39" s="52">
        <v>0</v>
      </c>
      <c r="J39" s="52">
        <v>0</v>
      </c>
      <c r="K39" s="52">
        <v>1</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1</v>
      </c>
      <c r="AY39" s="52">
        <v>0</v>
      </c>
      <c r="AZ39" s="52">
        <v>0</v>
      </c>
      <c r="BA39" s="52">
        <v>0</v>
      </c>
      <c r="BB39" s="52">
        <v>0</v>
      </c>
      <c r="BC39" s="52">
        <v>0</v>
      </c>
      <c r="BD39" s="52">
        <v>0</v>
      </c>
      <c r="BE39" s="52">
        <v>0</v>
      </c>
      <c r="BF39" s="52">
        <v>0</v>
      </c>
      <c r="BG39" s="52">
        <v>0</v>
      </c>
      <c r="BH39" s="52">
        <v>0</v>
      </c>
      <c r="BI39" s="52">
        <v>2</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494</v>
      </c>
      <c r="D40" s="52">
        <v>1</v>
      </c>
      <c r="E40" s="52">
        <v>0.78179359999999998</v>
      </c>
      <c r="F40" s="52">
        <v>9.2049889999999994</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494</v>
      </c>
      <c r="D41" s="52">
        <v>1</v>
      </c>
      <c r="E41" s="52">
        <v>1.885227</v>
      </c>
      <c r="F41" s="52">
        <v>22.197030000000002</v>
      </c>
      <c r="G41" s="52">
        <v>0</v>
      </c>
      <c r="H41" s="52">
        <v>1</v>
      </c>
      <c r="I41" s="52">
        <v>0</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2</v>
      </c>
      <c r="E42" s="52">
        <v>1.768597</v>
      </c>
      <c r="F42" s="52">
        <v>20.823799999999999</v>
      </c>
      <c r="G42" s="52">
        <v>0</v>
      </c>
      <c r="H42" s="52">
        <v>0</v>
      </c>
      <c r="I42" s="52">
        <v>0</v>
      </c>
      <c r="J42" s="52">
        <v>2</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1</v>
      </c>
      <c r="AZ42" s="52">
        <v>0</v>
      </c>
      <c r="BA42" s="52">
        <v>0</v>
      </c>
      <c r="BB42" s="52">
        <v>0</v>
      </c>
      <c r="BC42" s="52">
        <v>0</v>
      </c>
      <c r="BD42" s="52">
        <v>0</v>
      </c>
      <c r="BE42" s="52">
        <v>1</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494</v>
      </c>
      <c r="D43" s="52">
        <v>2</v>
      </c>
      <c r="E43" s="52">
        <v>3.9936099999999999</v>
      </c>
      <c r="F43" s="52">
        <v>47.021540000000002</v>
      </c>
      <c r="G43" s="52">
        <v>0</v>
      </c>
      <c r="H43" s="52">
        <v>0</v>
      </c>
      <c r="I43" s="52">
        <v>1</v>
      </c>
      <c r="J43" s="52">
        <v>0</v>
      </c>
      <c r="K43" s="52">
        <v>0</v>
      </c>
      <c r="L43" s="52">
        <v>0</v>
      </c>
      <c r="M43" s="52">
        <v>1</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1</v>
      </c>
      <c r="AS43" s="52">
        <v>0</v>
      </c>
      <c r="AT43" s="52">
        <v>0</v>
      </c>
      <c r="AU43" s="52">
        <v>0</v>
      </c>
      <c r="AV43" s="52">
        <v>0</v>
      </c>
      <c r="AW43" s="52">
        <v>0</v>
      </c>
      <c r="AX43" s="52">
        <v>0</v>
      </c>
      <c r="AY43" s="52">
        <v>0</v>
      </c>
      <c r="AZ43" s="52">
        <v>0</v>
      </c>
      <c r="BA43" s="52">
        <v>0</v>
      </c>
      <c r="BB43" s="52">
        <v>0</v>
      </c>
      <c r="BC43" s="52">
        <v>0</v>
      </c>
      <c r="BD43" s="52">
        <v>0</v>
      </c>
      <c r="BE43" s="52">
        <v>1</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272183</v>
      </c>
      <c r="B44" s="52" t="s">
        <v>207</v>
      </c>
      <c r="C44" s="52" t="s">
        <v>494</v>
      </c>
      <c r="D44" s="52">
        <v>2</v>
      </c>
      <c r="E44" s="52">
        <v>3.3812340000000001</v>
      </c>
      <c r="F44" s="52">
        <v>39.811309999999999</v>
      </c>
      <c r="G44" s="52">
        <v>0</v>
      </c>
      <c r="H44" s="52">
        <v>2</v>
      </c>
      <c r="I44" s="52">
        <v>0</v>
      </c>
      <c r="J44" s="52">
        <v>0</v>
      </c>
      <c r="K44" s="52">
        <v>0</v>
      </c>
      <c r="L44" s="52">
        <v>0</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1</v>
      </c>
      <c r="AY44" s="52">
        <v>0</v>
      </c>
      <c r="AZ44" s="52">
        <v>0</v>
      </c>
      <c r="BA44" s="52">
        <v>1</v>
      </c>
      <c r="BB44" s="52">
        <v>0</v>
      </c>
      <c r="BC44" s="52">
        <v>0</v>
      </c>
      <c r="BD44" s="52">
        <v>1</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494</v>
      </c>
      <c r="D45" s="52">
        <v>1</v>
      </c>
      <c r="E45" s="52">
        <v>1.109127</v>
      </c>
      <c r="F45" s="52">
        <v>13.05908</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494</v>
      </c>
      <c r="D46" s="52">
        <v>1</v>
      </c>
      <c r="E46" s="52">
        <v>1.6563969999999999</v>
      </c>
      <c r="F46" s="52">
        <v>19.502739999999999</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1</v>
      </c>
      <c r="AU46" s="52">
        <v>0</v>
      </c>
      <c r="AV46" s="52">
        <v>0</v>
      </c>
      <c r="AW46" s="52">
        <v>0</v>
      </c>
      <c r="AX46" s="52">
        <v>0</v>
      </c>
      <c r="AY46" s="52">
        <v>0</v>
      </c>
      <c r="AZ46" s="52">
        <v>0</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272248</v>
      </c>
      <c r="B47" s="52" t="s">
        <v>210</v>
      </c>
      <c r="C47" s="52" t="s">
        <v>494</v>
      </c>
      <c r="D47" s="52">
        <v>2</v>
      </c>
      <c r="E47" s="52">
        <v>4.6778149999999998</v>
      </c>
      <c r="F47" s="52">
        <v>55.077500000000001</v>
      </c>
      <c r="G47" s="52">
        <v>0</v>
      </c>
      <c r="H47" s="52">
        <v>0</v>
      </c>
      <c r="I47" s="52">
        <v>0</v>
      </c>
      <c r="J47" s="52">
        <v>1</v>
      </c>
      <c r="K47" s="52">
        <v>0</v>
      </c>
      <c r="L47" s="52">
        <v>0</v>
      </c>
      <c r="M47" s="52">
        <v>1</v>
      </c>
      <c r="N47" s="52">
        <v>0</v>
      </c>
      <c r="O47" s="52">
        <v>0</v>
      </c>
      <c r="P47" s="52">
        <v>0</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2</v>
      </c>
      <c r="BD47" s="52">
        <v>0</v>
      </c>
      <c r="BE47" s="52">
        <v>0</v>
      </c>
      <c r="BF47" s="52">
        <v>0</v>
      </c>
      <c r="BG47" s="52">
        <v>2</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494</v>
      </c>
      <c r="D48" s="52">
        <v>5</v>
      </c>
      <c r="E48" s="52">
        <v>2.0952500000000001</v>
      </c>
      <c r="F48" s="52">
        <v>24.669879999999999</v>
      </c>
      <c r="G48" s="52">
        <v>0</v>
      </c>
      <c r="H48" s="52">
        <v>1</v>
      </c>
      <c r="I48" s="52">
        <v>0</v>
      </c>
      <c r="J48" s="52">
        <v>2</v>
      </c>
      <c r="K48" s="52">
        <v>0</v>
      </c>
      <c r="L48" s="52">
        <v>1</v>
      </c>
      <c r="M48" s="52">
        <v>1</v>
      </c>
      <c r="N48" s="52">
        <v>0</v>
      </c>
      <c r="O48" s="52">
        <v>0</v>
      </c>
      <c r="P48" s="52">
        <v>2</v>
      </c>
      <c r="Q48" s="52">
        <v>3</v>
      </c>
      <c r="R48" s="52">
        <v>0</v>
      </c>
      <c r="S48" s="52">
        <v>1</v>
      </c>
      <c r="T48" s="52">
        <v>0</v>
      </c>
      <c r="U48" s="52">
        <v>4</v>
      </c>
      <c r="V48" s="52">
        <v>0</v>
      </c>
      <c r="W48" s="52">
        <v>4</v>
      </c>
      <c r="X48" s="52">
        <v>0</v>
      </c>
      <c r="Y48" s="52">
        <v>0</v>
      </c>
      <c r="Z48" s="52">
        <v>2</v>
      </c>
      <c r="AA48" s="52">
        <v>2</v>
      </c>
      <c r="AB48" s="52">
        <v>0</v>
      </c>
      <c r="AC48" s="52">
        <v>4</v>
      </c>
      <c r="AD48" s="52">
        <v>0</v>
      </c>
      <c r="AE48" s="52">
        <v>0</v>
      </c>
      <c r="AF48" s="52">
        <v>0</v>
      </c>
      <c r="AG48" s="52">
        <v>0</v>
      </c>
      <c r="AH48" s="52">
        <v>1</v>
      </c>
      <c r="AI48" s="52">
        <v>0</v>
      </c>
      <c r="AJ48" s="52">
        <v>4</v>
      </c>
      <c r="AK48" s="52">
        <v>0</v>
      </c>
      <c r="AL48" s="52">
        <v>0</v>
      </c>
      <c r="AM48" s="52">
        <v>0</v>
      </c>
      <c r="AN48" s="52">
        <v>1</v>
      </c>
      <c r="AO48" s="52">
        <v>0</v>
      </c>
      <c r="AP48" s="52">
        <v>0</v>
      </c>
      <c r="AQ48" s="52">
        <v>0</v>
      </c>
      <c r="AR48" s="52">
        <v>0</v>
      </c>
      <c r="AS48" s="52">
        <v>0</v>
      </c>
      <c r="AT48" s="52">
        <v>0</v>
      </c>
      <c r="AU48" s="52">
        <v>1</v>
      </c>
      <c r="AV48" s="52">
        <v>0</v>
      </c>
      <c r="AW48" s="52">
        <v>2</v>
      </c>
      <c r="AX48" s="52">
        <v>0</v>
      </c>
      <c r="AY48" s="52">
        <v>1</v>
      </c>
      <c r="AZ48" s="52">
        <v>0</v>
      </c>
      <c r="BA48" s="52">
        <v>0</v>
      </c>
      <c r="BB48" s="52">
        <v>0</v>
      </c>
      <c r="BC48" s="52">
        <v>1</v>
      </c>
      <c r="BD48" s="52">
        <v>0</v>
      </c>
      <c r="BE48" s="52">
        <v>1</v>
      </c>
      <c r="BF48" s="52">
        <v>0</v>
      </c>
      <c r="BG48" s="52">
        <v>1</v>
      </c>
      <c r="BH48" s="52">
        <v>0</v>
      </c>
      <c r="BI48" s="52">
        <v>0</v>
      </c>
      <c r="BJ48" s="52">
        <v>3</v>
      </c>
      <c r="BK48" s="52">
        <v>0</v>
      </c>
      <c r="BL48" s="52">
        <v>1</v>
      </c>
      <c r="BM48" s="52">
        <v>4</v>
      </c>
      <c r="BN48" s="52">
        <v>1</v>
      </c>
      <c r="BO48" s="52">
        <v>0</v>
      </c>
      <c r="BP48" s="52">
        <v>0</v>
      </c>
      <c r="BQ48" s="52">
        <v>0</v>
      </c>
      <c r="BR48" s="52">
        <v>0</v>
      </c>
      <c r="BS48" s="52">
        <v>2</v>
      </c>
      <c r="BT48" s="52">
        <v>1</v>
      </c>
      <c r="BU48" s="52">
        <v>3</v>
      </c>
      <c r="BV48" s="52">
        <v>1</v>
      </c>
    </row>
    <row r="49" spans="1:74" s="52" customFormat="1" x14ac:dyDescent="0.15">
      <c r="A49" s="52">
        <v>272302</v>
      </c>
      <c r="B49" s="52" t="s">
        <v>216</v>
      </c>
      <c r="C49" s="52" t="s">
        <v>494</v>
      </c>
      <c r="D49" s="52">
        <v>2</v>
      </c>
      <c r="E49" s="52">
        <v>5.3174520000000003</v>
      </c>
      <c r="F49" s="52">
        <v>62.608710000000002</v>
      </c>
      <c r="G49" s="52">
        <v>0</v>
      </c>
      <c r="H49" s="52">
        <v>0</v>
      </c>
      <c r="I49" s="52">
        <v>0</v>
      </c>
      <c r="J49" s="52">
        <v>1</v>
      </c>
      <c r="K49" s="52">
        <v>0</v>
      </c>
      <c r="L49" s="52">
        <v>0</v>
      </c>
      <c r="M49" s="52">
        <v>1</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0</v>
      </c>
      <c r="AT49" s="52">
        <v>0</v>
      </c>
      <c r="AU49" s="52">
        <v>0</v>
      </c>
      <c r="AV49" s="52">
        <v>0</v>
      </c>
      <c r="AW49" s="52">
        <v>0</v>
      </c>
      <c r="AX49" s="52">
        <v>0</v>
      </c>
      <c r="AY49" s="52">
        <v>0</v>
      </c>
      <c r="AZ49" s="52">
        <v>0</v>
      </c>
      <c r="BA49" s="52">
        <v>0</v>
      </c>
      <c r="BB49" s="52">
        <v>0</v>
      </c>
      <c r="BC49" s="52">
        <v>1</v>
      </c>
      <c r="BD49" s="52">
        <v>1</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272311</v>
      </c>
      <c r="B50" s="52" t="s">
        <v>217</v>
      </c>
      <c r="C50" s="52" t="s">
        <v>494</v>
      </c>
      <c r="D50" s="52">
        <v>1</v>
      </c>
      <c r="E50" s="52">
        <v>3.602176</v>
      </c>
      <c r="F50" s="52">
        <v>42.41272</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273619</v>
      </c>
      <c r="B51" t="s">
        <v>219</v>
      </c>
      <c r="C51" t="s">
        <v>494</v>
      </c>
      <c r="D51">
        <v>1</v>
      </c>
      <c r="E51">
        <v>4.6988060000000003</v>
      </c>
      <c r="F51">
        <v>55.324649999999998</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1</v>
      </c>
      <c r="BC51">
        <v>0</v>
      </c>
      <c r="BD51">
        <v>1</v>
      </c>
      <c r="BE51">
        <v>0</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85" spans="1:75" x14ac:dyDescent="0.15">
      <c r="B85" s="52">
        <v>271004</v>
      </c>
      <c r="C85" t="s">
        <v>427</v>
      </c>
      <c r="D85">
        <f>IFERROR(VLOOKUP($B85,$A$8:$BW$70,D$88,FALSE),0)</f>
        <v>32</v>
      </c>
      <c r="E85">
        <f t="shared" ref="E85:BP85" si="0">IFERROR(VLOOKUP($B85,$A$8:$BW$70,E88,FALSE),0)</f>
        <v>2.428426</v>
      </c>
      <c r="F85">
        <f t="shared" si="0"/>
        <v>28.592759999999998</v>
      </c>
      <c r="G85">
        <f t="shared" si="0"/>
        <v>0</v>
      </c>
      <c r="H85">
        <f t="shared" si="0"/>
        <v>5</v>
      </c>
      <c r="I85">
        <f t="shared" si="0"/>
        <v>6</v>
      </c>
      <c r="J85">
        <f t="shared" si="0"/>
        <v>6</v>
      </c>
      <c r="K85">
        <f t="shared" si="0"/>
        <v>4</v>
      </c>
      <c r="L85">
        <f t="shared" si="0"/>
        <v>5</v>
      </c>
      <c r="M85">
        <f t="shared" si="0"/>
        <v>5</v>
      </c>
      <c r="N85">
        <f t="shared" si="0"/>
        <v>1</v>
      </c>
      <c r="O85">
        <f t="shared" si="0"/>
        <v>0</v>
      </c>
      <c r="P85">
        <f t="shared" si="0"/>
        <v>10</v>
      </c>
      <c r="Q85">
        <f t="shared" si="0"/>
        <v>22</v>
      </c>
      <c r="R85">
        <f t="shared" si="0"/>
        <v>0</v>
      </c>
      <c r="S85">
        <f t="shared" si="0"/>
        <v>3</v>
      </c>
      <c r="T85">
        <f t="shared" si="0"/>
        <v>8</v>
      </c>
      <c r="U85">
        <f t="shared" si="0"/>
        <v>20</v>
      </c>
      <c r="V85">
        <f t="shared" si="0"/>
        <v>2</v>
      </c>
      <c r="W85">
        <f t="shared" si="0"/>
        <v>18</v>
      </c>
      <c r="X85">
        <f t="shared" si="0"/>
        <v>0</v>
      </c>
      <c r="Y85">
        <f t="shared" si="0"/>
        <v>1</v>
      </c>
      <c r="Z85">
        <f t="shared" si="0"/>
        <v>8</v>
      </c>
      <c r="AA85">
        <f t="shared" si="0"/>
        <v>9</v>
      </c>
      <c r="AB85">
        <f t="shared" si="0"/>
        <v>1</v>
      </c>
      <c r="AC85">
        <f t="shared" si="0"/>
        <v>18</v>
      </c>
      <c r="AD85">
        <f t="shared" si="0"/>
        <v>7</v>
      </c>
      <c r="AE85">
        <f t="shared" si="0"/>
        <v>0</v>
      </c>
      <c r="AF85">
        <f t="shared" si="0"/>
        <v>1</v>
      </c>
      <c r="AG85">
        <f t="shared" si="0"/>
        <v>0</v>
      </c>
      <c r="AH85">
        <f t="shared" si="0"/>
        <v>6</v>
      </c>
      <c r="AI85">
        <f t="shared" si="0"/>
        <v>0</v>
      </c>
      <c r="AJ85">
        <f t="shared" si="0"/>
        <v>21</v>
      </c>
      <c r="AK85">
        <f t="shared" si="0"/>
        <v>0</v>
      </c>
      <c r="AL85">
        <f t="shared" si="0"/>
        <v>0</v>
      </c>
      <c r="AM85">
        <f t="shared" si="0"/>
        <v>7</v>
      </c>
      <c r="AN85">
        <f t="shared" si="0"/>
        <v>1</v>
      </c>
      <c r="AO85">
        <f t="shared" si="0"/>
        <v>3</v>
      </c>
      <c r="AP85">
        <f t="shared" si="0"/>
        <v>0</v>
      </c>
      <c r="AQ85">
        <f t="shared" si="0"/>
        <v>2</v>
      </c>
      <c r="AR85">
        <f t="shared" si="0"/>
        <v>2</v>
      </c>
      <c r="AS85">
        <f t="shared" si="0"/>
        <v>1</v>
      </c>
      <c r="AT85">
        <f t="shared" si="0"/>
        <v>2</v>
      </c>
      <c r="AU85">
        <f t="shared" si="0"/>
        <v>1</v>
      </c>
      <c r="AV85">
        <f t="shared" si="0"/>
        <v>1</v>
      </c>
      <c r="AW85">
        <f t="shared" si="0"/>
        <v>3</v>
      </c>
      <c r="AX85">
        <f t="shared" si="0"/>
        <v>4</v>
      </c>
      <c r="AY85">
        <f t="shared" si="0"/>
        <v>2</v>
      </c>
      <c r="AZ85">
        <f t="shared" si="0"/>
        <v>3</v>
      </c>
      <c r="BA85">
        <f t="shared" si="0"/>
        <v>2</v>
      </c>
      <c r="BB85">
        <f t="shared" si="0"/>
        <v>2</v>
      </c>
      <c r="BC85">
        <f t="shared" si="0"/>
        <v>7</v>
      </c>
      <c r="BD85">
        <f t="shared" si="0"/>
        <v>2</v>
      </c>
      <c r="BE85">
        <f t="shared" si="0"/>
        <v>7</v>
      </c>
      <c r="BF85">
        <f t="shared" si="0"/>
        <v>6</v>
      </c>
      <c r="BG85">
        <f t="shared" si="0"/>
        <v>2</v>
      </c>
      <c r="BH85">
        <f t="shared" si="0"/>
        <v>5</v>
      </c>
      <c r="BI85">
        <f t="shared" si="0"/>
        <v>4</v>
      </c>
      <c r="BJ85">
        <f t="shared" si="0"/>
        <v>5</v>
      </c>
      <c r="BK85">
        <f t="shared" si="0"/>
        <v>1</v>
      </c>
      <c r="BL85">
        <f t="shared" si="0"/>
        <v>6</v>
      </c>
      <c r="BM85">
        <f t="shared" si="0"/>
        <v>16</v>
      </c>
      <c r="BN85">
        <f t="shared" si="0"/>
        <v>10</v>
      </c>
      <c r="BO85">
        <f t="shared" si="0"/>
        <v>4</v>
      </c>
      <c r="BP85">
        <f t="shared" si="0"/>
        <v>2</v>
      </c>
      <c r="BQ85">
        <f t="shared" ref="BQ85:BW85" si="1">IFERROR(VLOOKUP($B85,$A$8:$BW$70,BQ88,FALSE),0)</f>
        <v>2</v>
      </c>
      <c r="BR85">
        <f t="shared" si="1"/>
        <v>0</v>
      </c>
      <c r="BS85">
        <f t="shared" si="1"/>
        <v>3</v>
      </c>
      <c r="BT85">
        <f t="shared" si="1"/>
        <v>3</v>
      </c>
      <c r="BU85">
        <f t="shared" si="1"/>
        <v>23</v>
      </c>
      <c r="BV85">
        <f t="shared" si="1"/>
        <v>6</v>
      </c>
      <c r="BW85">
        <f t="shared" si="1"/>
        <v>0</v>
      </c>
    </row>
    <row r="86" spans="1:75" x14ac:dyDescent="0.15">
      <c r="B86" s="52">
        <v>271403</v>
      </c>
      <c r="C86" t="s">
        <v>428</v>
      </c>
      <c r="D86">
        <f>IFERROR(VLOOKUP($B86,$A$8:$BW$70,D$88,FALSE),0)</f>
        <v>9</v>
      </c>
      <c r="E86">
        <f t="shared" ref="E86:BP86" si="2">IFERROR(VLOOKUP($B86,$A$8:$BW$70,E$88,FALSE),0)</f>
        <v>2.2353969999999999</v>
      </c>
      <c r="F86">
        <f t="shared" si="2"/>
        <v>26.32</v>
      </c>
      <c r="G86">
        <f t="shared" si="2"/>
        <v>2</v>
      </c>
      <c r="H86">
        <f t="shared" si="2"/>
        <v>0</v>
      </c>
      <c r="I86">
        <f t="shared" si="2"/>
        <v>2</v>
      </c>
      <c r="J86">
        <f t="shared" si="2"/>
        <v>1</v>
      </c>
      <c r="K86">
        <f t="shared" si="2"/>
        <v>1</v>
      </c>
      <c r="L86">
        <f t="shared" si="2"/>
        <v>0</v>
      </c>
      <c r="M86">
        <f t="shared" si="2"/>
        <v>2</v>
      </c>
      <c r="N86">
        <f t="shared" si="2"/>
        <v>1</v>
      </c>
      <c r="O86">
        <f t="shared" si="2"/>
        <v>0</v>
      </c>
      <c r="P86">
        <f t="shared" si="2"/>
        <v>8</v>
      </c>
      <c r="Q86">
        <f t="shared" si="2"/>
        <v>1</v>
      </c>
      <c r="R86">
        <f t="shared" si="2"/>
        <v>0</v>
      </c>
      <c r="S86">
        <f t="shared" si="2"/>
        <v>0</v>
      </c>
      <c r="T86">
        <f t="shared" si="2"/>
        <v>2</v>
      </c>
      <c r="U86">
        <f t="shared" si="2"/>
        <v>7</v>
      </c>
      <c r="V86">
        <f t="shared" si="2"/>
        <v>1</v>
      </c>
      <c r="W86">
        <f t="shared" si="2"/>
        <v>6</v>
      </c>
      <c r="X86">
        <f t="shared" si="2"/>
        <v>0</v>
      </c>
      <c r="Y86">
        <f t="shared" si="2"/>
        <v>0</v>
      </c>
      <c r="Z86">
        <f t="shared" si="2"/>
        <v>4</v>
      </c>
      <c r="AA86">
        <f t="shared" si="2"/>
        <v>2</v>
      </c>
      <c r="AB86">
        <f t="shared" si="2"/>
        <v>0</v>
      </c>
      <c r="AC86">
        <f t="shared" si="2"/>
        <v>4</v>
      </c>
      <c r="AD86">
        <f t="shared" si="2"/>
        <v>2</v>
      </c>
      <c r="AE86">
        <f t="shared" si="2"/>
        <v>0</v>
      </c>
      <c r="AF86">
        <f t="shared" si="2"/>
        <v>0</v>
      </c>
      <c r="AG86">
        <f t="shared" si="2"/>
        <v>0</v>
      </c>
      <c r="AH86">
        <f t="shared" si="2"/>
        <v>3</v>
      </c>
      <c r="AI86">
        <f t="shared" si="2"/>
        <v>0</v>
      </c>
      <c r="AJ86">
        <f t="shared" si="2"/>
        <v>7</v>
      </c>
      <c r="AK86">
        <f t="shared" si="2"/>
        <v>0</v>
      </c>
      <c r="AL86">
        <f t="shared" si="2"/>
        <v>0</v>
      </c>
      <c r="AM86">
        <f t="shared" si="2"/>
        <v>2</v>
      </c>
      <c r="AN86">
        <f t="shared" si="2"/>
        <v>0</v>
      </c>
      <c r="AO86">
        <f t="shared" si="2"/>
        <v>0</v>
      </c>
      <c r="AP86">
        <f t="shared" si="2"/>
        <v>0</v>
      </c>
      <c r="AQ86">
        <f t="shared" si="2"/>
        <v>0</v>
      </c>
      <c r="AR86">
        <f t="shared" si="2"/>
        <v>2</v>
      </c>
      <c r="AS86">
        <f t="shared" si="2"/>
        <v>0</v>
      </c>
      <c r="AT86">
        <f t="shared" si="2"/>
        <v>0</v>
      </c>
      <c r="AU86">
        <f t="shared" si="2"/>
        <v>1</v>
      </c>
      <c r="AV86">
        <f t="shared" si="2"/>
        <v>0</v>
      </c>
      <c r="AW86">
        <f t="shared" si="2"/>
        <v>0</v>
      </c>
      <c r="AX86">
        <f t="shared" si="2"/>
        <v>0</v>
      </c>
      <c r="AY86">
        <f t="shared" si="2"/>
        <v>0</v>
      </c>
      <c r="AZ86">
        <f t="shared" si="2"/>
        <v>0</v>
      </c>
      <c r="BA86">
        <f t="shared" si="2"/>
        <v>1</v>
      </c>
      <c r="BB86">
        <f t="shared" si="2"/>
        <v>1</v>
      </c>
      <c r="BC86">
        <f t="shared" si="2"/>
        <v>4</v>
      </c>
      <c r="BD86">
        <f t="shared" si="2"/>
        <v>1</v>
      </c>
      <c r="BE86">
        <f t="shared" si="2"/>
        <v>2</v>
      </c>
      <c r="BF86">
        <f t="shared" si="2"/>
        <v>2</v>
      </c>
      <c r="BG86">
        <f t="shared" si="2"/>
        <v>0</v>
      </c>
      <c r="BH86">
        <f t="shared" si="2"/>
        <v>2</v>
      </c>
      <c r="BI86">
        <f t="shared" si="2"/>
        <v>1</v>
      </c>
      <c r="BJ86">
        <f t="shared" si="2"/>
        <v>1</v>
      </c>
      <c r="BK86">
        <f t="shared" si="2"/>
        <v>0</v>
      </c>
      <c r="BL86">
        <f t="shared" si="2"/>
        <v>2</v>
      </c>
      <c r="BM86">
        <f t="shared" si="2"/>
        <v>8</v>
      </c>
      <c r="BN86">
        <f t="shared" si="2"/>
        <v>1</v>
      </c>
      <c r="BO86">
        <f t="shared" si="2"/>
        <v>1</v>
      </c>
      <c r="BP86">
        <f t="shared" si="2"/>
        <v>0</v>
      </c>
      <c r="BQ86">
        <f t="shared" ref="BQ86:BW86" si="3">IFERROR(VLOOKUP($B86,$A$8:$BW$70,BQ$88,FALSE),0)</f>
        <v>1</v>
      </c>
      <c r="BR86">
        <f t="shared" si="3"/>
        <v>0</v>
      </c>
      <c r="BS86">
        <f t="shared" si="3"/>
        <v>0</v>
      </c>
      <c r="BT86">
        <f t="shared" si="3"/>
        <v>2</v>
      </c>
      <c r="BU86">
        <f t="shared" si="3"/>
        <v>5</v>
      </c>
      <c r="BV86">
        <f t="shared" si="3"/>
        <v>2</v>
      </c>
      <c r="BW86">
        <f t="shared" si="3"/>
        <v>0</v>
      </c>
    </row>
    <row r="87" spans="1:75" x14ac:dyDescent="0.15">
      <c r="C87" t="s">
        <v>429</v>
      </c>
      <c r="D87">
        <f>SUM(D8:D83)</f>
        <v>123</v>
      </c>
      <c r="G87">
        <f t="shared" ref="G87:BR87" si="4">SUM(G8:G83)</f>
        <v>5</v>
      </c>
      <c r="H87">
        <f t="shared" si="4"/>
        <v>18</v>
      </c>
      <c r="I87">
        <f t="shared" si="4"/>
        <v>20</v>
      </c>
      <c r="J87">
        <f t="shared" si="4"/>
        <v>23</v>
      </c>
      <c r="K87">
        <f t="shared" si="4"/>
        <v>18</v>
      </c>
      <c r="L87">
        <f t="shared" si="4"/>
        <v>15</v>
      </c>
      <c r="M87">
        <f t="shared" si="4"/>
        <v>20</v>
      </c>
      <c r="N87">
        <f t="shared" si="4"/>
        <v>4</v>
      </c>
      <c r="O87">
        <f t="shared" si="4"/>
        <v>0</v>
      </c>
      <c r="P87">
        <f t="shared" si="4"/>
        <v>65</v>
      </c>
      <c r="Q87">
        <f t="shared" si="4"/>
        <v>58</v>
      </c>
      <c r="R87">
        <f t="shared" si="4"/>
        <v>0</v>
      </c>
      <c r="S87">
        <f t="shared" si="4"/>
        <v>6</v>
      </c>
      <c r="T87">
        <f t="shared" si="4"/>
        <v>14</v>
      </c>
      <c r="U87">
        <f t="shared" si="4"/>
        <v>36</v>
      </c>
      <c r="V87">
        <f t="shared" si="4"/>
        <v>6</v>
      </c>
      <c r="W87">
        <f t="shared" si="4"/>
        <v>30</v>
      </c>
      <c r="X87">
        <f t="shared" si="4"/>
        <v>0</v>
      </c>
      <c r="Y87">
        <f t="shared" si="4"/>
        <v>1</v>
      </c>
      <c r="Z87">
        <f t="shared" si="4"/>
        <v>15</v>
      </c>
      <c r="AA87">
        <f t="shared" si="4"/>
        <v>14</v>
      </c>
      <c r="AB87">
        <f t="shared" si="4"/>
        <v>1</v>
      </c>
      <c r="AC87">
        <f t="shared" si="4"/>
        <v>32</v>
      </c>
      <c r="AD87">
        <f t="shared" si="4"/>
        <v>10</v>
      </c>
      <c r="AE87">
        <f t="shared" si="4"/>
        <v>0</v>
      </c>
      <c r="AF87">
        <f t="shared" si="4"/>
        <v>3</v>
      </c>
      <c r="AG87">
        <f t="shared" si="4"/>
        <v>0</v>
      </c>
      <c r="AH87">
        <f t="shared" si="4"/>
        <v>12</v>
      </c>
      <c r="AI87">
        <f t="shared" si="4"/>
        <v>0</v>
      </c>
      <c r="AJ87">
        <f t="shared" si="4"/>
        <v>41</v>
      </c>
      <c r="AK87">
        <f t="shared" si="4"/>
        <v>0</v>
      </c>
      <c r="AL87">
        <f t="shared" si="4"/>
        <v>0</v>
      </c>
      <c r="AM87">
        <f t="shared" si="4"/>
        <v>11</v>
      </c>
      <c r="AN87">
        <f t="shared" si="4"/>
        <v>2</v>
      </c>
      <c r="AO87">
        <f t="shared" si="4"/>
        <v>3</v>
      </c>
      <c r="AP87">
        <f t="shared" si="4"/>
        <v>0</v>
      </c>
      <c r="AQ87">
        <f t="shared" si="4"/>
        <v>6</v>
      </c>
      <c r="AR87">
        <f t="shared" si="4"/>
        <v>11</v>
      </c>
      <c r="AS87">
        <f t="shared" si="4"/>
        <v>3</v>
      </c>
      <c r="AT87">
        <f t="shared" si="4"/>
        <v>7</v>
      </c>
      <c r="AU87">
        <f t="shared" si="4"/>
        <v>9</v>
      </c>
      <c r="AV87">
        <f t="shared" si="4"/>
        <v>4</v>
      </c>
      <c r="AW87">
        <f t="shared" si="4"/>
        <v>10</v>
      </c>
      <c r="AX87">
        <f t="shared" si="4"/>
        <v>13</v>
      </c>
      <c r="AY87">
        <f t="shared" si="4"/>
        <v>8</v>
      </c>
      <c r="AZ87">
        <f t="shared" si="4"/>
        <v>7</v>
      </c>
      <c r="BA87">
        <f t="shared" si="4"/>
        <v>8</v>
      </c>
      <c r="BB87">
        <f t="shared" si="4"/>
        <v>7</v>
      </c>
      <c r="BC87">
        <f t="shared" si="4"/>
        <v>30</v>
      </c>
      <c r="BD87">
        <f t="shared" si="4"/>
        <v>13</v>
      </c>
      <c r="BE87">
        <f t="shared" si="4"/>
        <v>24</v>
      </c>
      <c r="BF87">
        <f t="shared" si="4"/>
        <v>22</v>
      </c>
      <c r="BG87">
        <f t="shared" si="4"/>
        <v>10</v>
      </c>
      <c r="BH87">
        <f t="shared" si="4"/>
        <v>18</v>
      </c>
      <c r="BI87">
        <f t="shared" si="4"/>
        <v>15</v>
      </c>
      <c r="BJ87">
        <f t="shared" si="4"/>
        <v>19</v>
      </c>
      <c r="BK87">
        <f t="shared" si="4"/>
        <v>2</v>
      </c>
      <c r="BL87">
        <f t="shared" si="4"/>
        <v>10</v>
      </c>
      <c r="BM87">
        <f t="shared" si="4"/>
        <v>33</v>
      </c>
      <c r="BN87">
        <f t="shared" si="4"/>
        <v>12</v>
      </c>
      <c r="BO87">
        <f t="shared" si="4"/>
        <v>9</v>
      </c>
      <c r="BP87">
        <f t="shared" si="4"/>
        <v>4</v>
      </c>
      <c r="BQ87">
        <f t="shared" si="4"/>
        <v>6</v>
      </c>
      <c r="BR87">
        <f t="shared" si="4"/>
        <v>0</v>
      </c>
      <c r="BS87">
        <f t="shared" ref="BS87:BW87" si="5">SUM(BS8:BS83)</f>
        <v>5</v>
      </c>
      <c r="BT87">
        <f t="shared" si="5"/>
        <v>10</v>
      </c>
      <c r="BU87">
        <f t="shared" si="5"/>
        <v>36</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82</v>
      </c>
      <c r="E90">
        <v>1.9198500000000001</v>
      </c>
      <c r="F90">
        <v>22.604690000000002</v>
      </c>
      <c r="G90">
        <v>3</v>
      </c>
      <c r="H90">
        <v>13</v>
      </c>
      <c r="I90">
        <v>12</v>
      </c>
      <c r="J90">
        <v>16</v>
      </c>
      <c r="K90">
        <v>13</v>
      </c>
      <c r="L90">
        <v>10</v>
      </c>
      <c r="M90">
        <v>13</v>
      </c>
      <c r="N90">
        <v>2</v>
      </c>
      <c r="O90">
        <v>0</v>
      </c>
      <c r="P90">
        <v>47</v>
      </c>
      <c r="Q90">
        <v>35</v>
      </c>
      <c r="R90">
        <v>0</v>
      </c>
      <c r="S90">
        <v>6</v>
      </c>
      <c r="T90">
        <v>23</v>
      </c>
      <c r="U90">
        <v>52</v>
      </c>
      <c r="V90">
        <v>10</v>
      </c>
      <c r="W90">
        <v>42</v>
      </c>
      <c r="X90">
        <v>0</v>
      </c>
      <c r="Y90">
        <v>4</v>
      </c>
      <c r="Z90">
        <v>20</v>
      </c>
      <c r="AA90">
        <v>18</v>
      </c>
      <c r="AB90">
        <v>1</v>
      </c>
      <c r="AC90">
        <v>46</v>
      </c>
      <c r="AD90">
        <v>12</v>
      </c>
      <c r="AE90">
        <v>1</v>
      </c>
      <c r="AF90">
        <v>3</v>
      </c>
      <c r="AG90">
        <v>0</v>
      </c>
      <c r="AH90">
        <v>20</v>
      </c>
      <c r="AI90">
        <v>0</v>
      </c>
      <c r="AJ90">
        <v>57</v>
      </c>
      <c r="AK90">
        <v>0</v>
      </c>
      <c r="AL90">
        <v>3</v>
      </c>
      <c r="AM90">
        <v>14</v>
      </c>
      <c r="AN90">
        <v>5</v>
      </c>
      <c r="AO90">
        <v>3</v>
      </c>
      <c r="AP90">
        <v>0</v>
      </c>
      <c r="AQ90">
        <v>4</v>
      </c>
      <c r="AR90">
        <v>7</v>
      </c>
      <c r="AS90">
        <v>2</v>
      </c>
      <c r="AT90">
        <v>5</v>
      </c>
      <c r="AU90">
        <v>7</v>
      </c>
      <c r="AV90">
        <v>3</v>
      </c>
      <c r="AW90">
        <v>7</v>
      </c>
      <c r="AX90">
        <v>9</v>
      </c>
      <c r="AY90">
        <v>6</v>
      </c>
      <c r="AZ90">
        <v>4</v>
      </c>
      <c r="BA90">
        <v>5</v>
      </c>
      <c r="BB90">
        <v>4</v>
      </c>
      <c r="BC90">
        <v>19</v>
      </c>
      <c r="BD90">
        <v>10</v>
      </c>
      <c r="BE90">
        <v>15</v>
      </c>
      <c r="BF90">
        <v>14</v>
      </c>
      <c r="BG90">
        <v>8</v>
      </c>
      <c r="BH90">
        <v>11</v>
      </c>
      <c r="BI90">
        <v>10</v>
      </c>
      <c r="BJ90">
        <v>13</v>
      </c>
      <c r="BK90">
        <v>1</v>
      </c>
      <c r="BL90">
        <v>19</v>
      </c>
      <c r="BM90">
        <v>47</v>
      </c>
      <c r="BN90">
        <v>21</v>
      </c>
      <c r="BO90">
        <v>13</v>
      </c>
      <c r="BP90">
        <v>7</v>
      </c>
      <c r="BQ90">
        <v>6</v>
      </c>
      <c r="BR90">
        <v>3</v>
      </c>
      <c r="BS90">
        <v>5</v>
      </c>
      <c r="BT90">
        <v>13</v>
      </c>
      <c r="BU90">
        <v>53</v>
      </c>
      <c r="BV90">
        <v>16</v>
      </c>
    </row>
    <row r="91" spans="1:75" x14ac:dyDescent="0.15">
      <c r="B91" t="s">
        <v>504</v>
      </c>
    </row>
    <row r="92" spans="1:75" x14ac:dyDescent="0.15">
      <c r="D92">
        <f>D87-D85-D86</f>
        <v>82</v>
      </c>
    </row>
    <row r="100" spans="1:6" s="147" customFormat="1" x14ac:dyDescent="0.15"/>
    <row r="101" spans="1:6" x14ac:dyDescent="0.15">
      <c r="A101" s="52">
        <v>271004</v>
      </c>
      <c r="B101" s="52" t="s">
        <v>172</v>
      </c>
      <c r="C101" s="52" t="s">
        <v>494</v>
      </c>
      <c r="D101" s="52">
        <v>23</v>
      </c>
      <c r="E101" s="52">
        <v>1.7570110000000001</v>
      </c>
      <c r="F101" s="52">
        <v>20.687390000000001</v>
      </c>
    </row>
    <row r="102" spans="1:6" x14ac:dyDescent="0.15">
      <c r="A102" s="52">
        <v>271047</v>
      </c>
      <c r="B102" s="52" t="s">
        <v>494</v>
      </c>
      <c r="C102" s="52" t="s">
        <v>174</v>
      </c>
      <c r="D102" s="52">
        <v>1</v>
      </c>
      <c r="E102" s="52">
        <v>3.010869</v>
      </c>
      <c r="F102" s="52">
        <v>35.450560000000003</v>
      </c>
    </row>
    <row r="103" spans="1:6" x14ac:dyDescent="0.15">
      <c r="A103" s="52">
        <v>271063</v>
      </c>
      <c r="B103" s="52" t="s">
        <v>494</v>
      </c>
      <c r="C103" s="52" t="s">
        <v>377</v>
      </c>
      <c r="D103" s="52">
        <v>1</v>
      </c>
      <c r="E103" s="52">
        <v>2.2369859999999999</v>
      </c>
      <c r="F103" s="52">
        <v>26.338709999999999</v>
      </c>
    </row>
    <row r="104" spans="1:6" x14ac:dyDescent="0.15">
      <c r="A104" s="52">
        <v>271071</v>
      </c>
      <c r="B104" s="52" t="s">
        <v>494</v>
      </c>
      <c r="C104" s="52" t="s">
        <v>378</v>
      </c>
      <c r="D104" s="52">
        <v>2</v>
      </c>
      <c r="E104" s="52">
        <v>4.9592099999999997</v>
      </c>
      <c r="F104" s="52">
        <v>58.390700000000002</v>
      </c>
    </row>
    <row r="105" spans="1:6" x14ac:dyDescent="0.15">
      <c r="A105" s="52">
        <v>271080</v>
      </c>
      <c r="B105" s="52" t="s">
        <v>494</v>
      </c>
      <c r="C105" s="52" t="s">
        <v>175</v>
      </c>
      <c r="D105" s="52">
        <v>1</v>
      </c>
      <c r="E105" s="52">
        <v>3.028009</v>
      </c>
      <c r="F105" s="52">
        <v>35.652369999999998</v>
      </c>
    </row>
    <row r="106" spans="1:6" x14ac:dyDescent="0.15">
      <c r="A106" s="52">
        <v>271144</v>
      </c>
      <c r="B106" s="52" t="s">
        <v>494</v>
      </c>
      <c r="C106" s="52" t="s">
        <v>379</v>
      </c>
      <c r="D106" s="52">
        <v>2</v>
      </c>
      <c r="E106" s="52">
        <v>2.3611360000000001</v>
      </c>
      <c r="F106" s="52">
        <v>27.800470000000001</v>
      </c>
    </row>
    <row r="107" spans="1:6" x14ac:dyDescent="0.15">
      <c r="A107" s="52">
        <v>271187</v>
      </c>
      <c r="B107" s="52" t="s">
        <v>494</v>
      </c>
      <c r="C107" s="52" t="s">
        <v>180</v>
      </c>
      <c r="D107" s="52">
        <v>2</v>
      </c>
      <c r="E107" s="52">
        <v>2.4777619999999998</v>
      </c>
      <c r="F107" s="52">
        <v>29.173649999999999</v>
      </c>
    </row>
    <row r="108" spans="1:6" x14ac:dyDescent="0.15">
      <c r="A108" s="52">
        <v>271225</v>
      </c>
      <c r="B108" s="52" t="s">
        <v>494</v>
      </c>
      <c r="C108" s="52" t="s">
        <v>182</v>
      </c>
      <c r="D108" s="52">
        <v>3</v>
      </c>
      <c r="E108" s="52">
        <v>4.771903</v>
      </c>
      <c r="F108" s="52">
        <v>56.185310000000001</v>
      </c>
    </row>
    <row r="109" spans="1:6" x14ac:dyDescent="0.15">
      <c r="A109" s="52">
        <v>271233</v>
      </c>
      <c r="B109" s="52" t="s">
        <v>494</v>
      </c>
      <c r="C109" s="52" t="s">
        <v>183</v>
      </c>
      <c r="D109" s="52">
        <v>2</v>
      </c>
      <c r="E109" s="52">
        <v>2.3080029999999998</v>
      </c>
      <c r="F109" s="52">
        <v>27.174869999999999</v>
      </c>
    </row>
    <row r="110" spans="1:6" x14ac:dyDescent="0.15">
      <c r="A110" s="52">
        <v>271250</v>
      </c>
      <c r="B110" s="52" t="s">
        <v>494</v>
      </c>
      <c r="C110" s="52" t="s">
        <v>184</v>
      </c>
      <c r="D110" s="52">
        <v>2</v>
      </c>
      <c r="E110" s="52">
        <v>3.3586909999999999</v>
      </c>
      <c r="F110" s="52">
        <v>39.545879999999997</v>
      </c>
    </row>
    <row r="111" spans="1:6" x14ac:dyDescent="0.15">
      <c r="A111" s="52">
        <v>271268</v>
      </c>
      <c r="B111" s="52" t="s">
        <v>494</v>
      </c>
      <c r="C111" s="52" t="s">
        <v>185</v>
      </c>
      <c r="D111" s="52">
        <v>5</v>
      </c>
      <c r="E111" s="52">
        <v>5.2514390000000004</v>
      </c>
      <c r="F111" s="52">
        <v>61.83146</v>
      </c>
    </row>
    <row r="112" spans="1:6" x14ac:dyDescent="0.15">
      <c r="A112" s="52">
        <v>271276</v>
      </c>
      <c r="B112" s="52" t="s">
        <v>494</v>
      </c>
      <c r="C112" s="52" t="s">
        <v>186</v>
      </c>
      <c r="D112" s="52">
        <v>1</v>
      </c>
      <c r="E112" s="52">
        <v>1.7272050000000001</v>
      </c>
      <c r="F112" s="52">
        <v>20.336449999999999</v>
      </c>
    </row>
    <row r="113" spans="1:6" x14ac:dyDescent="0.15">
      <c r="A113" s="52">
        <v>271284</v>
      </c>
      <c r="B113" s="52" t="s">
        <v>494</v>
      </c>
      <c r="C113" s="52" t="s">
        <v>187</v>
      </c>
      <c r="D113" s="52">
        <v>1</v>
      </c>
      <c r="E113" s="52">
        <v>2.2139570000000002</v>
      </c>
      <c r="F113" s="52">
        <v>26.06756</v>
      </c>
    </row>
    <row r="114" spans="1:6" x14ac:dyDescent="0.15">
      <c r="A114" s="52">
        <v>271403</v>
      </c>
      <c r="B114" s="52" t="s">
        <v>188</v>
      </c>
      <c r="C114" s="52" t="s">
        <v>494</v>
      </c>
      <c r="D114" s="52">
        <v>4</v>
      </c>
      <c r="E114" s="52">
        <v>0.98482139999999996</v>
      </c>
      <c r="F114" s="52">
        <v>11.59548</v>
      </c>
    </row>
    <row r="115" spans="1:6" x14ac:dyDescent="0.15">
      <c r="A115" s="52">
        <v>271411</v>
      </c>
      <c r="B115" s="52" t="s">
        <v>494</v>
      </c>
      <c r="C115" s="52" t="s">
        <v>189</v>
      </c>
      <c r="D115" s="52">
        <v>1</v>
      </c>
      <c r="E115" s="52">
        <v>1.390801</v>
      </c>
      <c r="F115" s="52">
        <v>16.37556</v>
      </c>
    </row>
    <row r="116" spans="1:6" x14ac:dyDescent="0.15">
      <c r="A116" s="52">
        <v>271446</v>
      </c>
      <c r="B116" s="52" t="s">
        <v>494</v>
      </c>
      <c r="C116" s="52" t="s">
        <v>192</v>
      </c>
      <c r="D116" s="52">
        <v>1</v>
      </c>
      <c r="E116" s="52">
        <v>1.4869000000000001</v>
      </c>
      <c r="F116" s="52">
        <v>17.50705</v>
      </c>
    </row>
    <row r="117" spans="1:6" x14ac:dyDescent="0.15">
      <c r="A117" s="52">
        <v>271462</v>
      </c>
      <c r="B117" s="52" t="s">
        <v>494</v>
      </c>
      <c r="C117" s="52" t="s">
        <v>193</v>
      </c>
      <c r="D117" s="52">
        <v>2</v>
      </c>
      <c r="E117" s="52">
        <v>2.633346</v>
      </c>
      <c r="F117" s="52">
        <v>31.00553</v>
      </c>
    </row>
    <row r="118" spans="1:6" x14ac:dyDescent="0.15">
      <c r="A118" s="52">
        <v>272027</v>
      </c>
      <c r="B118" s="52" t="s">
        <v>273</v>
      </c>
      <c r="C118" s="52" t="s">
        <v>494</v>
      </c>
      <c r="D118" s="52">
        <v>2</v>
      </c>
      <c r="E118" s="52">
        <v>2.1019000000000001</v>
      </c>
      <c r="F118" s="52">
        <v>24.748180000000001</v>
      </c>
    </row>
    <row r="119" spans="1:6" x14ac:dyDescent="0.15">
      <c r="A119" s="52">
        <v>272035</v>
      </c>
      <c r="B119" s="52" t="s">
        <v>194</v>
      </c>
      <c r="C119" s="52" t="s">
        <v>494</v>
      </c>
      <c r="D119" s="52">
        <v>4</v>
      </c>
      <c r="E119" s="52">
        <v>2.0778789999999998</v>
      </c>
      <c r="F119" s="52">
        <v>24.465350000000001</v>
      </c>
    </row>
    <row r="120" spans="1:6" x14ac:dyDescent="0.15">
      <c r="A120" s="52">
        <v>272051</v>
      </c>
      <c r="B120" s="52" t="s">
        <v>196</v>
      </c>
      <c r="C120" s="52" t="s">
        <v>494</v>
      </c>
      <c r="D120" s="52">
        <v>3</v>
      </c>
      <c r="E120" s="52">
        <v>1.6868529999999999</v>
      </c>
      <c r="F120" s="52">
        <v>19.861329999999999</v>
      </c>
    </row>
    <row r="121" spans="1:6" x14ac:dyDescent="0.15">
      <c r="A121" s="52">
        <v>272078</v>
      </c>
      <c r="B121" s="52" t="s">
        <v>197</v>
      </c>
      <c r="C121" s="52" t="s">
        <v>494</v>
      </c>
      <c r="D121" s="52">
        <v>4</v>
      </c>
      <c r="E121" s="52">
        <v>2.3593109999999999</v>
      </c>
      <c r="F121" s="52">
        <v>27.77899</v>
      </c>
    </row>
    <row r="122" spans="1:6" x14ac:dyDescent="0.15">
      <c r="A122" s="52">
        <v>272086</v>
      </c>
      <c r="B122" s="52" t="s">
        <v>198</v>
      </c>
      <c r="C122" s="52" t="s">
        <v>494</v>
      </c>
      <c r="D122" s="52">
        <v>1</v>
      </c>
      <c r="E122" s="52">
        <v>2.3362850000000002</v>
      </c>
      <c r="F122" s="52">
        <v>27.50787</v>
      </c>
    </row>
    <row r="123" spans="1:6" x14ac:dyDescent="0.15">
      <c r="A123" s="52">
        <v>272094</v>
      </c>
      <c r="B123" s="52" t="s">
        <v>199</v>
      </c>
      <c r="C123" s="52" t="s">
        <v>494</v>
      </c>
      <c r="D123" s="52">
        <v>3</v>
      </c>
      <c r="E123" s="52">
        <v>4.2775869999999996</v>
      </c>
      <c r="F123" s="52">
        <v>50.365139999999997</v>
      </c>
    </row>
    <row r="124" spans="1:6" x14ac:dyDescent="0.15">
      <c r="A124" s="52">
        <v>272108</v>
      </c>
      <c r="B124" s="52" t="s">
        <v>200</v>
      </c>
      <c r="C124" s="52" t="s">
        <v>494</v>
      </c>
      <c r="D124" s="52">
        <v>4</v>
      </c>
      <c r="E124" s="52">
        <v>2.051072</v>
      </c>
      <c r="F124" s="52">
        <v>24.149719999999999</v>
      </c>
    </row>
    <row r="125" spans="1:6" x14ac:dyDescent="0.15">
      <c r="A125" s="52">
        <v>272116</v>
      </c>
      <c r="B125" s="52" t="s">
        <v>201</v>
      </c>
      <c r="C125" s="52" t="s">
        <v>494</v>
      </c>
      <c r="D125" s="52">
        <v>2</v>
      </c>
      <c r="E125" s="52">
        <v>1.467868</v>
      </c>
      <c r="F125" s="52">
        <v>17.282969999999999</v>
      </c>
    </row>
    <row r="126" spans="1:6" x14ac:dyDescent="0.15">
      <c r="A126" s="52">
        <v>272124</v>
      </c>
      <c r="B126" s="52" t="s">
        <v>202</v>
      </c>
      <c r="C126" s="52" t="s">
        <v>494</v>
      </c>
      <c r="D126" s="52">
        <v>2</v>
      </c>
      <c r="E126" s="52">
        <v>1.5522769999999999</v>
      </c>
      <c r="F126" s="52">
        <v>18.276810000000001</v>
      </c>
    </row>
    <row r="127" spans="1:6" x14ac:dyDescent="0.15">
      <c r="A127" s="52">
        <v>272132</v>
      </c>
      <c r="B127" s="52" t="s">
        <v>203</v>
      </c>
      <c r="C127" s="52" t="s">
        <v>494</v>
      </c>
      <c r="D127" s="52">
        <v>2</v>
      </c>
      <c r="E127" s="52">
        <v>4.1074510000000002</v>
      </c>
      <c r="F127" s="52">
        <v>48.361919999999998</v>
      </c>
    </row>
    <row r="128" spans="1:6" x14ac:dyDescent="0.15">
      <c r="A128" s="52">
        <v>272159</v>
      </c>
      <c r="B128" s="52" t="s">
        <v>204</v>
      </c>
      <c r="C128" s="52" t="s">
        <v>494</v>
      </c>
      <c r="D128" s="52">
        <v>2</v>
      </c>
      <c r="E128" s="52">
        <v>1.734666</v>
      </c>
      <c r="F128" s="52">
        <v>20.424289999999999</v>
      </c>
    </row>
    <row r="129" spans="1:6" x14ac:dyDescent="0.15">
      <c r="A129" s="52">
        <v>272175</v>
      </c>
      <c r="B129" s="52" t="s">
        <v>206</v>
      </c>
      <c r="C129" s="52" t="s">
        <v>494</v>
      </c>
      <c r="D129" s="52">
        <v>1</v>
      </c>
      <c r="E129" s="52">
        <v>1.7091099999999999</v>
      </c>
      <c r="F129" s="52">
        <v>20.123390000000001</v>
      </c>
    </row>
    <row r="130" spans="1:6" x14ac:dyDescent="0.15">
      <c r="A130" s="52">
        <v>272183</v>
      </c>
      <c r="B130" s="52" t="s">
        <v>207</v>
      </c>
      <c r="C130" s="52" t="s">
        <v>494</v>
      </c>
      <c r="D130" s="52">
        <v>2</v>
      </c>
      <c r="E130" s="52">
        <v>3.3336109999999999</v>
      </c>
      <c r="F130" s="52">
        <v>39.250579999999999</v>
      </c>
    </row>
    <row r="131" spans="1:6" x14ac:dyDescent="0.15">
      <c r="A131" s="52">
        <v>272191</v>
      </c>
      <c r="B131" s="52" t="s">
        <v>298</v>
      </c>
      <c r="C131" s="52" t="s">
        <v>494</v>
      </c>
      <c r="D131" s="52">
        <v>1</v>
      </c>
      <c r="E131" s="52">
        <v>1.103521</v>
      </c>
      <c r="F131" s="52">
        <v>12.993069999999999</v>
      </c>
    </row>
    <row r="132" spans="1:6" x14ac:dyDescent="0.15">
      <c r="A132" s="52">
        <v>272205</v>
      </c>
      <c r="B132" s="52" t="s">
        <v>208</v>
      </c>
      <c r="C132" s="52" t="s">
        <v>494</v>
      </c>
      <c r="D132" s="52">
        <v>2</v>
      </c>
      <c r="E132" s="52">
        <v>3.0521769999999999</v>
      </c>
      <c r="F132" s="52">
        <v>35.936920000000001</v>
      </c>
    </row>
    <row r="133" spans="1:6" x14ac:dyDescent="0.15">
      <c r="A133" s="52">
        <v>272213</v>
      </c>
      <c r="B133" s="52" t="s">
        <v>301</v>
      </c>
      <c r="C133" s="52" t="s">
        <v>494</v>
      </c>
      <c r="D133" s="52">
        <v>1</v>
      </c>
      <c r="E133" s="52">
        <v>2.9397069999999998</v>
      </c>
      <c r="F133" s="52">
        <v>34.612670000000001</v>
      </c>
    </row>
    <row r="134" spans="1:6" x14ac:dyDescent="0.15">
      <c r="A134" s="52">
        <v>272221</v>
      </c>
      <c r="B134" s="52" t="s">
        <v>209</v>
      </c>
      <c r="C134" s="52" t="s">
        <v>494</v>
      </c>
      <c r="D134" s="52">
        <v>1</v>
      </c>
      <c r="E134" s="52">
        <v>1.8494889999999999</v>
      </c>
      <c r="F134" s="52">
        <v>21.776240000000001</v>
      </c>
    </row>
    <row r="135" spans="1:6" x14ac:dyDescent="0.15">
      <c r="A135" s="52">
        <v>272230</v>
      </c>
      <c r="B135" s="52" t="s">
        <v>171</v>
      </c>
      <c r="C135" s="52" t="s">
        <v>494</v>
      </c>
      <c r="D135" s="52">
        <v>1</v>
      </c>
      <c r="E135" s="52">
        <v>1.624115</v>
      </c>
      <c r="F135" s="52">
        <v>19.122640000000001</v>
      </c>
    </row>
    <row r="136" spans="1:6" x14ac:dyDescent="0.15">
      <c r="A136" s="52">
        <v>272256</v>
      </c>
      <c r="B136" s="52" t="s">
        <v>211</v>
      </c>
      <c r="C136" s="52" t="s">
        <v>494</v>
      </c>
      <c r="D136" s="52">
        <v>1</v>
      </c>
      <c r="E136" s="52">
        <v>3.5945360000000002</v>
      </c>
      <c r="F136" s="52">
        <v>42.322769999999998</v>
      </c>
    </row>
    <row r="137" spans="1:6" x14ac:dyDescent="0.15">
      <c r="A137" s="52">
        <v>272264</v>
      </c>
      <c r="B137" s="52" t="s">
        <v>212</v>
      </c>
      <c r="C137" s="52" t="s">
        <v>494</v>
      </c>
      <c r="D137" s="52">
        <v>1</v>
      </c>
      <c r="E137" s="52">
        <v>3.1932559999999999</v>
      </c>
      <c r="F137" s="52">
        <v>37.598010000000002</v>
      </c>
    </row>
    <row r="138" spans="1:6" x14ac:dyDescent="0.15">
      <c r="A138" s="52">
        <v>272272</v>
      </c>
      <c r="B138" s="52" t="s">
        <v>213</v>
      </c>
      <c r="C138" s="52" t="s">
        <v>494</v>
      </c>
      <c r="D138" s="52">
        <v>2</v>
      </c>
      <c r="E138" s="52">
        <v>0.83036129999999997</v>
      </c>
      <c r="F138" s="52">
        <v>9.7768339999999991</v>
      </c>
    </row>
    <row r="139" spans="1:6" x14ac:dyDescent="0.15">
      <c r="A139" s="52">
        <v>272299</v>
      </c>
      <c r="B139" s="52" t="s">
        <v>215</v>
      </c>
      <c r="C139" s="52" t="s">
        <v>494</v>
      </c>
      <c r="D139" s="52">
        <v>1</v>
      </c>
      <c r="E139" s="52">
        <v>3.6372900000000001</v>
      </c>
      <c r="F139" s="52">
        <v>42.826149999999998</v>
      </c>
    </row>
    <row r="140" spans="1:6" x14ac:dyDescent="0.15">
      <c r="A140" s="52">
        <v>272302</v>
      </c>
      <c r="B140" s="52" t="s">
        <v>216</v>
      </c>
      <c r="C140" s="52" t="s">
        <v>494</v>
      </c>
      <c r="D140" s="52">
        <v>2</v>
      </c>
      <c r="E140" s="52">
        <v>5.3222630000000004</v>
      </c>
      <c r="F140" s="52">
        <v>62.66536</v>
      </c>
    </row>
    <row r="141" spans="1:6" x14ac:dyDescent="0.15">
      <c r="A141" s="52">
        <v>272311</v>
      </c>
      <c r="B141" s="52" t="s">
        <v>217</v>
      </c>
      <c r="C141" s="52" t="s">
        <v>494</v>
      </c>
      <c r="D141" s="52">
        <v>1</v>
      </c>
      <c r="E141" s="52">
        <v>3.6272630000000001</v>
      </c>
      <c r="F141" s="52">
        <v>42.708089999999999</v>
      </c>
    </row>
    <row r="142" spans="1:6" x14ac:dyDescent="0.15">
      <c r="A142" s="52">
        <v>273414</v>
      </c>
      <c r="B142" s="52" t="s">
        <v>320</v>
      </c>
      <c r="C142" s="52" t="s">
        <v>494</v>
      </c>
      <c r="D142" s="52">
        <v>1</v>
      </c>
      <c r="E142" s="52">
        <v>11.849740000000001</v>
      </c>
      <c r="F142" s="52">
        <v>139.52119999999999</v>
      </c>
    </row>
    <row r="143" spans="1:6" x14ac:dyDescent="0.15">
      <c r="A143" s="52">
        <v>273627</v>
      </c>
      <c r="B143" s="52" t="s">
        <v>323</v>
      </c>
      <c r="C143" s="52" t="s">
        <v>494</v>
      </c>
      <c r="D143" s="52">
        <v>1</v>
      </c>
      <c r="E143" s="52">
        <v>23.353570000000001</v>
      </c>
      <c r="F143" s="52">
        <v>274.96949999999998</v>
      </c>
    </row>
    <row r="178" spans="1:6" x14ac:dyDescent="0.15">
      <c r="B178">
        <v>271004</v>
      </c>
      <c r="C178" t="s">
        <v>269</v>
      </c>
      <c r="D178">
        <v>23</v>
      </c>
      <c r="E178">
        <v>1.7570110000000001</v>
      </c>
      <c r="F178">
        <v>20.687390000000001</v>
      </c>
    </row>
    <row r="179" spans="1:6" x14ac:dyDescent="0.15">
      <c r="B179">
        <v>271403</v>
      </c>
      <c r="C179" t="s">
        <v>271</v>
      </c>
      <c r="D179">
        <v>4</v>
      </c>
      <c r="E179">
        <v>0.98482139999999996</v>
      </c>
      <c r="F179">
        <v>11.59548</v>
      </c>
    </row>
    <row r="180" spans="1:6" x14ac:dyDescent="0.15">
      <c r="B180" s="52"/>
      <c r="C180" t="s">
        <v>429</v>
      </c>
      <c r="D180">
        <v>102</v>
      </c>
    </row>
    <row r="181" spans="1:6" x14ac:dyDescent="0.15">
      <c r="A181">
        <v>1</v>
      </c>
      <c r="B181" s="52">
        <v>2</v>
      </c>
      <c r="C181">
        <v>3</v>
      </c>
      <c r="D181">
        <v>4</v>
      </c>
      <c r="E181">
        <v>5</v>
      </c>
      <c r="F181">
        <v>6</v>
      </c>
    </row>
    <row r="183" spans="1:6" x14ac:dyDescent="0.15">
      <c r="A183">
        <v>270000</v>
      </c>
      <c r="B183" t="s">
        <v>333</v>
      </c>
      <c r="C183" t="s">
        <v>440</v>
      </c>
      <c r="D183">
        <v>75</v>
      </c>
      <c r="E183">
        <v>1.75</v>
      </c>
      <c r="F183">
        <v>20.61</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10</v>
      </c>
      <c r="E8" s="52">
        <v>0.71594360000000001</v>
      </c>
      <c r="F8" s="52">
        <v>8.4296589999999991</v>
      </c>
      <c r="G8" s="52">
        <v>0</v>
      </c>
      <c r="H8" s="52">
        <v>1</v>
      </c>
      <c r="I8" s="52">
        <v>0</v>
      </c>
      <c r="J8" s="52">
        <v>1</v>
      </c>
      <c r="K8" s="52">
        <v>4</v>
      </c>
      <c r="L8" s="52">
        <v>1</v>
      </c>
      <c r="M8" s="52">
        <v>3</v>
      </c>
      <c r="N8" s="52">
        <v>0</v>
      </c>
      <c r="O8" s="52">
        <v>0</v>
      </c>
      <c r="P8" s="52">
        <v>4</v>
      </c>
      <c r="Q8" s="52">
        <v>6</v>
      </c>
      <c r="R8" s="52">
        <v>0</v>
      </c>
      <c r="S8" s="52">
        <v>0</v>
      </c>
      <c r="T8" s="52">
        <v>2</v>
      </c>
      <c r="U8" s="52">
        <v>8</v>
      </c>
      <c r="V8" s="52">
        <v>0</v>
      </c>
      <c r="W8" s="52">
        <v>8</v>
      </c>
      <c r="X8" s="52">
        <v>1</v>
      </c>
      <c r="Y8" s="52">
        <v>0</v>
      </c>
      <c r="Z8" s="52">
        <v>3</v>
      </c>
      <c r="AA8" s="52">
        <v>4</v>
      </c>
      <c r="AB8" s="52">
        <v>0</v>
      </c>
      <c r="AC8" s="52">
        <v>7</v>
      </c>
      <c r="AD8" s="52">
        <v>2</v>
      </c>
      <c r="AE8" s="52">
        <v>0</v>
      </c>
      <c r="AF8" s="52">
        <v>0</v>
      </c>
      <c r="AG8" s="52">
        <v>0</v>
      </c>
      <c r="AH8" s="52">
        <v>1</v>
      </c>
      <c r="AI8" s="52">
        <v>0</v>
      </c>
      <c r="AJ8" s="52">
        <v>6</v>
      </c>
      <c r="AK8" s="52">
        <v>0</v>
      </c>
      <c r="AL8" s="52">
        <v>1</v>
      </c>
      <c r="AM8" s="52">
        <v>2</v>
      </c>
      <c r="AN8" s="52">
        <v>1</v>
      </c>
      <c r="AO8" s="52">
        <v>0</v>
      </c>
      <c r="AP8" s="52">
        <v>0</v>
      </c>
      <c r="AQ8" s="52">
        <v>1</v>
      </c>
      <c r="AR8" s="52">
        <v>1</v>
      </c>
      <c r="AS8" s="52">
        <v>0</v>
      </c>
      <c r="AT8" s="52">
        <v>0</v>
      </c>
      <c r="AU8" s="52">
        <v>0</v>
      </c>
      <c r="AV8" s="52">
        <v>0</v>
      </c>
      <c r="AW8" s="52">
        <v>0</v>
      </c>
      <c r="AX8" s="52">
        <v>1</v>
      </c>
      <c r="AY8" s="52">
        <v>1</v>
      </c>
      <c r="AZ8" s="52">
        <v>1</v>
      </c>
      <c r="BA8" s="52">
        <v>1</v>
      </c>
      <c r="BB8" s="52">
        <v>0</v>
      </c>
      <c r="BC8" s="52">
        <v>4</v>
      </c>
      <c r="BD8" s="52">
        <v>1</v>
      </c>
      <c r="BE8" s="52">
        <v>1</v>
      </c>
      <c r="BF8" s="52">
        <v>0</v>
      </c>
      <c r="BG8" s="52">
        <v>3</v>
      </c>
      <c r="BH8" s="52">
        <v>4</v>
      </c>
      <c r="BI8" s="52">
        <v>1</v>
      </c>
      <c r="BJ8" s="52">
        <v>0</v>
      </c>
      <c r="BK8" s="52">
        <v>0</v>
      </c>
      <c r="BL8" s="52">
        <v>1</v>
      </c>
      <c r="BM8" s="52">
        <v>7</v>
      </c>
      <c r="BN8" s="52">
        <v>3</v>
      </c>
      <c r="BO8" s="52">
        <v>0</v>
      </c>
      <c r="BP8" s="52">
        <v>0</v>
      </c>
      <c r="BQ8" s="52">
        <v>0</v>
      </c>
      <c r="BR8" s="52">
        <v>0</v>
      </c>
      <c r="BS8" s="52">
        <v>1</v>
      </c>
      <c r="BT8" s="52">
        <v>3</v>
      </c>
      <c r="BU8" s="52">
        <v>5</v>
      </c>
      <c r="BV8" s="52">
        <v>2</v>
      </c>
    </row>
    <row r="9" spans="1:74" s="52" customFormat="1" x14ac:dyDescent="0.15">
      <c r="A9" s="52">
        <v>271039</v>
      </c>
      <c r="B9" s="52" t="s">
        <v>494</v>
      </c>
      <c r="C9" s="52" t="s">
        <v>173</v>
      </c>
      <c r="D9" s="52">
        <v>1</v>
      </c>
      <c r="E9" s="52">
        <v>2.552127</v>
      </c>
      <c r="F9" s="52">
        <v>30.049240000000001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2.9268860000000001</v>
      </c>
      <c r="F10" s="52">
        <v>34.461730000000003</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2.4193159999999998</v>
      </c>
      <c r="F11" s="52">
        <v>28.485489999999999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2</v>
      </c>
      <c r="E12" s="52">
        <v>2.3049179999999998</v>
      </c>
      <c r="F12" s="52">
        <v>27.138549999999999</v>
      </c>
      <c r="G12" s="52">
        <v>0</v>
      </c>
      <c r="H12" s="52">
        <v>1</v>
      </c>
      <c r="I12" s="52">
        <v>0</v>
      </c>
      <c r="J12" s="52">
        <v>0</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1</v>
      </c>
      <c r="BA12" s="52">
        <v>0</v>
      </c>
      <c r="BB12" s="52">
        <v>0</v>
      </c>
      <c r="BC12" s="52">
        <v>0</v>
      </c>
      <c r="BD12" s="52">
        <v>0</v>
      </c>
      <c r="BE12" s="52">
        <v>0</v>
      </c>
      <c r="BF12" s="52">
        <v>0</v>
      </c>
      <c r="BG12" s="52">
        <v>1</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2</v>
      </c>
      <c r="E13" s="52">
        <v>4.244122</v>
      </c>
      <c r="F13" s="52">
        <v>49.971119999999999</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2</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494</v>
      </c>
      <c r="C14" s="52" t="s">
        <v>183</v>
      </c>
      <c r="D14" s="52">
        <v>1</v>
      </c>
      <c r="E14" s="52">
        <v>1.1181179999999999</v>
      </c>
      <c r="F14" s="52">
        <v>13.16494</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271268</v>
      </c>
      <c r="B15" s="52" t="s">
        <v>494</v>
      </c>
      <c r="C15" s="52" t="s">
        <v>185</v>
      </c>
      <c r="D15" s="52">
        <v>1</v>
      </c>
      <c r="E15" s="52">
        <v>0.97324549999999999</v>
      </c>
      <c r="F15" s="52">
        <v>11.45918</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271284</v>
      </c>
      <c r="B16" s="52" t="s">
        <v>494</v>
      </c>
      <c r="C16" s="52" t="s">
        <v>187</v>
      </c>
      <c r="D16" s="52">
        <v>1</v>
      </c>
      <c r="E16" s="52">
        <v>1.8748009999999999</v>
      </c>
      <c r="F16" s="52">
        <v>22.074269999999999</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494</v>
      </c>
      <c r="D17" s="52">
        <v>4</v>
      </c>
      <c r="E17" s="52">
        <v>0.91920210000000002</v>
      </c>
      <c r="F17" s="52">
        <v>10.82286</v>
      </c>
      <c r="G17" s="52">
        <v>0</v>
      </c>
      <c r="H17" s="52">
        <v>0</v>
      </c>
      <c r="I17" s="52">
        <v>0</v>
      </c>
      <c r="J17" s="52">
        <v>0</v>
      </c>
      <c r="K17" s="52">
        <v>1</v>
      </c>
      <c r="L17" s="52">
        <v>1</v>
      </c>
      <c r="M17" s="52">
        <v>2</v>
      </c>
      <c r="N17" s="52">
        <v>0</v>
      </c>
      <c r="O17" s="52">
        <v>0</v>
      </c>
      <c r="P17" s="52">
        <v>4</v>
      </c>
      <c r="Q17" s="52">
        <v>0</v>
      </c>
      <c r="R17" s="52">
        <v>0</v>
      </c>
      <c r="S17" s="52">
        <v>0</v>
      </c>
      <c r="T17" s="52">
        <v>0</v>
      </c>
      <c r="U17" s="52">
        <v>4</v>
      </c>
      <c r="V17" s="52">
        <v>0</v>
      </c>
      <c r="W17" s="52">
        <v>4</v>
      </c>
      <c r="X17" s="52">
        <v>2</v>
      </c>
      <c r="Y17" s="52">
        <v>0</v>
      </c>
      <c r="Z17" s="52">
        <v>2</v>
      </c>
      <c r="AA17" s="52">
        <v>0</v>
      </c>
      <c r="AB17" s="52">
        <v>0</v>
      </c>
      <c r="AC17" s="52">
        <v>2</v>
      </c>
      <c r="AD17" s="52">
        <v>1</v>
      </c>
      <c r="AE17" s="52">
        <v>0</v>
      </c>
      <c r="AF17" s="52">
        <v>1</v>
      </c>
      <c r="AG17" s="52">
        <v>0</v>
      </c>
      <c r="AH17" s="52">
        <v>0</v>
      </c>
      <c r="AI17" s="52">
        <v>0</v>
      </c>
      <c r="AJ17" s="52">
        <v>2</v>
      </c>
      <c r="AK17" s="52">
        <v>0</v>
      </c>
      <c r="AL17" s="52">
        <v>0</v>
      </c>
      <c r="AM17" s="52">
        <v>1</v>
      </c>
      <c r="AN17" s="52">
        <v>0</v>
      </c>
      <c r="AO17" s="52">
        <v>1</v>
      </c>
      <c r="AP17" s="52">
        <v>0</v>
      </c>
      <c r="AQ17" s="52">
        <v>0</v>
      </c>
      <c r="AR17" s="52">
        <v>0</v>
      </c>
      <c r="AS17" s="52">
        <v>0</v>
      </c>
      <c r="AT17" s="52">
        <v>0</v>
      </c>
      <c r="AU17" s="52">
        <v>1</v>
      </c>
      <c r="AV17" s="52">
        <v>0</v>
      </c>
      <c r="AW17" s="52">
        <v>0</v>
      </c>
      <c r="AX17" s="52">
        <v>1</v>
      </c>
      <c r="AY17" s="52">
        <v>0</v>
      </c>
      <c r="AZ17" s="52">
        <v>2</v>
      </c>
      <c r="BA17" s="52">
        <v>0</v>
      </c>
      <c r="BB17" s="52">
        <v>0</v>
      </c>
      <c r="BC17" s="52">
        <v>0</v>
      </c>
      <c r="BD17" s="52">
        <v>1</v>
      </c>
      <c r="BE17" s="52">
        <v>1</v>
      </c>
      <c r="BF17" s="52">
        <v>2</v>
      </c>
      <c r="BG17" s="52">
        <v>0</v>
      </c>
      <c r="BH17" s="52">
        <v>0</v>
      </c>
      <c r="BI17" s="52">
        <v>0</v>
      </c>
      <c r="BJ17" s="52">
        <v>0</v>
      </c>
      <c r="BK17" s="52">
        <v>0</v>
      </c>
      <c r="BL17" s="52">
        <v>1</v>
      </c>
      <c r="BM17" s="52">
        <v>4</v>
      </c>
      <c r="BN17" s="52">
        <v>0</v>
      </c>
      <c r="BO17" s="52">
        <v>0</v>
      </c>
      <c r="BP17" s="52">
        <v>0</v>
      </c>
      <c r="BQ17" s="52">
        <v>0</v>
      </c>
      <c r="BR17" s="52">
        <v>1</v>
      </c>
      <c r="BS17" s="52">
        <v>0</v>
      </c>
      <c r="BT17" s="52">
        <v>1</v>
      </c>
      <c r="BU17" s="52">
        <v>3</v>
      </c>
      <c r="BV17" s="52">
        <v>0</v>
      </c>
    </row>
    <row r="18" spans="1:74" s="52" customFormat="1" x14ac:dyDescent="0.15">
      <c r="A18" s="52">
        <v>271420</v>
      </c>
      <c r="B18" s="52" t="s">
        <v>494</v>
      </c>
      <c r="C18" s="52" t="s">
        <v>190</v>
      </c>
      <c r="D18" s="52">
        <v>1</v>
      </c>
      <c r="E18" s="52">
        <v>1.575423</v>
      </c>
      <c r="F18" s="52">
        <v>18.549340000000001</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271454</v>
      </c>
      <c r="B19" s="52" t="s">
        <v>494</v>
      </c>
      <c r="C19" s="52" t="s">
        <v>382</v>
      </c>
      <c r="D19" s="52">
        <v>2</v>
      </c>
      <c r="E19" s="52">
        <v>2.6096029999999999</v>
      </c>
      <c r="F19" s="52">
        <v>30.72598</v>
      </c>
      <c r="G19" s="52">
        <v>0</v>
      </c>
      <c r="H19" s="52">
        <v>0</v>
      </c>
      <c r="I19" s="52">
        <v>0</v>
      </c>
      <c r="J19" s="52">
        <v>0</v>
      </c>
      <c r="K19" s="52">
        <v>0</v>
      </c>
      <c r="L19" s="52">
        <v>1</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1</v>
      </c>
      <c r="BA19" s="52">
        <v>0</v>
      </c>
      <c r="BB19" s="52">
        <v>0</v>
      </c>
      <c r="BC19" s="52">
        <v>0</v>
      </c>
      <c r="BD19" s="52">
        <v>1</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271462</v>
      </c>
      <c r="B20" s="52" t="s">
        <v>494</v>
      </c>
      <c r="C20" s="52" t="s">
        <v>193</v>
      </c>
      <c r="D20" s="52">
        <v>1</v>
      </c>
      <c r="E20" s="52">
        <v>1.195886</v>
      </c>
      <c r="F20" s="52">
        <v>14.0806</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272027</v>
      </c>
      <c r="B21" s="52" t="s">
        <v>273</v>
      </c>
      <c r="C21" s="52" t="s">
        <v>494</v>
      </c>
      <c r="D21" s="52">
        <v>3</v>
      </c>
      <c r="E21" s="52">
        <v>2.9546169999999998</v>
      </c>
      <c r="F21" s="52">
        <v>34.788229999999999</v>
      </c>
      <c r="G21" s="52">
        <v>0</v>
      </c>
      <c r="H21" s="52">
        <v>0</v>
      </c>
      <c r="I21" s="52">
        <v>0</v>
      </c>
      <c r="J21" s="52">
        <v>1</v>
      </c>
      <c r="K21" s="52">
        <v>0</v>
      </c>
      <c r="L21" s="52">
        <v>1</v>
      </c>
      <c r="M21" s="52">
        <v>1</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1</v>
      </c>
      <c r="AZ21" s="52">
        <v>0</v>
      </c>
      <c r="BA21" s="52">
        <v>0</v>
      </c>
      <c r="BB21" s="52">
        <v>0</v>
      </c>
      <c r="BC21" s="52">
        <v>1</v>
      </c>
      <c r="BD21" s="52">
        <v>0</v>
      </c>
      <c r="BE21" s="52">
        <v>0</v>
      </c>
      <c r="BF21" s="52">
        <v>0</v>
      </c>
      <c r="BG21" s="52">
        <v>1</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272043</v>
      </c>
      <c r="B22" s="52" t="s">
        <v>195</v>
      </c>
      <c r="C22" s="52" t="s">
        <v>494</v>
      </c>
      <c r="D22" s="52">
        <v>1</v>
      </c>
      <c r="E22" s="52">
        <v>1.8578380000000001</v>
      </c>
      <c r="F22" s="52">
        <v>21.874549999999999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272060</v>
      </c>
      <c r="B23" s="52" t="s">
        <v>282</v>
      </c>
      <c r="C23" s="52" t="s">
        <v>494</v>
      </c>
      <c r="D23" s="52">
        <v>1</v>
      </c>
      <c r="E23" s="52">
        <v>2.5611470000000001</v>
      </c>
      <c r="F23" s="52">
        <v>30.155449999999998</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272078</v>
      </c>
      <c r="B24" s="52" t="s">
        <v>197</v>
      </c>
      <c r="C24" s="52" t="s">
        <v>494</v>
      </c>
      <c r="D24" s="52">
        <v>3</v>
      </c>
      <c r="E24" s="52">
        <v>1.6319429999999999</v>
      </c>
      <c r="F24" s="52">
        <v>19.21481</v>
      </c>
      <c r="G24" s="52">
        <v>0</v>
      </c>
      <c r="H24" s="52">
        <v>0</v>
      </c>
      <c r="I24" s="52">
        <v>0</v>
      </c>
      <c r="J24" s="52">
        <v>0</v>
      </c>
      <c r="K24" s="52">
        <v>1</v>
      </c>
      <c r="L24" s="52">
        <v>1</v>
      </c>
      <c r="M24" s="52">
        <v>1</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1</v>
      </c>
      <c r="AY24" s="52">
        <v>0</v>
      </c>
      <c r="AZ24" s="52">
        <v>1</v>
      </c>
      <c r="BA24" s="52">
        <v>0</v>
      </c>
      <c r="BB24" s="52">
        <v>0</v>
      </c>
      <c r="BC24" s="52">
        <v>0</v>
      </c>
      <c r="BD24" s="52">
        <v>0</v>
      </c>
      <c r="BE24" s="52">
        <v>2</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272094</v>
      </c>
      <c r="B25" s="52" t="s">
        <v>199</v>
      </c>
      <c r="C25" s="52" t="s">
        <v>494</v>
      </c>
      <c r="D25" s="52">
        <v>1</v>
      </c>
      <c r="E25" s="52">
        <v>1.3572390000000001</v>
      </c>
      <c r="F25" s="52">
        <v>15.98039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272124</v>
      </c>
      <c r="B26" s="52" t="s">
        <v>202</v>
      </c>
      <c r="C26" s="52" t="s">
        <v>494</v>
      </c>
      <c r="D26" s="52">
        <v>1</v>
      </c>
      <c r="E26" s="52">
        <v>0.71925890000000003</v>
      </c>
      <c r="F26" s="52">
        <v>8.4686939999999993</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272221</v>
      </c>
      <c r="B27" s="52" t="s">
        <v>209</v>
      </c>
      <c r="C27" s="52" t="s">
        <v>494</v>
      </c>
      <c r="D27" s="52">
        <v>2</v>
      </c>
      <c r="E27" s="52">
        <v>3.4100600000000001</v>
      </c>
      <c r="F27" s="52">
        <v>40.150700000000001</v>
      </c>
      <c r="G27" s="52">
        <v>0</v>
      </c>
      <c r="H27" s="52">
        <v>0</v>
      </c>
      <c r="I27" s="52">
        <v>0</v>
      </c>
      <c r="J27" s="52">
        <v>0</v>
      </c>
      <c r="K27" s="52">
        <v>1</v>
      </c>
      <c r="L27" s="52">
        <v>0</v>
      </c>
      <c r="M27" s="52">
        <v>0</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1</v>
      </c>
      <c r="BD27" s="52">
        <v>0</v>
      </c>
      <c r="BE27" s="52">
        <v>0</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272248</v>
      </c>
      <c r="B28" s="52" t="s">
        <v>210</v>
      </c>
      <c r="C28" s="52" t="s">
        <v>494</v>
      </c>
      <c r="D28" s="52">
        <v>1</v>
      </c>
      <c r="E28" s="52">
        <v>2.3201860000000001</v>
      </c>
      <c r="F28" s="52">
        <v>27.31832</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272272</v>
      </c>
      <c r="B29" s="52" t="s">
        <v>213</v>
      </c>
      <c r="C29" s="52" t="s">
        <v>494</v>
      </c>
      <c r="D29" s="52">
        <v>5</v>
      </c>
      <c r="E29" s="52">
        <v>1.9874240000000001</v>
      </c>
      <c r="F29" s="52">
        <v>23.400310000000001</v>
      </c>
      <c r="G29" s="52">
        <v>0</v>
      </c>
      <c r="H29" s="52">
        <v>0</v>
      </c>
      <c r="I29" s="52">
        <v>0</v>
      </c>
      <c r="J29" s="52">
        <v>1</v>
      </c>
      <c r="K29" s="52">
        <v>0</v>
      </c>
      <c r="L29" s="52">
        <v>2</v>
      </c>
      <c r="M29" s="52">
        <v>0</v>
      </c>
      <c r="N29" s="52">
        <v>2</v>
      </c>
      <c r="O29" s="52">
        <v>0</v>
      </c>
      <c r="P29" s="52">
        <v>5</v>
      </c>
      <c r="Q29" s="52">
        <v>0</v>
      </c>
      <c r="R29" s="52">
        <v>0</v>
      </c>
      <c r="S29" s="52">
        <v>0</v>
      </c>
      <c r="T29" s="52">
        <v>0</v>
      </c>
      <c r="U29" s="52">
        <v>5</v>
      </c>
      <c r="V29" s="52">
        <v>0</v>
      </c>
      <c r="W29" s="52">
        <v>5</v>
      </c>
      <c r="X29" s="52">
        <v>0</v>
      </c>
      <c r="Y29" s="52">
        <v>0</v>
      </c>
      <c r="Z29" s="52">
        <v>4</v>
      </c>
      <c r="AA29" s="52">
        <v>1</v>
      </c>
      <c r="AB29" s="52">
        <v>0</v>
      </c>
      <c r="AC29" s="52">
        <v>3</v>
      </c>
      <c r="AD29" s="52">
        <v>1</v>
      </c>
      <c r="AE29" s="52">
        <v>0</v>
      </c>
      <c r="AF29" s="52">
        <v>1</v>
      </c>
      <c r="AG29" s="52">
        <v>0</v>
      </c>
      <c r="AH29" s="52">
        <v>0</v>
      </c>
      <c r="AI29" s="52">
        <v>0</v>
      </c>
      <c r="AJ29" s="52">
        <v>2</v>
      </c>
      <c r="AK29" s="52">
        <v>0</v>
      </c>
      <c r="AL29" s="52">
        <v>0</v>
      </c>
      <c r="AM29" s="52">
        <v>2</v>
      </c>
      <c r="AN29" s="52">
        <v>0</v>
      </c>
      <c r="AO29" s="52">
        <v>1</v>
      </c>
      <c r="AP29" s="52">
        <v>0</v>
      </c>
      <c r="AQ29" s="52">
        <v>0</v>
      </c>
      <c r="AR29" s="52">
        <v>2</v>
      </c>
      <c r="AS29" s="52">
        <v>0</v>
      </c>
      <c r="AT29" s="52">
        <v>0</v>
      </c>
      <c r="AU29" s="52">
        <v>0</v>
      </c>
      <c r="AV29" s="52">
        <v>2</v>
      </c>
      <c r="AW29" s="52">
        <v>0</v>
      </c>
      <c r="AX29" s="52">
        <v>0</v>
      </c>
      <c r="AY29" s="52">
        <v>1</v>
      </c>
      <c r="AZ29" s="52">
        <v>0</v>
      </c>
      <c r="BA29" s="52">
        <v>0</v>
      </c>
      <c r="BB29" s="52">
        <v>0</v>
      </c>
      <c r="BC29" s="52">
        <v>0</v>
      </c>
      <c r="BD29" s="52">
        <v>2</v>
      </c>
      <c r="BE29" s="52">
        <v>1</v>
      </c>
      <c r="BF29" s="52">
        <v>0</v>
      </c>
      <c r="BG29" s="52">
        <v>0</v>
      </c>
      <c r="BH29" s="52">
        <v>0</v>
      </c>
      <c r="BI29" s="52">
        <v>2</v>
      </c>
      <c r="BJ29" s="52">
        <v>0</v>
      </c>
      <c r="BK29" s="52">
        <v>0</v>
      </c>
      <c r="BL29" s="52">
        <v>1</v>
      </c>
      <c r="BM29" s="52">
        <v>7</v>
      </c>
      <c r="BN29" s="52">
        <v>1</v>
      </c>
      <c r="BO29" s="52">
        <v>0</v>
      </c>
      <c r="BP29" s="52">
        <v>0</v>
      </c>
      <c r="BQ29" s="52">
        <v>0</v>
      </c>
      <c r="BR29" s="52">
        <v>0</v>
      </c>
      <c r="BS29" s="52">
        <v>0</v>
      </c>
      <c r="BT29" s="52">
        <v>0</v>
      </c>
      <c r="BU29" s="52">
        <v>3</v>
      </c>
      <c r="BV29" s="52">
        <v>2</v>
      </c>
    </row>
    <row r="30" spans="1:74" s="52" customFormat="1" x14ac:dyDescent="0.15">
      <c r="A30" s="52">
        <v>272329</v>
      </c>
      <c r="B30" s="52" t="s">
        <v>218</v>
      </c>
      <c r="C30" s="52" t="s">
        <v>494</v>
      </c>
      <c r="D30" s="52">
        <v>1</v>
      </c>
      <c r="E30" s="52">
        <v>3.5134569999999998</v>
      </c>
      <c r="F30" s="52">
        <v>41.368119999999998</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273210</v>
      </c>
      <c r="B31" s="52" t="s">
        <v>316</v>
      </c>
      <c r="C31" s="52" t="s">
        <v>494</v>
      </c>
      <c r="D31" s="52">
        <v>1</v>
      </c>
      <c r="E31" s="52">
        <v>9.7143960000000007</v>
      </c>
      <c r="F31" s="52">
        <v>114.3792</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273619</v>
      </c>
      <c r="B32" s="52" t="s">
        <v>219</v>
      </c>
      <c r="C32" s="52" t="s">
        <v>494</v>
      </c>
      <c r="D32" s="52">
        <v>1</v>
      </c>
      <c r="E32" s="52">
        <v>4.4462229999999998</v>
      </c>
      <c r="F32" s="52">
        <v>52.35069</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273821</v>
      </c>
      <c r="B33" s="52" t="s">
        <v>611</v>
      </c>
      <c r="C33" s="52" t="s">
        <v>494</v>
      </c>
      <c r="D33" s="52">
        <v>1</v>
      </c>
      <c r="E33" s="52">
        <v>12.48128</v>
      </c>
      <c r="F33" s="52">
        <v>146.95699999999999</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41" spans="1:74" s="52" customFormat="1" x14ac:dyDescent="0.15"/>
    <row r="42" spans="1:74" s="52" customFormat="1" x14ac:dyDescent="0.15"/>
    <row r="43" spans="1:74" s="52" customFormat="1" x14ac:dyDescent="0.15"/>
    <row r="85" spans="1:75" x14ac:dyDescent="0.15">
      <c r="B85" s="52">
        <v>271004</v>
      </c>
      <c r="C85" t="s">
        <v>427</v>
      </c>
      <c r="D85">
        <f>IFERROR(VLOOKUP($B85,$A$8:$BW$70,D$88,FALSE),0)</f>
        <v>10</v>
      </c>
      <c r="E85">
        <f t="shared" ref="E85:BP85" si="0">IFERROR(VLOOKUP($B85,$A$8:$BW$70,E88,FALSE),0)</f>
        <v>0.71594360000000001</v>
      </c>
      <c r="F85">
        <f t="shared" si="0"/>
        <v>8.4296589999999991</v>
      </c>
      <c r="G85">
        <f t="shared" si="0"/>
        <v>0</v>
      </c>
      <c r="H85">
        <f t="shared" si="0"/>
        <v>1</v>
      </c>
      <c r="I85">
        <f t="shared" si="0"/>
        <v>0</v>
      </c>
      <c r="J85">
        <f t="shared" si="0"/>
        <v>1</v>
      </c>
      <c r="K85">
        <f t="shared" si="0"/>
        <v>4</v>
      </c>
      <c r="L85">
        <f t="shared" si="0"/>
        <v>1</v>
      </c>
      <c r="M85">
        <f t="shared" si="0"/>
        <v>3</v>
      </c>
      <c r="N85">
        <f t="shared" si="0"/>
        <v>0</v>
      </c>
      <c r="O85">
        <f t="shared" si="0"/>
        <v>0</v>
      </c>
      <c r="P85">
        <f t="shared" si="0"/>
        <v>4</v>
      </c>
      <c r="Q85">
        <f t="shared" si="0"/>
        <v>6</v>
      </c>
      <c r="R85">
        <f t="shared" si="0"/>
        <v>0</v>
      </c>
      <c r="S85">
        <f t="shared" si="0"/>
        <v>0</v>
      </c>
      <c r="T85">
        <f t="shared" si="0"/>
        <v>2</v>
      </c>
      <c r="U85">
        <f t="shared" si="0"/>
        <v>8</v>
      </c>
      <c r="V85">
        <f t="shared" si="0"/>
        <v>0</v>
      </c>
      <c r="W85">
        <f t="shared" si="0"/>
        <v>8</v>
      </c>
      <c r="X85">
        <f t="shared" si="0"/>
        <v>1</v>
      </c>
      <c r="Y85">
        <f t="shared" si="0"/>
        <v>0</v>
      </c>
      <c r="Z85">
        <f t="shared" si="0"/>
        <v>3</v>
      </c>
      <c r="AA85">
        <f t="shared" si="0"/>
        <v>4</v>
      </c>
      <c r="AB85">
        <f t="shared" si="0"/>
        <v>0</v>
      </c>
      <c r="AC85">
        <f t="shared" si="0"/>
        <v>7</v>
      </c>
      <c r="AD85">
        <f t="shared" si="0"/>
        <v>2</v>
      </c>
      <c r="AE85">
        <f t="shared" si="0"/>
        <v>0</v>
      </c>
      <c r="AF85">
        <f t="shared" si="0"/>
        <v>0</v>
      </c>
      <c r="AG85">
        <f t="shared" si="0"/>
        <v>0</v>
      </c>
      <c r="AH85">
        <f t="shared" si="0"/>
        <v>1</v>
      </c>
      <c r="AI85">
        <f t="shared" si="0"/>
        <v>0</v>
      </c>
      <c r="AJ85">
        <f t="shared" si="0"/>
        <v>6</v>
      </c>
      <c r="AK85">
        <f t="shared" si="0"/>
        <v>0</v>
      </c>
      <c r="AL85">
        <f t="shared" si="0"/>
        <v>1</v>
      </c>
      <c r="AM85">
        <f t="shared" si="0"/>
        <v>2</v>
      </c>
      <c r="AN85">
        <f t="shared" si="0"/>
        <v>1</v>
      </c>
      <c r="AO85">
        <f t="shared" si="0"/>
        <v>0</v>
      </c>
      <c r="AP85">
        <f t="shared" si="0"/>
        <v>0</v>
      </c>
      <c r="AQ85">
        <f t="shared" si="0"/>
        <v>1</v>
      </c>
      <c r="AR85">
        <f t="shared" si="0"/>
        <v>1</v>
      </c>
      <c r="AS85">
        <f t="shared" si="0"/>
        <v>0</v>
      </c>
      <c r="AT85">
        <f t="shared" si="0"/>
        <v>0</v>
      </c>
      <c r="AU85">
        <f t="shared" si="0"/>
        <v>0</v>
      </c>
      <c r="AV85">
        <f t="shared" si="0"/>
        <v>0</v>
      </c>
      <c r="AW85">
        <f t="shared" si="0"/>
        <v>0</v>
      </c>
      <c r="AX85">
        <f t="shared" si="0"/>
        <v>1</v>
      </c>
      <c r="AY85">
        <f t="shared" si="0"/>
        <v>1</v>
      </c>
      <c r="AZ85">
        <f t="shared" si="0"/>
        <v>1</v>
      </c>
      <c r="BA85">
        <f t="shared" si="0"/>
        <v>1</v>
      </c>
      <c r="BB85">
        <f t="shared" si="0"/>
        <v>0</v>
      </c>
      <c r="BC85">
        <f t="shared" si="0"/>
        <v>4</v>
      </c>
      <c r="BD85">
        <f t="shared" si="0"/>
        <v>1</v>
      </c>
      <c r="BE85">
        <f t="shared" si="0"/>
        <v>1</v>
      </c>
      <c r="BF85">
        <f t="shared" si="0"/>
        <v>0</v>
      </c>
      <c r="BG85">
        <f t="shared" si="0"/>
        <v>3</v>
      </c>
      <c r="BH85">
        <f t="shared" si="0"/>
        <v>4</v>
      </c>
      <c r="BI85">
        <f t="shared" si="0"/>
        <v>1</v>
      </c>
      <c r="BJ85">
        <f t="shared" si="0"/>
        <v>0</v>
      </c>
      <c r="BK85">
        <f t="shared" si="0"/>
        <v>0</v>
      </c>
      <c r="BL85">
        <f t="shared" si="0"/>
        <v>1</v>
      </c>
      <c r="BM85">
        <f t="shared" si="0"/>
        <v>7</v>
      </c>
      <c r="BN85">
        <f t="shared" si="0"/>
        <v>3</v>
      </c>
      <c r="BO85">
        <f t="shared" si="0"/>
        <v>0</v>
      </c>
      <c r="BP85">
        <f t="shared" si="0"/>
        <v>0</v>
      </c>
      <c r="BQ85">
        <f t="shared" ref="BQ85:BW85" si="1">IFERROR(VLOOKUP($B85,$A$8:$BW$70,BQ88,FALSE),0)</f>
        <v>0</v>
      </c>
      <c r="BR85">
        <f t="shared" si="1"/>
        <v>0</v>
      </c>
      <c r="BS85">
        <f t="shared" si="1"/>
        <v>1</v>
      </c>
      <c r="BT85">
        <f t="shared" si="1"/>
        <v>3</v>
      </c>
      <c r="BU85">
        <f t="shared" si="1"/>
        <v>5</v>
      </c>
      <c r="BV85">
        <f t="shared" si="1"/>
        <v>2</v>
      </c>
      <c r="BW85">
        <f t="shared" si="1"/>
        <v>0</v>
      </c>
    </row>
    <row r="86" spans="1:75" x14ac:dyDescent="0.15">
      <c r="B86" s="52">
        <v>271403</v>
      </c>
      <c r="C86" t="s">
        <v>428</v>
      </c>
      <c r="D86">
        <f>IFERROR(VLOOKUP($B86,$A$8:$BW$70,D$88,FALSE),0)</f>
        <v>4</v>
      </c>
      <c r="E86">
        <f t="shared" ref="E86:BP86" si="2">IFERROR(VLOOKUP($B86,$A$8:$BW$70,E$88,FALSE),0)</f>
        <v>0.91920210000000002</v>
      </c>
      <c r="F86">
        <f t="shared" si="2"/>
        <v>10.82286</v>
      </c>
      <c r="G86">
        <f t="shared" si="2"/>
        <v>0</v>
      </c>
      <c r="H86">
        <f t="shared" si="2"/>
        <v>0</v>
      </c>
      <c r="I86">
        <f t="shared" si="2"/>
        <v>0</v>
      </c>
      <c r="J86">
        <f t="shared" si="2"/>
        <v>0</v>
      </c>
      <c r="K86">
        <f t="shared" si="2"/>
        <v>1</v>
      </c>
      <c r="L86">
        <f t="shared" si="2"/>
        <v>1</v>
      </c>
      <c r="M86">
        <f t="shared" si="2"/>
        <v>2</v>
      </c>
      <c r="N86">
        <f t="shared" si="2"/>
        <v>0</v>
      </c>
      <c r="O86">
        <f t="shared" si="2"/>
        <v>0</v>
      </c>
      <c r="P86">
        <f t="shared" si="2"/>
        <v>4</v>
      </c>
      <c r="Q86">
        <f t="shared" si="2"/>
        <v>0</v>
      </c>
      <c r="R86">
        <f t="shared" si="2"/>
        <v>0</v>
      </c>
      <c r="S86">
        <f t="shared" si="2"/>
        <v>0</v>
      </c>
      <c r="T86">
        <f t="shared" si="2"/>
        <v>0</v>
      </c>
      <c r="U86">
        <f t="shared" si="2"/>
        <v>4</v>
      </c>
      <c r="V86">
        <f t="shared" si="2"/>
        <v>0</v>
      </c>
      <c r="W86">
        <f t="shared" si="2"/>
        <v>4</v>
      </c>
      <c r="X86">
        <f t="shared" si="2"/>
        <v>2</v>
      </c>
      <c r="Y86">
        <f t="shared" si="2"/>
        <v>0</v>
      </c>
      <c r="Z86">
        <f t="shared" si="2"/>
        <v>2</v>
      </c>
      <c r="AA86">
        <f t="shared" si="2"/>
        <v>0</v>
      </c>
      <c r="AB86">
        <f t="shared" si="2"/>
        <v>0</v>
      </c>
      <c r="AC86">
        <f t="shared" si="2"/>
        <v>2</v>
      </c>
      <c r="AD86">
        <f t="shared" si="2"/>
        <v>1</v>
      </c>
      <c r="AE86">
        <f t="shared" si="2"/>
        <v>0</v>
      </c>
      <c r="AF86">
        <f t="shared" si="2"/>
        <v>1</v>
      </c>
      <c r="AG86">
        <f t="shared" si="2"/>
        <v>0</v>
      </c>
      <c r="AH86">
        <f t="shared" si="2"/>
        <v>0</v>
      </c>
      <c r="AI86">
        <f t="shared" si="2"/>
        <v>0</v>
      </c>
      <c r="AJ86">
        <f t="shared" si="2"/>
        <v>2</v>
      </c>
      <c r="AK86">
        <f t="shared" si="2"/>
        <v>0</v>
      </c>
      <c r="AL86">
        <f t="shared" si="2"/>
        <v>0</v>
      </c>
      <c r="AM86">
        <f t="shared" si="2"/>
        <v>1</v>
      </c>
      <c r="AN86">
        <f t="shared" si="2"/>
        <v>0</v>
      </c>
      <c r="AO86">
        <f t="shared" si="2"/>
        <v>1</v>
      </c>
      <c r="AP86">
        <f t="shared" si="2"/>
        <v>0</v>
      </c>
      <c r="AQ86">
        <f t="shared" si="2"/>
        <v>0</v>
      </c>
      <c r="AR86">
        <f t="shared" si="2"/>
        <v>0</v>
      </c>
      <c r="AS86">
        <f t="shared" si="2"/>
        <v>0</v>
      </c>
      <c r="AT86">
        <f t="shared" si="2"/>
        <v>0</v>
      </c>
      <c r="AU86">
        <f t="shared" si="2"/>
        <v>1</v>
      </c>
      <c r="AV86">
        <f t="shared" si="2"/>
        <v>0</v>
      </c>
      <c r="AW86">
        <f t="shared" si="2"/>
        <v>0</v>
      </c>
      <c r="AX86">
        <f t="shared" si="2"/>
        <v>1</v>
      </c>
      <c r="AY86">
        <f t="shared" si="2"/>
        <v>0</v>
      </c>
      <c r="AZ86">
        <f t="shared" si="2"/>
        <v>2</v>
      </c>
      <c r="BA86">
        <f t="shared" si="2"/>
        <v>0</v>
      </c>
      <c r="BB86">
        <f t="shared" si="2"/>
        <v>0</v>
      </c>
      <c r="BC86">
        <f t="shared" si="2"/>
        <v>0</v>
      </c>
      <c r="BD86">
        <f t="shared" si="2"/>
        <v>1</v>
      </c>
      <c r="BE86">
        <f t="shared" si="2"/>
        <v>1</v>
      </c>
      <c r="BF86">
        <f t="shared" si="2"/>
        <v>2</v>
      </c>
      <c r="BG86">
        <f t="shared" si="2"/>
        <v>0</v>
      </c>
      <c r="BH86">
        <f t="shared" si="2"/>
        <v>0</v>
      </c>
      <c r="BI86">
        <f t="shared" si="2"/>
        <v>0</v>
      </c>
      <c r="BJ86">
        <f t="shared" si="2"/>
        <v>0</v>
      </c>
      <c r="BK86">
        <f t="shared" si="2"/>
        <v>0</v>
      </c>
      <c r="BL86">
        <f t="shared" si="2"/>
        <v>1</v>
      </c>
      <c r="BM86">
        <f t="shared" si="2"/>
        <v>4</v>
      </c>
      <c r="BN86">
        <f t="shared" si="2"/>
        <v>0</v>
      </c>
      <c r="BO86">
        <f t="shared" si="2"/>
        <v>0</v>
      </c>
      <c r="BP86">
        <f t="shared" si="2"/>
        <v>0</v>
      </c>
      <c r="BQ86">
        <f t="shared" ref="BQ86:BW86" si="3">IFERROR(VLOOKUP($B86,$A$8:$BW$70,BQ$88,FALSE),0)</f>
        <v>0</v>
      </c>
      <c r="BR86">
        <f t="shared" si="3"/>
        <v>1</v>
      </c>
      <c r="BS86">
        <f t="shared" si="3"/>
        <v>0</v>
      </c>
      <c r="BT86">
        <f t="shared" si="3"/>
        <v>1</v>
      </c>
      <c r="BU86">
        <f t="shared" si="3"/>
        <v>3</v>
      </c>
      <c r="BV86">
        <f t="shared" si="3"/>
        <v>0</v>
      </c>
      <c r="BW86">
        <f t="shared" si="3"/>
        <v>0</v>
      </c>
    </row>
    <row r="87" spans="1:75" x14ac:dyDescent="0.15">
      <c r="C87" t="s">
        <v>429</v>
      </c>
      <c r="D87">
        <f>SUM(D8:D83)</f>
        <v>50</v>
      </c>
      <c r="G87">
        <f t="shared" ref="G87:BR87" si="4">SUM(G8:G83)</f>
        <v>0</v>
      </c>
      <c r="H87">
        <f t="shared" si="4"/>
        <v>2</v>
      </c>
      <c r="I87">
        <f t="shared" si="4"/>
        <v>0</v>
      </c>
      <c r="J87">
        <f t="shared" si="4"/>
        <v>7</v>
      </c>
      <c r="K87">
        <f t="shared" si="4"/>
        <v>13</v>
      </c>
      <c r="L87">
        <f t="shared" si="4"/>
        <v>9</v>
      </c>
      <c r="M87">
        <f t="shared" si="4"/>
        <v>13</v>
      </c>
      <c r="N87">
        <f t="shared" si="4"/>
        <v>6</v>
      </c>
      <c r="O87">
        <f t="shared" si="4"/>
        <v>0</v>
      </c>
      <c r="P87">
        <f t="shared" si="4"/>
        <v>34</v>
      </c>
      <c r="Q87">
        <f t="shared" si="4"/>
        <v>16</v>
      </c>
      <c r="R87">
        <f t="shared" si="4"/>
        <v>0</v>
      </c>
      <c r="S87">
        <f t="shared" si="4"/>
        <v>0</v>
      </c>
      <c r="T87">
        <f t="shared" si="4"/>
        <v>2</v>
      </c>
      <c r="U87">
        <f t="shared" si="4"/>
        <v>17</v>
      </c>
      <c r="V87">
        <f t="shared" si="4"/>
        <v>0</v>
      </c>
      <c r="W87">
        <f t="shared" si="4"/>
        <v>17</v>
      </c>
      <c r="X87">
        <f t="shared" si="4"/>
        <v>3</v>
      </c>
      <c r="Y87">
        <f t="shared" si="4"/>
        <v>0</v>
      </c>
      <c r="Z87">
        <f t="shared" si="4"/>
        <v>9</v>
      </c>
      <c r="AA87">
        <f t="shared" si="4"/>
        <v>5</v>
      </c>
      <c r="AB87">
        <f t="shared" si="4"/>
        <v>0</v>
      </c>
      <c r="AC87">
        <f t="shared" si="4"/>
        <v>12</v>
      </c>
      <c r="AD87">
        <f t="shared" si="4"/>
        <v>4</v>
      </c>
      <c r="AE87">
        <f t="shared" si="4"/>
        <v>0</v>
      </c>
      <c r="AF87">
        <f t="shared" si="4"/>
        <v>2</v>
      </c>
      <c r="AG87">
        <f t="shared" si="4"/>
        <v>0</v>
      </c>
      <c r="AH87">
        <f t="shared" si="4"/>
        <v>1</v>
      </c>
      <c r="AI87">
        <f t="shared" si="4"/>
        <v>0</v>
      </c>
      <c r="AJ87">
        <f t="shared" si="4"/>
        <v>10</v>
      </c>
      <c r="AK87">
        <f t="shared" si="4"/>
        <v>0</v>
      </c>
      <c r="AL87">
        <f t="shared" si="4"/>
        <v>1</v>
      </c>
      <c r="AM87">
        <f t="shared" si="4"/>
        <v>5</v>
      </c>
      <c r="AN87">
        <f t="shared" si="4"/>
        <v>1</v>
      </c>
      <c r="AO87">
        <f t="shared" si="4"/>
        <v>2</v>
      </c>
      <c r="AP87">
        <f t="shared" si="4"/>
        <v>0</v>
      </c>
      <c r="AQ87">
        <f t="shared" si="4"/>
        <v>4</v>
      </c>
      <c r="AR87">
        <f t="shared" si="4"/>
        <v>5</v>
      </c>
      <c r="AS87">
        <f t="shared" si="4"/>
        <v>1</v>
      </c>
      <c r="AT87">
        <f t="shared" si="4"/>
        <v>3</v>
      </c>
      <c r="AU87">
        <f t="shared" si="4"/>
        <v>2</v>
      </c>
      <c r="AV87">
        <f t="shared" si="4"/>
        <v>5</v>
      </c>
      <c r="AW87">
        <f t="shared" si="4"/>
        <v>0</v>
      </c>
      <c r="AX87">
        <f t="shared" si="4"/>
        <v>5</v>
      </c>
      <c r="AY87">
        <f t="shared" si="4"/>
        <v>6</v>
      </c>
      <c r="AZ87">
        <f t="shared" si="4"/>
        <v>7</v>
      </c>
      <c r="BA87">
        <f t="shared" si="4"/>
        <v>2</v>
      </c>
      <c r="BB87">
        <f t="shared" si="4"/>
        <v>0</v>
      </c>
      <c r="BC87">
        <f t="shared" si="4"/>
        <v>10</v>
      </c>
      <c r="BD87">
        <f t="shared" si="4"/>
        <v>9</v>
      </c>
      <c r="BE87">
        <f t="shared" si="4"/>
        <v>8</v>
      </c>
      <c r="BF87">
        <f t="shared" si="4"/>
        <v>5</v>
      </c>
      <c r="BG87">
        <f t="shared" si="4"/>
        <v>8</v>
      </c>
      <c r="BH87">
        <f t="shared" si="4"/>
        <v>9</v>
      </c>
      <c r="BI87">
        <f t="shared" si="4"/>
        <v>9</v>
      </c>
      <c r="BJ87">
        <f t="shared" si="4"/>
        <v>2</v>
      </c>
      <c r="BK87">
        <f t="shared" si="4"/>
        <v>0</v>
      </c>
      <c r="BL87">
        <f t="shared" si="4"/>
        <v>3</v>
      </c>
      <c r="BM87">
        <f t="shared" si="4"/>
        <v>18</v>
      </c>
      <c r="BN87">
        <f t="shared" si="4"/>
        <v>4</v>
      </c>
      <c r="BO87">
        <f t="shared" si="4"/>
        <v>0</v>
      </c>
      <c r="BP87">
        <f t="shared" si="4"/>
        <v>0</v>
      </c>
      <c r="BQ87">
        <f t="shared" si="4"/>
        <v>0</v>
      </c>
      <c r="BR87">
        <f t="shared" si="4"/>
        <v>1</v>
      </c>
      <c r="BS87">
        <f t="shared" ref="BS87:BW87" si="5">SUM(BS8:BS83)</f>
        <v>1</v>
      </c>
      <c r="BT87">
        <f t="shared" si="5"/>
        <v>4</v>
      </c>
      <c r="BU87">
        <f t="shared" si="5"/>
        <v>11</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36</v>
      </c>
      <c r="E90">
        <v>0.7863985</v>
      </c>
      <c r="F90">
        <v>9.2592079999999992</v>
      </c>
      <c r="G90">
        <v>0</v>
      </c>
      <c r="H90">
        <v>1</v>
      </c>
      <c r="I90">
        <v>0</v>
      </c>
      <c r="J90">
        <v>6</v>
      </c>
      <c r="K90">
        <v>8</v>
      </c>
      <c r="L90">
        <v>7</v>
      </c>
      <c r="M90">
        <v>8</v>
      </c>
      <c r="N90">
        <v>6</v>
      </c>
      <c r="O90">
        <v>0</v>
      </c>
      <c r="P90">
        <v>26</v>
      </c>
      <c r="Q90">
        <v>10</v>
      </c>
      <c r="R90">
        <v>0</v>
      </c>
      <c r="S90">
        <v>1</v>
      </c>
      <c r="T90">
        <v>3</v>
      </c>
      <c r="U90">
        <v>32</v>
      </c>
      <c r="V90">
        <v>0</v>
      </c>
      <c r="W90">
        <v>32</v>
      </c>
      <c r="X90">
        <v>7</v>
      </c>
      <c r="Y90">
        <v>0</v>
      </c>
      <c r="Z90">
        <v>17</v>
      </c>
      <c r="AA90">
        <v>8</v>
      </c>
      <c r="AB90">
        <v>0</v>
      </c>
      <c r="AC90">
        <v>23</v>
      </c>
      <c r="AD90">
        <v>4</v>
      </c>
      <c r="AE90">
        <v>1</v>
      </c>
      <c r="AF90">
        <v>6</v>
      </c>
      <c r="AG90">
        <v>0</v>
      </c>
      <c r="AH90">
        <v>2</v>
      </c>
      <c r="AI90">
        <v>0</v>
      </c>
      <c r="AJ90">
        <v>17</v>
      </c>
      <c r="AK90">
        <v>0</v>
      </c>
      <c r="AL90">
        <v>2</v>
      </c>
      <c r="AM90">
        <v>5</v>
      </c>
      <c r="AN90">
        <v>2</v>
      </c>
      <c r="AO90">
        <v>10</v>
      </c>
      <c r="AP90">
        <v>0</v>
      </c>
      <c r="AQ90">
        <v>3</v>
      </c>
      <c r="AR90">
        <v>4</v>
      </c>
      <c r="AS90">
        <v>1</v>
      </c>
      <c r="AT90">
        <v>3</v>
      </c>
      <c r="AU90">
        <v>1</v>
      </c>
      <c r="AV90">
        <v>5</v>
      </c>
      <c r="AW90">
        <v>0</v>
      </c>
      <c r="AX90">
        <v>3</v>
      </c>
      <c r="AY90">
        <v>5</v>
      </c>
      <c r="AZ90">
        <v>4</v>
      </c>
      <c r="BA90">
        <v>1</v>
      </c>
      <c r="BB90">
        <v>0</v>
      </c>
      <c r="BC90">
        <v>6</v>
      </c>
      <c r="BD90">
        <v>7</v>
      </c>
      <c r="BE90">
        <v>6</v>
      </c>
      <c r="BF90">
        <v>3</v>
      </c>
      <c r="BG90">
        <v>5</v>
      </c>
      <c r="BH90">
        <v>5</v>
      </c>
      <c r="BI90">
        <v>8</v>
      </c>
      <c r="BJ90">
        <v>2</v>
      </c>
      <c r="BK90">
        <v>0</v>
      </c>
      <c r="BL90">
        <v>9</v>
      </c>
      <c r="BM90">
        <v>33</v>
      </c>
      <c r="BN90">
        <v>7</v>
      </c>
      <c r="BO90">
        <v>0</v>
      </c>
      <c r="BP90">
        <v>0</v>
      </c>
      <c r="BQ90">
        <v>0</v>
      </c>
      <c r="BR90">
        <v>1</v>
      </c>
      <c r="BS90">
        <v>1</v>
      </c>
      <c r="BT90">
        <v>8</v>
      </c>
      <c r="BU90">
        <v>24</v>
      </c>
      <c r="BV90">
        <v>4</v>
      </c>
    </row>
    <row r="91" spans="1:75" x14ac:dyDescent="0.15">
      <c r="B91" t="s">
        <v>504</v>
      </c>
    </row>
    <row r="92" spans="1:75" x14ac:dyDescent="0.15">
      <c r="D92">
        <f>D87-D85-D86</f>
        <v>36</v>
      </c>
    </row>
    <row r="100" spans="1:6" s="147" customFormat="1" x14ac:dyDescent="0.15"/>
    <row r="101" spans="1:6" x14ac:dyDescent="0.15">
      <c r="A101" s="52">
        <v>271004</v>
      </c>
      <c r="B101" s="52" t="s">
        <v>172</v>
      </c>
      <c r="C101" s="52" t="s">
        <v>494</v>
      </c>
      <c r="D101" s="52">
        <v>11</v>
      </c>
      <c r="E101" s="52">
        <v>0.79572679999999996</v>
      </c>
      <c r="F101" s="52">
        <v>9.3690409999999993</v>
      </c>
    </row>
    <row r="102" spans="1:6" x14ac:dyDescent="0.15">
      <c r="A102" s="52">
        <v>271021</v>
      </c>
      <c r="B102" s="52" t="s">
        <v>494</v>
      </c>
      <c r="C102" s="52" t="s">
        <v>389</v>
      </c>
      <c r="D102" s="52">
        <v>1</v>
      </c>
      <c r="E102" s="52">
        <v>1.8568720000000001</v>
      </c>
      <c r="F102" s="52">
        <v>21.86317</v>
      </c>
    </row>
    <row r="103" spans="1:6" x14ac:dyDescent="0.15">
      <c r="A103" s="52">
        <v>271063</v>
      </c>
      <c r="B103" s="52" t="s">
        <v>494</v>
      </c>
      <c r="C103" s="52" t="s">
        <v>377</v>
      </c>
      <c r="D103" s="52">
        <v>1</v>
      </c>
      <c r="E103" s="52">
        <v>2.0148290000000002</v>
      </c>
      <c r="F103" s="52">
        <v>23.722989999999999</v>
      </c>
    </row>
    <row r="104" spans="1:6" x14ac:dyDescent="0.15">
      <c r="A104" s="52">
        <v>271110</v>
      </c>
      <c r="B104" s="52" t="s">
        <v>494</v>
      </c>
      <c r="C104" s="52" t="s">
        <v>176</v>
      </c>
      <c r="D104" s="52">
        <v>1</v>
      </c>
      <c r="E104" s="52">
        <v>3.1227559999999999</v>
      </c>
      <c r="F104" s="52">
        <v>36.76793</v>
      </c>
    </row>
    <row r="105" spans="1:6" x14ac:dyDescent="0.15">
      <c r="A105" s="52">
        <v>271136</v>
      </c>
      <c r="B105" s="52" t="s">
        <v>494</v>
      </c>
      <c r="C105" s="52" t="s">
        <v>177</v>
      </c>
      <c r="D105" s="52">
        <v>1</v>
      </c>
      <c r="E105" s="52">
        <v>2.045283</v>
      </c>
      <c r="F105" s="52">
        <v>24.08155</v>
      </c>
    </row>
    <row r="106" spans="1:6" x14ac:dyDescent="0.15">
      <c r="A106" s="52">
        <v>271217</v>
      </c>
      <c r="B106" s="52" t="s">
        <v>494</v>
      </c>
      <c r="C106" s="52" t="s">
        <v>390</v>
      </c>
      <c r="D106" s="52">
        <v>1</v>
      </c>
      <c r="E106" s="52">
        <v>1.465395</v>
      </c>
      <c r="F106" s="52">
        <v>17.25384</v>
      </c>
    </row>
    <row r="107" spans="1:6" x14ac:dyDescent="0.15">
      <c r="A107" s="52">
        <v>271233</v>
      </c>
      <c r="B107" s="52" t="s">
        <v>494</v>
      </c>
      <c r="C107" s="52" t="s">
        <v>183</v>
      </c>
      <c r="D107" s="52">
        <v>1</v>
      </c>
      <c r="E107" s="52">
        <v>1.1355759999999999</v>
      </c>
      <c r="F107" s="52">
        <v>13.3705</v>
      </c>
    </row>
    <row r="108" spans="1:6" x14ac:dyDescent="0.15">
      <c r="A108" s="52">
        <v>271241</v>
      </c>
      <c r="B108" s="52" t="s">
        <v>494</v>
      </c>
      <c r="C108" s="52" t="s">
        <v>381</v>
      </c>
      <c r="D108" s="52">
        <v>1</v>
      </c>
      <c r="E108" s="52">
        <v>1.6999569999999999</v>
      </c>
      <c r="F108" s="52">
        <v>20.015630000000002</v>
      </c>
    </row>
    <row r="109" spans="1:6" x14ac:dyDescent="0.15">
      <c r="A109" s="52">
        <v>271268</v>
      </c>
      <c r="B109" s="52" t="s">
        <v>494</v>
      </c>
      <c r="C109" s="52" t="s">
        <v>185</v>
      </c>
      <c r="D109" s="52">
        <v>2</v>
      </c>
      <c r="E109" s="52">
        <v>1.9319189999999999</v>
      </c>
      <c r="F109" s="52">
        <v>22.746790000000001</v>
      </c>
    </row>
    <row r="110" spans="1:6" x14ac:dyDescent="0.15">
      <c r="A110" s="52">
        <v>271276</v>
      </c>
      <c r="B110" s="52" t="s">
        <v>494</v>
      </c>
      <c r="C110" s="52" t="s">
        <v>186</v>
      </c>
      <c r="D110" s="52">
        <v>2</v>
      </c>
      <c r="E110" s="52">
        <v>3.2169340000000002</v>
      </c>
      <c r="F110" s="52">
        <v>37.876800000000003</v>
      </c>
    </row>
    <row r="111" spans="1:6" x14ac:dyDescent="0.15">
      <c r="A111" s="52">
        <v>271403</v>
      </c>
      <c r="B111" s="52" t="s">
        <v>188</v>
      </c>
      <c r="C111" s="52" t="s">
        <v>494</v>
      </c>
      <c r="D111" s="52">
        <v>5</v>
      </c>
      <c r="E111" s="52">
        <v>1.141904</v>
      </c>
      <c r="F111" s="52">
        <v>13.445</v>
      </c>
    </row>
    <row r="112" spans="1:6" x14ac:dyDescent="0.15">
      <c r="A112" s="52">
        <v>271411</v>
      </c>
      <c r="B112" s="52" t="s">
        <v>494</v>
      </c>
      <c r="C112" s="52" t="s">
        <v>189</v>
      </c>
      <c r="D112" s="52">
        <v>1</v>
      </c>
      <c r="E112" s="52">
        <v>1.3385089999999999</v>
      </c>
      <c r="F112" s="52">
        <v>15.75986</v>
      </c>
    </row>
    <row r="113" spans="1:6" x14ac:dyDescent="0.15">
      <c r="A113" s="52">
        <v>271438</v>
      </c>
      <c r="B113" s="52" t="s">
        <v>494</v>
      </c>
      <c r="C113" s="52" t="s">
        <v>191</v>
      </c>
      <c r="D113" s="52">
        <v>1</v>
      </c>
      <c r="E113" s="52">
        <v>2.1983820000000001</v>
      </c>
      <c r="F113" s="52">
        <v>25.884170000000001</v>
      </c>
    </row>
    <row r="114" spans="1:6" x14ac:dyDescent="0.15">
      <c r="A114" s="52">
        <v>271454</v>
      </c>
      <c r="B114" s="52" t="s">
        <v>494</v>
      </c>
      <c r="C114" s="52" t="s">
        <v>382</v>
      </c>
      <c r="D114" s="52">
        <v>1</v>
      </c>
      <c r="E114" s="52">
        <v>1.2755270000000001</v>
      </c>
      <c r="F114" s="52">
        <v>15.0183</v>
      </c>
    </row>
    <row r="115" spans="1:6" x14ac:dyDescent="0.15">
      <c r="A115" s="52">
        <v>271462</v>
      </c>
      <c r="B115" s="52" t="s">
        <v>494</v>
      </c>
      <c r="C115" s="52" t="s">
        <v>193</v>
      </c>
      <c r="D115" s="52">
        <v>2</v>
      </c>
      <c r="E115" s="52">
        <v>2.4025180000000002</v>
      </c>
      <c r="F115" s="52">
        <v>28.287710000000001</v>
      </c>
    </row>
    <row r="116" spans="1:6" x14ac:dyDescent="0.15">
      <c r="A116" s="52">
        <v>272035</v>
      </c>
      <c r="B116" s="52" t="s">
        <v>194</v>
      </c>
      <c r="C116" s="52" t="s">
        <v>494</v>
      </c>
      <c r="D116" s="52">
        <v>1</v>
      </c>
      <c r="E116" s="52">
        <v>0.47284229999999999</v>
      </c>
      <c r="F116" s="52">
        <v>5.5673370000000002</v>
      </c>
    </row>
    <row r="117" spans="1:6" x14ac:dyDescent="0.15">
      <c r="A117" s="52">
        <v>272078</v>
      </c>
      <c r="B117" s="52" t="s">
        <v>197</v>
      </c>
      <c r="C117" s="52" t="s">
        <v>494</v>
      </c>
      <c r="D117" s="52">
        <v>3</v>
      </c>
      <c r="E117" s="52">
        <v>1.6244749999999999</v>
      </c>
      <c r="F117" s="52">
        <v>19.12689</v>
      </c>
    </row>
    <row r="118" spans="1:6" x14ac:dyDescent="0.15">
      <c r="A118" s="52">
        <v>272108</v>
      </c>
      <c r="B118" s="52" t="s">
        <v>200</v>
      </c>
      <c r="C118" s="52" t="s">
        <v>494</v>
      </c>
      <c r="D118" s="52">
        <v>4</v>
      </c>
      <c r="E118" s="52">
        <v>1.9052789999999999</v>
      </c>
      <c r="F118" s="52">
        <v>22.433119999999999</v>
      </c>
    </row>
    <row r="119" spans="1:6" x14ac:dyDescent="0.15">
      <c r="A119" s="52">
        <v>272116</v>
      </c>
      <c r="B119" s="52" t="s">
        <v>201</v>
      </c>
      <c r="C119" s="52" t="s">
        <v>494</v>
      </c>
      <c r="D119" s="52">
        <v>3</v>
      </c>
      <c r="E119" s="52">
        <v>2.0782959999999999</v>
      </c>
      <c r="F119" s="52">
        <v>24.47026</v>
      </c>
    </row>
    <row r="120" spans="1:6" x14ac:dyDescent="0.15">
      <c r="A120" s="52">
        <v>272141</v>
      </c>
      <c r="B120" s="52" t="s">
        <v>292</v>
      </c>
      <c r="C120" s="52" t="s">
        <v>494</v>
      </c>
      <c r="D120" s="52">
        <v>1</v>
      </c>
      <c r="E120" s="52">
        <v>1.669951</v>
      </c>
      <c r="F120" s="52">
        <v>19.662320000000001</v>
      </c>
    </row>
    <row r="121" spans="1:6" x14ac:dyDescent="0.15">
      <c r="A121" s="52">
        <v>272167</v>
      </c>
      <c r="B121" s="52" t="s">
        <v>205</v>
      </c>
      <c r="C121" s="52" t="s">
        <v>494</v>
      </c>
      <c r="D121" s="52">
        <v>1</v>
      </c>
      <c r="E121" s="52">
        <v>1.7526330000000001</v>
      </c>
      <c r="F121" s="52">
        <v>20.635840000000002</v>
      </c>
    </row>
    <row r="122" spans="1:6" x14ac:dyDescent="0.15">
      <c r="A122" s="52">
        <v>272205</v>
      </c>
      <c r="B122" s="52" t="s">
        <v>208</v>
      </c>
      <c r="C122" s="52" t="s">
        <v>494</v>
      </c>
      <c r="D122" s="52">
        <v>1</v>
      </c>
      <c r="E122" s="52">
        <v>1.403745</v>
      </c>
      <c r="F122" s="52">
        <v>16.52797</v>
      </c>
    </row>
    <row r="123" spans="1:6" x14ac:dyDescent="0.15">
      <c r="A123" s="52">
        <v>272221</v>
      </c>
      <c r="B123" s="52" t="s">
        <v>209</v>
      </c>
      <c r="C123" s="52" t="s">
        <v>494</v>
      </c>
      <c r="D123" s="52">
        <v>2</v>
      </c>
      <c r="E123" s="52">
        <v>3.374787</v>
      </c>
      <c r="F123" s="52">
        <v>39.735390000000002</v>
      </c>
    </row>
    <row r="124" spans="1:6" x14ac:dyDescent="0.15">
      <c r="A124" s="52">
        <v>272272</v>
      </c>
      <c r="B124" s="52" t="s">
        <v>213</v>
      </c>
      <c r="C124" s="52" t="s">
        <v>494</v>
      </c>
      <c r="D124" s="52">
        <v>1</v>
      </c>
      <c r="E124" s="52">
        <v>0.39515850000000002</v>
      </c>
      <c r="F124" s="52">
        <v>4.6526730000000001</v>
      </c>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11</v>
      </c>
      <c r="E178">
        <v>0.79572679999999996</v>
      </c>
      <c r="F178">
        <v>9.3690409999999993</v>
      </c>
    </row>
    <row r="179" spans="1:6" x14ac:dyDescent="0.15">
      <c r="B179">
        <v>271403</v>
      </c>
      <c r="C179" t="s">
        <v>271</v>
      </c>
      <c r="D179">
        <v>5</v>
      </c>
      <c r="E179">
        <v>1.141904</v>
      </c>
      <c r="F179">
        <v>13.445</v>
      </c>
    </row>
    <row r="180" spans="1:6" x14ac:dyDescent="0.15">
      <c r="B180" s="52"/>
      <c r="C180" t="s">
        <v>429</v>
      </c>
      <c r="D180">
        <v>49</v>
      </c>
    </row>
    <row r="181" spans="1:6" x14ac:dyDescent="0.15">
      <c r="A181">
        <v>1</v>
      </c>
      <c r="B181" s="52">
        <v>2</v>
      </c>
      <c r="C181">
        <v>3</v>
      </c>
      <c r="D181">
        <v>4</v>
      </c>
      <c r="E181">
        <v>5</v>
      </c>
      <c r="F181">
        <v>6</v>
      </c>
    </row>
    <row r="183" spans="1:6" x14ac:dyDescent="0.15">
      <c r="A183">
        <v>270000</v>
      </c>
      <c r="B183" t="s">
        <v>333</v>
      </c>
      <c r="C183" t="s">
        <v>440</v>
      </c>
      <c r="D183">
        <v>33</v>
      </c>
      <c r="E183">
        <v>0.72</v>
      </c>
      <c r="F183">
        <v>8.49</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1.1788609999999999</v>
      </c>
      <c r="F8" s="52">
        <v>14.34281</v>
      </c>
      <c r="G8" s="52">
        <v>3</v>
      </c>
      <c r="H8" s="52">
        <v>7</v>
      </c>
      <c r="I8" s="52">
        <v>3</v>
      </c>
      <c r="J8" s="52">
        <v>3</v>
      </c>
      <c r="K8" s="52">
        <v>12</v>
      </c>
      <c r="L8" s="52">
        <v>4</v>
      </c>
      <c r="M8" s="52">
        <v>0</v>
      </c>
      <c r="N8" s="52">
        <v>0</v>
      </c>
      <c r="O8" s="52">
        <v>0</v>
      </c>
      <c r="P8" s="52">
        <v>16</v>
      </c>
      <c r="Q8" s="52">
        <v>16</v>
      </c>
      <c r="R8" s="52">
        <v>0</v>
      </c>
      <c r="S8" s="52">
        <v>4</v>
      </c>
      <c r="T8" s="52">
        <v>7</v>
      </c>
      <c r="U8" s="52">
        <v>21</v>
      </c>
      <c r="V8" s="52">
        <v>4</v>
      </c>
      <c r="W8" s="52">
        <v>17</v>
      </c>
      <c r="X8" s="52">
        <v>1</v>
      </c>
      <c r="Y8" s="52">
        <v>0</v>
      </c>
      <c r="Z8" s="52">
        <v>5</v>
      </c>
      <c r="AA8" s="52">
        <v>11</v>
      </c>
      <c r="AB8" s="52">
        <v>0</v>
      </c>
      <c r="AC8" s="52">
        <v>11</v>
      </c>
      <c r="AD8" s="52">
        <v>11</v>
      </c>
      <c r="AE8" s="52">
        <v>1</v>
      </c>
      <c r="AF8" s="52">
        <v>2</v>
      </c>
      <c r="AG8" s="52">
        <v>0</v>
      </c>
      <c r="AH8" s="52">
        <v>7</v>
      </c>
      <c r="AI8" s="52">
        <v>0</v>
      </c>
      <c r="AJ8" s="52">
        <v>13</v>
      </c>
      <c r="AK8" s="52">
        <v>2</v>
      </c>
      <c r="AL8" s="52">
        <v>1</v>
      </c>
      <c r="AM8" s="52">
        <v>12</v>
      </c>
      <c r="AN8" s="52">
        <v>1</v>
      </c>
      <c r="AO8" s="52">
        <v>3</v>
      </c>
      <c r="AP8" s="52">
        <v>0</v>
      </c>
      <c r="AQ8" s="52">
        <v>5</v>
      </c>
      <c r="AR8" s="52">
        <v>1</v>
      </c>
      <c r="AS8" s="52">
        <v>2</v>
      </c>
      <c r="AT8" s="52">
        <v>2</v>
      </c>
      <c r="AU8" s="52">
        <v>1</v>
      </c>
      <c r="AV8" s="52">
        <v>1</v>
      </c>
      <c r="AW8" s="52">
        <v>1</v>
      </c>
      <c r="AX8" s="52">
        <v>4</v>
      </c>
      <c r="AY8" s="52">
        <v>3</v>
      </c>
      <c r="AZ8" s="52">
        <v>0</v>
      </c>
      <c r="BA8" s="52">
        <v>3</v>
      </c>
      <c r="BB8" s="52">
        <v>0</v>
      </c>
      <c r="BC8" s="52">
        <v>9</v>
      </c>
      <c r="BD8" s="52">
        <v>4</v>
      </c>
      <c r="BE8" s="52">
        <v>3</v>
      </c>
      <c r="BF8" s="52">
        <v>6</v>
      </c>
      <c r="BG8" s="52">
        <v>4</v>
      </c>
      <c r="BH8" s="52">
        <v>4</v>
      </c>
      <c r="BI8" s="52">
        <v>2</v>
      </c>
      <c r="BJ8" s="52">
        <v>7</v>
      </c>
      <c r="BK8" s="52">
        <v>2</v>
      </c>
      <c r="BL8" s="52">
        <v>3</v>
      </c>
      <c r="BM8" s="52">
        <v>23</v>
      </c>
      <c r="BN8" s="52">
        <v>12</v>
      </c>
      <c r="BO8" s="52">
        <v>3</v>
      </c>
      <c r="BP8" s="52">
        <v>2</v>
      </c>
      <c r="BQ8" s="52">
        <v>2</v>
      </c>
      <c r="BR8" s="52">
        <v>1</v>
      </c>
      <c r="BS8" s="52">
        <v>1</v>
      </c>
      <c r="BT8" s="52">
        <v>8</v>
      </c>
      <c r="BU8" s="52">
        <v>19</v>
      </c>
      <c r="BV8" s="52">
        <v>5</v>
      </c>
    </row>
    <row r="9" spans="1:74" s="52" customFormat="1" x14ac:dyDescent="0.15">
      <c r="A9" s="52">
        <v>271021</v>
      </c>
      <c r="B9" s="52" t="s">
        <v>494</v>
      </c>
      <c r="C9" s="52" t="s">
        <v>389</v>
      </c>
      <c r="D9" s="52">
        <v>1</v>
      </c>
      <c r="E9" s="52">
        <v>0.95370699999999997</v>
      </c>
      <c r="F9" s="52">
        <v>11.603440000000001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3</v>
      </c>
      <c r="E10" s="52">
        <v>4.4733390000000002</v>
      </c>
      <c r="F10" s="52">
        <v>54.425620000000002</v>
      </c>
      <c r="G10" s="52">
        <v>1</v>
      </c>
      <c r="H10" s="52">
        <v>0</v>
      </c>
      <c r="I10" s="52">
        <v>1</v>
      </c>
      <c r="J10" s="52">
        <v>0</v>
      </c>
      <c r="K10" s="52">
        <v>1</v>
      </c>
      <c r="L10" s="52">
        <v>0</v>
      </c>
      <c r="M10" s="52">
        <v>0</v>
      </c>
      <c r="N10" s="52">
        <v>0</v>
      </c>
      <c r="O10" s="52">
        <v>0</v>
      </c>
      <c r="P10" s="52">
        <v>2</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1</v>
      </c>
      <c r="BB10" s="52">
        <v>0</v>
      </c>
      <c r="BC10" s="52">
        <v>1</v>
      </c>
      <c r="BD10" s="52">
        <v>0</v>
      </c>
      <c r="BE10" s="52">
        <v>0</v>
      </c>
      <c r="BF10" s="52">
        <v>1</v>
      </c>
      <c r="BG10" s="52">
        <v>1</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3</v>
      </c>
      <c r="E11" s="52">
        <v>3.0282840000000002</v>
      </c>
      <c r="F11" s="52">
        <v>36.844119999999997</v>
      </c>
      <c r="G11" s="52">
        <v>0</v>
      </c>
      <c r="H11" s="52">
        <v>0</v>
      </c>
      <c r="I11" s="52">
        <v>0</v>
      </c>
      <c r="J11" s="52">
        <v>1</v>
      </c>
      <c r="K11" s="52">
        <v>1</v>
      </c>
      <c r="L11" s="52">
        <v>1</v>
      </c>
      <c r="M11" s="52">
        <v>0</v>
      </c>
      <c r="N11" s="52">
        <v>0</v>
      </c>
      <c r="O11" s="52">
        <v>0</v>
      </c>
      <c r="P11" s="52">
        <v>2</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1</v>
      </c>
      <c r="AZ11" s="52">
        <v>0</v>
      </c>
      <c r="BA11" s="52">
        <v>0</v>
      </c>
      <c r="BB11" s="52">
        <v>0</v>
      </c>
      <c r="BC11" s="52">
        <v>1</v>
      </c>
      <c r="BD11" s="52">
        <v>1</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1.5222789999999999</v>
      </c>
      <c r="F12" s="52">
        <v>18.521059999999999</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1</v>
      </c>
      <c r="E13" s="52">
        <v>1.3027789999999999</v>
      </c>
      <c r="F13" s="52">
        <v>15.850479999999999</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1.483349</v>
      </c>
      <c r="F14" s="52">
        <v>18.047419999999999</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2</v>
      </c>
      <c r="E15" s="52">
        <v>1.1654260000000001</v>
      </c>
      <c r="F15" s="52">
        <v>14.179360000000001</v>
      </c>
      <c r="G15" s="52">
        <v>0</v>
      </c>
      <c r="H15" s="52">
        <v>1</v>
      </c>
      <c r="I15" s="52">
        <v>0</v>
      </c>
      <c r="J15" s="52">
        <v>0</v>
      </c>
      <c r="K15" s="52">
        <v>1</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1</v>
      </c>
      <c r="BD15" s="52">
        <v>1</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1.569674</v>
      </c>
      <c r="F16" s="52">
        <v>19.0977</v>
      </c>
      <c r="G16" s="52">
        <v>0</v>
      </c>
      <c r="H16" s="52">
        <v>0</v>
      </c>
      <c r="I16" s="52">
        <v>0</v>
      </c>
      <c r="J16" s="52">
        <v>0</v>
      </c>
      <c r="K16" s="52">
        <v>2</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2</v>
      </c>
      <c r="BD16" s="52">
        <v>0</v>
      </c>
      <c r="BE16" s="52">
        <v>0</v>
      </c>
      <c r="BF16" s="52">
        <v>0</v>
      </c>
      <c r="BG16" s="52">
        <v>0</v>
      </c>
      <c r="BH16" s="52">
        <v>1</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1.1765669999999999</v>
      </c>
      <c r="F17" s="52">
        <v>14.3149</v>
      </c>
      <c r="G17" s="52">
        <v>0</v>
      </c>
      <c r="H17" s="52">
        <v>0</v>
      </c>
      <c r="I17" s="52">
        <v>0</v>
      </c>
      <c r="J17" s="52">
        <v>0</v>
      </c>
      <c r="K17" s="52">
        <v>2</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1</v>
      </c>
      <c r="AY17" s="52">
        <v>0</v>
      </c>
      <c r="AZ17" s="52">
        <v>0</v>
      </c>
      <c r="BA17" s="52">
        <v>0</v>
      </c>
      <c r="BB17" s="52">
        <v>0</v>
      </c>
      <c r="BC17" s="52">
        <v>0</v>
      </c>
      <c r="BD17" s="52">
        <v>0</v>
      </c>
      <c r="BE17" s="52">
        <v>0</v>
      </c>
      <c r="BF17" s="52">
        <v>1</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0.91281690000000004</v>
      </c>
      <c r="F18" s="52">
        <v>11.10594</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0.65277989999999997</v>
      </c>
      <c r="F19" s="52">
        <v>7.9421549999999996</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2</v>
      </c>
      <c r="E20" s="52">
        <v>1.5331429999999999</v>
      </c>
      <c r="F20" s="52">
        <v>18.65324</v>
      </c>
      <c r="G20" s="52">
        <v>1</v>
      </c>
      <c r="H20" s="52">
        <v>0</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1</v>
      </c>
      <c r="BD20" s="52">
        <v>0</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1.8703650000000001</v>
      </c>
      <c r="F21" s="52">
        <v>22.75611</v>
      </c>
      <c r="G21" s="52">
        <v>0</v>
      </c>
      <c r="H21" s="52">
        <v>0</v>
      </c>
      <c r="I21" s="52">
        <v>0</v>
      </c>
      <c r="J21" s="52">
        <v>0</v>
      </c>
      <c r="K21" s="52">
        <v>2</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1</v>
      </c>
      <c r="BD21" s="52">
        <v>0</v>
      </c>
      <c r="BE21" s="52">
        <v>0</v>
      </c>
      <c r="BF21" s="52">
        <v>0</v>
      </c>
      <c r="BG21" s="52">
        <v>0</v>
      </c>
      <c r="BH21" s="52">
        <v>0</v>
      </c>
      <c r="BI21" s="52">
        <v>0</v>
      </c>
      <c r="BJ21" s="52">
        <v>1</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2</v>
      </c>
      <c r="E22" s="52">
        <v>1.1258349999999999</v>
      </c>
      <c r="F22" s="52">
        <v>13.697649999999999</v>
      </c>
      <c r="G22" s="52">
        <v>0</v>
      </c>
      <c r="H22" s="52">
        <v>1</v>
      </c>
      <c r="I22" s="52">
        <v>0</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1</v>
      </c>
      <c r="BD22" s="52">
        <v>0</v>
      </c>
      <c r="BE22" s="52">
        <v>0</v>
      </c>
      <c r="BF22" s="52">
        <v>0</v>
      </c>
      <c r="BG22" s="52">
        <v>1</v>
      </c>
      <c r="BH22" s="52">
        <v>0</v>
      </c>
      <c r="BI22" s="52">
        <v>0</v>
      </c>
      <c r="BJ22" s="52">
        <v>0</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2</v>
      </c>
      <c r="E23" s="52">
        <v>1.769504</v>
      </c>
      <c r="F23" s="52">
        <v>21.528970000000001</v>
      </c>
      <c r="G23" s="52">
        <v>0</v>
      </c>
      <c r="H23" s="52">
        <v>1</v>
      </c>
      <c r="I23" s="52">
        <v>0</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0.81815649999999995</v>
      </c>
      <c r="F24" s="52">
        <v>9.9542380000000001</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1</v>
      </c>
      <c r="E25" s="52">
        <v>0.50795970000000001</v>
      </c>
      <c r="F25" s="52">
        <v>6.1801769999999996</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2</v>
      </c>
      <c r="E26" s="52">
        <v>1.570524</v>
      </c>
      <c r="F26" s="52">
        <v>19.108049999999999</v>
      </c>
      <c r="G26" s="52">
        <v>0</v>
      </c>
      <c r="H26" s="52">
        <v>1</v>
      </c>
      <c r="I26" s="52">
        <v>1</v>
      </c>
      <c r="J26" s="52">
        <v>0</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1</v>
      </c>
      <c r="BB26" s="52">
        <v>0</v>
      </c>
      <c r="BC26" s="52">
        <v>0</v>
      </c>
      <c r="BD26" s="52">
        <v>0</v>
      </c>
      <c r="BE26" s="52">
        <v>1</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2</v>
      </c>
      <c r="E27" s="52">
        <v>2.0025629999999999</v>
      </c>
      <c r="F27" s="52">
        <v>24.364519999999999</v>
      </c>
      <c r="G27" s="52">
        <v>0</v>
      </c>
      <c r="H27" s="52">
        <v>2</v>
      </c>
      <c r="I27" s="52">
        <v>0</v>
      </c>
      <c r="J27" s="52">
        <v>0</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0</v>
      </c>
      <c r="BH27" s="52">
        <v>0</v>
      </c>
      <c r="BI27" s="52">
        <v>1</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12</v>
      </c>
      <c r="E28" s="52">
        <v>1.432369</v>
      </c>
      <c r="F28" s="52">
        <v>17.427150000000001</v>
      </c>
      <c r="G28" s="52">
        <v>1</v>
      </c>
      <c r="H28" s="52">
        <v>0</v>
      </c>
      <c r="I28" s="52">
        <v>0</v>
      </c>
      <c r="J28" s="52">
        <v>1</v>
      </c>
      <c r="K28" s="52">
        <v>2</v>
      </c>
      <c r="L28" s="52">
        <v>4</v>
      </c>
      <c r="M28" s="52">
        <v>2</v>
      </c>
      <c r="N28" s="52">
        <v>2</v>
      </c>
      <c r="O28" s="52">
        <v>0</v>
      </c>
      <c r="P28" s="52">
        <v>7</v>
      </c>
      <c r="Q28" s="52">
        <v>5</v>
      </c>
      <c r="R28" s="52">
        <v>0</v>
      </c>
      <c r="S28" s="52">
        <v>0</v>
      </c>
      <c r="T28" s="52">
        <v>1</v>
      </c>
      <c r="U28" s="52">
        <v>11</v>
      </c>
      <c r="V28" s="52">
        <v>1</v>
      </c>
      <c r="W28" s="52">
        <v>10</v>
      </c>
      <c r="X28" s="52">
        <v>0</v>
      </c>
      <c r="Y28" s="52">
        <v>1</v>
      </c>
      <c r="Z28" s="52">
        <v>8</v>
      </c>
      <c r="AA28" s="52">
        <v>1</v>
      </c>
      <c r="AB28" s="52">
        <v>0</v>
      </c>
      <c r="AC28" s="52">
        <v>9</v>
      </c>
      <c r="AD28" s="52">
        <v>2</v>
      </c>
      <c r="AE28" s="52">
        <v>0</v>
      </c>
      <c r="AF28" s="52">
        <v>1</v>
      </c>
      <c r="AG28" s="52">
        <v>0</v>
      </c>
      <c r="AH28" s="52">
        <v>0</v>
      </c>
      <c r="AI28" s="52">
        <v>0</v>
      </c>
      <c r="AJ28" s="52">
        <v>9</v>
      </c>
      <c r="AK28" s="52">
        <v>0</v>
      </c>
      <c r="AL28" s="52">
        <v>0</v>
      </c>
      <c r="AM28" s="52">
        <v>2</v>
      </c>
      <c r="AN28" s="52">
        <v>0</v>
      </c>
      <c r="AO28" s="52">
        <v>1</v>
      </c>
      <c r="AP28" s="52">
        <v>0</v>
      </c>
      <c r="AQ28" s="52">
        <v>0</v>
      </c>
      <c r="AR28" s="52">
        <v>0</v>
      </c>
      <c r="AS28" s="52">
        <v>1</v>
      </c>
      <c r="AT28" s="52">
        <v>1</v>
      </c>
      <c r="AU28" s="52">
        <v>2</v>
      </c>
      <c r="AV28" s="52">
        <v>0</v>
      </c>
      <c r="AW28" s="52">
        <v>2</v>
      </c>
      <c r="AX28" s="52">
        <v>2</v>
      </c>
      <c r="AY28" s="52">
        <v>1</v>
      </c>
      <c r="AZ28" s="52">
        <v>0</v>
      </c>
      <c r="BA28" s="52">
        <v>1</v>
      </c>
      <c r="BB28" s="52">
        <v>1</v>
      </c>
      <c r="BC28" s="52">
        <v>1</v>
      </c>
      <c r="BD28" s="52">
        <v>1</v>
      </c>
      <c r="BE28" s="52">
        <v>3</v>
      </c>
      <c r="BF28" s="52">
        <v>1</v>
      </c>
      <c r="BG28" s="52">
        <v>2</v>
      </c>
      <c r="BH28" s="52">
        <v>0</v>
      </c>
      <c r="BI28" s="52">
        <v>2</v>
      </c>
      <c r="BJ28" s="52">
        <v>3</v>
      </c>
      <c r="BK28" s="52">
        <v>0</v>
      </c>
      <c r="BL28" s="52">
        <v>5</v>
      </c>
      <c r="BM28" s="52">
        <v>7</v>
      </c>
      <c r="BN28" s="52">
        <v>1</v>
      </c>
      <c r="BO28" s="52">
        <v>0</v>
      </c>
      <c r="BP28" s="52">
        <v>0</v>
      </c>
      <c r="BQ28" s="52">
        <v>1</v>
      </c>
      <c r="BR28" s="52">
        <v>1</v>
      </c>
      <c r="BS28" s="52">
        <v>0</v>
      </c>
      <c r="BT28" s="52">
        <v>2</v>
      </c>
      <c r="BU28" s="52">
        <v>7</v>
      </c>
      <c r="BV28" s="52">
        <v>3</v>
      </c>
    </row>
    <row r="29" spans="1:74" s="52" customFormat="1" x14ac:dyDescent="0.15">
      <c r="A29" s="52">
        <v>271411</v>
      </c>
      <c r="B29" s="52" t="s">
        <v>494</v>
      </c>
      <c r="C29" s="52" t="s">
        <v>189</v>
      </c>
      <c r="D29" s="52">
        <v>3</v>
      </c>
      <c r="E29" s="52">
        <v>2.0487739999999999</v>
      </c>
      <c r="F29" s="52">
        <v>24.926760000000002</v>
      </c>
      <c r="G29" s="52">
        <v>0</v>
      </c>
      <c r="H29" s="52">
        <v>0</v>
      </c>
      <c r="I29" s="52">
        <v>0</v>
      </c>
      <c r="J29" s="52">
        <v>0</v>
      </c>
      <c r="K29" s="52">
        <v>2</v>
      </c>
      <c r="L29" s="52">
        <v>1</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1</v>
      </c>
      <c r="AX29" s="52">
        <v>0</v>
      </c>
      <c r="AY29" s="52">
        <v>0</v>
      </c>
      <c r="AZ29" s="52">
        <v>0</v>
      </c>
      <c r="BA29" s="52">
        <v>1</v>
      </c>
      <c r="BB29" s="52">
        <v>0</v>
      </c>
      <c r="BC29" s="52">
        <v>0</v>
      </c>
      <c r="BD29" s="52">
        <v>0</v>
      </c>
      <c r="BE29" s="52">
        <v>0</v>
      </c>
      <c r="BF29" s="52">
        <v>0</v>
      </c>
      <c r="BG29" s="52">
        <v>1</v>
      </c>
      <c r="BH29" s="52">
        <v>0</v>
      </c>
      <c r="BI29" s="52">
        <v>1</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494</v>
      </c>
      <c r="C30" s="52" t="s">
        <v>190</v>
      </c>
      <c r="D30" s="52">
        <v>3</v>
      </c>
      <c r="E30" s="52">
        <v>2.4254380000000002</v>
      </c>
      <c r="F30" s="52">
        <v>29.50949</v>
      </c>
      <c r="G30" s="52">
        <v>0</v>
      </c>
      <c r="H30" s="52">
        <v>0</v>
      </c>
      <c r="I30" s="52">
        <v>0</v>
      </c>
      <c r="J30" s="52">
        <v>0</v>
      </c>
      <c r="K30" s="52">
        <v>0</v>
      </c>
      <c r="L30" s="52">
        <v>1</v>
      </c>
      <c r="M30" s="52">
        <v>1</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1</v>
      </c>
      <c r="AY30" s="52">
        <v>0</v>
      </c>
      <c r="AZ30" s="52">
        <v>0</v>
      </c>
      <c r="BA30" s="52">
        <v>0</v>
      </c>
      <c r="BB30" s="52">
        <v>1</v>
      </c>
      <c r="BC30" s="52">
        <v>0</v>
      </c>
      <c r="BD30" s="52">
        <v>1</v>
      </c>
      <c r="BE30" s="52">
        <v>0</v>
      </c>
      <c r="BF30" s="52">
        <v>0</v>
      </c>
      <c r="BG30" s="52">
        <v>1</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494</v>
      </c>
      <c r="C31" s="52" t="s">
        <v>191</v>
      </c>
      <c r="D31" s="52">
        <v>1</v>
      </c>
      <c r="E31" s="52">
        <v>1.1554420000000001</v>
      </c>
      <c r="F31" s="52">
        <v>14.057869999999999</v>
      </c>
      <c r="G31" s="52">
        <v>1</v>
      </c>
      <c r="H31" s="52">
        <v>0</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494</v>
      </c>
      <c r="C32" s="52" t="s">
        <v>192</v>
      </c>
      <c r="D32" s="52">
        <v>2</v>
      </c>
      <c r="E32" s="52">
        <v>1.4441059999999999</v>
      </c>
      <c r="F32" s="52">
        <v>17.569949999999999</v>
      </c>
      <c r="G32" s="52">
        <v>0</v>
      </c>
      <c r="H32" s="52">
        <v>0</v>
      </c>
      <c r="I32" s="52">
        <v>0</v>
      </c>
      <c r="J32" s="52">
        <v>1</v>
      </c>
      <c r="K32" s="52">
        <v>0</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1</v>
      </c>
      <c r="BD32" s="52">
        <v>0</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271454</v>
      </c>
      <c r="B33" s="52" t="s">
        <v>494</v>
      </c>
      <c r="C33" s="52" t="s">
        <v>382</v>
      </c>
      <c r="D33" s="52">
        <v>1</v>
      </c>
      <c r="E33" s="52">
        <v>0.69389990000000001</v>
      </c>
      <c r="F33" s="52">
        <v>8.4424499999999991</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2</v>
      </c>
      <c r="E34" s="52">
        <v>1.2529760000000001</v>
      </c>
      <c r="F34" s="52">
        <v>15.244540000000001</v>
      </c>
      <c r="G34" s="52">
        <v>0</v>
      </c>
      <c r="H34" s="52">
        <v>0</v>
      </c>
      <c r="I34" s="52">
        <v>0</v>
      </c>
      <c r="J34" s="52">
        <v>0</v>
      </c>
      <c r="K34" s="52">
        <v>0</v>
      </c>
      <c r="L34" s="52">
        <v>1</v>
      </c>
      <c r="M34" s="52">
        <v>0</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1</v>
      </c>
      <c r="AZ34" s="52">
        <v>0</v>
      </c>
      <c r="BA34" s="52">
        <v>0</v>
      </c>
      <c r="BB34" s="52">
        <v>0</v>
      </c>
      <c r="BC34" s="52">
        <v>0</v>
      </c>
      <c r="BD34" s="52">
        <v>0</v>
      </c>
      <c r="BE34" s="52">
        <v>0</v>
      </c>
      <c r="BF34" s="52">
        <v>1</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2</v>
      </c>
      <c r="E35" s="52">
        <v>1.023803</v>
      </c>
      <c r="F35" s="52">
        <v>12.45628</v>
      </c>
      <c r="G35" s="52">
        <v>0</v>
      </c>
      <c r="H35" s="52">
        <v>0</v>
      </c>
      <c r="I35" s="52">
        <v>2</v>
      </c>
      <c r="J35" s="52">
        <v>0</v>
      </c>
      <c r="K35" s="52">
        <v>0</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1</v>
      </c>
      <c r="BB35" s="52">
        <v>0</v>
      </c>
      <c r="BC35" s="52">
        <v>0</v>
      </c>
      <c r="BD35" s="52">
        <v>1</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272035</v>
      </c>
      <c r="B36" s="52" t="s">
        <v>194</v>
      </c>
      <c r="C36" s="52" t="s">
        <v>494</v>
      </c>
      <c r="D36" s="52">
        <v>3</v>
      </c>
      <c r="E36" s="52">
        <v>0.73783860000000001</v>
      </c>
      <c r="F36" s="52">
        <v>8.977036</v>
      </c>
      <c r="G36" s="52">
        <v>0</v>
      </c>
      <c r="H36" s="52">
        <v>0</v>
      </c>
      <c r="I36" s="52">
        <v>2</v>
      </c>
      <c r="J36" s="52">
        <v>0</v>
      </c>
      <c r="K36" s="52">
        <v>0</v>
      </c>
      <c r="L36" s="52">
        <v>0</v>
      </c>
      <c r="M36" s="52">
        <v>1</v>
      </c>
      <c r="N36" s="52">
        <v>0</v>
      </c>
      <c r="O36" s="52">
        <v>0</v>
      </c>
      <c r="P36" s="52">
        <v>2</v>
      </c>
      <c r="Q36" s="52">
        <v>1</v>
      </c>
      <c r="R36" s="52">
        <v>0</v>
      </c>
      <c r="S36" s="52">
        <v>0</v>
      </c>
      <c r="T36" s="52">
        <v>1</v>
      </c>
      <c r="U36" s="52">
        <v>2</v>
      </c>
      <c r="V36" s="52">
        <v>0</v>
      </c>
      <c r="W36" s="52">
        <v>2</v>
      </c>
      <c r="X36" s="52">
        <v>0</v>
      </c>
      <c r="Y36" s="52">
        <v>0</v>
      </c>
      <c r="Z36" s="52">
        <v>2</v>
      </c>
      <c r="AA36" s="52">
        <v>0</v>
      </c>
      <c r="AB36" s="52">
        <v>0</v>
      </c>
      <c r="AC36" s="52">
        <v>2</v>
      </c>
      <c r="AD36" s="52">
        <v>1</v>
      </c>
      <c r="AE36" s="52">
        <v>0</v>
      </c>
      <c r="AF36" s="52">
        <v>0</v>
      </c>
      <c r="AG36" s="52">
        <v>0</v>
      </c>
      <c r="AH36" s="52">
        <v>0</v>
      </c>
      <c r="AI36" s="52">
        <v>0</v>
      </c>
      <c r="AJ36" s="52">
        <v>1</v>
      </c>
      <c r="AK36" s="52">
        <v>1</v>
      </c>
      <c r="AL36" s="52">
        <v>0</v>
      </c>
      <c r="AM36" s="52">
        <v>1</v>
      </c>
      <c r="AN36" s="52">
        <v>0</v>
      </c>
      <c r="AO36" s="52">
        <v>0</v>
      </c>
      <c r="AP36" s="52">
        <v>0</v>
      </c>
      <c r="AQ36" s="52">
        <v>1</v>
      </c>
      <c r="AR36" s="52">
        <v>0</v>
      </c>
      <c r="AS36" s="52">
        <v>0</v>
      </c>
      <c r="AT36" s="52">
        <v>1</v>
      </c>
      <c r="AU36" s="52">
        <v>0</v>
      </c>
      <c r="AV36" s="52">
        <v>0</v>
      </c>
      <c r="AW36" s="52">
        <v>0</v>
      </c>
      <c r="AX36" s="52">
        <v>0</v>
      </c>
      <c r="AY36" s="52">
        <v>0</v>
      </c>
      <c r="AZ36" s="52">
        <v>0</v>
      </c>
      <c r="BA36" s="52">
        <v>0</v>
      </c>
      <c r="BB36" s="52">
        <v>0</v>
      </c>
      <c r="BC36" s="52">
        <v>1</v>
      </c>
      <c r="BD36" s="52">
        <v>0</v>
      </c>
      <c r="BE36" s="52">
        <v>0</v>
      </c>
      <c r="BF36" s="52">
        <v>1</v>
      </c>
      <c r="BG36" s="52">
        <v>0</v>
      </c>
      <c r="BH36" s="52">
        <v>1</v>
      </c>
      <c r="BI36" s="52">
        <v>1</v>
      </c>
      <c r="BJ36" s="52">
        <v>0</v>
      </c>
      <c r="BK36" s="52">
        <v>0</v>
      </c>
      <c r="BL36" s="52">
        <v>1</v>
      </c>
      <c r="BM36" s="52">
        <v>4</v>
      </c>
      <c r="BN36" s="52">
        <v>0</v>
      </c>
      <c r="BO36" s="52">
        <v>0</v>
      </c>
      <c r="BP36" s="52">
        <v>0</v>
      </c>
      <c r="BQ36" s="52">
        <v>0</v>
      </c>
      <c r="BR36" s="52">
        <v>0</v>
      </c>
      <c r="BS36" s="52">
        <v>0</v>
      </c>
      <c r="BT36" s="52">
        <v>1</v>
      </c>
      <c r="BU36" s="52">
        <v>0</v>
      </c>
      <c r="BV36" s="52">
        <v>2</v>
      </c>
    </row>
    <row r="37" spans="1:74" s="52" customFormat="1" x14ac:dyDescent="0.15">
      <c r="A37" s="52">
        <v>272043</v>
      </c>
      <c r="B37" s="52" t="s">
        <v>195</v>
      </c>
      <c r="C37" s="52" t="s">
        <v>494</v>
      </c>
      <c r="D37" s="52">
        <v>2</v>
      </c>
      <c r="E37" s="52">
        <v>1.929478</v>
      </c>
      <c r="F37" s="52">
        <v>23.47531</v>
      </c>
      <c r="G37" s="52">
        <v>0</v>
      </c>
      <c r="H37" s="52">
        <v>0</v>
      </c>
      <c r="I37" s="52">
        <v>0</v>
      </c>
      <c r="J37" s="52">
        <v>2</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1</v>
      </c>
      <c r="AY37" s="52">
        <v>0</v>
      </c>
      <c r="AZ37" s="52">
        <v>0</v>
      </c>
      <c r="BA37" s="52">
        <v>0</v>
      </c>
      <c r="BB37" s="52">
        <v>0</v>
      </c>
      <c r="BC37" s="52">
        <v>0</v>
      </c>
      <c r="BD37" s="52">
        <v>0</v>
      </c>
      <c r="BE37" s="52">
        <v>0</v>
      </c>
      <c r="BF37" s="52">
        <v>0</v>
      </c>
      <c r="BG37" s="52">
        <v>1</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272051</v>
      </c>
      <c r="B38" s="52" t="s">
        <v>196</v>
      </c>
      <c r="C38" s="52" t="s">
        <v>494</v>
      </c>
      <c r="D38" s="52">
        <v>7</v>
      </c>
      <c r="E38" s="52">
        <v>1.8831629999999999</v>
      </c>
      <c r="F38" s="52">
        <v>22.911819999999999</v>
      </c>
      <c r="G38" s="52">
        <v>2</v>
      </c>
      <c r="H38" s="52">
        <v>1</v>
      </c>
      <c r="I38" s="52">
        <v>1</v>
      </c>
      <c r="J38" s="52">
        <v>0</v>
      </c>
      <c r="K38" s="52">
        <v>1</v>
      </c>
      <c r="L38" s="52">
        <v>0</v>
      </c>
      <c r="M38" s="52">
        <v>2</v>
      </c>
      <c r="N38" s="52">
        <v>0</v>
      </c>
      <c r="O38" s="52">
        <v>0</v>
      </c>
      <c r="P38" s="52">
        <v>4</v>
      </c>
      <c r="Q38" s="52">
        <v>3</v>
      </c>
      <c r="R38" s="52">
        <v>0</v>
      </c>
      <c r="S38" s="52">
        <v>0</v>
      </c>
      <c r="T38" s="52">
        <v>2</v>
      </c>
      <c r="U38" s="52">
        <v>5</v>
      </c>
      <c r="V38" s="52">
        <v>2</v>
      </c>
      <c r="W38" s="52">
        <v>3</v>
      </c>
      <c r="X38" s="52">
        <v>0</v>
      </c>
      <c r="Y38" s="52">
        <v>1</v>
      </c>
      <c r="Z38" s="52">
        <v>2</v>
      </c>
      <c r="AA38" s="52">
        <v>0</v>
      </c>
      <c r="AB38" s="52">
        <v>0</v>
      </c>
      <c r="AC38" s="52">
        <v>4</v>
      </c>
      <c r="AD38" s="52">
        <v>1</v>
      </c>
      <c r="AE38" s="52">
        <v>1</v>
      </c>
      <c r="AF38" s="52">
        <v>0</v>
      </c>
      <c r="AG38" s="52">
        <v>0</v>
      </c>
      <c r="AH38" s="52">
        <v>1</v>
      </c>
      <c r="AI38" s="52">
        <v>0</v>
      </c>
      <c r="AJ38" s="52">
        <v>4</v>
      </c>
      <c r="AK38" s="52">
        <v>0</v>
      </c>
      <c r="AL38" s="52">
        <v>1</v>
      </c>
      <c r="AM38" s="52">
        <v>1</v>
      </c>
      <c r="AN38" s="52">
        <v>0</v>
      </c>
      <c r="AO38" s="52">
        <v>1</v>
      </c>
      <c r="AP38" s="52">
        <v>0</v>
      </c>
      <c r="AQ38" s="52">
        <v>2</v>
      </c>
      <c r="AR38" s="52">
        <v>0</v>
      </c>
      <c r="AS38" s="52">
        <v>0</v>
      </c>
      <c r="AT38" s="52">
        <v>0</v>
      </c>
      <c r="AU38" s="52">
        <v>0</v>
      </c>
      <c r="AV38" s="52">
        <v>2</v>
      </c>
      <c r="AW38" s="52">
        <v>0</v>
      </c>
      <c r="AX38" s="52">
        <v>0</v>
      </c>
      <c r="AY38" s="52">
        <v>2</v>
      </c>
      <c r="AZ38" s="52">
        <v>0</v>
      </c>
      <c r="BA38" s="52">
        <v>0</v>
      </c>
      <c r="BB38" s="52">
        <v>0</v>
      </c>
      <c r="BC38" s="52">
        <v>1</v>
      </c>
      <c r="BD38" s="52">
        <v>3</v>
      </c>
      <c r="BE38" s="52">
        <v>1</v>
      </c>
      <c r="BF38" s="52">
        <v>0</v>
      </c>
      <c r="BG38" s="52">
        <v>0</v>
      </c>
      <c r="BH38" s="52">
        <v>2</v>
      </c>
      <c r="BI38" s="52">
        <v>0</v>
      </c>
      <c r="BJ38" s="52">
        <v>1</v>
      </c>
      <c r="BK38" s="52">
        <v>0</v>
      </c>
      <c r="BL38" s="52">
        <v>2</v>
      </c>
      <c r="BM38" s="52">
        <v>6</v>
      </c>
      <c r="BN38" s="52">
        <v>1</v>
      </c>
      <c r="BO38" s="52">
        <v>0</v>
      </c>
      <c r="BP38" s="52">
        <v>1</v>
      </c>
      <c r="BQ38" s="52">
        <v>1</v>
      </c>
      <c r="BR38" s="52">
        <v>0</v>
      </c>
      <c r="BS38" s="52">
        <v>0</v>
      </c>
      <c r="BT38" s="52">
        <v>2</v>
      </c>
      <c r="BU38" s="52">
        <v>4</v>
      </c>
      <c r="BV38" s="52">
        <v>1</v>
      </c>
    </row>
    <row r="39" spans="1:74" s="52" customFormat="1" x14ac:dyDescent="0.15">
      <c r="A39" s="52">
        <v>272078</v>
      </c>
      <c r="B39" s="52" t="s">
        <v>197</v>
      </c>
      <c r="C39" s="52" t="s">
        <v>494</v>
      </c>
      <c r="D39" s="52">
        <v>4</v>
      </c>
      <c r="E39" s="52">
        <v>1.134765</v>
      </c>
      <c r="F39" s="52">
        <v>13.8063</v>
      </c>
      <c r="G39" s="52">
        <v>0</v>
      </c>
      <c r="H39" s="52">
        <v>1</v>
      </c>
      <c r="I39" s="52">
        <v>0</v>
      </c>
      <c r="J39" s="52">
        <v>1</v>
      </c>
      <c r="K39" s="52">
        <v>0</v>
      </c>
      <c r="L39" s="52">
        <v>1</v>
      </c>
      <c r="M39" s="52">
        <v>0</v>
      </c>
      <c r="N39" s="52">
        <v>1</v>
      </c>
      <c r="O39" s="52">
        <v>0</v>
      </c>
      <c r="P39" s="52">
        <v>0</v>
      </c>
      <c r="Q39" s="52">
        <v>4</v>
      </c>
      <c r="R39" s="52">
        <v>0</v>
      </c>
      <c r="S39" s="52">
        <v>0</v>
      </c>
      <c r="T39" s="52">
        <v>1</v>
      </c>
      <c r="U39" s="52">
        <v>3</v>
      </c>
      <c r="V39" s="52">
        <v>0</v>
      </c>
      <c r="W39" s="52">
        <v>3</v>
      </c>
      <c r="X39" s="52">
        <v>0</v>
      </c>
      <c r="Y39" s="52">
        <v>0</v>
      </c>
      <c r="Z39" s="52">
        <v>3</v>
      </c>
      <c r="AA39" s="52">
        <v>0</v>
      </c>
      <c r="AB39" s="52">
        <v>0</v>
      </c>
      <c r="AC39" s="52">
        <v>2</v>
      </c>
      <c r="AD39" s="52">
        <v>1</v>
      </c>
      <c r="AE39" s="52">
        <v>0</v>
      </c>
      <c r="AF39" s="52">
        <v>0</v>
      </c>
      <c r="AG39" s="52">
        <v>0</v>
      </c>
      <c r="AH39" s="52">
        <v>1</v>
      </c>
      <c r="AI39" s="52">
        <v>0</v>
      </c>
      <c r="AJ39" s="52">
        <v>2</v>
      </c>
      <c r="AK39" s="52">
        <v>0</v>
      </c>
      <c r="AL39" s="52">
        <v>1</v>
      </c>
      <c r="AM39" s="52">
        <v>1</v>
      </c>
      <c r="AN39" s="52">
        <v>0</v>
      </c>
      <c r="AO39" s="52">
        <v>0</v>
      </c>
      <c r="AP39" s="52">
        <v>0</v>
      </c>
      <c r="AQ39" s="52">
        <v>0</v>
      </c>
      <c r="AR39" s="52">
        <v>0</v>
      </c>
      <c r="AS39" s="52">
        <v>1</v>
      </c>
      <c r="AT39" s="52">
        <v>0</v>
      </c>
      <c r="AU39" s="52">
        <v>0</v>
      </c>
      <c r="AV39" s="52">
        <v>1</v>
      </c>
      <c r="AW39" s="52">
        <v>0</v>
      </c>
      <c r="AX39" s="52">
        <v>0</v>
      </c>
      <c r="AY39" s="52">
        <v>0</v>
      </c>
      <c r="AZ39" s="52">
        <v>0</v>
      </c>
      <c r="BA39" s="52">
        <v>1</v>
      </c>
      <c r="BB39" s="52">
        <v>0</v>
      </c>
      <c r="BC39" s="52">
        <v>1</v>
      </c>
      <c r="BD39" s="52">
        <v>1</v>
      </c>
      <c r="BE39" s="52">
        <v>1</v>
      </c>
      <c r="BF39" s="52">
        <v>0</v>
      </c>
      <c r="BG39" s="52">
        <v>0</v>
      </c>
      <c r="BH39" s="52">
        <v>1</v>
      </c>
      <c r="BI39" s="52">
        <v>0</v>
      </c>
      <c r="BJ39" s="52">
        <v>1</v>
      </c>
      <c r="BK39" s="52">
        <v>0</v>
      </c>
      <c r="BL39" s="52">
        <v>0</v>
      </c>
      <c r="BM39" s="52">
        <v>4</v>
      </c>
      <c r="BN39" s="52">
        <v>0</v>
      </c>
      <c r="BO39" s="52">
        <v>1</v>
      </c>
      <c r="BP39" s="52">
        <v>0</v>
      </c>
      <c r="BQ39" s="52">
        <v>0</v>
      </c>
      <c r="BR39" s="52">
        <v>0</v>
      </c>
      <c r="BS39" s="52">
        <v>0</v>
      </c>
      <c r="BT39" s="52">
        <v>0</v>
      </c>
      <c r="BU39" s="52">
        <v>4</v>
      </c>
      <c r="BV39" s="52">
        <v>0</v>
      </c>
    </row>
    <row r="40" spans="1:74" s="52" customFormat="1" x14ac:dyDescent="0.15">
      <c r="A40" s="52">
        <v>272086</v>
      </c>
      <c r="B40" s="52" t="s">
        <v>198</v>
      </c>
      <c r="C40" s="52" t="s">
        <v>494</v>
      </c>
      <c r="D40" s="52">
        <v>1</v>
      </c>
      <c r="E40" s="52">
        <v>1.149769</v>
      </c>
      <c r="F40" s="52">
        <v>13.988860000000001</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1</v>
      </c>
      <c r="E41" s="52">
        <v>0.69706820000000003</v>
      </c>
      <c r="F41" s="52">
        <v>8.4809959999999993</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1</v>
      </c>
      <c r="E42" s="52">
        <v>0.24839849999999999</v>
      </c>
      <c r="F42" s="52">
        <v>3.0221809999999998</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272116</v>
      </c>
      <c r="B43" s="52" t="s">
        <v>201</v>
      </c>
      <c r="C43" s="52" t="s">
        <v>494</v>
      </c>
      <c r="D43" s="52">
        <v>5</v>
      </c>
      <c r="E43" s="52">
        <v>1.7729360000000001</v>
      </c>
      <c r="F43" s="52">
        <v>21.570730000000001</v>
      </c>
      <c r="G43" s="52">
        <v>0</v>
      </c>
      <c r="H43" s="52">
        <v>0</v>
      </c>
      <c r="I43" s="52">
        <v>1</v>
      </c>
      <c r="J43" s="52">
        <v>1</v>
      </c>
      <c r="K43" s="52">
        <v>0</v>
      </c>
      <c r="L43" s="52">
        <v>0</v>
      </c>
      <c r="M43" s="52">
        <v>1</v>
      </c>
      <c r="N43" s="52">
        <v>2</v>
      </c>
      <c r="O43" s="52">
        <v>0</v>
      </c>
      <c r="P43" s="52">
        <v>4</v>
      </c>
      <c r="Q43" s="52">
        <v>1</v>
      </c>
      <c r="R43" s="52">
        <v>0</v>
      </c>
      <c r="S43" s="52">
        <v>0</v>
      </c>
      <c r="T43" s="52">
        <v>0</v>
      </c>
      <c r="U43" s="52">
        <v>5</v>
      </c>
      <c r="V43" s="52">
        <v>0</v>
      </c>
      <c r="W43" s="52">
        <v>5</v>
      </c>
      <c r="X43" s="52">
        <v>1</v>
      </c>
      <c r="Y43" s="52">
        <v>0</v>
      </c>
      <c r="Z43" s="52">
        <v>3</v>
      </c>
      <c r="AA43" s="52">
        <v>1</v>
      </c>
      <c r="AB43" s="52">
        <v>0</v>
      </c>
      <c r="AC43" s="52">
        <v>4</v>
      </c>
      <c r="AD43" s="52">
        <v>1</v>
      </c>
      <c r="AE43" s="52">
        <v>0</v>
      </c>
      <c r="AF43" s="52">
        <v>0</v>
      </c>
      <c r="AG43" s="52">
        <v>0</v>
      </c>
      <c r="AH43" s="52">
        <v>0</v>
      </c>
      <c r="AI43" s="52">
        <v>0</v>
      </c>
      <c r="AJ43" s="52">
        <v>3</v>
      </c>
      <c r="AK43" s="52">
        <v>0</v>
      </c>
      <c r="AL43" s="52">
        <v>1</v>
      </c>
      <c r="AM43" s="52">
        <v>1</v>
      </c>
      <c r="AN43" s="52">
        <v>0</v>
      </c>
      <c r="AO43" s="52">
        <v>0</v>
      </c>
      <c r="AP43" s="52">
        <v>0</v>
      </c>
      <c r="AQ43" s="52">
        <v>1</v>
      </c>
      <c r="AR43" s="52">
        <v>1</v>
      </c>
      <c r="AS43" s="52">
        <v>0</v>
      </c>
      <c r="AT43" s="52">
        <v>0</v>
      </c>
      <c r="AU43" s="52">
        <v>0</v>
      </c>
      <c r="AV43" s="52">
        <v>0</v>
      </c>
      <c r="AW43" s="52">
        <v>1</v>
      </c>
      <c r="AX43" s="52">
        <v>0</v>
      </c>
      <c r="AY43" s="52">
        <v>0</v>
      </c>
      <c r="AZ43" s="52">
        <v>1</v>
      </c>
      <c r="BA43" s="52">
        <v>0</v>
      </c>
      <c r="BB43" s="52">
        <v>0</v>
      </c>
      <c r="BC43" s="52">
        <v>1</v>
      </c>
      <c r="BD43" s="52">
        <v>2</v>
      </c>
      <c r="BE43" s="52">
        <v>0</v>
      </c>
      <c r="BF43" s="52">
        <v>1</v>
      </c>
      <c r="BG43" s="52">
        <v>1</v>
      </c>
      <c r="BH43" s="52">
        <v>1</v>
      </c>
      <c r="BI43" s="52">
        <v>0</v>
      </c>
      <c r="BJ43" s="52">
        <v>0</v>
      </c>
      <c r="BK43" s="52">
        <v>0</v>
      </c>
      <c r="BL43" s="52">
        <v>2</v>
      </c>
      <c r="BM43" s="52">
        <v>3</v>
      </c>
      <c r="BN43" s="52">
        <v>0</v>
      </c>
      <c r="BO43" s="52">
        <v>0</v>
      </c>
      <c r="BP43" s="52">
        <v>0</v>
      </c>
      <c r="BQ43" s="52">
        <v>0</v>
      </c>
      <c r="BR43" s="52">
        <v>0</v>
      </c>
      <c r="BS43" s="52">
        <v>0</v>
      </c>
      <c r="BT43" s="52">
        <v>0</v>
      </c>
      <c r="BU43" s="52">
        <v>2</v>
      </c>
      <c r="BV43" s="52">
        <v>3</v>
      </c>
    </row>
    <row r="44" spans="1:74" s="52" customFormat="1" x14ac:dyDescent="0.15">
      <c r="A44" s="52">
        <v>272124</v>
      </c>
      <c r="B44" s="52" t="s">
        <v>202</v>
      </c>
      <c r="C44" s="52" t="s">
        <v>494</v>
      </c>
      <c r="D44" s="52">
        <v>3</v>
      </c>
      <c r="E44" s="52">
        <v>1.1238349999999999</v>
      </c>
      <c r="F44" s="52">
        <v>13.67333</v>
      </c>
      <c r="G44" s="52">
        <v>0</v>
      </c>
      <c r="H44" s="52">
        <v>0</v>
      </c>
      <c r="I44" s="52">
        <v>0</v>
      </c>
      <c r="J44" s="52">
        <v>1</v>
      </c>
      <c r="K44" s="52">
        <v>0</v>
      </c>
      <c r="L44" s="52">
        <v>1</v>
      </c>
      <c r="M44" s="52">
        <v>1</v>
      </c>
      <c r="N44" s="52">
        <v>0</v>
      </c>
      <c r="O44" s="52">
        <v>0</v>
      </c>
      <c r="P44" s="52">
        <v>3</v>
      </c>
      <c r="Q44" s="52">
        <v>0</v>
      </c>
      <c r="R44" s="52">
        <v>0</v>
      </c>
      <c r="S44" s="52">
        <v>0</v>
      </c>
      <c r="T44" s="52">
        <v>1</v>
      </c>
      <c r="U44" s="52">
        <v>2</v>
      </c>
      <c r="V44" s="52">
        <v>0</v>
      </c>
      <c r="W44" s="52">
        <v>2</v>
      </c>
      <c r="X44" s="52">
        <v>1</v>
      </c>
      <c r="Y44" s="52">
        <v>0</v>
      </c>
      <c r="Z44" s="52">
        <v>1</v>
      </c>
      <c r="AA44" s="52">
        <v>0</v>
      </c>
      <c r="AB44" s="52">
        <v>0</v>
      </c>
      <c r="AC44" s="52">
        <v>2</v>
      </c>
      <c r="AD44" s="52">
        <v>0</v>
      </c>
      <c r="AE44" s="52">
        <v>0</v>
      </c>
      <c r="AF44" s="52">
        <v>0</v>
      </c>
      <c r="AG44" s="52">
        <v>0</v>
      </c>
      <c r="AH44" s="52">
        <v>1</v>
      </c>
      <c r="AI44" s="52">
        <v>0</v>
      </c>
      <c r="AJ44" s="52">
        <v>2</v>
      </c>
      <c r="AK44" s="52">
        <v>0</v>
      </c>
      <c r="AL44" s="52">
        <v>0</v>
      </c>
      <c r="AM44" s="52">
        <v>0</v>
      </c>
      <c r="AN44" s="52">
        <v>1</v>
      </c>
      <c r="AO44" s="52">
        <v>0</v>
      </c>
      <c r="AP44" s="52">
        <v>0</v>
      </c>
      <c r="AQ44" s="52">
        <v>0</v>
      </c>
      <c r="AR44" s="52">
        <v>1</v>
      </c>
      <c r="AS44" s="52">
        <v>0</v>
      </c>
      <c r="AT44" s="52">
        <v>1</v>
      </c>
      <c r="AU44" s="52">
        <v>0</v>
      </c>
      <c r="AV44" s="52">
        <v>0</v>
      </c>
      <c r="AW44" s="52">
        <v>0</v>
      </c>
      <c r="AX44" s="52">
        <v>1</v>
      </c>
      <c r="AY44" s="52">
        <v>0</v>
      </c>
      <c r="AZ44" s="52">
        <v>0</v>
      </c>
      <c r="BA44" s="52">
        <v>0</v>
      </c>
      <c r="BB44" s="52">
        <v>0</v>
      </c>
      <c r="BC44" s="52">
        <v>0</v>
      </c>
      <c r="BD44" s="52">
        <v>0</v>
      </c>
      <c r="BE44" s="52">
        <v>0</v>
      </c>
      <c r="BF44" s="52">
        <v>1</v>
      </c>
      <c r="BG44" s="52">
        <v>1</v>
      </c>
      <c r="BH44" s="52">
        <v>1</v>
      </c>
      <c r="BI44" s="52">
        <v>0</v>
      </c>
      <c r="BJ44" s="52">
        <v>0</v>
      </c>
      <c r="BK44" s="52">
        <v>0</v>
      </c>
      <c r="BL44" s="52">
        <v>0</v>
      </c>
      <c r="BM44" s="52">
        <v>3</v>
      </c>
      <c r="BN44" s="52">
        <v>0</v>
      </c>
      <c r="BO44" s="52">
        <v>0</v>
      </c>
      <c r="BP44" s="52">
        <v>0</v>
      </c>
      <c r="BQ44" s="52">
        <v>0</v>
      </c>
      <c r="BR44" s="52">
        <v>0</v>
      </c>
      <c r="BS44" s="52">
        <v>0</v>
      </c>
      <c r="BT44" s="52">
        <v>0</v>
      </c>
      <c r="BU44" s="52">
        <v>2</v>
      </c>
      <c r="BV44" s="52">
        <v>1</v>
      </c>
    </row>
    <row r="45" spans="1:74" s="52" customFormat="1" x14ac:dyDescent="0.15">
      <c r="A45" s="52">
        <v>272159</v>
      </c>
      <c r="B45" s="52" t="s">
        <v>204</v>
      </c>
      <c r="C45" s="52" t="s">
        <v>494</v>
      </c>
      <c r="D45" s="52">
        <v>2</v>
      </c>
      <c r="E45" s="52">
        <v>0.85658970000000001</v>
      </c>
      <c r="F45" s="52">
        <v>10.42184</v>
      </c>
      <c r="G45" s="52">
        <v>0</v>
      </c>
      <c r="H45" s="52">
        <v>0</v>
      </c>
      <c r="I45" s="52">
        <v>0</v>
      </c>
      <c r="J45" s="52">
        <v>0</v>
      </c>
      <c r="K45" s="52">
        <v>0</v>
      </c>
      <c r="L45" s="52">
        <v>1</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1</v>
      </c>
      <c r="BA45" s="52">
        <v>0</v>
      </c>
      <c r="BB45" s="52">
        <v>0</v>
      </c>
      <c r="BC45" s="52">
        <v>0</v>
      </c>
      <c r="BD45" s="52">
        <v>0</v>
      </c>
      <c r="BE45" s="52">
        <v>0</v>
      </c>
      <c r="BF45" s="52">
        <v>0</v>
      </c>
      <c r="BG45" s="52">
        <v>1</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272167</v>
      </c>
      <c r="B46" s="52" t="s">
        <v>205</v>
      </c>
      <c r="C46" s="52" t="s">
        <v>494</v>
      </c>
      <c r="D46" s="52">
        <v>1</v>
      </c>
      <c r="E46" s="52">
        <v>0.9440731</v>
      </c>
      <c r="F46" s="52">
        <v>11.486219999999999</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272175</v>
      </c>
      <c r="B47" s="52" t="s">
        <v>206</v>
      </c>
      <c r="C47" s="52" t="s">
        <v>494</v>
      </c>
      <c r="D47" s="52">
        <v>4</v>
      </c>
      <c r="E47" s="52">
        <v>3.3244400000000001</v>
      </c>
      <c r="F47" s="52">
        <v>40.447360000000003</v>
      </c>
      <c r="G47" s="52">
        <v>0</v>
      </c>
      <c r="H47" s="52">
        <v>0</v>
      </c>
      <c r="I47" s="52">
        <v>1</v>
      </c>
      <c r="J47" s="52">
        <v>1</v>
      </c>
      <c r="K47" s="52">
        <v>0</v>
      </c>
      <c r="L47" s="52">
        <v>0</v>
      </c>
      <c r="M47" s="52">
        <v>2</v>
      </c>
      <c r="N47" s="52">
        <v>0</v>
      </c>
      <c r="O47" s="52">
        <v>0</v>
      </c>
      <c r="P47" s="52">
        <v>2</v>
      </c>
      <c r="Q47" s="52">
        <v>2</v>
      </c>
      <c r="R47" s="52">
        <v>0</v>
      </c>
      <c r="S47" s="52">
        <v>1</v>
      </c>
      <c r="T47" s="52">
        <v>0</v>
      </c>
      <c r="U47" s="52">
        <v>3</v>
      </c>
      <c r="V47" s="52">
        <v>0</v>
      </c>
      <c r="W47" s="52">
        <v>3</v>
      </c>
      <c r="X47" s="52">
        <v>0</v>
      </c>
      <c r="Y47" s="52">
        <v>0</v>
      </c>
      <c r="Z47" s="52">
        <v>2</v>
      </c>
      <c r="AA47" s="52">
        <v>1</v>
      </c>
      <c r="AB47" s="52">
        <v>0</v>
      </c>
      <c r="AC47" s="52">
        <v>2</v>
      </c>
      <c r="AD47" s="52">
        <v>0</v>
      </c>
      <c r="AE47" s="52">
        <v>0</v>
      </c>
      <c r="AF47" s="52">
        <v>0</v>
      </c>
      <c r="AG47" s="52">
        <v>0</v>
      </c>
      <c r="AH47" s="52">
        <v>2</v>
      </c>
      <c r="AI47" s="52">
        <v>0</v>
      </c>
      <c r="AJ47" s="52">
        <v>2</v>
      </c>
      <c r="AK47" s="52">
        <v>0</v>
      </c>
      <c r="AL47" s="52">
        <v>1</v>
      </c>
      <c r="AM47" s="52">
        <v>0</v>
      </c>
      <c r="AN47" s="52">
        <v>1</v>
      </c>
      <c r="AO47" s="52">
        <v>0</v>
      </c>
      <c r="AP47" s="52">
        <v>0</v>
      </c>
      <c r="AQ47" s="52">
        <v>0</v>
      </c>
      <c r="AR47" s="52">
        <v>0</v>
      </c>
      <c r="AS47" s="52">
        <v>0</v>
      </c>
      <c r="AT47" s="52">
        <v>0</v>
      </c>
      <c r="AU47" s="52">
        <v>0</v>
      </c>
      <c r="AV47" s="52">
        <v>0</v>
      </c>
      <c r="AW47" s="52">
        <v>1</v>
      </c>
      <c r="AX47" s="52">
        <v>1</v>
      </c>
      <c r="AY47" s="52">
        <v>1</v>
      </c>
      <c r="AZ47" s="52">
        <v>1</v>
      </c>
      <c r="BA47" s="52">
        <v>0</v>
      </c>
      <c r="BB47" s="52">
        <v>0</v>
      </c>
      <c r="BC47" s="52">
        <v>0</v>
      </c>
      <c r="BD47" s="52">
        <v>0</v>
      </c>
      <c r="BE47" s="52">
        <v>1</v>
      </c>
      <c r="BF47" s="52">
        <v>2</v>
      </c>
      <c r="BG47" s="52">
        <v>0</v>
      </c>
      <c r="BH47" s="52">
        <v>0</v>
      </c>
      <c r="BI47" s="52">
        <v>0</v>
      </c>
      <c r="BJ47" s="52">
        <v>1</v>
      </c>
      <c r="BK47" s="52">
        <v>0</v>
      </c>
      <c r="BL47" s="52">
        <v>0</v>
      </c>
      <c r="BM47" s="52">
        <v>3</v>
      </c>
      <c r="BN47" s="52">
        <v>0</v>
      </c>
      <c r="BO47" s="52">
        <v>0</v>
      </c>
      <c r="BP47" s="52">
        <v>1</v>
      </c>
      <c r="BQ47" s="52">
        <v>0</v>
      </c>
      <c r="BR47" s="52">
        <v>0</v>
      </c>
      <c r="BS47" s="52">
        <v>0</v>
      </c>
      <c r="BT47" s="52">
        <v>1</v>
      </c>
      <c r="BU47" s="52">
        <v>3</v>
      </c>
      <c r="BV47" s="52">
        <v>0</v>
      </c>
    </row>
    <row r="48" spans="1:74" s="52" customFormat="1" x14ac:dyDescent="0.15">
      <c r="A48" s="52">
        <v>272191</v>
      </c>
      <c r="B48" s="52" t="s">
        <v>298</v>
      </c>
      <c r="C48" s="52" t="s">
        <v>494</v>
      </c>
      <c r="D48" s="52">
        <v>6</v>
      </c>
      <c r="E48" s="52">
        <v>3.2247659999999998</v>
      </c>
      <c r="F48" s="52">
        <v>39.234659999999998</v>
      </c>
      <c r="G48" s="52">
        <v>0</v>
      </c>
      <c r="H48" s="52">
        <v>0</v>
      </c>
      <c r="I48" s="52">
        <v>0</v>
      </c>
      <c r="J48" s="52">
        <v>3</v>
      </c>
      <c r="K48" s="52">
        <v>0</v>
      </c>
      <c r="L48" s="52">
        <v>1</v>
      </c>
      <c r="M48" s="52">
        <v>1</v>
      </c>
      <c r="N48" s="52">
        <v>1</v>
      </c>
      <c r="O48" s="52">
        <v>0</v>
      </c>
      <c r="P48" s="52">
        <v>3</v>
      </c>
      <c r="Q48" s="52">
        <v>3</v>
      </c>
      <c r="R48" s="52">
        <v>0</v>
      </c>
      <c r="S48" s="52">
        <v>0</v>
      </c>
      <c r="T48" s="52">
        <v>0</v>
      </c>
      <c r="U48" s="52">
        <v>6</v>
      </c>
      <c r="V48" s="52">
        <v>0</v>
      </c>
      <c r="W48" s="52">
        <v>6</v>
      </c>
      <c r="X48" s="52">
        <v>0</v>
      </c>
      <c r="Y48" s="52">
        <v>0</v>
      </c>
      <c r="Z48" s="52">
        <v>3</v>
      </c>
      <c r="AA48" s="52">
        <v>3</v>
      </c>
      <c r="AB48" s="52">
        <v>0</v>
      </c>
      <c r="AC48" s="52">
        <v>4</v>
      </c>
      <c r="AD48" s="52">
        <v>1</v>
      </c>
      <c r="AE48" s="52">
        <v>0</v>
      </c>
      <c r="AF48" s="52">
        <v>0</v>
      </c>
      <c r="AG48" s="52">
        <v>0</v>
      </c>
      <c r="AH48" s="52">
        <v>1</v>
      </c>
      <c r="AI48" s="52">
        <v>0</v>
      </c>
      <c r="AJ48" s="52">
        <v>3</v>
      </c>
      <c r="AK48" s="52">
        <v>0</v>
      </c>
      <c r="AL48" s="52">
        <v>0</v>
      </c>
      <c r="AM48" s="52">
        <v>1</v>
      </c>
      <c r="AN48" s="52">
        <v>1</v>
      </c>
      <c r="AO48" s="52">
        <v>1</v>
      </c>
      <c r="AP48" s="52">
        <v>0</v>
      </c>
      <c r="AQ48" s="52">
        <v>0</v>
      </c>
      <c r="AR48" s="52">
        <v>0</v>
      </c>
      <c r="AS48" s="52">
        <v>0</v>
      </c>
      <c r="AT48" s="52">
        <v>0</v>
      </c>
      <c r="AU48" s="52">
        <v>0</v>
      </c>
      <c r="AV48" s="52">
        <v>2</v>
      </c>
      <c r="AW48" s="52">
        <v>0</v>
      </c>
      <c r="AX48" s="52">
        <v>2</v>
      </c>
      <c r="AY48" s="52">
        <v>0</v>
      </c>
      <c r="AZ48" s="52">
        <v>0</v>
      </c>
      <c r="BA48" s="52">
        <v>2</v>
      </c>
      <c r="BB48" s="52">
        <v>0</v>
      </c>
      <c r="BC48" s="52">
        <v>0</v>
      </c>
      <c r="BD48" s="52">
        <v>1</v>
      </c>
      <c r="BE48" s="52">
        <v>1</v>
      </c>
      <c r="BF48" s="52">
        <v>3</v>
      </c>
      <c r="BG48" s="52">
        <v>0</v>
      </c>
      <c r="BH48" s="52">
        <v>0</v>
      </c>
      <c r="BI48" s="52">
        <v>1</v>
      </c>
      <c r="BJ48" s="52">
        <v>0</v>
      </c>
      <c r="BK48" s="52">
        <v>0</v>
      </c>
      <c r="BL48" s="52">
        <v>1</v>
      </c>
      <c r="BM48" s="52">
        <v>3</v>
      </c>
      <c r="BN48" s="52">
        <v>1</v>
      </c>
      <c r="BO48" s="52">
        <v>0</v>
      </c>
      <c r="BP48" s="52">
        <v>0</v>
      </c>
      <c r="BQ48" s="52">
        <v>0</v>
      </c>
      <c r="BR48" s="52">
        <v>0</v>
      </c>
      <c r="BS48" s="52">
        <v>1</v>
      </c>
      <c r="BT48" s="52">
        <v>0</v>
      </c>
      <c r="BU48" s="52">
        <v>6</v>
      </c>
      <c r="BV48" s="52">
        <v>0</v>
      </c>
    </row>
    <row r="49" spans="1:74" s="52" customFormat="1" x14ac:dyDescent="0.15">
      <c r="A49" s="52">
        <v>272205</v>
      </c>
      <c r="B49" s="52" t="s">
        <v>208</v>
      </c>
      <c r="C49" s="52" t="s">
        <v>494</v>
      </c>
      <c r="D49" s="52">
        <v>4</v>
      </c>
      <c r="E49" s="52">
        <v>2.8908420000000001</v>
      </c>
      <c r="F49" s="52">
        <v>35.171909999999997</v>
      </c>
      <c r="G49" s="52">
        <v>0</v>
      </c>
      <c r="H49" s="52">
        <v>1</v>
      </c>
      <c r="I49" s="52">
        <v>0</v>
      </c>
      <c r="J49" s="52">
        <v>1</v>
      </c>
      <c r="K49" s="52">
        <v>1</v>
      </c>
      <c r="L49" s="52">
        <v>1</v>
      </c>
      <c r="M49" s="52">
        <v>0</v>
      </c>
      <c r="N49" s="52">
        <v>0</v>
      </c>
      <c r="O49" s="52">
        <v>0</v>
      </c>
      <c r="P49" s="52">
        <v>3</v>
      </c>
      <c r="Q49" s="52">
        <v>1</v>
      </c>
      <c r="R49" s="52">
        <v>0</v>
      </c>
      <c r="S49" s="52">
        <v>0</v>
      </c>
      <c r="T49" s="52">
        <v>0</v>
      </c>
      <c r="U49" s="52">
        <v>4</v>
      </c>
      <c r="V49" s="52">
        <v>1</v>
      </c>
      <c r="W49" s="52">
        <v>3</v>
      </c>
      <c r="X49" s="52">
        <v>0</v>
      </c>
      <c r="Y49" s="52">
        <v>0</v>
      </c>
      <c r="Z49" s="52">
        <v>2</v>
      </c>
      <c r="AA49" s="52">
        <v>1</v>
      </c>
      <c r="AB49" s="52">
        <v>0</v>
      </c>
      <c r="AC49" s="52">
        <v>2</v>
      </c>
      <c r="AD49" s="52">
        <v>1</v>
      </c>
      <c r="AE49" s="52">
        <v>0</v>
      </c>
      <c r="AF49" s="52">
        <v>0</v>
      </c>
      <c r="AG49" s="52">
        <v>1</v>
      </c>
      <c r="AH49" s="52">
        <v>0</v>
      </c>
      <c r="AI49" s="52">
        <v>0</v>
      </c>
      <c r="AJ49" s="52">
        <v>2</v>
      </c>
      <c r="AK49" s="52">
        <v>0</v>
      </c>
      <c r="AL49" s="52">
        <v>0</v>
      </c>
      <c r="AM49" s="52">
        <v>1</v>
      </c>
      <c r="AN49" s="52">
        <v>0</v>
      </c>
      <c r="AO49" s="52">
        <v>1</v>
      </c>
      <c r="AP49" s="52">
        <v>0</v>
      </c>
      <c r="AQ49" s="52">
        <v>0</v>
      </c>
      <c r="AR49" s="52">
        <v>0</v>
      </c>
      <c r="AS49" s="52">
        <v>0</v>
      </c>
      <c r="AT49" s="52">
        <v>0</v>
      </c>
      <c r="AU49" s="52">
        <v>2</v>
      </c>
      <c r="AV49" s="52">
        <v>1</v>
      </c>
      <c r="AW49" s="52">
        <v>0</v>
      </c>
      <c r="AX49" s="52">
        <v>0</v>
      </c>
      <c r="AY49" s="52">
        <v>0</v>
      </c>
      <c r="AZ49" s="52">
        <v>0</v>
      </c>
      <c r="BA49" s="52">
        <v>0</v>
      </c>
      <c r="BB49" s="52">
        <v>0</v>
      </c>
      <c r="BC49" s="52">
        <v>1</v>
      </c>
      <c r="BD49" s="52">
        <v>1</v>
      </c>
      <c r="BE49" s="52">
        <v>0</v>
      </c>
      <c r="BF49" s="52">
        <v>1</v>
      </c>
      <c r="BG49" s="52">
        <v>0</v>
      </c>
      <c r="BH49" s="52">
        <v>2</v>
      </c>
      <c r="BI49" s="52">
        <v>0</v>
      </c>
      <c r="BJ49" s="52">
        <v>0</v>
      </c>
      <c r="BK49" s="52">
        <v>0</v>
      </c>
      <c r="BL49" s="52">
        <v>1</v>
      </c>
      <c r="BM49" s="52">
        <v>4</v>
      </c>
      <c r="BN49" s="52">
        <v>0</v>
      </c>
      <c r="BO49" s="52">
        <v>0</v>
      </c>
      <c r="BP49" s="52">
        <v>1</v>
      </c>
      <c r="BQ49" s="52">
        <v>0</v>
      </c>
      <c r="BR49" s="52">
        <v>0</v>
      </c>
      <c r="BS49" s="52">
        <v>0</v>
      </c>
      <c r="BT49" s="52">
        <v>2</v>
      </c>
      <c r="BU49" s="52">
        <v>2</v>
      </c>
      <c r="BV49" s="52">
        <v>0</v>
      </c>
    </row>
    <row r="50" spans="1:74" s="52" customFormat="1" x14ac:dyDescent="0.15">
      <c r="A50" s="52">
        <v>272213</v>
      </c>
      <c r="B50" s="52" t="s">
        <v>301</v>
      </c>
      <c r="C50" s="52" t="s">
        <v>494</v>
      </c>
      <c r="D50" s="52">
        <v>1</v>
      </c>
      <c r="E50" s="52">
        <v>1.4382490000000001</v>
      </c>
      <c r="F50" s="52">
        <v>17.49869</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494</v>
      </c>
      <c r="D51" s="52">
        <v>2</v>
      </c>
      <c r="E51" s="52">
        <v>1.786432</v>
      </c>
      <c r="F51" s="52">
        <v>21.734919999999999</v>
      </c>
      <c r="G51" s="52">
        <v>0</v>
      </c>
      <c r="H51" s="52">
        <v>0</v>
      </c>
      <c r="I51" s="52">
        <v>0</v>
      </c>
      <c r="J51" s="52">
        <v>1</v>
      </c>
      <c r="K51" s="52">
        <v>1</v>
      </c>
      <c r="L51" s="52">
        <v>0</v>
      </c>
      <c r="M51" s="52">
        <v>0</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1</v>
      </c>
      <c r="AY51" s="52">
        <v>0</v>
      </c>
      <c r="AZ51" s="52">
        <v>1</v>
      </c>
      <c r="BA51" s="52">
        <v>0</v>
      </c>
      <c r="BB51" s="52">
        <v>0</v>
      </c>
      <c r="BC51" s="52">
        <v>0</v>
      </c>
      <c r="BD51" s="52">
        <v>0</v>
      </c>
      <c r="BE51" s="52">
        <v>1</v>
      </c>
      <c r="BF51" s="52">
        <v>0</v>
      </c>
      <c r="BG51" s="52">
        <v>0</v>
      </c>
      <c r="BH51" s="52">
        <v>0</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272256</v>
      </c>
      <c r="B52" s="52" t="s">
        <v>211</v>
      </c>
      <c r="C52" s="52" t="s">
        <v>494</v>
      </c>
      <c r="D52" s="52">
        <v>1</v>
      </c>
      <c r="E52" s="52">
        <v>1.727862</v>
      </c>
      <c r="F52" s="52">
        <v>21.022320000000001</v>
      </c>
      <c r="G52" s="52">
        <v>0</v>
      </c>
      <c r="H52" s="52">
        <v>0</v>
      </c>
      <c r="I52" s="52">
        <v>0</v>
      </c>
      <c r="J52" s="52">
        <v>1</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494</v>
      </c>
      <c r="D53" s="52">
        <v>8</v>
      </c>
      <c r="E53" s="52">
        <v>1.6319300000000001</v>
      </c>
      <c r="F53" s="52">
        <v>19.855149999999998</v>
      </c>
      <c r="G53" s="52">
        <v>1</v>
      </c>
      <c r="H53" s="52">
        <v>0</v>
      </c>
      <c r="I53" s="52">
        <v>0</v>
      </c>
      <c r="J53" s="52">
        <v>1</v>
      </c>
      <c r="K53" s="52">
        <v>1</v>
      </c>
      <c r="L53" s="52">
        <v>3</v>
      </c>
      <c r="M53" s="52">
        <v>2</v>
      </c>
      <c r="N53" s="52">
        <v>0</v>
      </c>
      <c r="O53" s="52">
        <v>0</v>
      </c>
      <c r="P53" s="52">
        <v>4</v>
      </c>
      <c r="Q53" s="52">
        <v>4</v>
      </c>
      <c r="R53" s="52">
        <v>0</v>
      </c>
      <c r="S53" s="52">
        <v>1</v>
      </c>
      <c r="T53" s="52">
        <v>0</v>
      </c>
      <c r="U53" s="52">
        <v>7</v>
      </c>
      <c r="V53" s="52">
        <v>1</v>
      </c>
      <c r="W53" s="52">
        <v>6</v>
      </c>
      <c r="X53" s="52">
        <v>1</v>
      </c>
      <c r="Y53" s="52">
        <v>0</v>
      </c>
      <c r="Z53" s="52">
        <v>4</v>
      </c>
      <c r="AA53" s="52">
        <v>1</v>
      </c>
      <c r="AB53" s="52">
        <v>0</v>
      </c>
      <c r="AC53" s="52">
        <v>7</v>
      </c>
      <c r="AD53" s="52">
        <v>0</v>
      </c>
      <c r="AE53" s="52">
        <v>0</v>
      </c>
      <c r="AF53" s="52">
        <v>0</v>
      </c>
      <c r="AG53" s="52">
        <v>0</v>
      </c>
      <c r="AH53" s="52">
        <v>1</v>
      </c>
      <c r="AI53" s="52">
        <v>0</v>
      </c>
      <c r="AJ53" s="52">
        <v>6</v>
      </c>
      <c r="AK53" s="52">
        <v>0</v>
      </c>
      <c r="AL53" s="52">
        <v>1</v>
      </c>
      <c r="AM53" s="52">
        <v>0</v>
      </c>
      <c r="AN53" s="52">
        <v>0</v>
      </c>
      <c r="AO53" s="52">
        <v>1</v>
      </c>
      <c r="AP53" s="52">
        <v>0</v>
      </c>
      <c r="AQ53" s="52">
        <v>0</v>
      </c>
      <c r="AR53" s="52">
        <v>1</v>
      </c>
      <c r="AS53" s="52">
        <v>1</v>
      </c>
      <c r="AT53" s="52">
        <v>0</v>
      </c>
      <c r="AU53" s="52">
        <v>1</v>
      </c>
      <c r="AV53" s="52">
        <v>0</v>
      </c>
      <c r="AW53" s="52">
        <v>0</v>
      </c>
      <c r="AX53" s="52">
        <v>3</v>
      </c>
      <c r="AY53" s="52">
        <v>0</v>
      </c>
      <c r="AZ53" s="52">
        <v>0</v>
      </c>
      <c r="BA53" s="52">
        <v>0</v>
      </c>
      <c r="BB53" s="52">
        <v>0</v>
      </c>
      <c r="BC53" s="52">
        <v>2</v>
      </c>
      <c r="BD53" s="52">
        <v>1</v>
      </c>
      <c r="BE53" s="52">
        <v>1</v>
      </c>
      <c r="BF53" s="52">
        <v>1</v>
      </c>
      <c r="BG53" s="52">
        <v>0</v>
      </c>
      <c r="BH53" s="52">
        <v>3</v>
      </c>
      <c r="BI53" s="52">
        <v>1</v>
      </c>
      <c r="BJ53" s="52">
        <v>1</v>
      </c>
      <c r="BK53" s="52">
        <v>0</v>
      </c>
      <c r="BL53" s="52">
        <v>3</v>
      </c>
      <c r="BM53" s="52">
        <v>6</v>
      </c>
      <c r="BN53" s="52">
        <v>3</v>
      </c>
      <c r="BO53" s="52">
        <v>0</v>
      </c>
      <c r="BP53" s="52">
        <v>0</v>
      </c>
      <c r="BQ53" s="52">
        <v>0</v>
      </c>
      <c r="BR53" s="52">
        <v>0</v>
      </c>
      <c r="BS53" s="52">
        <v>1</v>
      </c>
      <c r="BT53" s="52">
        <v>2</v>
      </c>
      <c r="BU53" s="52">
        <v>6</v>
      </c>
      <c r="BV53" s="52">
        <v>0</v>
      </c>
    </row>
    <row r="54" spans="1:74" s="52" customFormat="1" x14ac:dyDescent="0.15"/>
    <row r="55" spans="1:74" s="52" customFormat="1" x14ac:dyDescent="0.15"/>
    <row r="85" spans="1:75" x14ac:dyDescent="0.15">
      <c r="B85" s="52">
        <v>271004</v>
      </c>
      <c r="C85" t="s">
        <v>427</v>
      </c>
      <c r="D85">
        <f>IFERROR(VLOOKUP($B85,$A$8:$BW$70,D$88,FALSE),0)</f>
        <v>32</v>
      </c>
      <c r="E85">
        <f t="shared" ref="E85:BP85" si="0">IFERROR(VLOOKUP($B85,$A$8:$BW$70,E88,FALSE),0)</f>
        <v>1.1788609999999999</v>
      </c>
      <c r="F85">
        <f t="shared" si="0"/>
        <v>14.34281</v>
      </c>
      <c r="G85">
        <f t="shared" si="0"/>
        <v>3</v>
      </c>
      <c r="H85">
        <f t="shared" si="0"/>
        <v>7</v>
      </c>
      <c r="I85">
        <f t="shared" si="0"/>
        <v>3</v>
      </c>
      <c r="J85">
        <f t="shared" si="0"/>
        <v>3</v>
      </c>
      <c r="K85">
        <f t="shared" si="0"/>
        <v>12</v>
      </c>
      <c r="L85">
        <f t="shared" si="0"/>
        <v>4</v>
      </c>
      <c r="M85">
        <f t="shared" si="0"/>
        <v>0</v>
      </c>
      <c r="N85">
        <f t="shared" si="0"/>
        <v>0</v>
      </c>
      <c r="O85">
        <f t="shared" si="0"/>
        <v>0</v>
      </c>
      <c r="P85">
        <f t="shared" si="0"/>
        <v>16</v>
      </c>
      <c r="Q85">
        <f t="shared" si="0"/>
        <v>16</v>
      </c>
      <c r="R85">
        <f t="shared" si="0"/>
        <v>0</v>
      </c>
      <c r="S85">
        <f t="shared" si="0"/>
        <v>4</v>
      </c>
      <c r="T85">
        <f t="shared" si="0"/>
        <v>7</v>
      </c>
      <c r="U85">
        <f t="shared" si="0"/>
        <v>21</v>
      </c>
      <c r="V85">
        <f t="shared" si="0"/>
        <v>4</v>
      </c>
      <c r="W85">
        <f t="shared" si="0"/>
        <v>17</v>
      </c>
      <c r="X85">
        <f t="shared" si="0"/>
        <v>1</v>
      </c>
      <c r="Y85">
        <f t="shared" si="0"/>
        <v>0</v>
      </c>
      <c r="Z85">
        <f t="shared" si="0"/>
        <v>5</v>
      </c>
      <c r="AA85">
        <f t="shared" si="0"/>
        <v>11</v>
      </c>
      <c r="AB85">
        <f t="shared" si="0"/>
        <v>0</v>
      </c>
      <c r="AC85">
        <f t="shared" si="0"/>
        <v>11</v>
      </c>
      <c r="AD85">
        <f t="shared" si="0"/>
        <v>11</v>
      </c>
      <c r="AE85">
        <f t="shared" si="0"/>
        <v>1</v>
      </c>
      <c r="AF85">
        <f t="shared" si="0"/>
        <v>2</v>
      </c>
      <c r="AG85">
        <f t="shared" si="0"/>
        <v>0</v>
      </c>
      <c r="AH85">
        <f t="shared" si="0"/>
        <v>7</v>
      </c>
      <c r="AI85">
        <f t="shared" si="0"/>
        <v>0</v>
      </c>
      <c r="AJ85">
        <f t="shared" si="0"/>
        <v>13</v>
      </c>
      <c r="AK85">
        <f t="shared" si="0"/>
        <v>2</v>
      </c>
      <c r="AL85">
        <f t="shared" si="0"/>
        <v>1</v>
      </c>
      <c r="AM85">
        <f t="shared" si="0"/>
        <v>12</v>
      </c>
      <c r="AN85">
        <f t="shared" si="0"/>
        <v>1</v>
      </c>
      <c r="AO85">
        <f t="shared" si="0"/>
        <v>3</v>
      </c>
      <c r="AP85">
        <f t="shared" si="0"/>
        <v>0</v>
      </c>
      <c r="AQ85">
        <f t="shared" si="0"/>
        <v>5</v>
      </c>
      <c r="AR85">
        <f t="shared" si="0"/>
        <v>1</v>
      </c>
      <c r="AS85">
        <f t="shared" si="0"/>
        <v>2</v>
      </c>
      <c r="AT85">
        <f t="shared" si="0"/>
        <v>2</v>
      </c>
      <c r="AU85">
        <f t="shared" si="0"/>
        <v>1</v>
      </c>
      <c r="AV85">
        <f t="shared" si="0"/>
        <v>1</v>
      </c>
      <c r="AW85">
        <f t="shared" si="0"/>
        <v>1</v>
      </c>
      <c r="AX85">
        <f t="shared" si="0"/>
        <v>4</v>
      </c>
      <c r="AY85">
        <f t="shared" si="0"/>
        <v>3</v>
      </c>
      <c r="AZ85">
        <f t="shared" si="0"/>
        <v>0</v>
      </c>
      <c r="BA85">
        <f t="shared" si="0"/>
        <v>3</v>
      </c>
      <c r="BB85">
        <f t="shared" si="0"/>
        <v>0</v>
      </c>
      <c r="BC85">
        <f t="shared" si="0"/>
        <v>9</v>
      </c>
      <c r="BD85">
        <f t="shared" si="0"/>
        <v>4</v>
      </c>
      <c r="BE85">
        <f t="shared" si="0"/>
        <v>3</v>
      </c>
      <c r="BF85">
        <f t="shared" si="0"/>
        <v>6</v>
      </c>
      <c r="BG85">
        <f t="shared" si="0"/>
        <v>4</v>
      </c>
      <c r="BH85">
        <f t="shared" si="0"/>
        <v>4</v>
      </c>
      <c r="BI85">
        <f t="shared" si="0"/>
        <v>2</v>
      </c>
      <c r="BJ85">
        <f t="shared" si="0"/>
        <v>7</v>
      </c>
      <c r="BK85">
        <f t="shared" si="0"/>
        <v>2</v>
      </c>
      <c r="BL85">
        <f t="shared" si="0"/>
        <v>3</v>
      </c>
      <c r="BM85">
        <f t="shared" si="0"/>
        <v>23</v>
      </c>
      <c r="BN85">
        <f t="shared" si="0"/>
        <v>12</v>
      </c>
      <c r="BO85">
        <f t="shared" si="0"/>
        <v>3</v>
      </c>
      <c r="BP85">
        <f t="shared" si="0"/>
        <v>2</v>
      </c>
      <c r="BQ85">
        <f t="shared" ref="BQ85:BW85" si="1">IFERROR(VLOOKUP($B85,$A$8:$BW$70,BQ88,FALSE),0)</f>
        <v>2</v>
      </c>
      <c r="BR85">
        <f t="shared" si="1"/>
        <v>1</v>
      </c>
      <c r="BS85">
        <f t="shared" si="1"/>
        <v>1</v>
      </c>
      <c r="BT85">
        <f t="shared" si="1"/>
        <v>8</v>
      </c>
      <c r="BU85">
        <f t="shared" si="1"/>
        <v>19</v>
      </c>
      <c r="BV85">
        <f t="shared" si="1"/>
        <v>5</v>
      </c>
      <c r="BW85">
        <f t="shared" si="1"/>
        <v>0</v>
      </c>
    </row>
    <row r="86" spans="1:75" x14ac:dyDescent="0.15">
      <c r="B86" s="52">
        <v>271403</v>
      </c>
      <c r="C86" t="s">
        <v>428</v>
      </c>
      <c r="D86">
        <f>IFERROR(VLOOKUP($B86,$A$8:$BW$70,D$88,FALSE),0)</f>
        <v>12</v>
      </c>
      <c r="E86">
        <f t="shared" ref="E86:BP86" si="2">IFERROR(VLOOKUP($B86,$A$8:$BW$70,E$88,FALSE),0)</f>
        <v>1.432369</v>
      </c>
      <c r="F86">
        <f t="shared" si="2"/>
        <v>17.427150000000001</v>
      </c>
      <c r="G86">
        <f t="shared" si="2"/>
        <v>1</v>
      </c>
      <c r="H86">
        <f t="shared" si="2"/>
        <v>0</v>
      </c>
      <c r="I86">
        <f t="shared" si="2"/>
        <v>0</v>
      </c>
      <c r="J86">
        <f t="shared" si="2"/>
        <v>1</v>
      </c>
      <c r="K86">
        <f t="shared" si="2"/>
        <v>2</v>
      </c>
      <c r="L86">
        <f t="shared" si="2"/>
        <v>4</v>
      </c>
      <c r="M86">
        <f t="shared" si="2"/>
        <v>2</v>
      </c>
      <c r="N86">
        <f t="shared" si="2"/>
        <v>2</v>
      </c>
      <c r="O86">
        <f t="shared" si="2"/>
        <v>0</v>
      </c>
      <c r="P86">
        <f t="shared" si="2"/>
        <v>7</v>
      </c>
      <c r="Q86">
        <f t="shared" si="2"/>
        <v>5</v>
      </c>
      <c r="R86">
        <f t="shared" si="2"/>
        <v>0</v>
      </c>
      <c r="S86">
        <f t="shared" si="2"/>
        <v>0</v>
      </c>
      <c r="T86">
        <f t="shared" si="2"/>
        <v>1</v>
      </c>
      <c r="U86">
        <f t="shared" si="2"/>
        <v>11</v>
      </c>
      <c r="V86">
        <f t="shared" si="2"/>
        <v>1</v>
      </c>
      <c r="W86">
        <f t="shared" si="2"/>
        <v>10</v>
      </c>
      <c r="X86">
        <f t="shared" si="2"/>
        <v>0</v>
      </c>
      <c r="Y86">
        <f t="shared" si="2"/>
        <v>1</v>
      </c>
      <c r="Z86">
        <f t="shared" si="2"/>
        <v>8</v>
      </c>
      <c r="AA86">
        <f t="shared" si="2"/>
        <v>1</v>
      </c>
      <c r="AB86">
        <f t="shared" si="2"/>
        <v>0</v>
      </c>
      <c r="AC86">
        <f t="shared" si="2"/>
        <v>9</v>
      </c>
      <c r="AD86">
        <f t="shared" si="2"/>
        <v>2</v>
      </c>
      <c r="AE86">
        <f t="shared" si="2"/>
        <v>0</v>
      </c>
      <c r="AF86">
        <f t="shared" si="2"/>
        <v>1</v>
      </c>
      <c r="AG86">
        <f t="shared" si="2"/>
        <v>0</v>
      </c>
      <c r="AH86">
        <f t="shared" si="2"/>
        <v>0</v>
      </c>
      <c r="AI86">
        <f t="shared" si="2"/>
        <v>0</v>
      </c>
      <c r="AJ86">
        <f t="shared" si="2"/>
        <v>9</v>
      </c>
      <c r="AK86">
        <f t="shared" si="2"/>
        <v>0</v>
      </c>
      <c r="AL86">
        <f t="shared" si="2"/>
        <v>0</v>
      </c>
      <c r="AM86">
        <f t="shared" si="2"/>
        <v>2</v>
      </c>
      <c r="AN86">
        <f t="shared" si="2"/>
        <v>0</v>
      </c>
      <c r="AO86">
        <f t="shared" si="2"/>
        <v>1</v>
      </c>
      <c r="AP86">
        <f t="shared" si="2"/>
        <v>0</v>
      </c>
      <c r="AQ86">
        <f t="shared" si="2"/>
        <v>0</v>
      </c>
      <c r="AR86">
        <f t="shared" si="2"/>
        <v>0</v>
      </c>
      <c r="AS86">
        <f t="shared" si="2"/>
        <v>1</v>
      </c>
      <c r="AT86">
        <f t="shared" si="2"/>
        <v>1</v>
      </c>
      <c r="AU86">
        <f t="shared" si="2"/>
        <v>2</v>
      </c>
      <c r="AV86">
        <f t="shared" si="2"/>
        <v>0</v>
      </c>
      <c r="AW86">
        <f t="shared" si="2"/>
        <v>2</v>
      </c>
      <c r="AX86">
        <f t="shared" si="2"/>
        <v>2</v>
      </c>
      <c r="AY86">
        <f t="shared" si="2"/>
        <v>1</v>
      </c>
      <c r="AZ86">
        <f t="shared" si="2"/>
        <v>0</v>
      </c>
      <c r="BA86">
        <f t="shared" si="2"/>
        <v>1</v>
      </c>
      <c r="BB86">
        <f t="shared" si="2"/>
        <v>1</v>
      </c>
      <c r="BC86">
        <f t="shared" si="2"/>
        <v>1</v>
      </c>
      <c r="BD86">
        <f t="shared" si="2"/>
        <v>1</v>
      </c>
      <c r="BE86">
        <f t="shared" si="2"/>
        <v>3</v>
      </c>
      <c r="BF86">
        <f t="shared" si="2"/>
        <v>1</v>
      </c>
      <c r="BG86">
        <f t="shared" si="2"/>
        <v>2</v>
      </c>
      <c r="BH86">
        <f t="shared" si="2"/>
        <v>0</v>
      </c>
      <c r="BI86">
        <f t="shared" si="2"/>
        <v>2</v>
      </c>
      <c r="BJ86">
        <f t="shared" si="2"/>
        <v>3</v>
      </c>
      <c r="BK86">
        <f t="shared" si="2"/>
        <v>0</v>
      </c>
      <c r="BL86">
        <f t="shared" si="2"/>
        <v>5</v>
      </c>
      <c r="BM86">
        <f t="shared" si="2"/>
        <v>7</v>
      </c>
      <c r="BN86">
        <f t="shared" si="2"/>
        <v>1</v>
      </c>
      <c r="BO86">
        <f t="shared" si="2"/>
        <v>0</v>
      </c>
      <c r="BP86">
        <f t="shared" si="2"/>
        <v>0</v>
      </c>
      <c r="BQ86">
        <f t="shared" ref="BQ86:BW86" si="3">IFERROR(VLOOKUP($B86,$A$8:$BW$70,BQ$88,FALSE),0)</f>
        <v>1</v>
      </c>
      <c r="BR86">
        <f t="shared" si="3"/>
        <v>1</v>
      </c>
      <c r="BS86">
        <f t="shared" si="3"/>
        <v>0</v>
      </c>
      <c r="BT86">
        <f t="shared" si="3"/>
        <v>2</v>
      </c>
      <c r="BU86">
        <f t="shared" si="3"/>
        <v>7</v>
      </c>
      <c r="BV86">
        <f t="shared" si="3"/>
        <v>3</v>
      </c>
      <c r="BW86">
        <f t="shared" si="3"/>
        <v>0</v>
      </c>
    </row>
    <row r="87" spans="1:75" x14ac:dyDescent="0.15">
      <c r="C87" t="s">
        <v>429</v>
      </c>
      <c r="D87">
        <f>SUM(D8:D83)</f>
        <v>146</v>
      </c>
      <c r="G87">
        <f t="shared" ref="G87:BR87" si="4">SUM(G8:G83)</f>
        <v>11</v>
      </c>
      <c r="H87">
        <f t="shared" si="4"/>
        <v>17</v>
      </c>
      <c r="I87">
        <f t="shared" si="4"/>
        <v>13</v>
      </c>
      <c r="J87">
        <f t="shared" si="4"/>
        <v>22</v>
      </c>
      <c r="K87">
        <f t="shared" si="4"/>
        <v>34</v>
      </c>
      <c r="L87">
        <f t="shared" si="4"/>
        <v>26</v>
      </c>
      <c r="M87">
        <f t="shared" si="4"/>
        <v>15</v>
      </c>
      <c r="N87">
        <f t="shared" si="4"/>
        <v>8</v>
      </c>
      <c r="O87">
        <f t="shared" si="4"/>
        <v>0</v>
      </c>
      <c r="P87">
        <f t="shared" si="4"/>
        <v>81</v>
      </c>
      <c r="Q87">
        <f t="shared" si="4"/>
        <v>65</v>
      </c>
      <c r="R87">
        <f t="shared" si="4"/>
        <v>0</v>
      </c>
      <c r="S87">
        <f t="shared" si="4"/>
        <v>6</v>
      </c>
      <c r="T87">
        <f t="shared" si="4"/>
        <v>13</v>
      </c>
      <c r="U87">
        <f t="shared" si="4"/>
        <v>69</v>
      </c>
      <c r="V87">
        <f t="shared" si="4"/>
        <v>9</v>
      </c>
      <c r="W87">
        <f t="shared" si="4"/>
        <v>60</v>
      </c>
      <c r="X87">
        <f t="shared" si="4"/>
        <v>4</v>
      </c>
      <c r="Y87">
        <f t="shared" si="4"/>
        <v>2</v>
      </c>
      <c r="Z87">
        <f t="shared" si="4"/>
        <v>35</v>
      </c>
      <c r="AA87">
        <f t="shared" si="4"/>
        <v>19</v>
      </c>
      <c r="AB87">
        <f t="shared" si="4"/>
        <v>0</v>
      </c>
      <c r="AC87">
        <f t="shared" si="4"/>
        <v>49</v>
      </c>
      <c r="AD87">
        <f t="shared" si="4"/>
        <v>19</v>
      </c>
      <c r="AE87">
        <f t="shared" si="4"/>
        <v>2</v>
      </c>
      <c r="AF87">
        <f t="shared" si="4"/>
        <v>3</v>
      </c>
      <c r="AG87">
        <f t="shared" si="4"/>
        <v>1</v>
      </c>
      <c r="AH87">
        <f t="shared" si="4"/>
        <v>14</v>
      </c>
      <c r="AI87">
        <f t="shared" si="4"/>
        <v>0</v>
      </c>
      <c r="AJ87">
        <f t="shared" si="4"/>
        <v>47</v>
      </c>
      <c r="AK87">
        <f t="shared" si="4"/>
        <v>3</v>
      </c>
      <c r="AL87">
        <f t="shared" si="4"/>
        <v>6</v>
      </c>
      <c r="AM87">
        <f t="shared" si="4"/>
        <v>20</v>
      </c>
      <c r="AN87">
        <f t="shared" si="4"/>
        <v>4</v>
      </c>
      <c r="AO87">
        <f t="shared" si="4"/>
        <v>8</v>
      </c>
      <c r="AP87">
        <f t="shared" si="4"/>
        <v>0</v>
      </c>
      <c r="AQ87">
        <f t="shared" si="4"/>
        <v>14</v>
      </c>
      <c r="AR87">
        <f t="shared" si="4"/>
        <v>5</v>
      </c>
      <c r="AS87">
        <f t="shared" si="4"/>
        <v>8</v>
      </c>
      <c r="AT87">
        <f t="shared" si="4"/>
        <v>8</v>
      </c>
      <c r="AU87">
        <f t="shared" si="4"/>
        <v>9</v>
      </c>
      <c r="AV87">
        <f t="shared" si="4"/>
        <v>10</v>
      </c>
      <c r="AW87">
        <f t="shared" si="4"/>
        <v>10</v>
      </c>
      <c r="AX87">
        <f t="shared" si="4"/>
        <v>21</v>
      </c>
      <c r="AY87">
        <f t="shared" si="4"/>
        <v>11</v>
      </c>
      <c r="AZ87">
        <f t="shared" si="4"/>
        <v>5</v>
      </c>
      <c r="BA87">
        <f t="shared" si="4"/>
        <v>13</v>
      </c>
      <c r="BB87">
        <f t="shared" si="4"/>
        <v>2</v>
      </c>
      <c r="BC87">
        <f t="shared" si="4"/>
        <v>30</v>
      </c>
      <c r="BD87">
        <f t="shared" si="4"/>
        <v>21</v>
      </c>
      <c r="BE87">
        <f t="shared" si="4"/>
        <v>19</v>
      </c>
      <c r="BF87">
        <f t="shared" si="4"/>
        <v>26</v>
      </c>
      <c r="BG87">
        <f t="shared" si="4"/>
        <v>19</v>
      </c>
      <c r="BH87">
        <f t="shared" si="4"/>
        <v>21</v>
      </c>
      <c r="BI87">
        <f t="shared" si="4"/>
        <v>12</v>
      </c>
      <c r="BJ87">
        <f t="shared" si="4"/>
        <v>24</v>
      </c>
      <c r="BK87">
        <f t="shared" si="4"/>
        <v>4</v>
      </c>
      <c r="BL87">
        <f t="shared" si="4"/>
        <v>18</v>
      </c>
      <c r="BM87">
        <f t="shared" si="4"/>
        <v>66</v>
      </c>
      <c r="BN87">
        <f t="shared" si="4"/>
        <v>18</v>
      </c>
      <c r="BO87">
        <f t="shared" si="4"/>
        <v>4</v>
      </c>
      <c r="BP87">
        <f t="shared" si="4"/>
        <v>5</v>
      </c>
      <c r="BQ87">
        <f t="shared" si="4"/>
        <v>4</v>
      </c>
      <c r="BR87">
        <f t="shared" si="4"/>
        <v>2</v>
      </c>
      <c r="BS87">
        <f t="shared" ref="BS87:BW87" si="5">SUM(BS8:BS83)</f>
        <v>3</v>
      </c>
      <c r="BT87">
        <f t="shared" si="5"/>
        <v>18</v>
      </c>
      <c r="BU87">
        <f t="shared" si="5"/>
        <v>55</v>
      </c>
      <c r="BV87">
        <f t="shared" si="5"/>
        <v>15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102</v>
      </c>
      <c r="E90">
        <v>1.1526730000000001</v>
      </c>
      <c r="F90">
        <v>14.024190000000001</v>
      </c>
      <c r="G90">
        <v>7</v>
      </c>
      <c r="H90">
        <v>10</v>
      </c>
      <c r="I90">
        <v>10</v>
      </c>
      <c r="J90">
        <v>18</v>
      </c>
      <c r="K90">
        <v>20</v>
      </c>
      <c r="L90">
        <v>18</v>
      </c>
      <c r="M90">
        <v>13</v>
      </c>
      <c r="N90">
        <v>6</v>
      </c>
      <c r="O90">
        <v>0</v>
      </c>
      <c r="P90">
        <v>58</v>
      </c>
      <c r="Q90">
        <v>44</v>
      </c>
      <c r="R90">
        <v>0</v>
      </c>
      <c r="S90">
        <v>9</v>
      </c>
      <c r="T90">
        <v>15</v>
      </c>
      <c r="U90">
        <v>78</v>
      </c>
      <c r="V90">
        <v>9</v>
      </c>
      <c r="W90">
        <v>69</v>
      </c>
      <c r="X90">
        <v>5</v>
      </c>
      <c r="Y90">
        <v>2</v>
      </c>
      <c r="Z90">
        <v>37</v>
      </c>
      <c r="AA90">
        <v>25</v>
      </c>
      <c r="AB90">
        <v>0</v>
      </c>
      <c r="AC90">
        <v>54</v>
      </c>
      <c r="AD90">
        <v>22</v>
      </c>
      <c r="AE90">
        <v>2</v>
      </c>
      <c r="AF90">
        <v>3</v>
      </c>
      <c r="AG90">
        <v>1</v>
      </c>
      <c r="AH90">
        <v>20</v>
      </c>
      <c r="AI90">
        <v>0</v>
      </c>
      <c r="AJ90">
        <v>55</v>
      </c>
      <c r="AK90">
        <v>3</v>
      </c>
      <c r="AL90">
        <v>6</v>
      </c>
      <c r="AM90">
        <v>23</v>
      </c>
      <c r="AN90">
        <v>7</v>
      </c>
      <c r="AO90">
        <v>8</v>
      </c>
      <c r="AP90">
        <v>0</v>
      </c>
      <c r="AQ90">
        <v>9</v>
      </c>
      <c r="AR90">
        <v>4</v>
      </c>
      <c r="AS90">
        <v>5</v>
      </c>
      <c r="AT90">
        <v>5</v>
      </c>
      <c r="AU90">
        <v>6</v>
      </c>
      <c r="AV90">
        <v>9</v>
      </c>
      <c r="AW90">
        <v>7</v>
      </c>
      <c r="AX90">
        <v>15</v>
      </c>
      <c r="AY90">
        <v>7</v>
      </c>
      <c r="AZ90">
        <v>5</v>
      </c>
      <c r="BA90">
        <v>9</v>
      </c>
      <c r="BB90">
        <v>1</v>
      </c>
      <c r="BC90">
        <v>20</v>
      </c>
      <c r="BD90">
        <v>16</v>
      </c>
      <c r="BE90">
        <v>13</v>
      </c>
      <c r="BF90">
        <v>19</v>
      </c>
      <c r="BG90">
        <v>13</v>
      </c>
      <c r="BH90">
        <v>17</v>
      </c>
      <c r="BI90">
        <v>8</v>
      </c>
      <c r="BJ90">
        <v>14</v>
      </c>
      <c r="BK90">
        <v>2</v>
      </c>
      <c r="BL90">
        <v>18</v>
      </c>
      <c r="BM90">
        <v>76</v>
      </c>
      <c r="BN90">
        <v>21</v>
      </c>
      <c r="BO90">
        <v>7</v>
      </c>
      <c r="BP90">
        <v>5</v>
      </c>
      <c r="BQ90">
        <v>4</v>
      </c>
      <c r="BR90">
        <v>2</v>
      </c>
      <c r="BS90">
        <v>4</v>
      </c>
      <c r="BT90">
        <v>20</v>
      </c>
      <c r="BU90">
        <v>65</v>
      </c>
      <c r="BV90">
        <v>17</v>
      </c>
    </row>
    <row r="91" spans="1:75" x14ac:dyDescent="0.15">
      <c r="B91" t="s">
        <v>504</v>
      </c>
    </row>
    <row r="92" spans="1:75" x14ac:dyDescent="0.15">
      <c r="D92">
        <f>D87-D85-D86</f>
        <v>102</v>
      </c>
    </row>
    <row r="100" spans="1:6" s="147" customFormat="1" x14ac:dyDescent="0.15"/>
    <row r="101" spans="1:6" x14ac:dyDescent="0.15">
      <c r="A101" s="52">
        <v>271004</v>
      </c>
      <c r="B101" s="52" t="s">
        <v>172</v>
      </c>
      <c r="C101" s="52" t="s">
        <v>494</v>
      </c>
      <c r="D101" s="52">
        <v>42</v>
      </c>
      <c r="E101" s="52">
        <v>1.5605119999999999</v>
      </c>
      <c r="F101" s="52">
        <v>18.986229999999999</v>
      </c>
    </row>
    <row r="102" spans="1:6" x14ac:dyDescent="0.15">
      <c r="A102" s="52">
        <v>271021</v>
      </c>
      <c r="B102" s="52" t="s">
        <v>494</v>
      </c>
      <c r="C102" s="52" t="s">
        <v>389</v>
      </c>
      <c r="D102" s="52">
        <v>2</v>
      </c>
      <c r="E102" s="52">
        <v>1.9248540000000001</v>
      </c>
      <c r="F102" s="52">
        <v>23.419049999999999</v>
      </c>
    </row>
    <row r="103" spans="1:6" x14ac:dyDescent="0.15">
      <c r="A103" s="52">
        <v>271039</v>
      </c>
      <c r="B103" s="52" t="s">
        <v>494</v>
      </c>
      <c r="C103" s="52" t="s">
        <v>173</v>
      </c>
      <c r="D103" s="52">
        <v>2</v>
      </c>
      <c r="E103" s="52">
        <v>2.771004</v>
      </c>
      <c r="F103" s="52">
        <v>33.713889999999999</v>
      </c>
    </row>
    <row r="104" spans="1:6" x14ac:dyDescent="0.15">
      <c r="A104" s="52">
        <v>271071</v>
      </c>
      <c r="B104" s="52" t="s">
        <v>494</v>
      </c>
      <c r="C104" s="52" t="s">
        <v>378</v>
      </c>
      <c r="D104" s="52">
        <v>1</v>
      </c>
      <c r="E104" s="52">
        <v>1.222628</v>
      </c>
      <c r="F104" s="52">
        <v>14.875310000000001</v>
      </c>
    </row>
    <row r="105" spans="1:6" x14ac:dyDescent="0.15">
      <c r="A105" s="52">
        <v>271080</v>
      </c>
      <c r="B105" s="52" t="s">
        <v>494</v>
      </c>
      <c r="C105" s="52" t="s">
        <v>175</v>
      </c>
      <c r="D105" s="52">
        <v>1</v>
      </c>
      <c r="E105" s="52">
        <v>1.4983519999999999</v>
      </c>
      <c r="F105" s="52">
        <v>18.229949999999999</v>
      </c>
    </row>
    <row r="106" spans="1:6" x14ac:dyDescent="0.15">
      <c r="A106" s="52">
        <v>271098</v>
      </c>
      <c r="B106" s="52" t="s">
        <v>494</v>
      </c>
      <c r="C106" s="52" t="s">
        <v>391</v>
      </c>
      <c r="D106" s="52">
        <v>2</v>
      </c>
      <c r="E106" s="52">
        <v>2.6713680000000002</v>
      </c>
      <c r="F106" s="52">
        <v>32.501649999999998</v>
      </c>
    </row>
    <row r="107" spans="1:6" x14ac:dyDescent="0.15">
      <c r="A107" s="52">
        <v>271136</v>
      </c>
      <c r="B107" s="52" t="s">
        <v>494</v>
      </c>
      <c r="C107" s="52" t="s">
        <v>177</v>
      </c>
      <c r="D107" s="52">
        <v>1</v>
      </c>
      <c r="E107" s="52">
        <v>1.0295270000000001</v>
      </c>
      <c r="F107" s="52">
        <v>12.52591</v>
      </c>
    </row>
    <row r="108" spans="1:6" x14ac:dyDescent="0.15">
      <c r="A108" s="52">
        <v>271144</v>
      </c>
      <c r="B108" s="52" t="s">
        <v>494</v>
      </c>
      <c r="C108" s="52" t="s">
        <v>379</v>
      </c>
      <c r="D108" s="52">
        <v>3</v>
      </c>
      <c r="E108" s="52">
        <v>1.754006</v>
      </c>
      <c r="F108" s="52">
        <v>21.340409999999999</v>
      </c>
    </row>
    <row r="109" spans="1:6" x14ac:dyDescent="0.15">
      <c r="A109" s="52">
        <v>271152</v>
      </c>
      <c r="B109" s="52" t="s">
        <v>494</v>
      </c>
      <c r="C109" s="52" t="s">
        <v>388</v>
      </c>
      <c r="D109" s="52">
        <v>1</v>
      </c>
      <c r="E109" s="52">
        <v>1.228531</v>
      </c>
      <c r="F109" s="52">
        <v>14.94713</v>
      </c>
    </row>
    <row r="110" spans="1:6" x14ac:dyDescent="0.15">
      <c r="A110" s="52">
        <v>271161</v>
      </c>
      <c r="B110" s="52" t="s">
        <v>494</v>
      </c>
      <c r="C110" s="52" t="s">
        <v>178</v>
      </c>
      <c r="D110" s="52">
        <v>4</v>
      </c>
      <c r="E110" s="52">
        <v>3.1335440000000001</v>
      </c>
      <c r="F110" s="52">
        <v>38.124780000000001</v>
      </c>
    </row>
    <row r="111" spans="1:6" x14ac:dyDescent="0.15">
      <c r="A111" s="52">
        <v>271187</v>
      </c>
      <c r="B111" s="52" t="s">
        <v>494</v>
      </c>
      <c r="C111" s="52" t="s">
        <v>180</v>
      </c>
      <c r="D111" s="52">
        <v>5</v>
      </c>
      <c r="E111" s="52">
        <v>2.9662679999999999</v>
      </c>
      <c r="F111" s="52">
        <v>36.089590000000001</v>
      </c>
    </row>
    <row r="112" spans="1:6" x14ac:dyDescent="0.15">
      <c r="A112" s="52">
        <v>271209</v>
      </c>
      <c r="B112" s="52" t="s">
        <v>494</v>
      </c>
      <c r="C112" s="52" t="s">
        <v>181</v>
      </c>
      <c r="D112" s="52">
        <v>1</v>
      </c>
      <c r="E112" s="52">
        <v>0.65112219999999998</v>
      </c>
      <c r="F112" s="52">
        <v>7.9219869999999997</v>
      </c>
    </row>
    <row r="113" spans="1:6" x14ac:dyDescent="0.15">
      <c r="A113" s="52">
        <v>271217</v>
      </c>
      <c r="B113" s="52" t="s">
        <v>494</v>
      </c>
      <c r="C113" s="52" t="s">
        <v>390</v>
      </c>
      <c r="D113" s="52">
        <v>4</v>
      </c>
      <c r="E113" s="52">
        <v>3.0610759999999999</v>
      </c>
      <c r="F113" s="52">
        <v>37.243090000000002</v>
      </c>
    </row>
    <row r="114" spans="1:6" x14ac:dyDescent="0.15">
      <c r="A114" s="52">
        <v>271225</v>
      </c>
      <c r="B114" s="52" t="s">
        <v>494</v>
      </c>
      <c r="C114" s="52" t="s">
        <v>182</v>
      </c>
      <c r="D114" s="52">
        <v>3</v>
      </c>
      <c r="E114" s="52">
        <v>2.7757990000000001</v>
      </c>
      <c r="F114" s="52">
        <v>33.772219999999997</v>
      </c>
    </row>
    <row r="115" spans="1:6" x14ac:dyDescent="0.15">
      <c r="A115" s="52">
        <v>271233</v>
      </c>
      <c r="B115" s="52" t="s">
        <v>494</v>
      </c>
      <c r="C115" s="52" t="s">
        <v>183</v>
      </c>
      <c r="D115" s="52">
        <v>4</v>
      </c>
      <c r="E115" s="52">
        <v>2.2894299999999999</v>
      </c>
      <c r="F115" s="52">
        <v>27.85473</v>
      </c>
    </row>
    <row r="116" spans="1:6" x14ac:dyDescent="0.15">
      <c r="A116" s="52">
        <v>271250</v>
      </c>
      <c r="B116" s="52" t="s">
        <v>494</v>
      </c>
      <c r="C116" s="52" t="s">
        <v>184</v>
      </c>
      <c r="D116" s="52">
        <v>3</v>
      </c>
      <c r="E116" s="52">
        <v>2.4339590000000002</v>
      </c>
      <c r="F116" s="52">
        <v>29.613160000000001</v>
      </c>
    </row>
    <row r="117" spans="1:6" x14ac:dyDescent="0.15">
      <c r="A117" s="52">
        <v>271268</v>
      </c>
      <c r="B117" s="52" t="s">
        <v>494</v>
      </c>
      <c r="C117" s="52" t="s">
        <v>185</v>
      </c>
      <c r="D117" s="52">
        <v>2</v>
      </c>
      <c r="E117" s="52">
        <v>1.0063599999999999</v>
      </c>
      <c r="F117" s="52">
        <v>12.24405</v>
      </c>
    </row>
    <row r="118" spans="1:6" x14ac:dyDescent="0.15">
      <c r="A118" s="52">
        <v>271276</v>
      </c>
      <c r="B118" s="52" t="s">
        <v>494</v>
      </c>
      <c r="C118" s="52" t="s">
        <v>186</v>
      </c>
      <c r="D118" s="52">
        <v>2</v>
      </c>
      <c r="E118" s="52">
        <v>1.6657230000000001</v>
      </c>
      <c r="F118" s="52">
        <v>20.266290000000001</v>
      </c>
    </row>
    <row r="119" spans="1:6" x14ac:dyDescent="0.15">
      <c r="A119" s="52">
        <v>271284</v>
      </c>
      <c r="B119" s="52" t="s">
        <v>494</v>
      </c>
      <c r="C119" s="52" t="s">
        <v>187</v>
      </c>
      <c r="D119" s="52">
        <v>1</v>
      </c>
      <c r="E119" s="52">
        <v>1.031971</v>
      </c>
      <c r="F119" s="52">
        <v>12.55564</v>
      </c>
    </row>
    <row r="120" spans="1:6" x14ac:dyDescent="0.15">
      <c r="A120" s="52">
        <v>271403</v>
      </c>
      <c r="B120" s="52" t="s">
        <v>188</v>
      </c>
      <c r="C120" s="52" t="s">
        <v>494</v>
      </c>
      <c r="D120" s="52">
        <v>10</v>
      </c>
      <c r="E120" s="52">
        <v>1.1847920000000001</v>
      </c>
      <c r="F120" s="52">
        <v>14.41497</v>
      </c>
    </row>
    <row r="121" spans="1:6" x14ac:dyDescent="0.15">
      <c r="A121" s="52">
        <v>271420</v>
      </c>
      <c r="B121" s="52" t="s">
        <v>494</v>
      </c>
      <c r="C121" s="52" t="s">
        <v>190</v>
      </c>
      <c r="D121" s="52">
        <v>2</v>
      </c>
      <c r="E121" s="52">
        <v>1.5996539999999999</v>
      </c>
      <c r="F121" s="52">
        <v>19.46246</v>
      </c>
    </row>
    <row r="122" spans="1:6" x14ac:dyDescent="0.15">
      <c r="A122" s="52">
        <v>271438</v>
      </c>
      <c r="B122" s="52" t="s">
        <v>494</v>
      </c>
      <c r="C122" s="52" t="s">
        <v>191</v>
      </c>
      <c r="D122" s="52">
        <v>3</v>
      </c>
      <c r="E122" s="52">
        <v>3.4486330000000001</v>
      </c>
      <c r="F122" s="52">
        <v>41.958370000000002</v>
      </c>
    </row>
    <row r="123" spans="1:6" x14ac:dyDescent="0.15">
      <c r="A123" s="52">
        <v>271446</v>
      </c>
      <c r="B123" s="52" t="s">
        <v>494</v>
      </c>
      <c r="C123" s="52" t="s">
        <v>192</v>
      </c>
      <c r="D123" s="52">
        <v>2</v>
      </c>
      <c r="E123" s="52">
        <v>1.438652</v>
      </c>
      <c r="F123" s="52">
        <v>17.503599999999999</v>
      </c>
    </row>
    <row r="124" spans="1:6" x14ac:dyDescent="0.15">
      <c r="A124" s="52">
        <v>271454</v>
      </c>
      <c r="B124" s="52" t="s">
        <v>494</v>
      </c>
      <c r="C124" s="52" t="s">
        <v>382</v>
      </c>
      <c r="D124" s="52">
        <v>3</v>
      </c>
      <c r="E124" s="52">
        <v>2.0305390000000001</v>
      </c>
      <c r="F124" s="52">
        <v>24.704899999999999</v>
      </c>
    </row>
    <row r="125" spans="1:6" x14ac:dyDescent="0.15">
      <c r="A125" s="52">
        <v>272027</v>
      </c>
      <c r="B125" s="52" t="s">
        <v>273</v>
      </c>
      <c r="C125" s="52" t="s">
        <v>494</v>
      </c>
      <c r="D125" s="52">
        <v>2</v>
      </c>
      <c r="E125" s="52">
        <v>1.010014</v>
      </c>
      <c r="F125" s="52">
        <v>12.28851</v>
      </c>
    </row>
    <row r="126" spans="1:6" x14ac:dyDescent="0.15">
      <c r="A126" s="52">
        <v>272035</v>
      </c>
      <c r="B126" s="52" t="s">
        <v>194</v>
      </c>
      <c r="C126" s="52" t="s">
        <v>494</v>
      </c>
      <c r="D126" s="52">
        <v>5</v>
      </c>
      <c r="E126" s="52">
        <v>1.2376510000000001</v>
      </c>
      <c r="F126" s="52">
        <v>15.05809</v>
      </c>
    </row>
    <row r="127" spans="1:6" x14ac:dyDescent="0.15">
      <c r="A127" s="52">
        <v>272051</v>
      </c>
      <c r="B127" s="52" t="s">
        <v>196</v>
      </c>
      <c r="C127" s="52" t="s">
        <v>494</v>
      </c>
      <c r="D127" s="52">
        <v>1</v>
      </c>
      <c r="E127" s="52">
        <v>0.2703448</v>
      </c>
      <c r="F127" s="52">
        <v>3.2891949999999999</v>
      </c>
    </row>
    <row r="128" spans="1:6" x14ac:dyDescent="0.15">
      <c r="A128" s="52">
        <v>272078</v>
      </c>
      <c r="B128" s="52" t="s">
        <v>197</v>
      </c>
      <c r="C128" s="52" t="s">
        <v>494</v>
      </c>
      <c r="D128" s="52">
        <v>2</v>
      </c>
      <c r="E128" s="52">
        <v>0.5646272</v>
      </c>
      <c r="F128" s="52">
        <v>6.869631</v>
      </c>
    </row>
    <row r="129" spans="1:6" x14ac:dyDescent="0.15">
      <c r="A129" s="52">
        <v>272108</v>
      </c>
      <c r="B129" s="52" t="s">
        <v>200</v>
      </c>
      <c r="C129" s="52" t="s">
        <v>494</v>
      </c>
      <c r="D129" s="52">
        <v>6</v>
      </c>
      <c r="E129" s="52">
        <v>1.481617</v>
      </c>
      <c r="F129" s="52">
        <v>18.026340000000001</v>
      </c>
    </row>
    <row r="130" spans="1:6" x14ac:dyDescent="0.15">
      <c r="A130" s="52">
        <v>272116</v>
      </c>
      <c r="B130" s="52" t="s">
        <v>201</v>
      </c>
      <c r="C130" s="52" t="s">
        <v>494</v>
      </c>
      <c r="D130" s="52">
        <v>2</v>
      </c>
      <c r="E130" s="52">
        <v>0.7127559</v>
      </c>
      <c r="F130" s="52">
        <v>8.6718630000000001</v>
      </c>
    </row>
    <row r="131" spans="1:6" x14ac:dyDescent="0.15">
      <c r="A131" s="52">
        <v>272124</v>
      </c>
      <c r="B131" s="52" t="s">
        <v>202</v>
      </c>
      <c r="C131" s="52" t="s">
        <v>494</v>
      </c>
      <c r="D131" s="52">
        <v>1</v>
      </c>
      <c r="E131" s="52">
        <v>0.37249910000000003</v>
      </c>
      <c r="F131" s="52">
        <v>4.5320729999999996</v>
      </c>
    </row>
    <row r="132" spans="1:6" x14ac:dyDescent="0.15">
      <c r="A132" s="52">
        <v>272132</v>
      </c>
      <c r="B132" s="52" t="s">
        <v>203</v>
      </c>
      <c r="C132" s="52" t="s">
        <v>494</v>
      </c>
      <c r="D132" s="52">
        <v>2</v>
      </c>
      <c r="E132" s="52">
        <v>1.9838709999999999</v>
      </c>
      <c r="F132" s="52">
        <v>24.1371</v>
      </c>
    </row>
    <row r="133" spans="1:6" x14ac:dyDescent="0.15">
      <c r="A133" s="52">
        <v>272159</v>
      </c>
      <c r="B133" s="52" t="s">
        <v>204</v>
      </c>
      <c r="C133" s="52" t="s">
        <v>494</v>
      </c>
      <c r="D133" s="52">
        <v>3</v>
      </c>
      <c r="E133" s="52">
        <v>1.2634719999999999</v>
      </c>
      <c r="F133" s="52">
        <v>15.37224</v>
      </c>
    </row>
    <row r="134" spans="1:6" x14ac:dyDescent="0.15">
      <c r="A134" s="52">
        <v>272175</v>
      </c>
      <c r="B134" s="52" t="s">
        <v>206</v>
      </c>
      <c r="C134" s="52" t="s">
        <v>494</v>
      </c>
      <c r="D134" s="52">
        <v>1</v>
      </c>
      <c r="E134" s="52">
        <v>0.82326889999999997</v>
      </c>
      <c r="F134" s="52">
        <v>10.016439999999999</v>
      </c>
    </row>
    <row r="135" spans="1:6" x14ac:dyDescent="0.15">
      <c r="A135" s="52">
        <v>272183</v>
      </c>
      <c r="B135" s="52" t="s">
        <v>207</v>
      </c>
      <c r="C135" s="52" t="s">
        <v>494</v>
      </c>
      <c r="D135" s="52">
        <v>1</v>
      </c>
      <c r="E135" s="52">
        <v>0.81658649999999999</v>
      </c>
      <c r="F135" s="52">
        <v>9.935136</v>
      </c>
    </row>
    <row r="136" spans="1:6" x14ac:dyDescent="0.15">
      <c r="A136" s="52">
        <v>272191</v>
      </c>
      <c r="B136" s="52" t="s">
        <v>298</v>
      </c>
      <c r="C136" s="52" t="s">
        <v>494</v>
      </c>
      <c r="D136" s="52">
        <v>1</v>
      </c>
      <c r="E136" s="52">
        <v>0.53543220000000002</v>
      </c>
      <c r="F136" s="52">
        <v>6.5144250000000001</v>
      </c>
    </row>
    <row r="137" spans="1:6" x14ac:dyDescent="0.15">
      <c r="A137" s="52">
        <v>272205</v>
      </c>
      <c r="B137" s="52" t="s">
        <v>208</v>
      </c>
      <c r="C137" s="52" t="s">
        <v>494</v>
      </c>
      <c r="D137" s="52">
        <v>1</v>
      </c>
      <c r="E137" s="52">
        <v>0.73118119999999998</v>
      </c>
      <c r="F137" s="52">
        <v>8.8960380000000008</v>
      </c>
    </row>
    <row r="138" spans="1:6" x14ac:dyDescent="0.15">
      <c r="A138" s="52">
        <v>272230</v>
      </c>
      <c r="B138" s="52" t="s">
        <v>171</v>
      </c>
      <c r="C138" s="52" t="s">
        <v>494</v>
      </c>
      <c r="D138" s="52">
        <v>2</v>
      </c>
      <c r="E138" s="52">
        <v>1.6041449999999999</v>
      </c>
      <c r="F138" s="52">
        <v>19.517099999999999</v>
      </c>
    </row>
    <row r="139" spans="1:6" x14ac:dyDescent="0.15">
      <c r="A139" s="52">
        <v>272248</v>
      </c>
      <c r="B139" s="52" t="s">
        <v>210</v>
      </c>
      <c r="C139" s="52" t="s">
        <v>494</v>
      </c>
      <c r="D139" s="52">
        <v>1</v>
      </c>
      <c r="E139" s="52">
        <v>1.1704939999999999</v>
      </c>
      <c r="F139" s="52">
        <v>14.241009999999999</v>
      </c>
    </row>
    <row r="140" spans="1:6" x14ac:dyDescent="0.15">
      <c r="A140" s="52">
        <v>272256</v>
      </c>
      <c r="B140" s="52" t="s">
        <v>211</v>
      </c>
      <c r="C140" s="52" t="s">
        <v>494</v>
      </c>
      <c r="D140" s="52">
        <v>2</v>
      </c>
      <c r="E140" s="52">
        <v>3.4386709999999998</v>
      </c>
      <c r="F140" s="52">
        <v>41.83717</v>
      </c>
    </row>
    <row r="141" spans="1:6" x14ac:dyDescent="0.15">
      <c r="A141" s="52">
        <v>272272</v>
      </c>
      <c r="B141" s="52" t="s">
        <v>213</v>
      </c>
      <c r="C141" s="52" t="s">
        <v>494</v>
      </c>
      <c r="D141" s="52">
        <v>6</v>
      </c>
      <c r="E141" s="52">
        <v>1.2147669999999999</v>
      </c>
      <c r="F141" s="52">
        <v>14.77966</v>
      </c>
    </row>
    <row r="142" spans="1:6" x14ac:dyDescent="0.15">
      <c r="A142" s="52">
        <v>272281</v>
      </c>
      <c r="B142" s="52" t="s">
        <v>214</v>
      </c>
      <c r="C142" s="52" t="s">
        <v>494</v>
      </c>
      <c r="D142" s="52">
        <v>1</v>
      </c>
      <c r="E142" s="52">
        <v>1.579504</v>
      </c>
      <c r="F142" s="52">
        <v>19.217300000000002</v>
      </c>
    </row>
    <row r="143" spans="1:6" x14ac:dyDescent="0.15">
      <c r="A143" s="52">
        <v>272302</v>
      </c>
      <c r="B143" s="52" t="s">
        <v>216</v>
      </c>
      <c r="C143" s="52" t="s">
        <v>494</v>
      </c>
      <c r="D143" s="52">
        <v>1</v>
      </c>
      <c r="E143" s="52">
        <v>1.2840929999999999</v>
      </c>
      <c r="F143" s="52">
        <v>15.62313</v>
      </c>
    </row>
    <row r="144" spans="1:6" x14ac:dyDescent="0.15">
      <c r="A144" s="52">
        <v>272329</v>
      </c>
      <c r="B144" s="52" t="s">
        <v>218</v>
      </c>
      <c r="C144" s="52" t="s">
        <v>494</v>
      </c>
      <c r="D144" s="52">
        <v>1</v>
      </c>
      <c r="E144" s="52">
        <v>1.787757</v>
      </c>
      <c r="F144" s="52">
        <v>21.751049999999999</v>
      </c>
    </row>
    <row r="145" spans="1:6" x14ac:dyDescent="0.15">
      <c r="A145" s="52">
        <v>273619</v>
      </c>
      <c r="B145" s="52" t="s">
        <v>219</v>
      </c>
      <c r="C145" s="52" t="s">
        <v>494</v>
      </c>
      <c r="D145" s="52">
        <v>1</v>
      </c>
      <c r="E145" s="52">
        <v>2.270972</v>
      </c>
      <c r="F145" s="52">
        <v>27.63017</v>
      </c>
    </row>
    <row r="146" spans="1:6" x14ac:dyDescent="0.15">
      <c r="A146" s="52">
        <v>273627</v>
      </c>
      <c r="B146" s="52" t="s">
        <v>323</v>
      </c>
      <c r="C146" s="52" t="s">
        <v>494</v>
      </c>
      <c r="D146" s="52">
        <v>1</v>
      </c>
      <c r="E146" s="52">
        <v>11.64415</v>
      </c>
      <c r="F146" s="52">
        <v>141.6705</v>
      </c>
    </row>
    <row r="147" spans="1:6" x14ac:dyDescent="0.15">
      <c r="A147" s="52">
        <v>273660</v>
      </c>
      <c r="B147" s="52" t="s">
        <v>325</v>
      </c>
      <c r="C147" s="52" t="s">
        <v>494</v>
      </c>
      <c r="D147" s="52">
        <v>1</v>
      </c>
      <c r="E147" s="52">
        <v>6.1504399999999997</v>
      </c>
      <c r="F147" s="52">
        <v>74.830349999999996</v>
      </c>
    </row>
    <row r="178" spans="1:6" x14ac:dyDescent="0.15">
      <c r="B178">
        <v>271004</v>
      </c>
      <c r="C178" t="s">
        <v>269</v>
      </c>
      <c r="D178">
        <v>42</v>
      </c>
      <c r="E178">
        <v>1.5605119999999999</v>
      </c>
      <c r="F178">
        <v>18.986229999999999</v>
      </c>
    </row>
    <row r="179" spans="1:6" x14ac:dyDescent="0.15">
      <c r="B179">
        <v>271403</v>
      </c>
      <c r="C179" t="s">
        <v>271</v>
      </c>
      <c r="D179">
        <v>10</v>
      </c>
      <c r="E179">
        <v>1.1847920000000001</v>
      </c>
      <c r="F179">
        <v>14.41497</v>
      </c>
    </row>
    <row r="180" spans="1:6" x14ac:dyDescent="0.15">
      <c r="B180" s="52"/>
      <c r="C180" t="s">
        <v>429</v>
      </c>
      <c r="D180">
        <v>149</v>
      </c>
    </row>
    <row r="181" spans="1:6" x14ac:dyDescent="0.15">
      <c r="A181">
        <v>1</v>
      </c>
      <c r="B181" s="52">
        <v>2</v>
      </c>
      <c r="C181">
        <v>3</v>
      </c>
      <c r="D181">
        <v>4</v>
      </c>
      <c r="E181">
        <v>5</v>
      </c>
      <c r="F181">
        <v>6</v>
      </c>
    </row>
    <row r="183" spans="1:6" x14ac:dyDescent="0.15">
      <c r="A183">
        <v>270000</v>
      </c>
      <c r="B183" t="s">
        <v>333</v>
      </c>
      <c r="C183" t="s">
        <v>440</v>
      </c>
      <c r="D183">
        <v>97</v>
      </c>
      <c r="E183">
        <v>1.0946309999999999</v>
      </c>
      <c r="F183">
        <v>13.318009999999999</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20</v>
      </c>
      <c r="E8" s="52">
        <v>1.5177659999999999</v>
      </c>
      <c r="F8" s="52">
        <v>18.466159999999999</v>
      </c>
      <c r="G8" s="52">
        <v>1</v>
      </c>
      <c r="H8" s="52">
        <v>5</v>
      </c>
      <c r="I8" s="52">
        <v>1</v>
      </c>
      <c r="J8" s="52">
        <v>3</v>
      </c>
      <c r="K8" s="52">
        <v>8</v>
      </c>
      <c r="L8" s="52">
        <v>2</v>
      </c>
      <c r="M8" s="52">
        <v>0</v>
      </c>
      <c r="N8" s="52">
        <v>0</v>
      </c>
      <c r="O8" s="52">
        <v>0</v>
      </c>
      <c r="P8" s="52">
        <v>9</v>
      </c>
      <c r="Q8" s="52">
        <v>11</v>
      </c>
      <c r="R8" s="52">
        <v>0</v>
      </c>
      <c r="S8" s="52">
        <v>3</v>
      </c>
      <c r="T8" s="52">
        <v>4</v>
      </c>
      <c r="U8" s="52">
        <v>13</v>
      </c>
      <c r="V8" s="52">
        <v>3</v>
      </c>
      <c r="W8" s="52">
        <v>10</v>
      </c>
      <c r="X8" s="52">
        <v>0</v>
      </c>
      <c r="Y8" s="52">
        <v>0</v>
      </c>
      <c r="Z8" s="52">
        <v>3</v>
      </c>
      <c r="AA8" s="52">
        <v>7</v>
      </c>
      <c r="AB8" s="52">
        <v>0</v>
      </c>
      <c r="AC8" s="52">
        <v>5</v>
      </c>
      <c r="AD8" s="52">
        <v>7</v>
      </c>
      <c r="AE8" s="52">
        <v>1</v>
      </c>
      <c r="AF8" s="52">
        <v>0</v>
      </c>
      <c r="AG8" s="52">
        <v>0</v>
      </c>
      <c r="AH8" s="52">
        <v>7</v>
      </c>
      <c r="AI8" s="52">
        <v>0</v>
      </c>
      <c r="AJ8" s="52">
        <v>8</v>
      </c>
      <c r="AK8" s="52">
        <v>1</v>
      </c>
      <c r="AL8" s="52">
        <v>1</v>
      </c>
      <c r="AM8" s="52">
        <v>7</v>
      </c>
      <c r="AN8" s="52">
        <v>1</v>
      </c>
      <c r="AO8" s="52">
        <v>2</v>
      </c>
      <c r="AP8" s="52">
        <v>0</v>
      </c>
      <c r="AQ8" s="52">
        <v>3</v>
      </c>
      <c r="AR8" s="52">
        <v>1</v>
      </c>
      <c r="AS8" s="52">
        <v>2</v>
      </c>
      <c r="AT8" s="52">
        <v>1</v>
      </c>
      <c r="AU8" s="52">
        <v>1</v>
      </c>
      <c r="AV8" s="52">
        <v>0</v>
      </c>
      <c r="AW8" s="52">
        <v>1</v>
      </c>
      <c r="AX8" s="52">
        <v>1</v>
      </c>
      <c r="AY8" s="52">
        <v>2</v>
      </c>
      <c r="AZ8" s="52">
        <v>0</v>
      </c>
      <c r="BA8" s="52">
        <v>2</v>
      </c>
      <c r="BB8" s="52">
        <v>0</v>
      </c>
      <c r="BC8" s="52">
        <v>6</v>
      </c>
      <c r="BD8" s="52">
        <v>3</v>
      </c>
      <c r="BE8" s="52">
        <v>2</v>
      </c>
      <c r="BF8" s="52">
        <v>4</v>
      </c>
      <c r="BG8" s="52">
        <v>3</v>
      </c>
      <c r="BH8" s="52">
        <v>1</v>
      </c>
      <c r="BI8" s="52">
        <v>1</v>
      </c>
      <c r="BJ8" s="52">
        <v>6</v>
      </c>
      <c r="BK8" s="52">
        <v>0</v>
      </c>
      <c r="BL8" s="52">
        <v>2</v>
      </c>
      <c r="BM8" s="52">
        <v>13</v>
      </c>
      <c r="BN8" s="52">
        <v>10</v>
      </c>
      <c r="BO8" s="52">
        <v>2</v>
      </c>
      <c r="BP8" s="52">
        <v>0</v>
      </c>
      <c r="BQ8" s="52">
        <v>2</v>
      </c>
      <c r="BR8" s="52">
        <v>1</v>
      </c>
      <c r="BS8" s="52">
        <v>1</v>
      </c>
      <c r="BT8" s="52">
        <v>3</v>
      </c>
      <c r="BU8" s="52">
        <v>12</v>
      </c>
      <c r="BV8" s="52">
        <v>5</v>
      </c>
    </row>
    <row r="9" spans="1:74" s="52" customFormat="1" x14ac:dyDescent="0.15">
      <c r="A9" s="52">
        <v>271047</v>
      </c>
      <c r="B9" s="52" t="s">
        <v>494</v>
      </c>
      <c r="C9" s="52" t="s">
        <v>174</v>
      </c>
      <c r="D9" s="52">
        <v>1</v>
      </c>
      <c r="E9" s="52">
        <v>3.039698</v>
      </c>
      <c r="F9" s="52">
        <v>36.982999999999997</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2</v>
      </c>
      <c r="E10" s="52">
        <v>4.2829300000000003</v>
      </c>
      <c r="F10" s="52">
        <v>52.108989999999999</v>
      </c>
      <c r="G10" s="52">
        <v>0</v>
      </c>
      <c r="H10" s="52">
        <v>0</v>
      </c>
      <c r="I10" s="52">
        <v>0</v>
      </c>
      <c r="J10" s="52">
        <v>1</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1</v>
      </c>
      <c r="BD10" s="52">
        <v>1</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3.083755</v>
      </c>
      <c r="F11" s="52">
        <v>37.519019999999998</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1</v>
      </c>
      <c r="E12" s="52">
        <v>2.8147609999999998</v>
      </c>
      <c r="F12" s="52">
        <v>34.246250000000003</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2</v>
      </c>
      <c r="E13" s="52">
        <v>2.3573780000000002</v>
      </c>
      <c r="F13" s="52">
        <v>28.681439999999998</v>
      </c>
      <c r="G13" s="52">
        <v>0</v>
      </c>
      <c r="H13" s="52">
        <v>1</v>
      </c>
      <c r="I13" s="52">
        <v>0</v>
      </c>
      <c r="J13" s="52">
        <v>0</v>
      </c>
      <c r="K13" s="52">
        <v>1</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1.622244</v>
      </c>
      <c r="F14" s="52">
        <v>19.737300000000001</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1.230073</v>
      </c>
      <c r="F15" s="52">
        <v>14.96589</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1.3884449999999999</v>
      </c>
      <c r="F16" s="52">
        <v>16.892749999999999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2</v>
      </c>
      <c r="E17" s="52">
        <v>3.22139</v>
      </c>
      <c r="F17" s="52">
        <v>39.193579999999997</v>
      </c>
      <c r="G17" s="52">
        <v>1</v>
      </c>
      <c r="H17" s="52">
        <v>0</v>
      </c>
      <c r="I17" s="52">
        <v>0</v>
      </c>
      <c r="J17" s="52">
        <v>0</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1</v>
      </c>
      <c r="BD17" s="52">
        <v>0</v>
      </c>
      <c r="BE17" s="52">
        <v>0</v>
      </c>
      <c r="BF17" s="52">
        <v>1</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1.609477</v>
      </c>
      <c r="F18" s="52">
        <v>19.581959999999999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1</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1</v>
      </c>
      <c r="E19" s="52">
        <v>1.1336580000000001</v>
      </c>
      <c r="F19" s="52">
        <v>13.79284</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2</v>
      </c>
      <c r="E20" s="52">
        <v>3.6985670000000002</v>
      </c>
      <c r="F20" s="52">
        <v>44.999229999999997</v>
      </c>
      <c r="G20" s="52">
        <v>0</v>
      </c>
      <c r="H20" s="52">
        <v>1</v>
      </c>
      <c r="I20" s="52">
        <v>0</v>
      </c>
      <c r="J20" s="52">
        <v>1</v>
      </c>
      <c r="K20" s="52">
        <v>0</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1.6962379999999999</v>
      </c>
      <c r="F21" s="52">
        <v>20.637560000000001</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1.0625070000000001</v>
      </c>
      <c r="F22" s="52">
        <v>12.92717</v>
      </c>
      <c r="G22" s="52">
        <v>0</v>
      </c>
      <c r="H22" s="52">
        <v>0</v>
      </c>
      <c r="I22" s="52">
        <v>1</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1</v>
      </c>
      <c r="E23" s="52">
        <v>1.626069</v>
      </c>
      <c r="F23" s="52">
        <v>19.783840000000001</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2.1490130000000001</v>
      </c>
      <c r="F24" s="52">
        <v>26.146319999999999</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11</v>
      </c>
      <c r="E25" s="52">
        <v>2.7321520000000001</v>
      </c>
      <c r="F25" s="52">
        <v>33.24118</v>
      </c>
      <c r="G25" s="52">
        <v>1</v>
      </c>
      <c r="H25" s="52">
        <v>0</v>
      </c>
      <c r="I25" s="52">
        <v>0</v>
      </c>
      <c r="J25" s="52">
        <v>1</v>
      </c>
      <c r="K25" s="52">
        <v>2</v>
      </c>
      <c r="L25" s="52">
        <v>3</v>
      </c>
      <c r="M25" s="52">
        <v>2</v>
      </c>
      <c r="N25" s="52">
        <v>2</v>
      </c>
      <c r="O25" s="52">
        <v>0</v>
      </c>
      <c r="P25" s="52">
        <v>6</v>
      </c>
      <c r="Q25" s="52">
        <v>5</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1</v>
      </c>
      <c r="AU25" s="52">
        <v>2</v>
      </c>
      <c r="AV25" s="52">
        <v>0</v>
      </c>
      <c r="AW25" s="52">
        <v>2</v>
      </c>
      <c r="AX25" s="52">
        <v>2</v>
      </c>
      <c r="AY25" s="52">
        <v>1</v>
      </c>
      <c r="AZ25" s="52">
        <v>0</v>
      </c>
      <c r="BA25" s="52">
        <v>0</v>
      </c>
      <c r="BB25" s="52">
        <v>1</v>
      </c>
      <c r="BC25" s="52">
        <v>1</v>
      </c>
      <c r="BD25" s="52">
        <v>1</v>
      </c>
      <c r="BE25" s="52">
        <v>3</v>
      </c>
      <c r="BF25" s="52">
        <v>1</v>
      </c>
      <c r="BG25" s="52">
        <v>2</v>
      </c>
      <c r="BH25" s="52">
        <v>0</v>
      </c>
      <c r="BI25" s="52">
        <v>1</v>
      </c>
      <c r="BJ25" s="52">
        <v>3</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271411</v>
      </c>
      <c r="B26" s="52" t="s">
        <v>494</v>
      </c>
      <c r="C26" s="52" t="s">
        <v>189</v>
      </c>
      <c r="D26" s="52">
        <v>2</v>
      </c>
      <c r="E26" s="52">
        <v>2.7866019999999998</v>
      </c>
      <c r="F26" s="52">
        <v>33.903660000000002</v>
      </c>
      <c r="G26" s="52">
        <v>0</v>
      </c>
      <c r="H26" s="52">
        <v>0</v>
      </c>
      <c r="I26" s="52">
        <v>0</v>
      </c>
      <c r="J26" s="52">
        <v>0</v>
      </c>
      <c r="K26" s="52">
        <v>2</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1</v>
      </c>
      <c r="AX26" s="52">
        <v>0</v>
      </c>
      <c r="AY26" s="52">
        <v>0</v>
      </c>
      <c r="AZ26" s="52">
        <v>0</v>
      </c>
      <c r="BA26" s="52">
        <v>0</v>
      </c>
      <c r="BB26" s="52">
        <v>0</v>
      </c>
      <c r="BC26" s="52">
        <v>0</v>
      </c>
      <c r="BD26" s="52">
        <v>0</v>
      </c>
      <c r="BE26" s="52">
        <v>0</v>
      </c>
      <c r="BF26" s="52">
        <v>0</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3</v>
      </c>
      <c r="E27" s="52">
        <v>4.9822300000000004</v>
      </c>
      <c r="F27" s="52">
        <v>60.617130000000003</v>
      </c>
      <c r="G27" s="52">
        <v>0</v>
      </c>
      <c r="H27" s="52">
        <v>0</v>
      </c>
      <c r="I27" s="52">
        <v>0</v>
      </c>
      <c r="J27" s="52">
        <v>0</v>
      </c>
      <c r="K27" s="52">
        <v>0</v>
      </c>
      <c r="L27" s="52">
        <v>1</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1</v>
      </c>
      <c r="AY27" s="52">
        <v>0</v>
      </c>
      <c r="AZ27" s="52">
        <v>0</v>
      </c>
      <c r="BA27" s="52">
        <v>0</v>
      </c>
      <c r="BB27" s="52">
        <v>1</v>
      </c>
      <c r="BC27" s="52">
        <v>0</v>
      </c>
      <c r="BD27" s="52">
        <v>1</v>
      </c>
      <c r="BE27" s="52">
        <v>0</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2.4222459999999999</v>
      </c>
      <c r="F28" s="52">
        <v>29.470659999999999</v>
      </c>
      <c r="G28" s="52">
        <v>1</v>
      </c>
      <c r="H28" s="52">
        <v>0</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2</v>
      </c>
      <c r="E29" s="52">
        <v>2.9877950000000002</v>
      </c>
      <c r="F29" s="52">
        <v>36.351509999999998</v>
      </c>
      <c r="G29" s="52">
        <v>0</v>
      </c>
      <c r="H29" s="52">
        <v>0</v>
      </c>
      <c r="I29" s="52">
        <v>0</v>
      </c>
      <c r="J29" s="52">
        <v>1</v>
      </c>
      <c r="K29" s="52">
        <v>0</v>
      </c>
      <c r="L29" s="52">
        <v>1</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1</v>
      </c>
      <c r="BD29" s="52">
        <v>0</v>
      </c>
      <c r="BE29" s="52">
        <v>1</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1</v>
      </c>
      <c r="E30" s="52">
        <v>1.4820739999999999</v>
      </c>
      <c r="F30" s="52">
        <v>18.0319</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2</v>
      </c>
      <c r="E31" s="52">
        <v>2.6315789999999999</v>
      </c>
      <c r="F31" s="52">
        <v>32.017539999999997</v>
      </c>
      <c r="G31" s="52">
        <v>0</v>
      </c>
      <c r="H31" s="52">
        <v>0</v>
      </c>
      <c r="I31" s="52">
        <v>0</v>
      </c>
      <c r="J31" s="52">
        <v>0</v>
      </c>
      <c r="K31" s="52">
        <v>0</v>
      </c>
      <c r="L31" s="52">
        <v>1</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1</v>
      </c>
      <c r="AZ31" s="52">
        <v>0</v>
      </c>
      <c r="BA31" s="52">
        <v>0</v>
      </c>
      <c r="BB31" s="52">
        <v>0</v>
      </c>
      <c r="BC31" s="52">
        <v>0</v>
      </c>
      <c r="BD31" s="52">
        <v>0</v>
      </c>
      <c r="BE31" s="52">
        <v>0</v>
      </c>
      <c r="BF31" s="52">
        <v>1</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2</v>
      </c>
      <c r="E32" s="52">
        <v>2.1318779999999999</v>
      </c>
      <c r="F32" s="52">
        <v>25.937850000000001</v>
      </c>
      <c r="G32" s="52">
        <v>0</v>
      </c>
      <c r="H32" s="52">
        <v>0</v>
      </c>
      <c r="I32" s="52">
        <v>2</v>
      </c>
      <c r="J32" s="52">
        <v>0</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1</v>
      </c>
      <c r="BB32" s="52">
        <v>0</v>
      </c>
      <c r="BC32" s="52">
        <v>0</v>
      </c>
      <c r="BD32" s="52">
        <v>1</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2</v>
      </c>
      <c r="E33" s="52">
        <v>1.0341419999999999</v>
      </c>
      <c r="F33" s="52">
        <v>12.58206</v>
      </c>
      <c r="G33" s="52">
        <v>0</v>
      </c>
      <c r="H33" s="52">
        <v>0</v>
      </c>
      <c r="I33" s="52">
        <v>1</v>
      </c>
      <c r="J33" s="52">
        <v>0</v>
      </c>
      <c r="K33" s="52">
        <v>0</v>
      </c>
      <c r="L33" s="52">
        <v>0</v>
      </c>
      <c r="M33" s="52">
        <v>1</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1</v>
      </c>
      <c r="AU33" s="52">
        <v>0</v>
      </c>
      <c r="AV33" s="52">
        <v>0</v>
      </c>
      <c r="AW33" s="52">
        <v>0</v>
      </c>
      <c r="AX33" s="52">
        <v>0</v>
      </c>
      <c r="AY33" s="52">
        <v>0</v>
      </c>
      <c r="AZ33" s="52">
        <v>0</v>
      </c>
      <c r="BA33" s="52">
        <v>0</v>
      </c>
      <c r="BB33" s="52">
        <v>0</v>
      </c>
      <c r="BC33" s="52">
        <v>0</v>
      </c>
      <c r="BD33" s="52">
        <v>0</v>
      </c>
      <c r="BE33" s="52">
        <v>0</v>
      </c>
      <c r="BF33" s="52">
        <v>1</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272043</v>
      </c>
      <c r="B34" s="52" t="s">
        <v>195</v>
      </c>
      <c r="C34" s="52" t="s">
        <v>494</v>
      </c>
      <c r="D34" s="52">
        <v>1</v>
      </c>
      <c r="E34" s="52">
        <v>2.0068630000000001</v>
      </c>
      <c r="F34" s="52">
        <v>24.416840000000001</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5</v>
      </c>
      <c r="E35" s="52">
        <v>2.8044199999999999</v>
      </c>
      <c r="F35" s="52">
        <v>34.120440000000002</v>
      </c>
      <c r="G35" s="52">
        <v>1</v>
      </c>
      <c r="H35" s="52">
        <v>1</v>
      </c>
      <c r="I35" s="52">
        <v>1</v>
      </c>
      <c r="J35" s="52">
        <v>0</v>
      </c>
      <c r="K35" s="52">
        <v>1</v>
      </c>
      <c r="L35" s="52">
        <v>0</v>
      </c>
      <c r="M35" s="52">
        <v>1</v>
      </c>
      <c r="N35" s="52">
        <v>0</v>
      </c>
      <c r="O35" s="52">
        <v>0</v>
      </c>
      <c r="P35" s="52">
        <v>2</v>
      </c>
      <c r="Q35" s="52">
        <v>3</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2</v>
      </c>
      <c r="AW35" s="52">
        <v>0</v>
      </c>
      <c r="AX35" s="52">
        <v>0</v>
      </c>
      <c r="AY35" s="52">
        <v>1</v>
      </c>
      <c r="AZ35" s="52">
        <v>0</v>
      </c>
      <c r="BA35" s="52">
        <v>0</v>
      </c>
      <c r="BB35" s="52">
        <v>0</v>
      </c>
      <c r="BC35" s="52">
        <v>1</v>
      </c>
      <c r="BD35" s="52">
        <v>3</v>
      </c>
      <c r="BE35" s="52">
        <v>1</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4</v>
      </c>
      <c r="E36" s="52">
        <v>2.3715510000000002</v>
      </c>
      <c r="F36" s="52">
        <v>28.853870000000001</v>
      </c>
      <c r="G36" s="52">
        <v>0</v>
      </c>
      <c r="H36" s="52">
        <v>1</v>
      </c>
      <c r="I36" s="52">
        <v>0</v>
      </c>
      <c r="J36" s="52">
        <v>1</v>
      </c>
      <c r="K36" s="52">
        <v>0</v>
      </c>
      <c r="L36" s="52">
        <v>1</v>
      </c>
      <c r="M36" s="52">
        <v>0</v>
      </c>
      <c r="N36" s="52">
        <v>1</v>
      </c>
      <c r="O36" s="52">
        <v>0</v>
      </c>
      <c r="P36" s="52">
        <v>0</v>
      </c>
      <c r="Q36" s="52">
        <v>4</v>
      </c>
      <c r="R36" s="52">
        <v>0</v>
      </c>
      <c r="S36" s="52">
        <v>0</v>
      </c>
      <c r="T36" s="52">
        <v>1</v>
      </c>
      <c r="U36" s="52">
        <v>3</v>
      </c>
      <c r="V36" s="52">
        <v>0</v>
      </c>
      <c r="W36" s="52">
        <v>3</v>
      </c>
      <c r="X36" s="52">
        <v>0</v>
      </c>
      <c r="Y36" s="52">
        <v>0</v>
      </c>
      <c r="Z36" s="52">
        <v>3</v>
      </c>
      <c r="AA36" s="52">
        <v>0</v>
      </c>
      <c r="AB36" s="52">
        <v>0</v>
      </c>
      <c r="AC36" s="52">
        <v>2</v>
      </c>
      <c r="AD36" s="52">
        <v>1</v>
      </c>
      <c r="AE36" s="52">
        <v>0</v>
      </c>
      <c r="AF36" s="52">
        <v>0</v>
      </c>
      <c r="AG36" s="52">
        <v>0</v>
      </c>
      <c r="AH36" s="52">
        <v>1</v>
      </c>
      <c r="AI36" s="52">
        <v>0</v>
      </c>
      <c r="AJ36" s="52">
        <v>2</v>
      </c>
      <c r="AK36" s="52">
        <v>0</v>
      </c>
      <c r="AL36" s="52">
        <v>1</v>
      </c>
      <c r="AM36" s="52">
        <v>1</v>
      </c>
      <c r="AN36" s="52">
        <v>0</v>
      </c>
      <c r="AO36" s="52">
        <v>0</v>
      </c>
      <c r="AP36" s="52">
        <v>0</v>
      </c>
      <c r="AQ36" s="52">
        <v>0</v>
      </c>
      <c r="AR36" s="52">
        <v>0</v>
      </c>
      <c r="AS36" s="52">
        <v>1</v>
      </c>
      <c r="AT36" s="52">
        <v>0</v>
      </c>
      <c r="AU36" s="52">
        <v>0</v>
      </c>
      <c r="AV36" s="52">
        <v>1</v>
      </c>
      <c r="AW36" s="52">
        <v>0</v>
      </c>
      <c r="AX36" s="52">
        <v>0</v>
      </c>
      <c r="AY36" s="52">
        <v>0</v>
      </c>
      <c r="AZ36" s="52">
        <v>0</v>
      </c>
      <c r="BA36" s="52">
        <v>1</v>
      </c>
      <c r="BB36" s="52">
        <v>0</v>
      </c>
      <c r="BC36" s="52">
        <v>1</v>
      </c>
      <c r="BD36" s="52">
        <v>1</v>
      </c>
      <c r="BE36" s="52">
        <v>1</v>
      </c>
      <c r="BF36" s="52">
        <v>0</v>
      </c>
      <c r="BG36" s="52">
        <v>0</v>
      </c>
      <c r="BH36" s="52">
        <v>1</v>
      </c>
      <c r="BI36" s="52">
        <v>0</v>
      </c>
      <c r="BJ36" s="52">
        <v>1</v>
      </c>
      <c r="BK36" s="52">
        <v>0</v>
      </c>
      <c r="BL36" s="52">
        <v>0</v>
      </c>
      <c r="BM36" s="52">
        <v>4</v>
      </c>
      <c r="BN36" s="52">
        <v>0</v>
      </c>
      <c r="BO36" s="52">
        <v>1</v>
      </c>
      <c r="BP36" s="52">
        <v>0</v>
      </c>
      <c r="BQ36" s="52">
        <v>0</v>
      </c>
      <c r="BR36" s="52">
        <v>0</v>
      </c>
      <c r="BS36" s="52">
        <v>0</v>
      </c>
      <c r="BT36" s="52">
        <v>0</v>
      </c>
      <c r="BU36" s="52">
        <v>4</v>
      </c>
      <c r="BV36" s="52">
        <v>0</v>
      </c>
    </row>
    <row r="37" spans="1:74" s="52" customFormat="1" x14ac:dyDescent="0.15">
      <c r="A37" s="52">
        <v>272086</v>
      </c>
      <c r="B37" s="52" t="s">
        <v>198</v>
      </c>
      <c r="C37" s="52" t="s">
        <v>494</v>
      </c>
      <c r="D37" s="52">
        <v>1</v>
      </c>
      <c r="E37" s="52">
        <v>2.3798759999999999</v>
      </c>
      <c r="F37" s="52">
        <v>28.95515</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1</v>
      </c>
      <c r="E38" s="52">
        <v>1.4330959999999999</v>
      </c>
      <c r="F38" s="52">
        <v>17.436</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1</v>
      </c>
      <c r="E39" s="52">
        <v>0.51667030000000003</v>
      </c>
      <c r="F39" s="52">
        <v>6.2861560000000001</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1</v>
      </c>
      <c r="BA39" s="52">
        <v>0</v>
      </c>
      <c r="BB39" s="52">
        <v>0</v>
      </c>
      <c r="BC39" s="52">
        <v>0</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2</v>
      </c>
      <c r="E40" s="52">
        <v>1.4624159999999999</v>
      </c>
      <c r="F40" s="52">
        <v>17.792729999999999</v>
      </c>
      <c r="G40" s="52">
        <v>0</v>
      </c>
      <c r="H40" s="52">
        <v>0</v>
      </c>
      <c r="I40" s="52">
        <v>0</v>
      </c>
      <c r="J40" s="52">
        <v>1</v>
      </c>
      <c r="K40" s="52">
        <v>0</v>
      </c>
      <c r="L40" s="52">
        <v>0</v>
      </c>
      <c r="M40" s="52">
        <v>0</v>
      </c>
      <c r="N40" s="52">
        <v>1</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0</v>
      </c>
      <c r="AT40" s="52">
        <v>0</v>
      </c>
      <c r="AU40" s="52">
        <v>0</v>
      </c>
      <c r="AV40" s="52">
        <v>0</v>
      </c>
      <c r="AW40" s="52">
        <v>0</v>
      </c>
      <c r="AX40" s="52">
        <v>0</v>
      </c>
      <c r="AY40" s="52">
        <v>0</v>
      </c>
      <c r="AZ40" s="52">
        <v>1</v>
      </c>
      <c r="BA40" s="52">
        <v>0</v>
      </c>
      <c r="BB40" s="52">
        <v>0</v>
      </c>
      <c r="BC40" s="52">
        <v>0</v>
      </c>
      <c r="BD40" s="52">
        <v>1</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494</v>
      </c>
      <c r="D41" s="52">
        <v>2</v>
      </c>
      <c r="E41" s="52">
        <v>1.5635870000000001</v>
      </c>
      <c r="F41" s="52">
        <v>19.02364</v>
      </c>
      <c r="G41" s="52">
        <v>0</v>
      </c>
      <c r="H41" s="52">
        <v>0</v>
      </c>
      <c r="I41" s="52">
        <v>0</v>
      </c>
      <c r="J41" s="52">
        <v>0</v>
      </c>
      <c r="K41" s="52">
        <v>0</v>
      </c>
      <c r="L41" s="52">
        <v>1</v>
      </c>
      <c r="M41" s="52">
        <v>1</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1</v>
      </c>
      <c r="AU41" s="52">
        <v>0</v>
      </c>
      <c r="AV41" s="52">
        <v>0</v>
      </c>
      <c r="AW41" s="52">
        <v>0</v>
      </c>
      <c r="AX41" s="52">
        <v>0</v>
      </c>
      <c r="AY41" s="52">
        <v>0</v>
      </c>
      <c r="AZ41" s="52">
        <v>0</v>
      </c>
      <c r="BA41" s="52">
        <v>0</v>
      </c>
      <c r="BB41" s="52">
        <v>0</v>
      </c>
      <c r="BC41" s="52">
        <v>0</v>
      </c>
      <c r="BD41" s="52">
        <v>0</v>
      </c>
      <c r="BE41" s="52">
        <v>0</v>
      </c>
      <c r="BF41" s="52">
        <v>0</v>
      </c>
      <c r="BG41" s="52">
        <v>1</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1</v>
      </c>
      <c r="E42" s="52">
        <v>0.88429840000000004</v>
      </c>
      <c r="F42" s="52">
        <v>10.75896</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272175</v>
      </c>
      <c r="B43" s="52" t="s">
        <v>206</v>
      </c>
      <c r="C43" s="52" t="s">
        <v>494</v>
      </c>
      <c r="D43" s="52">
        <v>3</v>
      </c>
      <c r="E43" s="52">
        <v>5.1788429999999996</v>
      </c>
      <c r="F43" s="52">
        <v>63.009250000000002</v>
      </c>
      <c r="G43" s="52">
        <v>0</v>
      </c>
      <c r="H43" s="52">
        <v>0</v>
      </c>
      <c r="I43" s="52">
        <v>1</v>
      </c>
      <c r="J43" s="52">
        <v>1</v>
      </c>
      <c r="K43" s="52">
        <v>0</v>
      </c>
      <c r="L43" s="52">
        <v>0</v>
      </c>
      <c r="M43" s="52">
        <v>1</v>
      </c>
      <c r="N43" s="52">
        <v>0</v>
      </c>
      <c r="O43" s="52">
        <v>0</v>
      </c>
      <c r="P43" s="52">
        <v>2</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1</v>
      </c>
      <c r="AY43" s="52">
        <v>0</v>
      </c>
      <c r="AZ43" s="52">
        <v>1</v>
      </c>
      <c r="BA43" s="52">
        <v>0</v>
      </c>
      <c r="BB43" s="52">
        <v>0</v>
      </c>
      <c r="BC43" s="52">
        <v>0</v>
      </c>
      <c r="BD43" s="52">
        <v>0</v>
      </c>
      <c r="BE43" s="52">
        <v>0</v>
      </c>
      <c r="BF43" s="52">
        <v>2</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494</v>
      </c>
      <c r="D44" s="52">
        <v>4</v>
      </c>
      <c r="E44" s="52">
        <v>4.4365079999999999</v>
      </c>
      <c r="F44" s="52">
        <v>53.977519999999998</v>
      </c>
      <c r="G44" s="52">
        <v>0</v>
      </c>
      <c r="H44" s="52">
        <v>0</v>
      </c>
      <c r="I44" s="52">
        <v>0</v>
      </c>
      <c r="J44" s="52">
        <v>2</v>
      </c>
      <c r="K44" s="52">
        <v>0</v>
      </c>
      <c r="L44" s="52">
        <v>1</v>
      </c>
      <c r="M44" s="52">
        <v>0</v>
      </c>
      <c r="N44" s="52">
        <v>1</v>
      </c>
      <c r="O44" s="52">
        <v>0</v>
      </c>
      <c r="P44" s="52">
        <v>1</v>
      </c>
      <c r="Q44" s="52">
        <v>3</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2</v>
      </c>
      <c r="AY44" s="52">
        <v>0</v>
      </c>
      <c r="AZ44" s="52">
        <v>0</v>
      </c>
      <c r="BA44" s="52">
        <v>1</v>
      </c>
      <c r="BB44" s="52">
        <v>0</v>
      </c>
      <c r="BC44" s="52">
        <v>0</v>
      </c>
      <c r="BD44" s="52">
        <v>0</v>
      </c>
      <c r="BE44" s="52">
        <v>1</v>
      </c>
      <c r="BF44" s="52">
        <v>2</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494</v>
      </c>
      <c r="D45" s="52">
        <v>2</v>
      </c>
      <c r="E45" s="52">
        <v>3.0241630000000002</v>
      </c>
      <c r="F45" s="52">
        <v>36.793979999999998</v>
      </c>
      <c r="G45" s="52">
        <v>0</v>
      </c>
      <c r="H45" s="52">
        <v>1</v>
      </c>
      <c r="I45" s="52">
        <v>0</v>
      </c>
      <c r="J45" s="52">
        <v>0</v>
      </c>
      <c r="K45" s="52">
        <v>1</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1</v>
      </c>
      <c r="AW45" s="52">
        <v>0</v>
      </c>
      <c r="AX45" s="52">
        <v>0</v>
      </c>
      <c r="AY45" s="52">
        <v>0</v>
      </c>
      <c r="AZ45" s="52">
        <v>0</v>
      </c>
      <c r="BA45" s="52">
        <v>0</v>
      </c>
      <c r="BB45" s="52">
        <v>0</v>
      </c>
      <c r="BC45" s="52">
        <v>0</v>
      </c>
      <c r="BD45" s="52">
        <v>0</v>
      </c>
      <c r="BE45" s="52">
        <v>0</v>
      </c>
      <c r="BF45" s="52">
        <v>0</v>
      </c>
      <c r="BG45" s="52">
        <v>0</v>
      </c>
      <c r="BH45" s="52">
        <v>2</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494</v>
      </c>
      <c r="D46" s="52">
        <v>1</v>
      </c>
      <c r="E46" s="52">
        <v>1.8759969999999999</v>
      </c>
      <c r="F46" s="52">
        <v>22.824629999999999</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1</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272256</v>
      </c>
      <c r="B47" s="52" t="s">
        <v>211</v>
      </c>
      <c r="C47" s="52" t="s">
        <v>494</v>
      </c>
      <c r="D47" s="52">
        <v>1</v>
      </c>
      <c r="E47" s="52">
        <v>3.6145450000000001</v>
      </c>
      <c r="F47" s="52">
        <v>43.976959999999998</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x14ac:dyDescent="0.15">
      <c r="A48">
        <v>272272</v>
      </c>
      <c r="B48" t="s">
        <v>213</v>
      </c>
      <c r="C48" t="s">
        <v>494</v>
      </c>
      <c r="D48">
        <v>4</v>
      </c>
      <c r="E48">
        <v>1.6761999999999999</v>
      </c>
      <c r="F48">
        <v>20.39377</v>
      </c>
      <c r="G48">
        <v>0</v>
      </c>
      <c r="H48">
        <v>0</v>
      </c>
      <c r="I48">
        <v>0</v>
      </c>
      <c r="J48">
        <v>0</v>
      </c>
      <c r="K48">
        <v>1</v>
      </c>
      <c r="L48">
        <v>2</v>
      </c>
      <c r="M48">
        <v>1</v>
      </c>
      <c r="N48">
        <v>0</v>
      </c>
      <c r="O48">
        <v>0</v>
      </c>
      <c r="P48">
        <v>1</v>
      </c>
      <c r="Q48">
        <v>3</v>
      </c>
      <c r="R48">
        <v>0</v>
      </c>
      <c r="S48">
        <v>1</v>
      </c>
      <c r="T48">
        <v>0</v>
      </c>
      <c r="U48">
        <v>3</v>
      </c>
      <c r="V48">
        <v>0</v>
      </c>
      <c r="W48">
        <v>3</v>
      </c>
      <c r="X48">
        <v>0</v>
      </c>
      <c r="Y48">
        <v>0</v>
      </c>
      <c r="Z48">
        <v>2</v>
      </c>
      <c r="AA48">
        <v>1</v>
      </c>
      <c r="AB48">
        <v>0</v>
      </c>
      <c r="AC48">
        <v>3</v>
      </c>
      <c r="AD48">
        <v>0</v>
      </c>
      <c r="AE48">
        <v>0</v>
      </c>
      <c r="AF48">
        <v>0</v>
      </c>
      <c r="AG48">
        <v>0</v>
      </c>
      <c r="AH48">
        <v>1</v>
      </c>
      <c r="AI48">
        <v>0</v>
      </c>
      <c r="AJ48">
        <v>3</v>
      </c>
      <c r="AK48">
        <v>0</v>
      </c>
      <c r="AL48">
        <v>0</v>
      </c>
      <c r="AM48">
        <v>0</v>
      </c>
      <c r="AN48">
        <v>0</v>
      </c>
      <c r="AO48">
        <v>1</v>
      </c>
      <c r="AP48">
        <v>0</v>
      </c>
      <c r="AQ48">
        <v>0</v>
      </c>
      <c r="AR48">
        <v>0</v>
      </c>
      <c r="AS48">
        <v>1</v>
      </c>
      <c r="AT48">
        <v>0</v>
      </c>
      <c r="AU48">
        <v>1</v>
      </c>
      <c r="AV48">
        <v>0</v>
      </c>
      <c r="AW48">
        <v>0</v>
      </c>
      <c r="AX48">
        <v>1</v>
      </c>
      <c r="AY48">
        <v>0</v>
      </c>
      <c r="AZ48">
        <v>0</v>
      </c>
      <c r="BA48">
        <v>0</v>
      </c>
      <c r="BB48">
        <v>0</v>
      </c>
      <c r="BC48">
        <v>1</v>
      </c>
      <c r="BD48">
        <v>1</v>
      </c>
      <c r="BE48">
        <v>1</v>
      </c>
      <c r="BF48">
        <v>0</v>
      </c>
      <c r="BG48">
        <v>0</v>
      </c>
      <c r="BH48">
        <v>0</v>
      </c>
      <c r="BI48">
        <v>1</v>
      </c>
      <c r="BJ48">
        <v>1</v>
      </c>
      <c r="BK48">
        <v>0</v>
      </c>
      <c r="BL48">
        <v>2</v>
      </c>
      <c r="BM48">
        <v>1</v>
      </c>
      <c r="BN48">
        <v>2</v>
      </c>
      <c r="BO48">
        <v>0</v>
      </c>
      <c r="BP48">
        <v>0</v>
      </c>
      <c r="BQ48">
        <v>0</v>
      </c>
      <c r="BR48">
        <v>0</v>
      </c>
      <c r="BS48">
        <v>1</v>
      </c>
      <c r="BT48">
        <v>0</v>
      </c>
      <c r="BU48">
        <v>4</v>
      </c>
      <c r="BV48">
        <v>0</v>
      </c>
    </row>
    <row r="85" spans="1:75" x14ac:dyDescent="0.15">
      <c r="B85" s="52">
        <v>271004</v>
      </c>
      <c r="C85" t="s">
        <v>427</v>
      </c>
      <c r="D85">
        <f>IFERROR(VLOOKUP($B85,$A$8:$BW$70,D$88,FALSE),0)</f>
        <v>20</v>
      </c>
      <c r="E85">
        <f t="shared" ref="E85:BP85" si="0">IFERROR(VLOOKUP($B85,$A$8:$BW$70,E88,FALSE),0)</f>
        <v>1.5177659999999999</v>
      </c>
      <c r="F85">
        <f t="shared" si="0"/>
        <v>18.466159999999999</v>
      </c>
      <c r="G85">
        <f t="shared" si="0"/>
        <v>1</v>
      </c>
      <c r="H85">
        <f t="shared" si="0"/>
        <v>5</v>
      </c>
      <c r="I85">
        <f t="shared" si="0"/>
        <v>1</v>
      </c>
      <c r="J85">
        <f t="shared" si="0"/>
        <v>3</v>
      </c>
      <c r="K85">
        <f t="shared" si="0"/>
        <v>8</v>
      </c>
      <c r="L85">
        <f t="shared" si="0"/>
        <v>2</v>
      </c>
      <c r="M85">
        <f t="shared" si="0"/>
        <v>0</v>
      </c>
      <c r="N85">
        <f t="shared" si="0"/>
        <v>0</v>
      </c>
      <c r="O85">
        <f t="shared" si="0"/>
        <v>0</v>
      </c>
      <c r="P85">
        <f t="shared" si="0"/>
        <v>9</v>
      </c>
      <c r="Q85">
        <f t="shared" si="0"/>
        <v>11</v>
      </c>
      <c r="R85">
        <f t="shared" si="0"/>
        <v>0</v>
      </c>
      <c r="S85">
        <f t="shared" si="0"/>
        <v>3</v>
      </c>
      <c r="T85">
        <f t="shared" si="0"/>
        <v>4</v>
      </c>
      <c r="U85">
        <f t="shared" si="0"/>
        <v>13</v>
      </c>
      <c r="V85">
        <f t="shared" si="0"/>
        <v>3</v>
      </c>
      <c r="W85">
        <f t="shared" si="0"/>
        <v>10</v>
      </c>
      <c r="X85">
        <f t="shared" si="0"/>
        <v>0</v>
      </c>
      <c r="Y85">
        <f t="shared" si="0"/>
        <v>0</v>
      </c>
      <c r="Z85">
        <f t="shared" si="0"/>
        <v>3</v>
      </c>
      <c r="AA85">
        <f t="shared" si="0"/>
        <v>7</v>
      </c>
      <c r="AB85">
        <f t="shared" si="0"/>
        <v>0</v>
      </c>
      <c r="AC85">
        <f t="shared" si="0"/>
        <v>5</v>
      </c>
      <c r="AD85">
        <f t="shared" si="0"/>
        <v>7</v>
      </c>
      <c r="AE85">
        <f t="shared" si="0"/>
        <v>1</v>
      </c>
      <c r="AF85">
        <f t="shared" si="0"/>
        <v>0</v>
      </c>
      <c r="AG85">
        <f t="shared" si="0"/>
        <v>0</v>
      </c>
      <c r="AH85">
        <f t="shared" si="0"/>
        <v>7</v>
      </c>
      <c r="AI85">
        <f t="shared" si="0"/>
        <v>0</v>
      </c>
      <c r="AJ85">
        <f t="shared" si="0"/>
        <v>8</v>
      </c>
      <c r="AK85">
        <f t="shared" si="0"/>
        <v>1</v>
      </c>
      <c r="AL85">
        <f t="shared" si="0"/>
        <v>1</v>
      </c>
      <c r="AM85">
        <f t="shared" si="0"/>
        <v>7</v>
      </c>
      <c r="AN85">
        <f t="shared" si="0"/>
        <v>1</v>
      </c>
      <c r="AO85">
        <f t="shared" si="0"/>
        <v>2</v>
      </c>
      <c r="AP85">
        <f t="shared" si="0"/>
        <v>0</v>
      </c>
      <c r="AQ85">
        <f t="shared" si="0"/>
        <v>3</v>
      </c>
      <c r="AR85">
        <f t="shared" si="0"/>
        <v>1</v>
      </c>
      <c r="AS85">
        <f t="shared" si="0"/>
        <v>2</v>
      </c>
      <c r="AT85">
        <f t="shared" si="0"/>
        <v>1</v>
      </c>
      <c r="AU85">
        <f t="shared" si="0"/>
        <v>1</v>
      </c>
      <c r="AV85">
        <f t="shared" si="0"/>
        <v>0</v>
      </c>
      <c r="AW85">
        <f t="shared" si="0"/>
        <v>1</v>
      </c>
      <c r="AX85">
        <f t="shared" si="0"/>
        <v>1</v>
      </c>
      <c r="AY85">
        <f t="shared" si="0"/>
        <v>2</v>
      </c>
      <c r="AZ85">
        <f t="shared" si="0"/>
        <v>0</v>
      </c>
      <c r="BA85">
        <f t="shared" si="0"/>
        <v>2</v>
      </c>
      <c r="BB85">
        <f t="shared" si="0"/>
        <v>0</v>
      </c>
      <c r="BC85">
        <f t="shared" si="0"/>
        <v>6</v>
      </c>
      <c r="BD85">
        <f t="shared" si="0"/>
        <v>3</v>
      </c>
      <c r="BE85">
        <f t="shared" si="0"/>
        <v>2</v>
      </c>
      <c r="BF85">
        <f t="shared" si="0"/>
        <v>4</v>
      </c>
      <c r="BG85">
        <f t="shared" si="0"/>
        <v>3</v>
      </c>
      <c r="BH85">
        <f t="shared" si="0"/>
        <v>1</v>
      </c>
      <c r="BI85">
        <f t="shared" si="0"/>
        <v>1</v>
      </c>
      <c r="BJ85">
        <f t="shared" si="0"/>
        <v>6</v>
      </c>
      <c r="BK85">
        <f t="shared" si="0"/>
        <v>0</v>
      </c>
      <c r="BL85">
        <f t="shared" si="0"/>
        <v>2</v>
      </c>
      <c r="BM85">
        <f t="shared" si="0"/>
        <v>13</v>
      </c>
      <c r="BN85">
        <f t="shared" si="0"/>
        <v>10</v>
      </c>
      <c r="BO85">
        <f t="shared" si="0"/>
        <v>2</v>
      </c>
      <c r="BP85">
        <f t="shared" si="0"/>
        <v>0</v>
      </c>
      <c r="BQ85">
        <f t="shared" ref="BQ85:BW85" si="1">IFERROR(VLOOKUP($B85,$A$8:$BW$70,BQ88,FALSE),0)</f>
        <v>2</v>
      </c>
      <c r="BR85">
        <f t="shared" si="1"/>
        <v>1</v>
      </c>
      <c r="BS85">
        <f t="shared" si="1"/>
        <v>1</v>
      </c>
      <c r="BT85">
        <f t="shared" si="1"/>
        <v>3</v>
      </c>
      <c r="BU85">
        <f t="shared" si="1"/>
        <v>12</v>
      </c>
      <c r="BV85">
        <f t="shared" si="1"/>
        <v>5</v>
      </c>
      <c r="BW85">
        <f t="shared" si="1"/>
        <v>0</v>
      </c>
    </row>
    <row r="86" spans="1:75" x14ac:dyDescent="0.15">
      <c r="B86" s="52">
        <v>271403</v>
      </c>
      <c r="C86" t="s">
        <v>428</v>
      </c>
      <c r="D86">
        <f>IFERROR(VLOOKUP($B86,$A$8:$BW$70,D$88,FALSE),0)</f>
        <v>11</v>
      </c>
      <c r="E86">
        <f t="shared" ref="E86:BP86" si="2">IFERROR(VLOOKUP($B86,$A$8:$BW$70,E$88,FALSE),0)</f>
        <v>2.7321520000000001</v>
      </c>
      <c r="F86">
        <f t="shared" si="2"/>
        <v>33.24118</v>
      </c>
      <c r="G86">
        <f t="shared" si="2"/>
        <v>1</v>
      </c>
      <c r="H86">
        <f t="shared" si="2"/>
        <v>0</v>
      </c>
      <c r="I86">
        <f t="shared" si="2"/>
        <v>0</v>
      </c>
      <c r="J86">
        <f t="shared" si="2"/>
        <v>1</v>
      </c>
      <c r="K86">
        <f t="shared" si="2"/>
        <v>2</v>
      </c>
      <c r="L86">
        <f t="shared" si="2"/>
        <v>3</v>
      </c>
      <c r="M86">
        <f t="shared" si="2"/>
        <v>2</v>
      </c>
      <c r="N86">
        <f t="shared" si="2"/>
        <v>2</v>
      </c>
      <c r="O86">
        <f t="shared" si="2"/>
        <v>0</v>
      </c>
      <c r="P86">
        <f t="shared" si="2"/>
        <v>6</v>
      </c>
      <c r="Q86">
        <f t="shared" si="2"/>
        <v>5</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1</v>
      </c>
      <c r="AT86">
        <f t="shared" si="2"/>
        <v>1</v>
      </c>
      <c r="AU86">
        <f t="shared" si="2"/>
        <v>2</v>
      </c>
      <c r="AV86">
        <f t="shared" si="2"/>
        <v>0</v>
      </c>
      <c r="AW86">
        <f t="shared" si="2"/>
        <v>2</v>
      </c>
      <c r="AX86">
        <f t="shared" si="2"/>
        <v>2</v>
      </c>
      <c r="AY86">
        <f t="shared" si="2"/>
        <v>1</v>
      </c>
      <c r="AZ86">
        <f t="shared" si="2"/>
        <v>0</v>
      </c>
      <c r="BA86">
        <f t="shared" si="2"/>
        <v>0</v>
      </c>
      <c r="BB86">
        <f t="shared" si="2"/>
        <v>1</v>
      </c>
      <c r="BC86">
        <f t="shared" si="2"/>
        <v>1</v>
      </c>
      <c r="BD86">
        <f t="shared" si="2"/>
        <v>1</v>
      </c>
      <c r="BE86">
        <f t="shared" si="2"/>
        <v>3</v>
      </c>
      <c r="BF86">
        <f t="shared" si="2"/>
        <v>1</v>
      </c>
      <c r="BG86">
        <f t="shared" si="2"/>
        <v>2</v>
      </c>
      <c r="BH86">
        <f t="shared" si="2"/>
        <v>0</v>
      </c>
      <c r="BI86">
        <f t="shared" si="2"/>
        <v>1</v>
      </c>
      <c r="BJ86">
        <f t="shared" si="2"/>
        <v>3</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99</v>
      </c>
      <c r="G87">
        <f t="shared" ref="G87:BR87" si="4">SUM(G8:G83)</f>
        <v>5</v>
      </c>
      <c r="H87">
        <f t="shared" si="4"/>
        <v>13</v>
      </c>
      <c r="I87">
        <f t="shared" si="4"/>
        <v>7</v>
      </c>
      <c r="J87">
        <f t="shared" si="4"/>
        <v>16</v>
      </c>
      <c r="K87">
        <f t="shared" si="4"/>
        <v>26</v>
      </c>
      <c r="L87">
        <f t="shared" si="4"/>
        <v>16</v>
      </c>
      <c r="M87">
        <f t="shared" si="4"/>
        <v>9</v>
      </c>
      <c r="N87">
        <f t="shared" si="4"/>
        <v>7</v>
      </c>
      <c r="O87">
        <f t="shared" si="4"/>
        <v>0</v>
      </c>
      <c r="P87">
        <f t="shared" si="4"/>
        <v>47</v>
      </c>
      <c r="Q87">
        <f t="shared" si="4"/>
        <v>52</v>
      </c>
      <c r="R87">
        <f t="shared" si="4"/>
        <v>0</v>
      </c>
      <c r="S87">
        <f t="shared" si="4"/>
        <v>4</v>
      </c>
      <c r="T87">
        <f t="shared" si="4"/>
        <v>5</v>
      </c>
      <c r="U87">
        <f t="shared" si="4"/>
        <v>19</v>
      </c>
      <c r="V87">
        <f t="shared" si="4"/>
        <v>3</v>
      </c>
      <c r="W87">
        <f t="shared" si="4"/>
        <v>16</v>
      </c>
      <c r="X87">
        <f t="shared" si="4"/>
        <v>0</v>
      </c>
      <c r="Y87">
        <f t="shared" si="4"/>
        <v>0</v>
      </c>
      <c r="Z87">
        <f t="shared" si="4"/>
        <v>8</v>
      </c>
      <c r="AA87">
        <f t="shared" si="4"/>
        <v>8</v>
      </c>
      <c r="AB87">
        <f t="shared" si="4"/>
        <v>0</v>
      </c>
      <c r="AC87">
        <f t="shared" si="4"/>
        <v>10</v>
      </c>
      <c r="AD87">
        <f t="shared" si="4"/>
        <v>8</v>
      </c>
      <c r="AE87">
        <f t="shared" si="4"/>
        <v>1</v>
      </c>
      <c r="AF87">
        <f t="shared" si="4"/>
        <v>0</v>
      </c>
      <c r="AG87">
        <f t="shared" si="4"/>
        <v>0</v>
      </c>
      <c r="AH87">
        <f t="shared" si="4"/>
        <v>9</v>
      </c>
      <c r="AI87">
        <f t="shared" si="4"/>
        <v>0</v>
      </c>
      <c r="AJ87">
        <f t="shared" si="4"/>
        <v>13</v>
      </c>
      <c r="AK87">
        <f t="shared" si="4"/>
        <v>1</v>
      </c>
      <c r="AL87">
        <f t="shared" si="4"/>
        <v>2</v>
      </c>
      <c r="AM87">
        <f t="shared" si="4"/>
        <v>8</v>
      </c>
      <c r="AN87">
        <f t="shared" si="4"/>
        <v>1</v>
      </c>
      <c r="AO87">
        <f t="shared" si="4"/>
        <v>3</v>
      </c>
      <c r="AP87">
        <f t="shared" si="4"/>
        <v>0</v>
      </c>
      <c r="AQ87">
        <f t="shared" si="4"/>
        <v>9</v>
      </c>
      <c r="AR87">
        <f t="shared" si="4"/>
        <v>3</v>
      </c>
      <c r="AS87">
        <f t="shared" si="4"/>
        <v>8</v>
      </c>
      <c r="AT87">
        <f t="shared" si="4"/>
        <v>6</v>
      </c>
      <c r="AU87">
        <f t="shared" si="4"/>
        <v>8</v>
      </c>
      <c r="AV87">
        <f t="shared" si="4"/>
        <v>7</v>
      </c>
      <c r="AW87">
        <f t="shared" si="4"/>
        <v>9</v>
      </c>
      <c r="AX87">
        <f t="shared" si="4"/>
        <v>10</v>
      </c>
      <c r="AY87">
        <f t="shared" si="4"/>
        <v>7</v>
      </c>
      <c r="AZ87">
        <f t="shared" si="4"/>
        <v>4</v>
      </c>
      <c r="BA87">
        <f t="shared" si="4"/>
        <v>7</v>
      </c>
      <c r="BB87">
        <f t="shared" si="4"/>
        <v>2</v>
      </c>
      <c r="BC87">
        <f t="shared" si="4"/>
        <v>19</v>
      </c>
      <c r="BD87">
        <f t="shared" si="4"/>
        <v>16</v>
      </c>
      <c r="BE87">
        <f t="shared" si="4"/>
        <v>14</v>
      </c>
      <c r="BF87">
        <f t="shared" si="4"/>
        <v>17</v>
      </c>
      <c r="BG87">
        <f t="shared" si="4"/>
        <v>14</v>
      </c>
      <c r="BH87">
        <f t="shared" si="4"/>
        <v>8</v>
      </c>
      <c r="BI87">
        <f t="shared" si="4"/>
        <v>8</v>
      </c>
      <c r="BJ87">
        <f t="shared" si="4"/>
        <v>22</v>
      </c>
      <c r="BK87">
        <f t="shared" si="4"/>
        <v>0</v>
      </c>
      <c r="BL87">
        <f t="shared" si="4"/>
        <v>4</v>
      </c>
      <c r="BM87">
        <f t="shared" si="4"/>
        <v>18</v>
      </c>
      <c r="BN87">
        <f t="shared" si="4"/>
        <v>12</v>
      </c>
      <c r="BO87">
        <f t="shared" si="4"/>
        <v>3</v>
      </c>
      <c r="BP87">
        <f t="shared" si="4"/>
        <v>0</v>
      </c>
      <c r="BQ87">
        <f t="shared" si="4"/>
        <v>2</v>
      </c>
      <c r="BR87">
        <f t="shared" si="4"/>
        <v>1</v>
      </c>
      <c r="BS87">
        <f t="shared" ref="BS87:BW87" si="5">SUM(BS8:BS83)</f>
        <v>2</v>
      </c>
      <c r="BT87">
        <f t="shared" si="5"/>
        <v>3</v>
      </c>
      <c r="BU87">
        <f t="shared" si="5"/>
        <v>20</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68</v>
      </c>
      <c r="E90">
        <v>1.592071</v>
      </c>
      <c r="F90">
        <v>19.370200000000001</v>
      </c>
      <c r="G90">
        <v>3</v>
      </c>
      <c r="H90">
        <v>8</v>
      </c>
      <c r="I90">
        <v>6</v>
      </c>
      <c r="J90">
        <v>12</v>
      </c>
      <c r="K90">
        <v>16</v>
      </c>
      <c r="L90">
        <v>11</v>
      </c>
      <c r="M90">
        <v>7</v>
      </c>
      <c r="N90">
        <v>5</v>
      </c>
      <c r="O90">
        <v>0</v>
      </c>
      <c r="P90">
        <v>32</v>
      </c>
      <c r="Q90">
        <v>36</v>
      </c>
      <c r="R90">
        <v>0</v>
      </c>
      <c r="S90">
        <v>7</v>
      </c>
      <c r="T90">
        <v>11</v>
      </c>
      <c r="U90">
        <v>50</v>
      </c>
      <c r="V90">
        <v>7</v>
      </c>
      <c r="W90">
        <v>43</v>
      </c>
      <c r="X90">
        <v>0</v>
      </c>
      <c r="Y90">
        <v>1</v>
      </c>
      <c r="Z90">
        <v>24</v>
      </c>
      <c r="AA90">
        <v>18</v>
      </c>
      <c r="AB90">
        <v>0</v>
      </c>
      <c r="AC90">
        <v>31</v>
      </c>
      <c r="AD90">
        <v>15</v>
      </c>
      <c r="AE90">
        <v>2</v>
      </c>
      <c r="AF90">
        <v>1</v>
      </c>
      <c r="AG90">
        <v>1</v>
      </c>
      <c r="AH90">
        <v>18</v>
      </c>
      <c r="AI90">
        <v>0</v>
      </c>
      <c r="AJ90">
        <v>37</v>
      </c>
      <c r="AK90">
        <v>1</v>
      </c>
      <c r="AL90">
        <v>4</v>
      </c>
      <c r="AM90">
        <v>15</v>
      </c>
      <c r="AN90">
        <v>5</v>
      </c>
      <c r="AO90">
        <v>6</v>
      </c>
      <c r="AP90">
        <v>0</v>
      </c>
      <c r="AQ90">
        <v>6</v>
      </c>
      <c r="AR90">
        <v>2</v>
      </c>
      <c r="AS90">
        <v>5</v>
      </c>
      <c r="AT90">
        <v>4</v>
      </c>
      <c r="AU90">
        <v>5</v>
      </c>
      <c r="AV90">
        <v>7</v>
      </c>
      <c r="AW90">
        <v>6</v>
      </c>
      <c r="AX90">
        <v>7</v>
      </c>
      <c r="AY90">
        <v>4</v>
      </c>
      <c r="AZ90">
        <v>4</v>
      </c>
      <c r="BA90">
        <v>5</v>
      </c>
      <c r="BB90">
        <v>1</v>
      </c>
      <c r="BC90">
        <v>12</v>
      </c>
      <c r="BD90">
        <v>12</v>
      </c>
      <c r="BE90">
        <v>9</v>
      </c>
      <c r="BF90">
        <v>12</v>
      </c>
      <c r="BG90">
        <v>9</v>
      </c>
      <c r="BH90">
        <v>7</v>
      </c>
      <c r="BI90">
        <v>6</v>
      </c>
      <c r="BJ90">
        <v>13</v>
      </c>
      <c r="BK90">
        <v>0</v>
      </c>
      <c r="BL90">
        <v>8</v>
      </c>
      <c r="BM90">
        <v>48</v>
      </c>
      <c r="BN90">
        <v>18</v>
      </c>
      <c r="BO90">
        <v>6</v>
      </c>
      <c r="BP90">
        <v>3</v>
      </c>
      <c r="BQ90">
        <v>4</v>
      </c>
      <c r="BR90">
        <v>2</v>
      </c>
      <c r="BS90">
        <v>3</v>
      </c>
      <c r="BT90">
        <v>8</v>
      </c>
      <c r="BU90">
        <v>46</v>
      </c>
      <c r="BV90">
        <v>14</v>
      </c>
    </row>
    <row r="91" spans="1:75" x14ac:dyDescent="0.15">
      <c r="B91" t="s">
        <v>504</v>
      </c>
    </row>
    <row r="92" spans="1:75" x14ac:dyDescent="0.15">
      <c r="D92">
        <f>D87-D85-D86</f>
        <v>68</v>
      </c>
    </row>
    <row r="100" spans="1:6" s="147" customFormat="1" x14ac:dyDescent="0.15"/>
    <row r="101" spans="1:6" x14ac:dyDescent="0.15">
      <c r="A101" s="52">
        <v>271004</v>
      </c>
      <c r="B101" s="52" t="s">
        <v>172</v>
      </c>
      <c r="C101" s="52" t="s">
        <v>494</v>
      </c>
      <c r="D101" s="52">
        <v>22</v>
      </c>
      <c r="E101" s="52">
        <v>1.68062</v>
      </c>
      <c r="F101" s="52">
        <v>20.44754</v>
      </c>
    </row>
    <row r="102" spans="1:6" x14ac:dyDescent="0.15">
      <c r="A102" s="52">
        <v>271039</v>
      </c>
      <c r="B102" s="52" t="s">
        <v>494</v>
      </c>
      <c r="C102" s="52" t="s">
        <v>173</v>
      </c>
      <c r="D102" s="52">
        <v>2</v>
      </c>
      <c r="E102" s="52">
        <v>5.8464150000000004</v>
      </c>
      <c r="F102" s="52">
        <v>71.131379999999993</v>
      </c>
    </row>
    <row r="103" spans="1:6" x14ac:dyDescent="0.15">
      <c r="A103" s="52">
        <v>271071</v>
      </c>
      <c r="B103" s="52" t="s">
        <v>494</v>
      </c>
      <c r="C103" s="52" t="s">
        <v>378</v>
      </c>
      <c r="D103" s="52">
        <v>1</v>
      </c>
      <c r="E103" s="52">
        <v>2.4796049999999998</v>
      </c>
      <c r="F103" s="52">
        <v>30.168530000000001</v>
      </c>
    </row>
    <row r="104" spans="1:6" x14ac:dyDescent="0.15">
      <c r="A104" s="52">
        <v>271080</v>
      </c>
      <c r="B104" s="52" t="s">
        <v>494</v>
      </c>
      <c r="C104" s="52" t="s">
        <v>175</v>
      </c>
      <c r="D104" s="52">
        <v>1</v>
      </c>
      <c r="E104" s="52">
        <v>3.028009</v>
      </c>
      <c r="F104" s="52">
        <v>36.840780000000002</v>
      </c>
    </row>
    <row r="105" spans="1:6" x14ac:dyDescent="0.15">
      <c r="A105" s="52">
        <v>271136</v>
      </c>
      <c r="B105" s="52" t="s">
        <v>494</v>
      </c>
      <c r="C105" s="52" t="s">
        <v>177</v>
      </c>
      <c r="D105" s="52">
        <v>1</v>
      </c>
      <c r="E105" s="52">
        <v>2.0730110000000002</v>
      </c>
      <c r="F105" s="52">
        <v>25.221640000000001</v>
      </c>
    </row>
    <row r="106" spans="1:6" x14ac:dyDescent="0.15">
      <c r="A106" s="52">
        <v>271144</v>
      </c>
      <c r="B106" s="52" t="s">
        <v>494</v>
      </c>
      <c r="C106" s="52" t="s">
        <v>379</v>
      </c>
      <c r="D106" s="52">
        <v>2</v>
      </c>
      <c r="E106" s="52">
        <v>2.3611360000000001</v>
      </c>
      <c r="F106" s="52">
        <v>28.727150000000002</v>
      </c>
    </row>
    <row r="107" spans="1:6" x14ac:dyDescent="0.15">
      <c r="A107" s="52">
        <v>271152</v>
      </c>
      <c r="B107" s="52" t="s">
        <v>494</v>
      </c>
      <c r="C107" s="52" t="s">
        <v>388</v>
      </c>
      <c r="D107" s="52">
        <v>1</v>
      </c>
      <c r="E107" s="52">
        <v>2.5515409999999998</v>
      </c>
      <c r="F107" s="52">
        <v>31.043749999999999</v>
      </c>
    </row>
    <row r="108" spans="1:6" x14ac:dyDescent="0.15">
      <c r="A108" s="52">
        <v>271161</v>
      </c>
      <c r="B108" s="52" t="s">
        <v>494</v>
      </c>
      <c r="C108" s="52" t="s">
        <v>178</v>
      </c>
      <c r="D108" s="52">
        <v>2</v>
      </c>
      <c r="E108" s="52">
        <v>3.2364030000000001</v>
      </c>
      <c r="F108" s="52">
        <v>39.376240000000003</v>
      </c>
    </row>
    <row r="109" spans="1:6" x14ac:dyDescent="0.15">
      <c r="A109" s="52">
        <v>271187</v>
      </c>
      <c r="B109" s="52" t="s">
        <v>494</v>
      </c>
      <c r="C109" s="52" t="s">
        <v>180</v>
      </c>
      <c r="D109" s="52">
        <v>2</v>
      </c>
      <c r="E109" s="52">
        <v>2.4777619999999998</v>
      </c>
      <c r="F109" s="52">
        <v>30.146100000000001</v>
      </c>
    </row>
    <row r="110" spans="1:6" x14ac:dyDescent="0.15">
      <c r="A110" s="52">
        <v>271209</v>
      </c>
      <c r="B110" s="52" t="s">
        <v>494</v>
      </c>
      <c r="C110" s="52" t="s">
        <v>181</v>
      </c>
      <c r="D110" s="52">
        <v>1</v>
      </c>
      <c r="E110" s="52">
        <v>1.381597</v>
      </c>
      <c r="F110" s="52">
        <v>16.809429999999999</v>
      </c>
    </row>
    <row r="111" spans="1:6" x14ac:dyDescent="0.15">
      <c r="A111" s="52">
        <v>271217</v>
      </c>
      <c r="B111" s="52" t="s">
        <v>494</v>
      </c>
      <c r="C111" s="52" t="s">
        <v>390</v>
      </c>
      <c r="D111" s="52">
        <v>3</v>
      </c>
      <c r="E111" s="52">
        <v>4.8052279999999996</v>
      </c>
      <c r="F111" s="52">
        <v>58.463610000000003</v>
      </c>
    </row>
    <row r="112" spans="1:6" x14ac:dyDescent="0.15">
      <c r="A112" s="52">
        <v>271225</v>
      </c>
      <c r="B112" s="52" t="s">
        <v>494</v>
      </c>
      <c r="C112" s="52" t="s">
        <v>182</v>
      </c>
      <c r="D112" s="52">
        <v>2</v>
      </c>
      <c r="E112" s="52">
        <v>3.1812689999999999</v>
      </c>
      <c r="F112" s="52">
        <v>38.705440000000003</v>
      </c>
    </row>
    <row r="113" spans="1:6" x14ac:dyDescent="0.15">
      <c r="A113" s="52">
        <v>271233</v>
      </c>
      <c r="B113" s="52" t="s">
        <v>494</v>
      </c>
      <c r="C113" s="52" t="s">
        <v>183</v>
      </c>
      <c r="D113" s="52">
        <v>1</v>
      </c>
      <c r="E113" s="52">
        <v>1.1540010000000001</v>
      </c>
      <c r="F113" s="52">
        <v>14.04035</v>
      </c>
    </row>
    <row r="114" spans="1:6" x14ac:dyDescent="0.15">
      <c r="A114" s="52">
        <v>271250</v>
      </c>
      <c r="B114" s="52" t="s">
        <v>494</v>
      </c>
      <c r="C114" s="52" t="s">
        <v>184</v>
      </c>
      <c r="D114" s="52">
        <v>2</v>
      </c>
      <c r="E114" s="52">
        <v>3.3586909999999999</v>
      </c>
      <c r="F114" s="52">
        <v>40.864080000000001</v>
      </c>
    </row>
    <row r="115" spans="1:6" x14ac:dyDescent="0.15">
      <c r="A115" s="52">
        <v>271284</v>
      </c>
      <c r="B115" s="52" t="s">
        <v>494</v>
      </c>
      <c r="C115" s="52" t="s">
        <v>187</v>
      </c>
      <c r="D115" s="52">
        <v>1</v>
      </c>
      <c r="E115" s="52">
        <v>2.2139570000000002</v>
      </c>
      <c r="F115" s="52">
        <v>26.93647</v>
      </c>
    </row>
    <row r="116" spans="1:6" x14ac:dyDescent="0.15">
      <c r="A116" s="52">
        <v>271403</v>
      </c>
      <c r="B116" s="52" t="s">
        <v>188</v>
      </c>
      <c r="C116" s="52" t="s">
        <v>494</v>
      </c>
      <c r="D116" s="52">
        <v>4</v>
      </c>
      <c r="E116" s="52">
        <v>0.98482139999999996</v>
      </c>
      <c r="F116" s="52">
        <v>11.98199</v>
      </c>
    </row>
    <row r="117" spans="1:6" x14ac:dyDescent="0.15">
      <c r="A117" s="52">
        <v>271438</v>
      </c>
      <c r="B117" s="52" t="s">
        <v>494</v>
      </c>
      <c r="C117" s="52" t="s">
        <v>191</v>
      </c>
      <c r="D117" s="52">
        <v>2</v>
      </c>
      <c r="E117" s="52">
        <v>4.8189289999999998</v>
      </c>
      <c r="F117" s="52">
        <v>58.630299999999998</v>
      </c>
    </row>
    <row r="118" spans="1:6" x14ac:dyDescent="0.15">
      <c r="A118" s="52">
        <v>271454</v>
      </c>
      <c r="B118" s="52" t="s">
        <v>494</v>
      </c>
      <c r="C118" s="52" t="s">
        <v>382</v>
      </c>
      <c r="D118" s="52">
        <v>2</v>
      </c>
      <c r="E118" s="52">
        <v>2.8841299999999999</v>
      </c>
      <c r="F118" s="52">
        <v>35.090249999999997</v>
      </c>
    </row>
    <row r="119" spans="1:6" x14ac:dyDescent="0.15">
      <c r="A119" s="52">
        <v>272027</v>
      </c>
      <c r="B119" s="52" t="s">
        <v>273</v>
      </c>
      <c r="C119" s="52" t="s">
        <v>494</v>
      </c>
      <c r="D119" s="52">
        <v>1</v>
      </c>
      <c r="E119" s="52">
        <v>1.0509500000000001</v>
      </c>
      <c r="F119" s="52">
        <v>12.78656</v>
      </c>
    </row>
    <row r="120" spans="1:6" x14ac:dyDescent="0.15">
      <c r="A120" s="52">
        <v>272035</v>
      </c>
      <c r="B120" s="52" t="s">
        <v>194</v>
      </c>
      <c r="C120" s="52" t="s">
        <v>494</v>
      </c>
      <c r="D120" s="52">
        <v>3</v>
      </c>
      <c r="E120" s="52">
        <v>1.5584089999999999</v>
      </c>
      <c r="F120" s="52">
        <v>18.960650000000001</v>
      </c>
    </row>
    <row r="121" spans="1:6" x14ac:dyDescent="0.15">
      <c r="A121" s="52">
        <v>272078</v>
      </c>
      <c r="B121" s="52" t="s">
        <v>197</v>
      </c>
      <c r="C121" s="52" t="s">
        <v>494</v>
      </c>
      <c r="D121" s="52">
        <v>2</v>
      </c>
      <c r="E121" s="52">
        <v>1.179656</v>
      </c>
      <c r="F121" s="52">
        <v>14.35248</v>
      </c>
    </row>
    <row r="122" spans="1:6" x14ac:dyDescent="0.15">
      <c r="A122" s="52">
        <v>272108</v>
      </c>
      <c r="B122" s="52" t="s">
        <v>200</v>
      </c>
      <c r="C122" s="52" t="s">
        <v>494</v>
      </c>
      <c r="D122" s="52">
        <v>2</v>
      </c>
      <c r="E122" s="52">
        <v>1.025536</v>
      </c>
      <c r="F122" s="52">
        <v>12.477349999999999</v>
      </c>
    </row>
    <row r="123" spans="1:6" x14ac:dyDescent="0.15">
      <c r="A123" s="52">
        <v>272116</v>
      </c>
      <c r="B123" s="52" t="s">
        <v>201</v>
      </c>
      <c r="C123" s="52" t="s">
        <v>494</v>
      </c>
      <c r="D123" s="52">
        <v>2</v>
      </c>
      <c r="E123" s="52">
        <v>1.467868</v>
      </c>
      <c r="F123" s="52">
        <v>17.859059999999999</v>
      </c>
    </row>
    <row r="124" spans="1:6" x14ac:dyDescent="0.15">
      <c r="A124" s="52">
        <v>272124</v>
      </c>
      <c r="B124" s="52" t="s">
        <v>202</v>
      </c>
      <c r="C124" s="52" t="s">
        <v>494</v>
      </c>
      <c r="D124" s="52">
        <v>1</v>
      </c>
      <c r="E124" s="52">
        <v>0.77613840000000001</v>
      </c>
      <c r="F124" s="52">
        <v>9.4430180000000004</v>
      </c>
    </row>
    <row r="125" spans="1:6" x14ac:dyDescent="0.15">
      <c r="A125" s="52">
        <v>272159</v>
      </c>
      <c r="B125" s="52" t="s">
        <v>204</v>
      </c>
      <c r="C125" s="52" t="s">
        <v>494</v>
      </c>
      <c r="D125" s="52">
        <v>1</v>
      </c>
      <c r="E125" s="52">
        <v>0.86733280000000001</v>
      </c>
      <c r="F125" s="52">
        <v>10.55255</v>
      </c>
    </row>
    <row r="126" spans="1:6" x14ac:dyDescent="0.15">
      <c r="A126" s="52">
        <v>272175</v>
      </c>
      <c r="B126" s="52" t="s">
        <v>206</v>
      </c>
      <c r="C126" s="52" t="s">
        <v>494</v>
      </c>
      <c r="D126" s="52">
        <v>1</v>
      </c>
      <c r="E126" s="52">
        <v>1.7091099999999999</v>
      </c>
      <c r="F126" s="52">
        <v>20.794170000000001</v>
      </c>
    </row>
    <row r="127" spans="1:6" x14ac:dyDescent="0.15">
      <c r="A127" s="52">
        <v>272183</v>
      </c>
      <c r="B127" s="52" t="s">
        <v>207</v>
      </c>
      <c r="C127" s="52" t="s">
        <v>494</v>
      </c>
      <c r="D127" s="52">
        <v>1</v>
      </c>
      <c r="E127" s="52">
        <v>1.666806</v>
      </c>
      <c r="F127" s="52">
        <v>20.27947</v>
      </c>
    </row>
    <row r="128" spans="1:6" x14ac:dyDescent="0.15">
      <c r="A128" s="52">
        <v>272230</v>
      </c>
      <c r="B128" s="52" t="s">
        <v>171</v>
      </c>
      <c r="C128" s="52" t="s">
        <v>494</v>
      </c>
      <c r="D128" s="52">
        <v>2</v>
      </c>
      <c r="E128" s="52">
        <v>3.24823</v>
      </c>
      <c r="F128" s="52">
        <v>39.520130000000002</v>
      </c>
    </row>
    <row r="129" spans="1:6" x14ac:dyDescent="0.15">
      <c r="A129" s="52">
        <v>272256</v>
      </c>
      <c r="B129" s="52" t="s">
        <v>211</v>
      </c>
      <c r="C129" s="52" t="s">
        <v>494</v>
      </c>
      <c r="D129" s="52">
        <v>1</v>
      </c>
      <c r="E129" s="52">
        <v>3.5945360000000002</v>
      </c>
      <c r="F129" s="52">
        <v>43.733519999999999</v>
      </c>
    </row>
    <row r="130" spans="1:6" x14ac:dyDescent="0.15">
      <c r="A130" s="52">
        <v>272272</v>
      </c>
      <c r="B130" s="52" t="s">
        <v>213</v>
      </c>
      <c r="C130" s="52" t="s">
        <v>494</v>
      </c>
      <c r="D130" s="52">
        <v>5</v>
      </c>
      <c r="E130" s="52">
        <v>2.0759029999999998</v>
      </c>
      <c r="F130" s="52">
        <v>25.256820000000001</v>
      </c>
    </row>
    <row r="131" spans="1:6" x14ac:dyDescent="0.15">
      <c r="A131" s="52">
        <v>272281</v>
      </c>
      <c r="B131" s="52" t="s">
        <v>214</v>
      </c>
      <c r="C131" s="52" t="s">
        <v>494</v>
      </c>
      <c r="D131" s="52">
        <v>1</v>
      </c>
      <c r="E131" s="52">
        <v>3.2609409999999999</v>
      </c>
      <c r="F131" s="52">
        <v>39.674779999999998</v>
      </c>
    </row>
    <row r="132" spans="1:6" x14ac:dyDescent="0.15">
      <c r="A132" s="52">
        <v>272302</v>
      </c>
      <c r="B132" s="52" t="s">
        <v>216</v>
      </c>
      <c r="C132" s="52" t="s">
        <v>494</v>
      </c>
      <c r="D132" s="52">
        <v>1</v>
      </c>
      <c r="E132" s="52">
        <v>2.6611319999999998</v>
      </c>
      <c r="F132" s="52">
        <v>32.377099999999999</v>
      </c>
    </row>
    <row r="133" spans="1:6" x14ac:dyDescent="0.15">
      <c r="A133" s="52">
        <v>273627</v>
      </c>
      <c r="B133" s="52" t="s">
        <v>323</v>
      </c>
      <c r="C133" s="52" t="s">
        <v>494</v>
      </c>
      <c r="D133" s="52">
        <v>1</v>
      </c>
      <c r="E133" s="52">
        <v>23.353570000000001</v>
      </c>
      <c r="F133" s="52">
        <v>284.13510000000002</v>
      </c>
    </row>
    <row r="134" spans="1:6" x14ac:dyDescent="0.15">
      <c r="A134" s="52">
        <v>273660</v>
      </c>
      <c r="B134" s="52" t="s">
        <v>325</v>
      </c>
      <c r="C134" s="52" t="s">
        <v>494</v>
      </c>
      <c r="D134" s="52">
        <v>1</v>
      </c>
      <c r="E134" s="52">
        <v>13.065060000000001</v>
      </c>
      <c r="F134" s="52">
        <v>158.95830000000001</v>
      </c>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22</v>
      </c>
      <c r="E178">
        <v>1.68062</v>
      </c>
      <c r="F178">
        <v>20.44754</v>
      </c>
    </row>
    <row r="179" spans="1:6" x14ac:dyDescent="0.15">
      <c r="B179">
        <v>271403</v>
      </c>
      <c r="C179" t="s">
        <v>271</v>
      </c>
      <c r="D179">
        <v>4</v>
      </c>
      <c r="E179">
        <v>0.98482139999999996</v>
      </c>
      <c r="F179">
        <v>11.98199</v>
      </c>
    </row>
    <row r="180" spans="1:6" x14ac:dyDescent="0.15">
      <c r="B180" s="52"/>
      <c r="C180" t="s">
        <v>429</v>
      </c>
      <c r="D180">
        <v>78</v>
      </c>
    </row>
    <row r="181" spans="1:6" x14ac:dyDescent="0.15">
      <c r="A181">
        <v>1</v>
      </c>
      <c r="B181" s="52">
        <v>2</v>
      </c>
      <c r="C181">
        <v>3</v>
      </c>
      <c r="D181">
        <v>4</v>
      </c>
      <c r="E181">
        <v>5</v>
      </c>
      <c r="F181">
        <v>6</v>
      </c>
    </row>
    <row r="183" spans="1:6" x14ac:dyDescent="0.15">
      <c r="A183">
        <v>270000</v>
      </c>
      <c r="B183" t="s">
        <v>333</v>
      </c>
      <c r="C183" t="s">
        <v>440</v>
      </c>
      <c r="D183">
        <v>52</v>
      </c>
      <c r="E183">
        <v>1.2138659999999999</v>
      </c>
      <c r="F183">
        <v>14.768700000000001</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12</v>
      </c>
      <c r="E8" s="52">
        <v>0.85913229999999996</v>
      </c>
      <c r="F8" s="52">
        <v>10.452780000000001</v>
      </c>
      <c r="G8" s="52">
        <v>2</v>
      </c>
      <c r="H8" s="52">
        <v>2</v>
      </c>
      <c r="I8" s="52">
        <v>2</v>
      </c>
      <c r="J8" s="52">
        <v>0</v>
      </c>
      <c r="K8" s="52">
        <v>4</v>
      </c>
      <c r="L8" s="52">
        <v>2</v>
      </c>
      <c r="M8" s="52">
        <v>0</v>
      </c>
      <c r="N8" s="52">
        <v>0</v>
      </c>
      <c r="O8" s="52">
        <v>0</v>
      </c>
      <c r="P8" s="52">
        <v>7</v>
      </c>
      <c r="Q8" s="52">
        <v>5</v>
      </c>
      <c r="R8" s="52">
        <v>0</v>
      </c>
      <c r="S8" s="52">
        <v>1</v>
      </c>
      <c r="T8" s="52">
        <v>3</v>
      </c>
      <c r="U8" s="52">
        <v>8</v>
      </c>
      <c r="V8" s="52">
        <v>1</v>
      </c>
      <c r="W8" s="52">
        <v>7</v>
      </c>
      <c r="X8" s="52">
        <v>1</v>
      </c>
      <c r="Y8" s="52">
        <v>0</v>
      </c>
      <c r="Z8" s="52">
        <v>2</v>
      </c>
      <c r="AA8" s="52">
        <v>4</v>
      </c>
      <c r="AB8" s="52">
        <v>0</v>
      </c>
      <c r="AC8" s="52">
        <v>6</v>
      </c>
      <c r="AD8" s="52">
        <v>4</v>
      </c>
      <c r="AE8" s="52">
        <v>0</v>
      </c>
      <c r="AF8" s="52">
        <v>2</v>
      </c>
      <c r="AG8" s="52">
        <v>0</v>
      </c>
      <c r="AH8" s="52">
        <v>0</v>
      </c>
      <c r="AI8" s="52">
        <v>0</v>
      </c>
      <c r="AJ8" s="52">
        <v>5</v>
      </c>
      <c r="AK8" s="52">
        <v>1</v>
      </c>
      <c r="AL8" s="52">
        <v>0</v>
      </c>
      <c r="AM8" s="52">
        <v>5</v>
      </c>
      <c r="AN8" s="52">
        <v>0</v>
      </c>
      <c r="AO8" s="52">
        <v>1</v>
      </c>
      <c r="AP8" s="52">
        <v>0</v>
      </c>
      <c r="AQ8" s="52">
        <v>2</v>
      </c>
      <c r="AR8" s="52">
        <v>0</v>
      </c>
      <c r="AS8" s="52">
        <v>0</v>
      </c>
      <c r="AT8" s="52">
        <v>1</v>
      </c>
      <c r="AU8" s="52">
        <v>0</v>
      </c>
      <c r="AV8" s="52">
        <v>1</v>
      </c>
      <c r="AW8" s="52">
        <v>0</v>
      </c>
      <c r="AX8" s="52">
        <v>3</v>
      </c>
      <c r="AY8" s="52">
        <v>1</v>
      </c>
      <c r="AZ8" s="52">
        <v>0</v>
      </c>
      <c r="BA8" s="52">
        <v>1</v>
      </c>
      <c r="BB8" s="52">
        <v>0</v>
      </c>
      <c r="BC8" s="52">
        <v>3</v>
      </c>
      <c r="BD8" s="52">
        <v>1</v>
      </c>
      <c r="BE8" s="52">
        <v>1</v>
      </c>
      <c r="BF8" s="52">
        <v>2</v>
      </c>
      <c r="BG8" s="52">
        <v>1</v>
      </c>
      <c r="BH8" s="52">
        <v>3</v>
      </c>
      <c r="BI8" s="52">
        <v>1</v>
      </c>
      <c r="BJ8" s="52">
        <v>1</v>
      </c>
      <c r="BK8" s="52">
        <v>2</v>
      </c>
      <c r="BL8" s="52">
        <v>1</v>
      </c>
      <c r="BM8" s="52">
        <v>10</v>
      </c>
      <c r="BN8" s="52">
        <v>2</v>
      </c>
      <c r="BO8" s="52">
        <v>1</v>
      </c>
      <c r="BP8" s="52">
        <v>2</v>
      </c>
      <c r="BQ8" s="52">
        <v>0</v>
      </c>
      <c r="BR8" s="52">
        <v>0</v>
      </c>
      <c r="BS8" s="52">
        <v>0</v>
      </c>
      <c r="BT8" s="52">
        <v>5</v>
      </c>
      <c r="BU8" s="52">
        <v>7</v>
      </c>
      <c r="BV8" s="52">
        <v>0</v>
      </c>
    </row>
    <row r="9" spans="1:74" s="52" customFormat="1" x14ac:dyDescent="0.15">
      <c r="A9" s="52">
        <v>271021</v>
      </c>
      <c r="B9" s="52" t="s">
        <v>494</v>
      </c>
      <c r="C9" s="52" t="s">
        <v>389</v>
      </c>
      <c r="D9" s="52">
        <v>1</v>
      </c>
      <c r="E9" s="52">
        <v>1.8355699999999999</v>
      </c>
      <c r="F9" s="52">
        <v>22.33276</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5.8537730000000003</v>
      </c>
      <c r="F10" s="52">
        <v>71.2209</v>
      </c>
      <c r="G10" s="52">
        <v>1</v>
      </c>
      <c r="H10" s="52">
        <v>0</v>
      </c>
      <c r="I10" s="52">
        <v>1</v>
      </c>
      <c r="J10" s="52">
        <v>0</v>
      </c>
      <c r="K10" s="52">
        <v>0</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1</v>
      </c>
      <c r="BB10" s="52">
        <v>0</v>
      </c>
      <c r="BC10" s="52">
        <v>0</v>
      </c>
      <c r="BD10" s="52">
        <v>0</v>
      </c>
      <c r="BE10" s="52">
        <v>0</v>
      </c>
      <c r="BF10" s="52">
        <v>0</v>
      </c>
      <c r="BG10" s="52">
        <v>1</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1.909527</v>
      </c>
      <c r="F11" s="52">
        <v>23.232569999999999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3.0270009999999998</v>
      </c>
      <c r="F12" s="52">
        <v>36.828510000000001</v>
      </c>
      <c r="G12" s="52">
        <v>1</v>
      </c>
      <c r="H12" s="52">
        <v>0</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1.5204040000000001</v>
      </c>
      <c r="F13" s="52">
        <v>18.498249999999999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1</v>
      </c>
      <c r="E14" s="52">
        <v>1.1275230000000001</v>
      </c>
      <c r="F14" s="52">
        <v>13.71819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494</v>
      </c>
      <c r="C15" s="52" t="s">
        <v>380</v>
      </c>
      <c r="D15" s="52">
        <v>1</v>
      </c>
      <c r="E15" s="52">
        <v>1.7011430000000001</v>
      </c>
      <c r="F15" s="52">
        <v>20.697240000000001</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1</v>
      </c>
      <c r="E16" s="52">
        <v>2.2321930000000001</v>
      </c>
      <c r="F16" s="52">
        <v>27.158339999999999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1</v>
      </c>
      <c r="E17" s="52">
        <v>1.1181179999999999</v>
      </c>
      <c r="F17" s="52">
        <v>13.603770000000001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494</v>
      </c>
      <c r="C18" s="52" t="s">
        <v>186</v>
      </c>
      <c r="D18" s="52">
        <v>1</v>
      </c>
      <c r="E18" s="52">
        <v>1.5186489999999999</v>
      </c>
      <c r="F18" s="52">
        <v>18.476900000000001</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1.8748009999999999</v>
      </c>
      <c r="F19" s="52">
        <v>22.810079999999999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1</v>
      </c>
      <c r="E20" s="52">
        <v>0.22980049999999999</v>
      </c>
      <c r="F20" s="52">
        <v>2.7959070000000001</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271411</v>
      </c>
      <c r="B21" s="52" t="s">
        <v>494</v>
      </c>
      <c r="C21" s="52" t="s">
        <v>189</v>
      </c>
      <c r="D21" s="52">
        <v>1</v>
      </c>
      <c r="E21" s="52">
        <v>1.339459</v>
      </c>
      <c r="F21" s="52">
        <v>16.296749999999999</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494</v>
      </c>
      <c r="D22" s="52">
        <v>1</v>
      </c>
      <c r="E22" s="52">
        <v>0.46905200000000002</v>
      </c>
      <c r="F22" s="52">
        <v>5.7067990000000002</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272043</v>
      </c>
      <c r="B23" s="52" t="s">
        <v>195</v>
      </c>
      <c r="C23" s="52" t="s">
        <v>494</v>
      </c>
      <c r="D23" s="52">
        <v>1</v>
      </c>
      <c r="E23" s="52">
        <v>1.8578380000000001</v>
      </c>
      <c r="F23" s="52">
        <v>22.6037</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2</v>
      </c>
      <c r="E24" s="52">
        <v>1.0339929999999999</v>
      </c>
      <c r="F24" s="52">
        <v>12.58024</v>
      </c>
      <c r="G24" s="52">
        <v>1</v>
      </c>
      <c r="H24" s="52">
        <v>0</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2</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272116</v>
      </c>
      <c r="B25" s="52" t="s">
        <v>201</v>
      </c>
      <c r="C25" s="52" t="s">
        <v>494</v>
      </c>
      <c r="D25" s="52">
        <v>3</v>
      </c>
      <c r="E25" s="52">
        <v>2.0652910000000002</v>
      </c>
      <c r="F25" s="52">
        <v>25.127700000000001</v>
      </c>
      <c r="G25" s="52">
        <v>0</v>
      </c>
      <c r="H25" s="52">
        <v>0</v>
      </c>
      <c r="I25" s="52">
        <v>1</v>
      </c>
      <c r="J25" s="52">
        <v>0</v>
      </c>
      <c r="K25" s="52">
        <v>0</v>
      </c>
      <c r="L25" s="52">
        <v>0</v>
      </c>
      <c r="M25" s="52">
        <v>1</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1</v>
      </c>
      <c r="AX25" s="52">
        <v>0</v>
      </c>
      <c r="AY25" s="52">
        <v>0</v>
      </c>
      <c r="AZ25" s="52">
        <v>0</v>
      </c>
      <c r="BA25" s="52">
        <v>0</v>
      </c>
      <c r="BB25" s="52">
        <v>0</v>
      </c>
      <c r="BC25" s="52">
        <v>1</v>
      </c>
      <c r="BD25" s="52">
        <v>1</v>
      </c>
      <c r="BE25" s="52">
        <v>0</v>
      </c>
      <c r="BF25" s="52">
        <v>1</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272124</v>
      </c>
      <c r="B26" s="52" t="s">
        <v>202</v>
      </c>
      <c r="C26" s="52" t="s">
        <v>494</v>
      </c>
      <c r="D26" s="52">
        <v>1</v>
      </c>
      <c r="E26" s="52">
        <v>0.71925890000000003</v>
      </c>
      <c r="F26" s="52">
        <v>8.7509829999999997</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494</v>
      </c>
      <c r="D27" s="52">
        <v>1</v>
      </c>
      <c r="E27" s="52">
        <v>0.83056479999999999</v>
      </c>
      <c r="F27" s="52">
        <v>10.1052</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1</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272167</v>
      </c>
      <c r="B28" s="52" t="s">
        <v>205</v>
      </c>
      <c r="C28" s="52" t="s">
        <v>494</v>
      </c>
      <c r="D28" s="52">
        <v>1</v>
      </c>
      <c r="E28" s="52">
        <v>1.7907029999999999</v>
      </c>
      <c r="F28" s="52">
        <v>21.78688</v>
      </c>
      <c r="G28" s="52">
        <v>0</v>
      </c>
      <c r="H28" s="52">
        <v>0</v>
      </c>
      <c r="I28" s="52">
        <v>0</v>
      </c>
      <c r="J28" s="52">
        <v>0</v>
      </c>
      <c r="K28" s="52">
        <v>0</v>
      </c>
      <c r="L28" s="52">
        <v>1</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272175</v>
      </c>
      <c r="B29" s="52" t="s">
        <v>206</v>
      </c>
      <c r="C29" s="52" t="s">
        <v>494</v>
      </c>
      <c r="D29" s="52">
        <v>1</v>
      </c>
      <c r="E29" s="52">
        <v>1.6027439999999999</v>
      </c>
      <c r="F29" s="52">
        <v>19.500050000000002</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1</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272191</v>
      </c>
      <c r="B30" s="52" t="s">
        <v>298</v>
      </c>
      <c r="C30" s="52" t="s">
        <v>494</v>
      </c>
      <c r="D30" s="52">
        <v>2</v>
      </c>
      <c r="E30" s="52">
        <v>2.0855269999999999</v>
      </c>
      <c r="F30" s="52">
        <v>25.373919999999998</v>
      </c>
      <c r="G30" s="52">
        <v>0</v>
      </c>
      <c r="H30" s="52">
        <v>0</v>
      </c>
      <c r="I30" s="52">
        <v>0</v>
      </c>
      <c r="J30" s="52">
        <v>1</v>
      </c>
      <c r="K30" s="52">
        <v>0</v>
      </c>
      <c r="L30" s="52">
        <v>0</v>
      </c>
      <c r="M30" s="52">
        <v>1</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1</v>
      </c>
      <c r="BB30" s="52">
        <v>0</v>
      </c>
      <c r="BC30" s="52">
        <v>0</v>
      </c>
      <c r="BD30" s="52">
        <v>1</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272205</v>
      </c>
      <c r="B31" s="52" t="s">
        <v>208</v>
      </c>
      <c r="C31" s="52" t="s">
        <v>494</v>
      </c>
      <c r="D31" s="52">
        <v>2</v>
      </c>
      <c r="E31" s="52">
        <v>2.7687789999999999</v>
      </c>
      <c r="F31" s="52">
        <v>33.686810000000001</v>
      </c>
      <c r="G31" s="52">
        <v>0</v>
      </c>
      <c r="H31" s="52">
        <v>0</v>
      </c>
      <c r="I31" s="52">
        <v>0</v>
      </c>
      <c r="J31" s="52">
        <v>1</v>
      </c>
      <c r="K31" s="52">
        <v>0</v>
      </c>
      <c r="L31" s="52">
        <v>1</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0</v>
      </c>
      <c r="BA31" s="52">
        <v>0</v>
      </c>
      <c r="BB31" s="52">
        <v>0</v>
      </c>
      <c r="BC31" s="52">
        <v>1</v>
      </c>
      <c r="BD31" s="52">
        <v>1</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272213</v>
      </c>
      <c r="B32" s="52" t="s">
        <v>301</v>
      </c>
      <c r="C32" s="52" t="s">
        <v>494</v>
      </c>
      <c r="D32" s="52">
        <v>1</v>
      </c>
      <c r="E32" s="52">
        <v>2.770851</v>
      </c>
      <c r="F32" s="52">
        <v>33.712020000000003</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272221</v>
      </c>
      <c r="B33" t="s">
        <v>209</v>
      </c>
      <c r="C33" t="s">
        <v>494</v>
      </c>
      <c r="D33">
        <v>1</v>
      </c>
      <c r="E33">
        <v>1.70503</v>
      </c>
      <c r="F33">
        <v>20.744530000000001</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1</v>
      </c>
      <c r="AY33">
        <v>0</v>
      </c>
      <c r="AZ33">
        <v>0</v>
      </c>
      <c r="BA33">
        <v>0</v>
      </c>
      <c r="BB33">
        <v>0</v>
      </c>
      <c r="BC33">
        <v>0</v>
      </c>
      <c r="BD33">
        <v>0</v>
      </c>
      <c r="BE33">
        <v>1</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272272</v>
      </c>
      <c r="B34" t="s">
        <v>213</v>
      </c>
      <c r="C34" t="s">
        <v>494</v>
      </c>
      <c r="D34">
        <v>4</v>
      </c>
      <c r="E34">
        <v>1.589939</v>
      </c>
      <c r="F34">
        <v>19.344259999999998</v>
      </c>
      <c r="G34">
        <v>1</v>
      </c>
      <c r="H34">
        <v>0</v>
      </c>
      <c r="I34">
        <v>0</v>
      </c>
      <c r="J34">
        <v>1</v>
      </c>
      <c r="K34">
        <v>0</v>
      </c>
      <c r="L34">
        <v>1</v>
      </c>
      <c r="M34">
        <v>1</v>
      </c>
      <c r="N34">
        <v>0</v>
      </c>
      <c r="O34">
        <v>0</v>
      </c>
      <c r="P34">
        <v>3</v>
      </c>
      <c r="Q34">
        <v>1</v>
      </c>
      <c r="R34">
        <v>0</v>
      </c>
      <c r="S34">
        <v>0</v>
      </c>
      <c r="T34">
        <v>0</v>
      </c>
      <c r="U34">
        <v>4</v>
      </c>
      <c r="V34">
        <v>1</v>
      </c>
      <c r="W34">
        <v>3</v>
      </c>
      <c r="X34">
        <v>1</v>
      </c>
      <c r="Y34">
        <v>0</v>
      </c>
      <c r="Z34">
        <v>2</v>
      </c>
      <c r="AA34">
        <v>0</v>
      </c>
      <c r="AB34">
        <v>0</v>
      </c>
      <c r="AC34">
        <v>4</v>
      </c>
      <c r="AD34">
        <v>0</v>
      </c>
      <c r="AE34">
        <v>0</v>
      </c>
      <c r="AF34">
        <v>0</v>
      </c>
      <c r="AG34">
        <v>0</v>
      </c>
      <c r="AH34">
        <v>0</v>
      </c>
      <c r="AI34">
        <v>0</v>
      </c>
      <c r="AJ34">
        <v>3</v>
      </c>
      <c r="AK34">
        <v>0</v>
      </c>
      <c r="AL34">
        <v>1</v>
      </c>
      <c r="AM34">
        <v>0</v>
      </c>
      <c r="AN34">
        <v>0</v>
      </c>
      <c r="AO34">
        <v>0</v>
      </c>
      <c r="AP34">
        <v>0</v>
      </c>
      <c r="AQ34">
        <v>0</v>
      </c>
      <c r="AR34">
        <v>1</v>
      </c>
      <c r="AS34">
        <v>0</v>
      </c>
      <c r="AT34">
        <v>0</v>
      </c>
      <c r="AU34">
        <v>0</v>
      </c>
      <c r="AV34">
        <v>0</v>
      </c>
      <c r="AW34">
        <v>0</v>
      </c>
      <c r="AX34">
        <v>2</v>
      </c>
      <c r="AY34">
        <v>0</v>
      </c>
      <c r="AZ34">
        <v>0</v>
      </c>
      <c r="BA34">
        <v>0</v>
      </c>
      <c r="BB34">
        <v>0</v>
      </c>
      <c r="BC34">
        <v>1</v>
      </c>
      <c r="BD34">
        <v>0</v>
      </c>
      <c r="BE34">
        <v>0</v>
      </c>
      <c r="BF34">
        <v>1</v>
      </c>
      <c r="BG34">
        <v>0</v>
      </c>
      <c r="BH34">
        <v>3</v>
      </c>
      <c r="BI34">
        <v>0</v>
      </c>
      <c r="BJ34">
        <v>0</v>
      </c>
      <c r="BK34">
        <v>0</v>
      </c>
      <c r="BL34">
        <v>1</v>
      </c>
      <c r="BM34">
        <v>5</v>
      </c>
      <c r="BN34">
        <v>1</v>
      </c>
      <c r="BO34">
        <v>0</v>
      </c>
      <c r="BP34">
        <v>0</v>
      </c>
      <c r="BQ34">
        <v>0</v>
      </c>
      <c r="BR34">
        <v>0</v>
      </c>
      <c r="BS34">
        <v>0</v>
      </c>
      <c r="BT34">
        <v>2</v>
      </c>
      <c r="BU34">
        <v>2</v>
      </c>
      <c r="BV34">
        <v>0</v>
      </c>
    </row>
    <row r="85" spans="1:75" x14ac:dyDescent="0.15">
      <c r="B85" s="52">
        <v>271004</v>
      </c>
      <c r="C85" t="s">
        <v>427</v>
      </c>
      <c r="D85">
        <f>IFERROR(VLOOKUP($B85,$A$8:$BW$70,D$88,FALSE),0)</f>
        <v>12</v>
      </c>
      <c r="E85">
        <f t="shared" ref="E85:BP85" si="0">IFERROR(VLOOKUP($B85,$A$8:$BW$70,E88,FALSE),0)</f>
        <v>0.85913229999999996</v>
      </c>
      <c r="F85">
        <f t="shared" si="0"/>
        <v>10.452780000000001</v>
      </c>
      <c r="G85">
        <f t="shared" si="0"/>
        <v>2</v>
      </c>
      <c r="H85">
        <f t="shared" si="0"/>
        <v>2</v>
      </c>
      <c r="I85">
        <f t="shared" si="0"/>
        <v>2</v>
      </c>
      <c r="J85">
        <f t="shared" si="0"/>
        <v>0</v>
      </c>
      <c r="K85">
        <f t="shared" si="0"/>
        <v>4</v>
      </c>
      <c r="L85">
        <f t="shared" si="0"/>
        <v>2</v>
      </c>
      <c r="M85">
        <f t="shared" si="0"/>
        <v>0</v>
      </c>
      <c r="N85">
        <f t="shared" si="0"/>
        <v>0</v>
      </c>
      <c r="O85">
        <f t="shared" si="0"/>
        <v>0</v>
      </c>
      <c r="P85">
        <f t="shared" si="0"/>
        <v>7</v>
      </c>
      <c r="Q85">
        <f t="shared" si="0"/>
        <v>5</v>
      </c>
      <c r="R85">
        <f t="shared" si="0"/>
        <v>0</v>
      </c>
      <c r="S85">
        <f t="shared" si="0"/>
        <v>1</v>
      </c>
      <c r="T85">
        <f t="shared" si="0"/>
        <v>3</v>
      </c>
      <c r="U85">
        <f t="shared" si="0"/>
        <v>8</v>
      </c>
      <c r="V85">
        <f t="shared" si="0"/>
        <v>1</v>
      </c>
      <c r="W85">
        <f t="shared" si="0"/>
        <v>7</v>
      </c>
      <c r="X85">
        <f t="shared" si="0"/>
        <v>1</v>
      </c>
      <c r="Y85">
        <f t="shared" si="0"/>
        <v>0</v>
      </c>
      <c r="Z85">
        <f t="shared" si="0"/>
        <v>2</v>
      </c>
      <c r="AA85">
        <f t="shared" si="0"/>
        <v>4</v>
      </c>
      <c r="AB85">
        <f t="shared" si="0"/>
        <v>0</v>
      </c>
      <c r="AC85">
        <f t="shared" si="0"/>
        <v>6</v>
      </c>
      <c r="AD85">
        <f t="shared" si="0"/>
        <v>4</v>
      </c>
      <c r="AE85">
        <f t="shared" si="0"/>
        <v>0</v>
      </c>
      <c r="AF85">
        <f t="shared" si="0"/>
        <v>2</v>
      </c>
      <c r="AG85">
        <f t="shared" si="0"/>
        <v>0</v>
      </c>
      <c r="AH85">
        <f t="shared" si="0"/>
        <v>0</v>
      </c>
      <c r="AI85">
        <f t="shared" si="0"/>
        <v>0</v>
      </c>
      <c r="AJ85">
        <f t="shared" si="0"/>
        <v>5</v>
      </c>
      <c r="AK85">
        <f t="shared" si="0"/>
        <v>1</v>
      </c>
      <c r="AL85">
        <f t="shared" si="0"/>
        <v>0</v>
      </c>
      <c r="AM85">
        <f t="shared" si="0"/>
        <v>5</v>
      </c>
      <c r="AN85">
        <f t="shared" si="0"/>
        <v>0</v>
      </c>
      <c r="AO85">
        <f t="shared" si="0"/>
        <v>1</v>
      </c>
      <c r="AP85">
        <f t="shared" si="0"/>
        <v>0</v>
      </c>
      <c r="AQ85">
        <f t="shared" si="0"/>
        <v>2</v>
      </c>
      <c r="AR85">
        <f t="shared" si="0"/>
        <v>0</v>
      </c>
      <c r="AS85">
        <f t="shared" si="0"/>
        <v>0</v>
      </c>
      <c r="AT85">
        <f t="shared" si="0"/>
        <v>1</v>
      </c>
      <c r="AU85">
        <f t="shared" si="0"/>
        <v>0</v>
      </c>
      <c r="AV85">
        <f t="shared" si="0"/>
        <v>1</v>
      </c>
      <c r="AW85">
        <f t="shared" si="0"/>
        <v>0</v>
      </c>
      <c r="AX85">
        <f t="shared" si="0"/>
        <v>3</v>
      </c>
      <c r="AY85">
        <f t="shared" si="0"/>
        <v>1</v>
      </c>
      <c r="AZ85">
        <f t="shared" si="0"/>
        <v>0</v>
      </c>
      <c r="BA85">
        <f t="shared" si="0"/>
        <v>1</v>
      </c>
      <c r="BB85">
        <f t="shared" si="0"/>
        <v>0</v>
      </c>
      <c r="BC85">
        <f t="shared" si="0"/>
        <v>3</v>
      </c>
      <c r="BD85">
        <f t="shared" si="0"/>
        <v>1</v>
      </c>
      <c r="BE85">
        <f t="shared" si="0"/>
        <v>1</v>
      </c>
      <c r="BF85">
        <f t="shared" si="0"/>
        <v>2</v>
      </c>
      <c r="BG85">
        <f t="shared" si="0"/>
        <v>1</v>
      </c>
      <c r="BH85">
        <f t="shared" si="0"/>
        <v>3</v>
      </c>
      <c r="BI85">
        <f t="shared" si="0"/>
        <v>1</v>
      </c>
      <c r="BJ85">
        <f t="shared" si="0"/>
        <v>1</v>
      </c>
      <c r="BK85">
        <f t="shared" si="0"/>
        <v>2</v>
      </c>
      <c r="BL85">
        <f t="shared" si="0"/>
        <v>1</v>
      </c>
      <c r="BM85">
        <f t="shared" si="0"/>
        <v>10</v>
      </c>
      <c r="BN85">
        <f t="shared" si="0"/>
        <v>2</v>
      </c>
      <c r="BO85">
        <f t="shared" si="0"/>
        <v>1</v>
      </c>
      <c r="BP85">
        <f t="shared" si="0"/>
        <v>2</v>
      </c>
      <c r="BQ85">
        <f t="shared" ref="BQ85:BW85" si="1">IFERROR(VLOOKUP($B85,$A$8:$BW$70,BQ88,FALSE),0)</f>
        <v>0</v>
      </c>
      <c r="BR85">
        <f t="shared" si="1"/>
        <v>0</v>
      </c>
      <c r="BS85">
        <f t="shared" si="1"/>
        <v>0</v>
      </c>
      <c r="BT85">
        <f t="shared" si="1"/>
        <v>5</v>
      </c>
      <c r="BU85">
        <f t="shared" si="1"/>
        <v>7</v>
      </c>
      <c r="BV85">
        <f t="shared" si="1"/>
        <v>0</v>
      </c>
      <c r="BW85">
        <f t="shared" si="1"/>
        <v>0</v>
      </c>
    </row>
    <row r="86" spans="1:75" x14ac:dyDescent="0.15">
      <c r="B86" s="52">
        <v>271403</v>
      </c>
      <c r="C86" t="s">
        <v>428</v>
      </c>
      <c r="D86">
        <f>IFERROR(VLOOKUP($B86,$A$8:$BW$70,D$88,FALSE),0)</f>
        <v>1</v>
      </c>
      <c r="E86">
        <f t="shared" ref="E86:BP86" si="2">IFERROR(VLOOKUP($B86,$A$8:$BW$70,E$88,FALSE),0)</f>
        <v>0.22980049999999999</v>
      </c>
      <c r="F86">
        <f t="shared" si="2"/>
        <v>2.7959070000000001</v>
      </c>
      <c r="G86">
        <f t="shared" si="2"/>
        <v>0</v>
      </c>
      <c r="H86">
        <f t="shared" si="2"/>
        <v>0</v>
      </c>
      <c r="I86">
        <f t="shared" si="2"/>
        <v>0</v>
      </c>
      <c r="J86">
        <f t="shared" si="2"/>
        <v>0</v>
      </c>
      <c r="K86">
        <f t="shared" si="2"/>
        <v>0</v>
      </c>
      <c r="L86">
        <f t="shared" si="2"/>
        <v>1</v>
      </c>
      <c r="M86">
        <f t="shared" si="2"/>
        <v>0</v>
      </c>
      <c r="N86">
        <f t="shared" si="2"/>
        <v>0</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1</v>
      </c>
      <c r="BB86">
        <f t="shared" si="2"/>
        <v>0</v>
      </c>
      <c r="BC86">
        <f t="shared" si="2"/>
        <v>0</v>
      </c>
      <c r="BD86">
        <f t="shared" si="2"/>
        <v>0</v>
      </c>
      <c r="BE86">
        <f t="shared" si="2"/>
        <v>0</v>
      </c>
      <c r="BF86">
        <f t="shared" si="2"/>
        <v>0</v>
      </c>
      <c r="BG86">
        <f t="shared" si="2"/>
        <v>0</v>
      </c>
      <c r="BH86">
        <f t="shared" si="2"/>
        <v>0</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47</v>
      </c>
      <c r="G87">
        <f t="shared" ref="G87:BR87" si="4">SUM(G8:G83)</f>
        <v>6</v>
      </c>
      <c r="H87">
        <f t="shared" si="4"/>
        <v>4</v>
      </c>
      <c r="I87">
        <f t="shared" si="4"/>
        <v>6</v>
      </c>
      <c r="J87">
        <f t="shared" si="4"/>
        <v>6</v>
      </c>
      <c r="K87">
        <f t="shared" si="4"/>
        <v>8</v>
      </c>
      <c r="L87">
        <f t="shared" si="4"/>
        <v>10</v>
      </c>
      <c r="M87">
        <f t="shared" si="4"/>
        <v>6</v>
      </c>
      <c r="N87">
        <f t="shared" si="4"/>
        <v>1</v>
      </c>
      <c r="O87">
        <f t="shared" si="4"/>
        <v>0</v>
      </c>
      <c r="P87">
        <f t="shared" si="4"/>
        <v>34</v>
      </c>
      <c r="Q87">
        <f t="shared" si="4"/>
        <v>13</v>
      </c>
      <c r="R87">
        <f t="shared" si="4"/>
        <v>0</v>
      </c>
      <c r="S87">
        <f t="shared" si="4"/>
        <v>1</v>
      </c>
      <c r="T87">
        <f t="shared" si="4"/>
        <v>3</v>
      </c>
      <c r="U87">
        <f t="shared" si="4"/>
        <v>12</v>
      </c>
      <c r="V87">
        <f t="shared" si="4"/>
        <v>2</v>
      </c>
      <c r="W87">
        <f t="shared" si="4"/>
        <v>10</v>
      </c>
      <c r="X87">
        <f t="shared" si="4"/>
        <v>2</v>
      </c>
      <c r="Y87">
        <f t="shared" si="4"/>
        <v>0</v>
      </c>
      <c r="Z87">
        <f t="shared" si="4"/>
        <v>4</v>
      </c>
      <c r="AA87">
        <f t="shared" si="4"/>
        <v>4</v>
      </c>
      <c r="AB87">
        <f t="shared" si="4"/>
        <v>0</v>
      </c>
      <c r="AC87">
        <f t="shared" si="4"/>
        <v>10</v>
      </c>
      <c r="AD87">
        <f t="shared" si="4"/>
        <v>4</v>
      </c>
      <c r="AE87">
        <f t="shared" si="4"/>
        <v>0</v>
      </c>
      <c r="AF87">
        <f t="shared" si="4"/>
        <v>2</v>
      </c>
      <c r="AG87">
        <f t="shared" si="4"/>
        <v>0</v>
      </c>
      <c r="AH87">
        <f t="shared" si="4"/>
        <v>0</v>
      </c>
      <c r="AI87">
        <f t="shared" si="4"/>
        <v>0</v>
      </c>
      <c r="AJ87">
        <f t="shared" si="4"/>
        <v>8</v>
      </c>
      <c r="AK87">
        <f t="shared" si="4"/>
        <v>1</v>
      </c>
      <c r="AL87">
        <f t="shared" si="4"/>
        <v>1</v>
      </c>
      <c r="AM87">
        <f t="shared" si="4"/>
        <v>5</v>
      </c>
      <c r="AN87">
        <f t="shared" si="4"/>
        <v>0</v>
      </c>
      <c r="AO87">
        <f t="shared" si="4"/>
        <v>1</v>
      </c>
      <c r="AP87">
        <f t="shared" si="4"/>
        <v>0</v>
      </c>
      <c r="AQ87">
        <f t="shared" si="4"/>
        <v>5</v>
      </c>
      <c r="AR87">
        <f t="shared" si="4"/>
        <v>2</v>
      </c>
      <c r="AS87">
        <f t="shared" si="4"/>
        <v>0</v>
      </c>
      <c r="AT87">
        <f t="shared" si="4"/>
        <v>2</v>
      </c>
      <c r="AU87">
        <f t="shared" si="4"/>
        <v>1</v>
      </c>
      <c r="AV87">
        <f t="shared" si="4"/>
        <v>3</v>
      </c>
      <c r="AW87">
        <f t="shared" si="4"/>
        <v>1</v>
      </c>
      <c r="AX87">
        <f t="shared" si="4"/>
        <v>11</v>
      </c>
      <c r="AY87">
        <f t="shared" si="4"/>
        <v>4</v>
      </c>
      <c r="AZ87">
        <f t="shared" si="4"/>
        <v>1</v>
      </c>
      <c r="BA87">
        <f t="shared" si="4"/>
        <v>6</v>
      </c>
      <c r="BB87">
        <f t="shared" si="4"/>
        <v>0</v>
      </c>
      <c r="BC87">
        <f t="shared" si="4"/>
        <v>11</v>
      </c>
      <c r="BD87">
        <f t="shared" si="4"/>
        <v>5</v>
      </c>
      <c r="BE87">
        <f t="shared" si="4"/>
        <v>5</v>
      </c>
      <c r="BF87">
        <f t="shared" si="4"/>
        <v>9</v>
      </c>
      <c r="BG87">
        <f t="shared" si="4"/>
        <v>5</v>
      </c>
      <c r="BH87">
        <f t="shared" si="4"/>
        <v>13</v>
      </c>
      <c r="BI87">
        <f t="shared" si="4"/>
        <v>4</v>
      </c>
      <c r="BJ87">
        <f t="shared" si="4"/>
        <v>2</v>
      </c>
      <c r="BK87">
        <f t="shared" si="4"/>
        <v>4</v>
      </c>
      <c r="BL87">
        <f t="shared" si="4"/>
        <v>2</v>
      </c>
      <c r="BM87">
        <f t="shared" si="4"/>
        <v>15</v>
      </c>
      <c r="BN87">
        <f t="shared" si="4"/>
        <v>3</v>
      </c>
      <c r="BO87">
        <f t="shared" si="4"/>
        <v>1</v>
      </c>
      <c r="BP87">
        <f t="shared" si="4"/>
        <v>2</v>
      </c>
      <c r="BQ87">
        <f t="shared" si="4"/>
        <v>0</v>
      </c>
      <c r="BR87">
        <f t="shared" si="4"/>
        <v>0</v>
      </c>
      <c r="BS87">
        <f t="shared" ref="BS87:BW87" si="5">SUM(BS8:BS83)</f>
        <v>0</v>
      </c>
      <c r="BT87">
        <f t="shared" si="5"/>
        <v>7</v>
      </c>
      <c r="BU87">
        <f t="shared" si="5"/>
        <v>9</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34</v>
      </c>
      <c r="E90">
        <v>0.74270959999999997</v>
      </c>
      <c r="F90">
        <v>9.0363009999999999</v>
      </c>
      <c r="G90">
        <v>4</v>
      </c>
      <c r="H90">
        <v>2</v>
      </c>
      <c r="I90">
        <v>4</v>
      </c>
      <c r="J90">
        <v>6</v>
      </c>
      <c r="K90">
        <v>4</v>
      </c>
      <c r="L90">
        <v>7</v>
      </c>
      <c r="M90">
        <v>6</v>
      </c>
      <c r="N90">
        <v>1</v>
      </c>
      <c r="O90">
        <v>0</v>
      </c>
      <c r="P90">
        <v>26</v>
      </c>
      <c r="Q90">
        <v>8</v>
      </c>
      <c r="R90">
        <v>0</v>
      </c>
      <c r="S90">
        <v>2</v>
      </c>
      <c r="T90">
        <v>4</v>
      </c>
      <c r="U90">
        <v>28</v>
      </c>
      <c r="V90">
        <v>2</v>
      </c>
      <c r="W90">
        <v>26</v>
      </c>
      <c r="X90">
        <v>5</v>
      </c>
      <c r="Y90">
        <v>1</v>
      </c>
      <c r="Z90">
        <v>13</v>
      </c>
      <c r="AA90">
        <v>7</v>
      </c>
      <c r="AB90">
        <v>0</v>
      </c>
      <c r="AC90">
        <v>23</v>
      </c>
      <c r="AD90">
        <v>7</v>
      </c>
      <c r="AE90">
        <v>0</v>
      </c>
      <c r="AF90">
        <v>2</v>
      </c>
      <c r="AG90">
        <v>0</v>
      </c>
      <c r="AH90">
        <v>2</v>
      </c>
      <c r="AI90">
        <v>0</v>
      </c>
      <c r="AJ90">
        <v>18</v>
      </c>
      <c r="AK90">
        <v>2</v>
      </c>
      <c r="AL90">
        <v>2</v>
      </c>
      <c r="AM90">
        <v>8</v>
      </c>
      <c r="AN90">
        <v>2</v>
      </c>
      <c r="AO90">
        <v>2</v>
      </c>
      <c r="AP90">
        <v>0</v>
      </c>
      <c r="AQ90">
        <v>3</v>
      </c>
      <c r="AR90">
        <v>2</v>
      </c>
      <c r="AS90">
        <v>0</v>
      </c>
      <c r="AT90">
        <v>1</v>
      </c>
      <c r="AU90">
        <v>1</v>
      </c>
      <c r="AV90">
        <v>2</v>
      </c>
      <c r="AW90">
        <v>1</v>
      </c>
      <c r="AX90">
        <v>8</v>
      </c>
      <c r="AY90">
        <v>3</v>
      </c>
      <c r="AZ90">
        <v>1</v>
      </c>
      <c r="BA90">
        <v>4</v>
      </c>
      <c r="BB90">
        <v>0</v>
      </c>
      <c r="BC90">
        <v>8</v>
      </c>
      <c r="BD90">
        <v>4</v>
      </c>
      <c r="BE90">
        <v>4</v>
      </c>
      <c r="BF90">
        <v>7</v>
      </c>
      <c r="BG90">
        <v>4</v>
      </c>
      <c r="BH90">
        <v>10</v>
      </c>
      <c r="BI90">
        <v>2</v>
      </c>
      <c r="BJ90">
        <v>1</v>
      </c>
      <c r="BK90">
        <v>2</v>
      </c>
      <c r="BL90">
        <v>10</v>
      </c>
      <c r="BM90">
        <v>28</v>
      </c>
      <c r="BN90">
        <v>3</v>
      </c>
      <c r="BO90">
        <v>1</v>
      </c>
      <c r="BP90">
        <v>2</v>
      </c>
      <c r="BQ90">
        <v>0</v>
      </c>
      <c r="BR90">
        <v>0</v>
      </c>
      <c r="BS90">
        <v>1</v>
      </c>
      <c r="BT90">
        <v>12</v>
      </c>
      <c r="BU90">
        <v>19</v>
      </c>
      <c r="BV90">
        <v>3</v>
      </c>
    </row>
    <row r="91" spans="1:75" x14ac:dyDescent="0.15">
      <c r="B91" t="s">
        <v>504</v>
      </c>
    </row>
    <row r="92" spans="1:75" x14ac:dyDescent="0.15">
      <c r="D92">
        <f>D87-D85-D86</f>
        <v>34</v>
      </c>
    </row>
    <row r="100" spans="1:6" s="147" customFormat="1" x14ac:dyDescent="0.15"/>
    <row r="101" spans="1:6" x14ac:dyDescent="0.15">
      <c r="A101" s="52">
        <v>271004</v>
      </c>
      <c r="B101" s="52" t="s">
        <v>172</v>
      </c>
      <c r="C101" s="52" t="s">
        <v>494</v>
      </c>
      <c r="D101" s="52">
        <v>20</v>
      </c>
      <c r="E101" s="52">
        <v>1.4467760000000001</v>
      </c>
      <c r="F101" s="52">
        <v>17.602440000000001</v>
      </c>
    </row>
    <row r="102" spans="1:6" x14ac:dyDescent="0.15">
      <c r="A102" s="52">
        <v>271021</v>
      </c>
      <c r="B102" s="52" t="s">
        <v>494</v>
      </c>
      <c r="C102" s="52" t="s">
        <v>389</v>
      </c>
      <c r="D102" s="52">
        <v>2</v>
      </c>
      <c r="E102" s="52">
        <v>3.7137449999999999</v>
      </c>
      <c r="F102" s="52">
        <v>45.183889999999998</v>
      </c>
    </row>
    <row r="103" spans="1:6" x14ac:dyDescent="0.15">
      <c r="A103" s="52">
        <v>271098</v>
      </c>
      <c r="B103" s="52" t="s">
        <v>494</v>
      </c>
      <c r="C103" s="52" t="s">
        <v>391</v>
      </c>
      <c r="D103" s="52">
        <v>2</v>
      </c>
      <c r="E103" s="52">
        <v>4.976362</v>
      </c>
      <c r="F103" s="52">
        <v>60.545740000000002</v>
      </c>
    </row>
    <row r="104" spans="1:6" x14ac:dyDescent="0.15">
      <c r="A104" s="52">
        <v>271144</v>
      </c>
      <c r="B104" s="52" t="s">
        <v>494</v>
      </c>
      <c r="C104" s="52" t="s">
        <v>379</v>
      </c>
      <c r="D104" s="52">
        <v>1</v>
      </c>
      <c r="E104" s="52">
        <v>1.1583190000000001</v>
      </c>
      <c r="F104" s="52">
        <v>14.092879999999999</v>
      </c>
    </row>
    <row r="105" spans="1:6" x14ac:dyDescent="0.15">
      <c r="A105" s="52">
        <v>271161</v>
      </c>
      <c r="B105" s="52" t="s">
        <v>494</v>
      </c>
      <c r="C105" s="52" t="s">
        <v>178</v>
      </c>
      <c r="D105" s="52">
        <v>2</v>
      </c>
      <c r="E105" s="52">
        <v>3.0370210000000002</v>
      </c>
      <c r="F105" s="52">
        <v>36.950429999999997</v>
      </c>
    </row>
    <row r="106" spans="1:6" x14ac:dyDescent="0.15">
      <c r="A106" s="52">
        <v>271187</v>
      </c>
      <c r="B106" s="52" t="s">
        <v>494</v>
      </c>
      <c r="C106" s="52" t="s">
        <v>180</v>
      </c>
      <c r="D106" s="52">
        <v>3</v>
      </c>
      <c r="E106" s="52">
        <v>3.4151449999999999</v>
      </c>
      <c r="F106" s="52">
        <v>41.550930000000001</v>
      </c>
    </row>
    <row r="107" spans="1:6" x14ac:dyDescent="0.15">
      <c r="A107" s="52">
        <v>271217</v>
      </c>
      <c r="B107" s="52" t="s">
        <v>494</v>
      </c>
      <c r="C107" s="52" t="s">
        <v>390</v>
      </c>
      <c r="D107" s="52">
        <v>1</v>
      </c>
      <c r="E107" s="52">
        <v>1.465395</v>
      </c>
      <c r="F107" s="52">
        <v>17.828970000000002</v>
      </c>
    </row>
    <row r="108" spans="1:6" x14ac:dyDescent="0.15">
      <c r="A108" s="52">
        <v>271225</v>
      </c>
      <c r="B108" s="52" t="s">
        <v>494</v>
      </c>
      <c r="C108" s="52" t="s">
        <v>182</v>
      </c>
      <c r="D108" s="52">
        <v>1</v>
      </c>
      <c r="E108" s="52">
        <v>2.2119490000000002</v>
      </c>
      <c r="F108" s="52">
        <v>26.912040000000001</v>
      </c>
    </row>
    <row r="109" spans="1:6" x14ac:dyDescent="0.15">
      <c r="A109" s="52">
        <v>271233</v>
      </c>
      <c r="B109" s="52" t="s">
        <v>494</v>
      </c>
      <c r="C109" s="52" t="s">
        <v>183</v>
      </c>
      <c r="D109" s="52">
        <v>3</v>
      </c>
      <c r="E109" s="52">
        <v>3.4067289999999999</v>
      </c>
      <c r="F109" s="52">
        <v>41.448540000000001</v>
      </c>
    </row>
    <row r="110" spans="1:6" x14ac:dyDescent="0.15">
      <c r="A110" s="52">
        <v>271250</v>
      </c>
      <c r="B110" s="52" t="s">
        <v>494</v>
      </c>
      <c r="C110" s="52" t="s">
        <v>184</v>
      </c>
      <c r="D110" s="52">
        <v>1</v>
      </c>
      <c r="E110" s="52">
        <v>1.5696369999999999</v>
      </c>
      <c r="F110" s="52">
        <v>19.097249999999999</v>
      </c>
    </row>
    <row r="111" spans="1:6" x14ac:dyDescent="0.15">
      <c r="A111" s="52">
        <v>271268</v>
      </c>
      <c r="B111" s="52" t="s">
        <v>494</v>
      </c>
      <c r="C111" s="52" t="s">
        <v>185</v>
      </c>
      <c r="D111" s="52">
        <v>2</v>
      </c>
      <c r="E111" s="52">
        <v>1.9319189999999999</v>
      </c>
      <c r="F111" s="52">
        <v>23.505019999999998</v>
      </c>
    </row>
    <row r="112" spans="1:6" x14ac:dyDescent="0.15">
      <c r="A112" s="52">
        <v>271276</v>
      </c>
      <c r="B112" s="52" t="s">
        <v>494</v>
      </c>
      <c r="C112" s="52" t="s">
        <v>186</v>
      </c>
      <c r="D112" s="52">
        <v>2</v>
      </c>
      <c r="E112" s="52">
        <v>3.2169340000000002</v>
      </c>
      <c r="F112" s="52">
        <v>39.139360000000003</v>
      </c>
    </row>
    <row r="113" spans="1:6" x14ac:dyDescent="0.15">
      <c r="A113" s="52">
        <v>271403</v>
      </c>
      <c r="B113" s="52" t="s">
        <v>188</v>
      </c>
      <c r="C113" s="52" t="s">
        <v>494</v>
      </c>
      <c r="D113" s="52">
        <v>6</v>
      </c>
      <c r="E113" s="52">
        <v>1.370285</v>
      </c>
      <c r="F113" s="52">
        <v>16.671810000000001</v>
      </c>
    </row>
    <row r="114" spans="1:6" x14ac:dyDescent="0.15">
      <c r="A114" s="52">
        <v>271420</v>
      </c>
      <c r="B114" s="52" t="s">
        <v>494</v>
      </c>
      <c r="C114" s="52" t="s">
        <v>190</v>
      </c>
      <c r="D114" s="52">
        <v>2</v>
      </c>
      <c r="E114" s="52">
        <v>3.121537</v>
      </c>
      <c r="F114" s="52">
        <v>37.978700000000003</v>
      </c>
    </row>
    <row r="115" spans="1:6" x14ac:dyDescent="0.15">
      <c r="A115" s="52">
        <v>271438</v>
      </c>
      <c r="B115" s="52" t="s">
        <v>494</v>
      </c>
      <c r="C115" s="52" t="s">
        <v>191</v>
      </c>
      <c r="D115" s="52">
        <v>1</v>
      </c>
      <c r="E115" s="52">
        <v>2.1983820000000001</v>
      </c>
      <c r="F115" s="52">
        <v>26.746980000000001</v>
      </c>
    </row>
    <row r="116" spans="1:6" x14ac:dyDescent="0.15">
      <c r="A116" s="52">
        <v>271446</v>
      </c>
      <c r="B116" s="52" t="s">
        <v>494</v>
      </c>
      <c r="C116" s="52" t="s">
        <v>192</v>
      </c>
      <c r="D116" s="52">
        <v>2</v>
      </c>
      <c r="E116" s="52">
        <v>2.7868740000000001</v>
      </c>
      <c r="F116" s="52">
        <v>33.906959999999998</v>
      </c>
    </row>
    <row r="117" spans="1:6" x14ac:dyDescent="0.15">
      <c r="A117" s="52">
        <v>271454</v>
      </c>
      <c r="B117" s="52" t="s">
        <v>494</v>
      </c>
      <c r="C117" s="52" t="s">
        <v>382</v>
      </c>
      <c r="D117" s="52">
        <v>1</v>
      </c>
      <c r="E117" s="52">
        <v>1.2755270000000001</v>
      </c>
      <c r="F117" s="52">
        <v>15.51891</v>
      </c>
    </row>
    <row r="118" spans="1:6" x14ac:dyDescent="0.15">
      <c r="A118" s="52">
        <v>272027</v>
      </c>
      <c r="B118" s="52" t="s">
        <v>273</v>
      </c>
      <c r="C118" s="52" t="s">
        <v>494</v>
      </c>
      <c r="D118" s="52">
        <v>1</v>
      </c>
      <c r="E118" s="52">
        <v>0.97214789999999995</v>
      </c>
      <c r="F118" s="52">
        <v>11.8278</v>
      </c>
    </row>
    <row r="119" spans="1:6" x14ac:dyDescent="0.15">
      <c r="A119" s="52">
        <v>272035</v>
      </c>
      <c r="B119" s="52" t="s">
        <v>194</v>
      </c>
      <c r="C119" s="52" t="s">
        <v>494</v>
      </c>
      <c r="D119" s="52">
        <v>2</v>
      </c>
      <c r="E119" s="52">
        <v>0.94568459999999999</v>
      </c>
      <c r="F119" s="52">
        <v>11.50583</v>
      </c>
    </row>
    <row r="120" spans="1:6" x14ac:dyDescent="0.15">
      <c r="A120" s="52">
        <v>272051</v>
      </c>
      <c r="B120" s="52" t="s">
        <v>196</v>
      </c>
      <c r="C120" s="52" t="s">
        <v>494</v>
      </c>
      <c r="D120" s="52">
        <v>1</v>
      </c>
      <c r="E120" s="52">
        <v>0.5206923</v>
      </c>
      <c r="F120" s="52">
        <v>6.3350900000000001</v>
      </c>
    </row>
    <row r="121" spans="1:6" x14ac:dyDescent="0.15">
      <c r="A121" s="52">
        <v>272108</v>
      </c>
      <c r="B121" s="52" t="s">
        <v>200</v>
      </c>
      <c r="C121" s="52" t="s">
        <v>494</v>
      </c>
      <c r="D121" s="52">
        <v>4</v>
      </c>
      <c r="E121" s="52">
        <v>1.9052789999999999</v>
      </c>
      <c r="F121" s="52">
        <v>23.180890000000002</v>
      </c>
    </row>
    <row r="122" spans="1:6" x14ac:dyDescent="0.15">
      <c r="A122" s="52">
        <v>272132</v>
      </c>
      <c r="B122" s="52" t="s">
        <v>203</v>
      </c>
      <c r="C122" s="52" t="s">
        <v>494</v>
      </c>
      <c r="D122" s="52">
        <v>2</v>
      </c>
      <c r="E122" s="52">
        <v>3.8372250000000001</v>
      </c>
      <c r="F122" s="52">
        <v>46.686239999999998</v>
      </c>
    </row>
    <row r="123" spans="1:6" x14ac:dyDescent="0.15">
      <c r="A123" s="52">
        <v>272159</v>
      </c>
      <c r="B123" s="52" t="s">
        <v>204</v>
      </c>
      <c r="C123" s="52" t="s">
        <v>494</v>
      </c>
      <c r="D123" s="52">
        <v>2</v>
      </c>
      <c r="E123" s="52">
        <v>1.6373979999999999</v>
      </c>
      <c r="F123" s="52">
        <v>19.921679999999999</v>
      </c>
    </row>
    <row r="124" spans="1:6" x14ac:dyDescent="0.15">
      <c r="A124" s="52">
        <v>272191</v>
      </c>
      <c r="B124" s="52" t="s">
        <v>298</v>
      </c>
      <c r="C124" s="52" t="s">
        <v>494</v>
      </c>
      <c r="D124" s="52">
        <v>1</v>
      </c>
      <c r="E124" s="52">
        <v>1.0400849999999999</v>
      </c>
      <c r="F124" s="52">
        <v>12.65437</v>
      </c>
    </row>
    <row r="125" spans="1:6" x14ac:dyDescent="0.15">
      <c r="A125" s="52">
        <v>272205</v>
      </c>
      <c r="B125" s="52" t="s">
        <v>208</v>
      </c>
      <c r="C125" s="52" t="s">
        <v>494</v>
      </c>
      <c r="D125" s="52">
        <v>1</v>
      </c>
      <c r="E125" s="52">
        <v>1.403745</v>
      </c>
      <c r="F125" s="52">
        <v>17.078900000000001</v>
      </c>
    </row>
    <row r="126" spans="1:6" x14ac:dyDescent="0.15">
      <c r="A126" s="52">
        <v>272248</v>
      </c>
      <c r="B126" s="52" t="s">
        <v>210</v>
      </c>
      <c r="C126" s="52" t="s">
        <v>494</v>
      </c>
      <c r="D126" s="52">
        <v>1</v>
      </c>
      <c r="E126" s="52">
        <v>2.3345940000000001</v>
      </c>
      <c r="F126" s="52">
        <v>28.404229999999998</v>
      </c>
    </row>
    <row r="127" spans="1:6" x14ac:dyDescent="0.15">
      <c r="A127" s="52">
        <v>272256</v>
      </c>
      <c r="B127" s="52" t="s">
        <v>211</v>
      </c>
      <c r="C127" s="52" t="s">
        <v>494</v>
      </c>
      <c r="D127" s="52">
        <v>1</v>
      </c>
      <c r="E127" s="52">
        <v>3.2957619999999999</v>
      </c>
      <c r="F127" s="52">
        <v>40.09843</v>
      </c>
    </row>
    <row r="128" spans="1:6" x14ac:dyDescent="0.15">
      <c r="A128">
        <v>272272</v>
      </c>
      <c r="B128" t="s">
        <v>213</v>
      </c>
      <c r="C128" t="s">
        <v>494</v>
      </c>
      <c r="D128">
        <v>1</v>
      </c>
      <c r="E128">
        <v>0.39515850000000002</v>
      </c>
      <c r="F128">
        <v>4.8077620000000003</v>
      </c>
    </row>
    <row r="129" spans="1:6" x14ac:dyDescent="0.15">
      <c r="A129">
        <v>272329</v>
      </c>
      <c r="B129" t="s">
        <v>218</v>
      </c>
      <c r="C129" t="s">
        <v>494</v>
      </c>
      <c r="D129">
        <v>1</v>
      </c>
      <c r="E129">
        <v>3.424423</v>
      </c>
      <c r="F129">
        <v>41.663809999999998</v>
      </c>
    </row>
    <row r="130" spans="1:6" x14ac:dyDescent="0.15">
      <c r="A130">
        <v>273619</v>
      </c>
      <c r="B130" t="s">
        <v>219</v>
      </c>
      <c r="C130" t="s">
        <v>494</v>
      </c>
      <c r="D130">
        <v>1</v>
      </c>
      <c r="E130">
        <v>4.4191079999999996</v>
      </c>
      <c r="F130">
        <v>53.765819999999998</v>
      </c>
    </row>
    <row r="178" spans="1:6" x14ac:dyDescent="0.15">
      <c r="B178">
        <v>271004</v>
      </c>
      <c r="C178" t="s">
        <v>269</v>
      </c>
      <c r="D178">
        <v>20</v>
      </c>
      <c r="E178">
        <v>1.4467760000000001</v>
      </c>
      <c r="F178">
        <v>17.602440000000001</v>
      </c>
    </row>
    <row r="179" spans="1:6" x14ac:dyDescent="0.15">
      <c r="B179">
        <v>271403</v>
      </c>
      <c r="C179" t="s">
        <v>271</v>
      </c>
      <c r="D179">
        <v>6</v>
      </c>
      <c r="E179">
        <v>1.370285</v>
      </c>
      <c r="F179">
        <v>16.671810000000001</v>
      </c>
    </row>
    <row r="180" spans="1:6" x14ac:dyDescent="0.15">
      <c r="B180" s="52"/>
      <c r="C180" t="s">
        <v>429</v>
      </c>
      <c r="D180">
        <v>71</v>
      </c>
    </row>
    <row r="181" spans="1:6" x14ac:dyDescent="0.15">
      <c r="A181">
        <v>1</v>
      </c>
      <c r="B181" s="52">
        <v>2</v>
      </c>
      <c r="C181">
        <v>3</v>
      </c>
      <c r="D181">
        <v>4</v>
      </c>
      <c r="E181">
        <v>5</v>
      </c>
      <c r="F181">
        <v>6</v>
      </c>
    </row>
    <row r="183" spans="1:6" x14ac:dyDescent="0.15">
      <c r="A183">
        <v>270000</v>
      </c>
      <c r="B183" t="s">
        <v>333</v>
      </c>
      <c r="C183" t="s">
        <v>440</v>
      </c>
      <c r="D183">
        <v>45</v>
      </c>
      <c r="E183">
        <v>0.98304749999999996</v>
      </c>
      <c r="F183">
        <v>11.96041</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42</v>
      </c>
      <c r="E8" s="52">
        <v>1.547255</v>
      </c>
      <c r="F8" s="52">
        <v>18.217680000000001</v>
      </c>
      <c r="G8" s="52">
        <v>0</v>
      </c>
      <c r="H8" s="52">
        <v>4</v>
      </c>
      <c r="I8" s="52">
        <v>6</v>
      </c>
      <c r="J8" s="52">
        <v>9</v>
      </c>
      <c r="K8" s="52">
        <v>10</v>
      </c>
      <c r="L8" s="52">
        <v>5</v>
      </c>
      <c r="M8" s="52">
        <v>4</v>
      </c>
      <c r="N8" s="52">
        <v>4</v>
      </c>
      <c r="O8" s="52">
        <v>0</v>
      </c>
      <c r="P8" s="52">
        <v>23</v>
      </c>
      <c r="Q8" s="52">
        <v>19</v>
      </c>
      <c r="R8" s="52">
        <v>0</v>
      </c>
      <c r="S8" s="52">
        <v>2</v>
      </c>
      <c r="T8" s="52">
        <v>11</v>
      </c>
      <c r="U8" s="52">
        <v>29</v>
      </c>
      <c r="V8" s="52">
        <v>0</v>
      </c>
      <c r="W8" s="52">
        <v>29</v>
      </c>
      <c r="X8" s="52">
        <v>3</v>
      </c>
      <c r="Y8" s="52">
        <v>1</v>
      </c>
      <c r="Z8" s="52">
        <v>17</v>
      </c>
      <c r="AA8" s="52">
        <v>8</v>
      </c>
      <c r="AB8" s="52">
        <v>0</v>
      </c>
      <c r="AC8" s="52">
        <v>20</v>
      </c>
      <c r="AD8" s="52">
        <v>14</v>
      </c>
      <c r="AE8" s="52">
        <v>0</v>
      </c>
      <c r="AF8" s="52">
        <v>1</v>
      </c>
      <c r="AG8" s="52">
        <v>0</v>
      </c>
      <c r="AH8" s="52">
        <v>7</v>
      </c>
      <c r="AI8" s="52">
        <v>0</v>
      </c>
      <c r="AJ8" s="52">
        <v>22</v>
      </c>
      <c r="AK8" s="52">
        <v>1</v>
      </c>
      <c r="AL8" s="52">
        <v>1</v>
      </c>
      <c r="AM8" s="52">
        <v>14</v>
      </c>
      <c r="AN8" s="52">
        <v>3</v>
      </c>
      <c r="AO8" s="52">
        <v>1</v>
      </c>
      <c r="AP8" s="52">
        <v>0</v>
      </c>
      <c r="AQ8" s="52">
        <v>4</v>
      </c>
      <c r="AR8" s="52">
        <v>9</v>
      </c>
      <c r="AS8" s="52">
        <v>2</v>
      </c>
      <c r="AT8" s="52">
        <v>1</v>
      </c>
      <c r="AU8" s="52">
        <v>2</v>
      </c>
      <c r="AV8" s="52">
        <v>3</v>
      </c>
      <c r="AW8" s="52">
        <v>2</v>
      </c>
      <c r="AX8" s="52">
        <v>6</v>
      </c>
      <c r="AY8" s="52">
        <v>1</v>
      </c>
      <c r="AZ8" s="52">
        <v>0</v>
      </c>
      <c r="BA8" s="52">
        <v>4</v>
      </c>
      <c r="BB8" s="52">
        <v>1</v>
      </c>
      <c r="BC8" s="52">
        <v>7</v>
      </c>
      <c r="BD8" s="52">
        <v>3</v>
      </c>
      <c r="BE8" s="52">
        <v>8</v>
      </c>
      <c r="BF8" s="52">
        <v>6</v>
      </c>
      <c r="BG8" s="52">
        <v>8</v>
      </c>
      <c r="BH8" s="52">
        <v>4</v>
      </c>
      <c r="BI8" s="52">
        <v>9</v>
      </c>
      <c r="BJ8" s="52">
        <v>3</v>
      </c>
      <c r="BK8" s="52">
        <v>1</v>
      </c>
      <c r="BL8" s="52">
        <v>15</v>
      </c>
      <c r="BM8" s="52">
        <v>35</v>
      </c>
      <c r="BN8" s="52">
        <v>9</v>
      </c>
      <c r="BO8" s="52">
        <v>2</v>
      </c>
      <c r="BP8" s="52">
        <v>2</v>
      </c>
      <c r="BQ8" s="52">
        <v>1</v>
      </c>
      <c r="BR8" s="52">
        <v>2</v>
      </c>
      <c r="BS8" s="52">
        <v>0</v>
      </c>
      <c r="BT8" s="52">
        <v>10</v>
      </c>
      <c r="BU8" s="52">
        <v>28</v>
      </c>
      <c r="BV8" s="52">
        <v>4</v>
      </c>
    </row>
    <row r="9" spans="1:74" s="52" customFormat="1" x14ac:dyDescent="0.15">
      <c r="A9" s="52">
        <v>271021</v>
      </c>
      <c r="B9" s="52" t="s">
        <v>494</v>
      </c>
      <c r="C9" s="52" t="s">
        <v>389</v>
      </c>
      <c r="D9" s="52">
        <v>1</v>
      </c>
      <c r="E9" s="52">
        <v>0.95370699999999997</v>
      </c>
      <c r="F9" s="52">
        <v>11.22913</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1.3377749999999999</v>
      </c>
      <c r="F10" s="52">
        <v>15.75122</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1.4911129999999999</v>
      </c>
      <c r="F11" s="52">
        <v>17.556650000000001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1.009428</v>
      </c>
      <c r="F12" s="52">
        <v>11.885199999999999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2.459994</v>
      </c>
      <c r="F13" s="52">
        <v>28.964449999999999</v>
      </c>
      <c r="G13" s="52">
        <v>0</v>
      </c>
      <c r="H13" s="52">
        <v>0</v>
      </c>
      <c r="I13" s="52">
        <v>0</v>
      </c>
      <c r="J13" s="52">
        <v>0</v>
      </c>
      <c r="K13" s="52">
        <v>2</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0</v>
      </c>
      <c r="AX13" s="52">
        <v>1</v>
      </c>
      <c r="AY13" s="52">
        <v>0</v>
      </c>
      <c r="AZ13" s="52">
        <v>0</v>
      </c>
      <c r="BA13" s="52">
        <v>0</v>
      </c>
      <c r="BB13" s="52">
        <v>0</v>
      </c>
      <c r="BC13" s="52">
        <v>0</v>
      </c>
      <c r="BD13" s="52">
        <v>0</v>
      </c>
      <c r="BE13" s="52">
        <v>0</v>
      </c>
      <c r="BF13" s="52">
        <v>0</v>
      </c>
      <c r="BG13" s="52">
        <v>2</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1.483349</v>
      </c>
      <c r="F14" s="52">
        <v>17.465240000000001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2</v>
      </c>
      <c r="E15" s="52">
        <v>1.1654260000000001</v>
      </c>
      <c r="F15" s="52">
        <v>13.721959999999999</v>
      </c>
      <c r="G15" s="52">
        <v>0</v>
      </c>
      <c r="H15" s="52">
        <v>0</v>
      </c>
      <c r="I15" s="52">
        <v>2</v>
      </c>
      <c r="J15" s="52">
        <v>0</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1</v>
      </c>
      <c r="BB15" s="52">
        <v>0</v>
      </c>
      <c r="BC15" s="52">
        <v>0</v>
      </c>
      <c r="BD15" s="52">
        <v>0</v>
      </c>
      <c r="BE15" s="52">
        <v>1</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0.78483689999999995</v>
      </c>
      <c r="F16" s="52">
        <v>9.2408219999999996</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4</v>
      </c>
      <c r="E17" s="52">
        <v>2.353135</v>
      </c>
      <c r="F17" s="52">
        <v>27.70626</v>
      </c>
      <c r="G17" s="52">
        <v>0</v>
      </c>
      <c r="H17" s="52">
        <v>1</v>
      </c>
      <c r="I17" s="52">
        <v>1</v>
      </c>
      <c r="J17" s="52">
        <v>1</v>
      </c>
      <c r="K17" s="52">
        <v>0</v>
      </c>
      <c r="L17" s="52">
        <v>1</v>
      </c>
      <c r="M17" s="52">
        <v>0</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2</v>
      </c>
      <c r="AS17" s="52">
        <v>0</v>
      </c>
      <c r="AT17" s="52">
        <v>0</v>
      </c>
      <c r="AU17" s="52">
        <v>0</v>
      </c>
      <c r="AV17" s="52">
        <v>0</v>
      </c>
      <c r="AW17" s="52">
        <v>1</v>
      </c>
      <c r="AX17" s="52">
        <v>0</v>
      </c>
      <c r="AY17" s="52">
        <v>0</v>
      </c>
      <c r="AZ17" s="52">
        <v>0</v>
      </c>
      <c r="BA17" s="52">
        <v>0</v>
      </c>
      <c r="BB17" s="52">
        <v>0</v>
      </c>
      <c r="BC17" s="52">
        <v>1</v>
      </c>
      <c r="BD17" s="52">
        <v>0</v>
      </c>
      <c r="BE17" s="52">
        <v>2</v>
      </c>
      <c r="BF17" s="52">
        <v>0</v>
      </c>
      <c r="BG17" s="52">
        <v>0</v>
      </c>
      <c r="BH17" s="52">
        <v>0</v>
      </c>
      <c r="BI17" s="52">
        <v>1</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0.91281690000000004</v>
      </c>
      <c r="F18" s="52">
        <v>10.747680000000001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0.65277989999999997</v>
      </c>
      <c r="F19" s="52">
        <v>7.685956</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5</v>
      </c>
      <c r="E20" s="52">
        <v>3.8328570000000002</v>
      </c>
      <c r="F20" s="52">
        <v>45.128799999999998</v>
      </c>
      <c r="G20" s="52">
        <v>0</v>
      </c>
      <c r="H20" s="52">
        <v>1</v>
      </c>
      <c r="I20" s="52">
        <v>0</v>
      </c>
      <c r="J20" s="52">
        <v>0</v>
      </c>
      <c r="K20" s="52">
        <v>2</v>
      </c>
      <c r="L20" s="52">
        <v>0</v>
      </c>
      <c r="M20" s="52">
        <v>1</v>
      </c>
      <c r="N20" s="52">
        <v>1</v>
      </c>
      <c r="O20" s="52">
        <v>0</v>
      </c>
      <c r="P20" s="52">
        <v>2</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1</v>
      </c>
      <c r="AW20" s="52">
        <v>0</v>
      </c>
      <c r="AX20" s="52">
        <v>1</v>
      </c>
      <c r="AY20" s="52">
        <v>0</v>
      </c>
      <c r="AZ20" s="52">
        <v>0</v>
      </c>
      <c r="BA20" s="52">
        <v>0</v>
      </c>
      <c r="BB20" s="52">
        <v>0</v>
      </c>
      <c r="BC20" s="52">
        <v>2</v>
      </c>
      <c r="BD20" s="52">
        <v>0</v>
      </c>
      <c r="BE20" s="52">
        <v>1</v>
      </c>
      <c r="BF20" s="52">
        <v>1</v>
      </c>
      <c r="BG20" s="52">
        <v>0</v>
      </c>
      <c r="BH20" s="52">
        <v>0</v>
      </c>
      <c r="BI20" s="52">
        <v>2</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4</v>
      </c>
      <c r="E21" s="52">
        <v>3.7407300000000001</v>
      </c>
      <c r="F21" s="52">
        <v>44.044080000000001</v>
      </c>
      <c r="G21" s="52">
        <v>0</v>
      </c>
      <c r="H21" s="52">
        <v>0</v>
      </c>
      <c r="I21" s="52">
        <v>0</v>
      </c>
      <c r="J21" s="52">
        <v>1</v>
      </c>
      <c r="K21" s="52">
        <v>0</v>
      </c>
      <c r="L21" s="52">
        <v>0</v>
      </c>
      <c r="M21" s="52">
        <v>2</v>
      </c>
      <c r="N21" s="52">
        <v>1</v>
      </c>
      <c r="O21" s="52">
        <v>0</v>
      </c>
      <c r="P21" s="52">
        <v>1</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3</v>
      </c>
      <c r="AS21" s="52">
        <v>0</v>
      </c>
      <c r="AT21" s="52">
        <v>0</v>
      </c>
      <c r="AU21" s="52">
        <v>0</v>
      </c>
      <c r="AV21" s="52">
        <v>1</v>
      </c>
      <c r="AW21" s="52">
        <v>0</v>
      </c>
      <c r="AX21" s="52">
        <v>0</v>
      </c>
      <c r="AY21" s="52">
        <v>0</v>
      </c>
      <c r="AZ21" s="52">
        <v>0</v>
      </c>
      <c r="BA21" s="52">
        <v>0</v>
      </c>
      <c r="BB21" s="52">
        <v>0</v>
      </c>
      <c r="BC21" s="52">
        <v>0</v>
      </c>
      <c r="BD21" s="52">
        <v>0</v>
      </c>
      <c r="BE21" s="52">
        <v>0</v>
      </c>
      <c r="BF21" s="52">
        <v>1</v>
      </c>
      <c r="BG21" s="52">
        <v>1</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5</v>
      </c>
      <c r="E22" s="52">
        <v>2.8145859999999998</v>
      </c>
      <c r="F22" s="52">
        <v>33.139479999999999</v>
      </c>
      <c r="G22" s="52">
        <v>0</v>
      </c>
      <c r="H22" s="52">
        <v>0</v>
      </c>
      <c r="I22" s="52">
        <v>1</v>
      </c>
      <c r="J22" s="52">
        <v>1</v>
      </c>
      <c r="K22" s="52">
        <v>1</v>
      </c>
      <c r="L22" s="52">
        <v>0</v>
      </c>
      <c r="M22" s="52">
        <v>1</v>
      </c>
      <c r="N22" s="52">
        <v>1</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2</v>
      </c>
      <c r="AR22" s="52">
        <v>0</v>
      </c>
      <c r="AS22" s="52">
        <v>1</v>
      </c>
      <c r="AT22" s="52">
        <v>0</v>
      </c>
      <c r="AU22" s="52">
        <v>0</v>
      </c>
      <c r="AV22" s="52">
        <v>0</v>
      </c>
      <c r="AW22" s="52">
        <v>0</v>
      </c>
      <c r="AX22" s="52">
        <v>0</v>
      </c>
      <c r="AY22" s="52">
        <v>0</v>
      </c>
      <c r="AZ22" s="52">
        <v>0</v>
      </c>
      <c r="BA22" s="52">
        <v>1</v>
      </c>
      <c r="BB22" s="52">
        <v>1</v>
      </c>
      <c r="BC22" s="52">
        <v>0</v>
      </c>
      <c r="BD22" s="52">
        <v>1</v>
      </c>
      <c r="BE22" s="52">
        <v>0</v>
      </c>
      <c r="BF22" s="52">
        <v>0</v>
      </c>
      <c r="BG22" s="52">
        <v>1</v>
      </c>
      <c r="BH22" s="52">
        <v>1</v>
      </c>
      <c r="BI22" s="52">
        <v>2</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0.88475219999999999</v>
      </c>
      <c r="F23" s="52">
        <v>10.41724</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2</v>
      </c>
      <c r="E24" s="52">
        <v>1.6363129999999999</v>
      </c>
      <c r="F24" s="52">
        <v>19.266269999999999</v>
      </c>
      <c r="G24" s="52">
        <v>0</v>
      </c>
      <c r="H24" s="52">
        <v>0</v>
      </c>
      <c r="I24" s="52">
        <v>0</v>
      </c>
      <c r="J24" s="52">
        <v>0</v>
      </c>
      <c r="K24" s="52">
        <v>2</v>
      </c>
      <c r="L24" s="52">
        <v>0</v>
      </c>
      <c r="M24" s="52">
        <v>0</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1</v>
      </c>
      <c r="AS24" s="52">
        <v>0</v>
      </c>
      <c r="AT24" s="52">
        <v>0</v>
      </c>
      <c r="AU24" s="52">
        <v>0</v>
      </c>
      <c r="AV24" s="52">
        <v>0</v>
      </c>
      <c r="AW24" s="52">
        <v>0</v>
      </c>
      <c r="AX24" s="52">
        <v>0</v>
      </c>
      <c r="AY24" s="52">
        <v>0</v>
      </c>
      <c r="AZ24" s="52">
        <v>0</v>
      </c>
      <c r="BA24" s="52">
        <v>0</v>
      </c>
      <c r="BB24" s="52">
        <v>0</v>
      </c>
      <c r="BC24" s="52">
        <v>0</v>
      </c>
      <c r="BD24" s="52">
        <v>0</v>
      </c>
      <c r="BE24" s="52">
        <v>0</v>
      </c>
      <c r="BF24" s="52">
        <v>1</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4</v>
      </c>
      <c r="E25" s="52">
        <v>2.0318390000000002</v>
      </c>
      <c r="F25" s="52">
        <v>23.923259999999999</v>
      </c>
      <c r="G25" s="52">
        <v>0</v>
      </c>
      <c r="H25" s="52">
        <v>0</v>
      </c>
      <c r="I25" s="52">
        <v>1</v>
      </c>
      <c r="J25" s="52">
        <v>1</v>
      </c>
      <c r="K25" s="52">
        <v>1</v>
      </c>
      <c r="L25" s="52">
        <v>0</v>
      </c>
      <c r="M25" s="52">
        <v>0</v>
      </c>
      <c r="N25" s="52">
        <v>1</v>
      </c>
      <c r="O25" s="52">
        <v>0</v>
      </c>
      <c r="P25" s="52">
        <v>3</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1</v>
      </c>
      <c r="AY25" s="52">
        <v>0</v>
      </c>
      <c r="AZ25" s="52">
        <v>0</v>
      </c>
      <c r="BA25" s="52">
        <v>0</v>
      </c>
      <c r="BB25" s="52">
        <v>0</v>
      </c>
      <c r="BC25" s="52">
        <v>2</v>
      </c>
      <c r="BD25" s="52">
        <v>1</v>
      </c>
      <c r="BE25" s="52">
        <v>2</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4</v>
      </c>
      <c r="E26" s="52">
        <v>3.1410490000000002</v>
      </c>
      <c r="F26" s="52">
        <v>36.983319999999999</v>
      </c>
      <c r="G26" s="52">
        <v>0</v>
      </c>
      <c r="H26" s="52">
        <v>0</v>
      </c>
      <c r="I26" s="52">
        <v>0</v>
      </c>
      <c r="J26" s="52">
        <v>2</v>
      </c>
      <c r="K26" s="52">
        <v>0</v>
      </c>
      <c r="L26" s="52">
        <v>2</v>
      </c>
      <c r="M26" s="52">
        <v>0</v>
      </c>
      <c r="N26" s="52">
        <v>0</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1</v>
      </c>
      <c r="AW26" s="52">
        <v>1</v>
      </c>
      <c r="AX26" s="52">
        <v>1</v>
      </c>
      <c r="AY26" s="52">
        <v>0</v>
      </c>
      <c r="AZ26" s="52">
        <v>0</v>
      </c>
      <c r="BA26" s="52">
        <v>0</v>
      </c>
      <c r="BB26" s="52">
        <v>0</v>
      </c>
      <c r="BC26" s="52">
        <v>0</v>
      </c>
      <c r="BD26" s="52">
        <v>1</v>
      </c>
      <c r="BE26" s="52">
        <v>1</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1</v>
      </c>
      <c r="E27" s="52">
        <v>1.001282</v>
      </c>
      <c r="F27" s="52">
        <v>11.78928</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12</v>
      </c>
      <c r="E28" s="52">
        <v>1.432369</v>
      </c>
      <c r="F28" s="52">
        <v>16.864989999999999</v>
      </c>
      <c r="G28" s="52">
        <v>1</v>
      </c>
      <c r="H28" s="52">
        <v>0</v>
      </c>
      <c r="I28" s="52">
        <v>0</v>
      </c>
      <c r="J28" s="52">
        <v>2</v>
      </c>
      <c r="K28" s="52">
        <v>3</v>
      </c>
      <c r="L28" s="52">
        <v>2</v>
      </c>
      <c r="M28" s="52">
        <v>4</v>
      </c>
      <c r="N28" s="52">
        <v>0</v>
      </c>
      <c r="O28" s="52">
        <v>0</v>
      </c>
      <c r="P28" s="52">
        <v>4</v>
      </c>
      <c r="Q28" s="52">
        <v>8</v>
      </c>
      <c r="R28" s="52">
        <v>0</v>
      </c>
      <c r="S28" s="52">
        <v>2</v>
      </c>
      <c r="T28" s="52">
        <v>3</v>
      </c>
      <c r="U28" s="52">
        <v>7</v>
      </c>
      <c r="V28" s="52">
        <v>1</v>
      </c>
      <c r="W28" s="52">
        <v>6</v>
      </c>
      <c r="X28" s="52">
        <v>0</v>
      </c>
      <c r="Y28" s="52">
        <v>0</v>
      </c>
      <c r="Z28" s="52">
        <v>6</v>
      </c>
      <c r="AA28" s="52">
        <v>0</v>
      </c>
      <c r="AB28" s="52">
        <v>0</v>
      </c>
      <c r="AC28" s="52">
        <v>4</v>
      </c>
      <c r="AD28" s="52">
        <v>3</v>
      </c>
      <c r="AE28" s="52">
        <v>2</v>
      </c>
      <c r="AF28" s="52">
        <v>0</v>
      </c>
      <c r="AG28" s="52">
        <v>0</v>
      </c>
      <c r="AH28" s="52">
        <v>3</v>
      </c>
      <c r="AI28" s="52">
        <v>0</v>
      </c>
      <c r="AJ28" s="52">
        <v>7</v>
      </c>
      <c r="AK28" s="52">
        <v>0</v>
      </c>
      <c r="AL28" s="52">
        <v>2</v>
      </c>
      <c r="AM28" s="52">
        <v>3</v>
      </c>
      <c r="AN28" s="52">
        <v>0</v>
      </c>
      <c r="AO28" s="52">
        <v>0</v>
      </c>
      <c r="AP28" s="52">
        <v>0</v>
      </c>
      <c r="AQ28" s="52">
        <v>2</v>
      </c>
      <c r="AR28" s="52">
        <v>0</v>
      </c>
      <c r="AS28" s="52">
        <v>1</v>
      </c>
      <c r="AT28" s="52">
        <v>1</v>
      </c>
      <c r="AU28" s="52">
        <v>1</v>
      </c>
      <c r="AV28" s="52">
        <v>1</v>
      </c>
      <c r="AW28" s="52">
        <v>1</v>
      </c>
      <c r="AX28" s="52">
        <v>2</v>
      </c>
      <c r="AY28" s="52">
        <v>1</v>
      </c>
      <c r="AZ28" s="52">
        <v>1</v>
      </c>
      <c r="BA28" s="52">
        <v>0</v>
      </c>
      <c r="BB28" s="52">
        <v>0</v>
      </c>
      <c r="BC28" s="52">
        <v>1</v>
      </c>
      <c r="BD28" s="52">
        <v>0</v>
      </c>
      <c r="BE28" s="52">
        <v>4</v>
      </c>
      <c r="BF28" s="52">
        <v>2</v>
      </c>
      <c r="BG28" s="52">
        <v>1</v>
      </c>
      <c r="BH28" s="52">
        <v>2</v>
      </c>
      <c r="BI28" s="52">
        <v>2</v>
      </c>
      <c r="BJ28" s="52">
        <v>1</v>
      </c>
      <c r="BK28" s="52">
        <v>0</v>
      </c>
      <c r="BL28" s="52">
        <v>3</v>
      </c>
      <c r="BM28" s="52">
        <v>9</v>
      </c>
      <c r="BN28" s="52">
        <v>3</v>
      </c>
      <c r="BO28" s="52">
        <v>1</v>
      </c>
      <c r="BP28" s="52">
        <v>0</v>
      </c>
      <c r="BQ28" s="52">
        <v>0</v>
      </c>
      <c r="BR28" s="52">
        <v>0</v>
      </c>
      <c r="BS28" s="52">
        <v>0</v>
      </c>
      <c r="BT28" s="52">
        <v>1</v>
      </c>
      <c r="BU28" s="52">
        <v>10</v>
      </c>
      <c r="BV28" s="52">
        <v>1</v>
      </c>
    </row>
    <row r="29" spans="1:74" s="52" customFormat="1" x14ac:dyDescent="0.15">
      <c r="A29" s="52">
        <v>271411</v>
      </c>
      <c r="B29" s="52" t="s">
        <v>494</v>
      </c>
      <c r="C29" s="52" t="s">
        <v>189</v>
      </c>
      <c r="D29" s="52">
        <v>1</v>
      </c>
      <c r="E29" s="52">
        <v>0.6829248</v>
      </c>
      <c r="F29" s="52">
        <v>8.040889</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494</v>
      </c>
      <c r="C30" s="52" t="s">
        <v>190</v>
      </c>
      <c r="D30" s="52">
        <v>2</v>
      </c>
      <c r="E30" s="52">
        <v>1.616959</v>
      </c>
      <c r="F30" s="52">
        <v>19.03838</v>
      </c>
      <c r="G30" s="52">
        <v>0</v>
      </c>
      <c r="H30" s="52">
        <v>0</v>
      </c>
      <c r="I30" s="52">
        <v>0</v>
      </c>
      <c r="J30" s="52">
        <v>0</v>
      </c>
      <c r="K30" s="52">
        <v>0</v>
      </c>
      <c r="L30" s="52">
        <v>0</v>
      </c>
      <c r="M30" s="52">
        <v>2</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1</v>
      </c>
      <c r="AX30" s="52">
        <v>0</v>
      </c>
      <c r="AY30" s="52">
        <v>0</v>
      </c>
      <c r="AZ30" s="52">
        <v>0</v>
      </c>
      <c r="BA30" s="52">
        <v>0</v>
      </c>
      <c r="BB30" s="52">
        <v>0</v>
      </c>
      <c r="BC30" s="52">
        <v>0</v>
      </c>
      <c r="BD30" s="52">
        <v>0</v>
      </c>
      <c r="BE30" s="52">
        <v>1</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494</v>
      </c>
      <c r="C31" s="52" t="s">
        <v>191</v>
      </c>
      <c r="D31" s="52">
        <v>3</v>
      </c>
      <c r="E31" s="52">
        <v>3.4663249999999999</v>
      </c>
      <c r="F31" s="52">
        <v>40.813180000000003</v>
      </c>
      <c r="G31" s="52">
        <v>1</v>
      </c>
      <c r="H31" s="52">
        <v>0</v>
      </c>
      <c r="I31" s="52">
        <v>0</v>
      </c>
      <c r="J31" s="52">
        <v>0</v>
      </c>
      <c r="K31" s="52">
        <v>1</v>
      </c>
      <c r="L31" s="52">
        <v>1</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1</v>
      </c>
      <c r="AZ31" s="52">
        <v>1</v>
      </c>
      <c r="BA31" s="52">
        <v>0</v>
      </c>
      <c r="BB31" s="52">
        <v>0</v>
      </c>
      <c r="BC31" s="52">
        <v>0</v>
      </c>
      <c r="BD31" s="52">
        <v>0</v>
      </c>
      <c r="BE31" s="52">
        <v>1</v>
      </c>
      <c r="BF31" s="52">
        <v>0</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494</v>
      </c>
      <c r="C32" s="52" t="s">
        <v>192</v>
      </c>
      <c r="D32" s="52">
        <v>1</v>
      </c>
      <c r="E32" s="52">
        <v>0.7220529</v>
      </c>
      <c r="F32" s="52">
        <v>8.5015909999999995</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271454</v>
      </c>
      <c r="B33" s="52" t="s">
        <v>494</v>
      </c>
      <c r="C33" s="52" t="s">
        <v>382</v>
      </c>
      <c r="D33" s="52">
        <v>1</v>
      </c>
      <c r="E33" s="52">
        <v>0.69389990000000001</v>
      </c>
      <c r="F33" s="52">
        <v>8.1701119999999996</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4</v>
      </c>
      <c r="E34" s="52">
        <v>2.5059520000000002</v>
      </c>
      <c r="F34" s="52">
        <v>29.505559999999999</v>
      </c>
      <c r="G34" s="52">
        <v>0</v>
      </c>
      <c r="H34" s="52">
        <v>0</v>
      </c>
      <c r="I34" s="52">
        <v>0</v>
      </c>
      <c r="J34" s="52">
        <v>2</v>
      </c>
      <c r="K34" s="52">
        <v>1</v>
      </c>
      <c r="L34" s="52">
        <v>1</v>
      </c>
      <c r="M34" s="52">
        <v>0</v>
      </c>
      <c r="N34" s="52">
        <v>0</v>
      </c>
      <c r="O34" s="52">
        <v>0</v>
      </c>
      <c r="P34" s="52">
        <v>0</v>
      </c>
      <c r="Q34" s="52">
        <v>4</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1</v>
      </c>
      <c r="AW34" s="52">
        <v>0</v>
      </c>
      <c r="AX34" s="52">
        <v>1</v>
      </c>
      <c r="AY34" s="52">
        <v>0</v>
      </c>
      <c r="AZ34" s="52">
        <v>0</v>
      </c>
      <c r="BA34" s="52">
        <v>0</v>
      </c>
      <c r="BB34" s="52">
        <v>0</v>
      </c>
      <c r="BC34" s="52">
        <v>1</v>
      </c>
      <c r="BD34" s="52">
        <v>0</v>
      </c>
      <c r="BE34" s="52">
        <v>1</v>
      </c>
      <c r="BF34" s="52">
        <v>0</v>
      </c>
      <c r="BG34" s="52">
        <v>1</v>
      </c>
      <c r="BH34" s="52">
        <v>0</v>
      </c>
      <c r="BI34" s="52">
        <v>1</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3</v>
      </c>
      <c r="E35" s="52">
        <v>1.5357050000000001</v>
      </c>
      <c r="F35" s="52">
        <v>18.081689999999998</v>
      </c>
      <c r="G35" s="52">
        <v>0</v>
      </c>
      <c r="H35" s="52">
        <v>0</v>
      </c>
      <c r="I35" s="52">
        <v>1</v>
      </c>
      <c r="J35" s="52">
        <v>0</v>
      </c>
      <c r="K35" s="52">
        <v>1</v>
      </c>
      <c r="L35" s="52">
        <v>0</v>
      </c>
      <c r="M35" s="52">
        <v>0</v>
      </c>
      <c r="N35" s="52">
        <v>1</v>
      </c>
      <c r="O35" s="52">
        <v>0</v>
      </c>
      <c r="P35" s="52">
        <v>2</v>
      </c>
      <c r="Q35" s="52">
        <v>1</v>
      </c>
      <c r="R35" s="52">
        <v>0</v>
      </c>
      <c r="S35" s="52">
        <v>0</v>
      </c>
      <c r="T35" s="52">
        <v>1</v>
      </c>
      <c r="U35" s="52">
        <v>2</v>
      </c>
      <c r="V35" s="52">
        <v>0</v>
      </c>
      <c r="W35" s="52">
        <v>2</v>
      </c>
      <c r="X35" s="52">
        <v>0</v>
      </c>
      <c r="Y35" s="52">
        <v>0</v>
      </c>
      <c r="Z35" s="52">
        <v>2</v>
      </c>
      <c r="AA35" s="52">
        <v>0</v>
      </c>
      <c r="AB35" s="52">
        <v>0</v>
      </c>
      <c r="AC35" s="52">
        <v>2</v>
      </c>
      <c r="AD35" s="52">
        <v>1</v>
      </c>
      <c r="AE35" s="52">
        <v>0</v>
      </c>
      <c r="AF35" s="52">
        <v>0</v>
      </c>
      <c r="AG35" s="52">
        <v>0</v>
      </c>
      <c r="AH35" s="52">
        <v>0</v>
      </c>
      <c r="AI35" s="52">
        <v>0</v>
      </c>
      <c r="AJ35" s="52">
        <v>2</v>
      </c>
      <c r="AK35" s="52">
        <v>0</v>
      </c>
      <c r="AL35" s="52">
        <v>0</v>
      </c>
      <c r="AM35" s="52">
        <v>1</v>
      </c>
      <c r="AN35" s="52">
        <v>0</v>
      </c>
      <c r="AO35" s="52">
        <v>0</v>
      </c>
      <c r="AP35" s="52">
        <v>0</v>
      </c>
      <c r="AQ35" s="52">
        <v>0</v>
      </c>
      <c r="AR35" s="52">
        <v>0</v>
      </c>
      <c r="AS35" s="52">
        <v>0</v>
      </c>
      <c r="AT35" s="52">
        <v>1</v>
      </c>
      <c r="AU35" s="52">
        <v>0</v>
      </c>
      <c r="AV35" s="52">
        <v>0</v>
      </c>
      <c r="AW35" s="52">
        <v>0</v>
      </c>
      <c r="AX35" s="52">
        <v>0</v>
      </c>
      <c r="AY35" s="52">
        <v>0</v>
      </c>
      <c r="AZ35" s="52">
        <v>0</v>
      </c>
      <c r="BA35" s="52">
        <v>2</v>
      </c>
      <c r="BB35" s="52">
        <v>0</v>
      </c>
      <c r="BC35" s="52">
        <v>0</v>
      </c>
      <c r="BD35" s="52">
        <v>0</v>
      </c>
      <c r="BE35" s="52">
        <v>1</v>
      </c>
      <c r="BF35" s="52">
        <v>1</v>
      </c>
      <c r="BG35" s="52">
        <v>0</v>
      </c>
      <c r="BH35" s="52">
        <v>1</v>
      </c>
      <c r="BI35" s="52">
        <v>0</v>
      </c>
      <c r="BJ35" s="52">
        <v>0</v>
      </c>
      <c r="BK35" s="52">
        <v>0</v>
      </c>
      <c r="BL35" s="52">
        <v>1</v>
      </c>
      <c r="BM35" s="52">
        <v>2</v>
      </c>
      <c r="BN35" s="52">
        <v>0</v>
      </c>
      <c r="BO35" s="52">
        <v>1</v>
      </c>
      <c r="BP35" s="52">
        <v>0</v>
      </c>
      <c r="BQ35" s="52">
        <v>0</v>
      </c>
      <c r="BR35" s="52">
        <v>0</v>
      </c>
      <c r="BS35" s="52">
        <v>0</v>
      </c>
      <c r="BT35" s="52">
        <v>0</v>
      </c>
      <c r="BU35" s="52">
        <v>3</v>
      </c>
      <c r="BV35" s="52">
        <v>0</v>
      </c>
    </row>
    <row r="36" spans="1:74" s="52" customFormat="1" x14ac:dyDescent="0.15">
      <c r="A36" s="52">
        <v>272035</v>
      </c>
      <c r="B36" s="52" t="s">
        <v>194</v>
      </c>
      <c r="C36" s="52" t="s">
        <v>494</v>
      </c>
      <c r="D36" s="52">
        <v>5</v>
      </c>
      <c r="E36" s="52">
        <v>1.2297309999999999</v>
      </c>
      <c r="F36" s="52">
        <v>14.479089999999999</v>
      </c>
      <c r="G36" s="52">
        <v>2</v>
      </c>
      <c r="H36" s="52">
        <v>1</v>
      </c>
      <c r="I36" s="52">
        <v>0</v>
      </c>
      <c r="J36" s="52">
        <v>0</v>
      </c>
      <c r="K36" s="52">
        <v>2</v>
      </c>
      <c r="L36" s="52">
        <v>0</v>
      </c>
      <c r="M36" s="52">
        <v>0</v>
      </c>
      <c r="N36" s="52">
        <v>0</v>
      </c>
      <c r="O36" s="52">
        <v>0</v>
      </c>
      <c r="P36" s="52">
        <v>5</v>
      </c>
      <c r="Q36" s="52">
        <v>0</v>
      </c>
      <c r="R36" s="52">
        <v>0</v>
      </c>
      <c r="S36" s="52">
        <v>0</v>
      </c>
      <c r="T36" s="52">
        <v>2</v>
      </c>
      <c r="U36" s="52">
        <v>3</v>
      </c>
      <c r="V36" s="52">
        <v>2</v>
      </c>
      <c r="W36" s="52">
        <v>1</v>
      </c>
      <c r="X36" s="52">
        <v>0</v>
      </c>
      <c r="Y36" s="52">
        <v>0</v>
      </c>
      <c r="Z36" s="52">
        <v>0</v>
      </c>
      <c r="AA36" s="52">
        <v>1</v>
      </c>
      <c r="AB36" s="52">
        <v>0</v>
      </c>
      <c r="AC36" s="52">
        <v>2</v>
      </c>
      <c r="AD36" s="52">
        <v>2</v>
      </c>
      <c r="AE36" s="52">
        <v>0</v>
      </c>
      <c r="AF36" s="52">
        <v>0</v>
      </c>
      <c r="AG36" s="52">
        <v>0</v>
      </c>
      <c r="AH36" s="52">
        <v>1</v>
      </c>
      <c r="AI36" s="52">
        <v>0</v>
      </c>
      <c r="AJ36" s="52">
        <v>3</v>
      </c>
      <c r="AK36" s="52">
        <v>0</v>
      </c>
      <c r="AL36" s="52">
        <v>0</v>
      </c>
      <c r="AM36" s="52">
        <v>2</v>
      </c>
      <c r="AN36" s="52">
        <v>0</v>
      </c>
      <c r="AO36" s="52">
        <v>0</v>
      </c>
      <c r="AP36" s="52">
        <v>0</v>
      </c>
      <c r="AQ36" s="52">
        <v>0</v>
      </c>
      <c r="AR36" s="52">
        <v>0</v>
      </c>
      <c r="AS36" s="52">
        <v>1</v>
      </c>
      <c r="AT36" s="52">
        <v>1</v>
      </c>
      <c r="AU36" s="52">
        <v>1</v>
      </c>
      <c r="AV36" s="52">
        <v>0</v>
      </c>
      <c r="AW36" s="52">
        <v>0</v>
      </c>
      <c r="AX36" s="52">
        <v>0</v>
      </c>
      <c r="AY36" s="52">
        <v>0</v>
      </c>
      <c r="AZ36" s="52">
        <v>1</v>
      </c>
      <c r="BA36" s="52">
        <v>0</v>
      </c>
      <c r="BB36" s="52">
        <v>0</v>
      </c>
      <c r="BC36" s="52">
        <v>1</v>
      </c>
      <c r="BD36" s="52">
        <v>2</v>
      </c>
      <c r="BE36" s="52">
        <v>1</v>
      </c>
      <c r="BF36" s="52">
        <v>0</v>
      </c>
      <c r="BG36" s="52">
        <v>2</v>
      </c>
      <c r="BH36" s="52">
        <v>0</v>
      </c>
      <c r="BI36" s="52">
        <v>0</v>
      </c>
      <c r="BJ36" s="52">
        <v>0</v>
      </c>
      <c r="BK36" s="52">
        <v>0</v>
      </c>
      <c r="BL36" s="52">
        <v>1</v>
      </c>
      <c r="BM36" s="52">
        <v>3</v>
      </c>
      <c r="BN36" s="52">
        <v>0</v>
      </c>
      <c r="BO36" s="52">
        <v>2</v>
      </c>
      <c r="BP36" s="52">
        <v>1</v>
      </c>
      <c r="BQ36" s="52">
        <v>1</v>
      </c>
      <c r="BR36" s="52">
        <v>0</v>
      </c>
      <c r="BS36" s="52">
        <v>0</v>
      </c>
      <c r="BT36" s="52">
        <v>0</v>
      </c>
      <c r="BU36" s="52">
        <v>5</v>
      </c>
      <c r="BV36" s="52">
        <v>0</v>
      </c>
    </row>
    <row r="37" spans="1:74" s="52" customFormat="1" x14ac:dyDescent="0.15">
      <c r="A37" s="52">
        <v>272043</v>
      </c>
      <c r="B37" s="52" t="s">
        <v>195</v>
      </c>
      <c r="C37" s="52" t="s">
        <v>494</v>
      </c>
      <c r="D37" s="52">
        <v>3</v>
      </c>
      <c r="E37" s="52">
        <v>2.8942160000000001</v>
      </c>
      <c r="F37" s="52">
        <v>34.077060000000003</v>
      </c>
      <c r="G37" s="52">
        <v>0</v>
      </c>
      <c r="H37" s="52">
        <v>0</v>
      </c>
      <c r="I37" s="52">
        <v>0</v>
      </c>
      <c r="J37" s="52">
        <v>1</v>
      </c>
      <c r="K37" s="52">
        <v>0</v>
      </c>
      <c r="L37" s="52">
        <v>0</v>
      </c>
      <c r="M37" s="52">
        <v>1</v>
      </c>
      <c r="N37" s="52">
        <v>1</v>
      </c>
      <c r="O37" s="52">
        <v>0</v>
      </c>
      <c r="P37" s="52">
        <v>1</v>
      </c>
      <c r="Q37" s="52">
        <v>2</v>
      </c>
      <c r="R37" s="52">
        <v>0</v>
      </c>
      <c r="S37" s="52">
        <v>1</v>
      </c>
      <c r="T37" s="52">
        <v>0</v>
      </c>
      <c r="U37" s="52">
        <v>2</v>
      </c>
      <c r="V37" s="52">
        <v>0</v>
      </c>
      <c r="W37" s="52">
        <v>2</v>
      </c>
      <c r="X37" s="52">
        <v>0</v>
      </c>
      <c r="Y37" s="52">
        <v>0</v>
      </c>
      <c r="Z37" s="52">
        <v>1</v>
      </c>
      <c r="AA37" s="52">
        <v>1</v>
      </c>
      <c r="AB37" s="52">
        <v>0</v>
      </c>
      <c r="AC37" s="52">
        <v>0</v>
      </c>
      <c r="AD37" s="52">
        <v>0</v>
      </c>
      <c r="AE37" s="52">
        <v>1</v>
      </c>
      <c r="AF37" s="52">
        <v>2</v>
      </c>
      <c r="AG37" s="52">
        <v>0</v>
      </c>
      <c r="AH37" s="52">
        <v>0</v>
      </c>
      <c r="AI37" s="52">
        <v>0</v>
      </c>
      <c r="AJ37" s="52">
        <v>0</v>
      </c>
      <c r="AK37" s="52">
        <v>0</v>
      </c>
      <c r="AL37" s="52">
        <v>1</v>
      </c>
      <c r="AM37" s="52">
        <v>2</v>
      </c>
      <c r="AN37" s="52">
        <v>0</v>
      </c>
      <c r="AO37" s="52">
        <v>0</v>
      </c>
      <c r="AP37" s="52">
        <v>0</v>
      </c>
      <c r="AQ37" s="52">
        <v>0</v>
      </c>
      <c r="AR37" s="52">
        <v>1</v>
      </c>
      <c r="AS37" s="52">
        <v>0</v>
      </c>
      <c r="AT37" s="52">
        <v>0</v>
      </c>
      <c r="AU37" s="52">
        <v>0</v>
      </c>
      <c r="AV37" s="52">
        <v>0</v>
      </c>
      <c r="AW37" s="52">
        <v>0</v>
      </c>
      <c r="AX37" s="52">
        <v>0</v>
      </c>
      <c r="AY37" s="52">
        <v>0</v>
      </c>
      <c r="AZ37" s="52">
        <v>0</v>
      </c>
      <c r="BA37" s="52">
        <v>1</v>
      </c>
      <c r="BB37" s="52">
        <v>0</v>
      </c>
      <c r="BC37" s="52">
        <v>1</v>
      </c>
      <c r="BD37" s="52">
        <v>0</v>
      </c>
      <c r="BE37" s="52">
        <v>1</v>
      </c>
      <c r="BF37" s="52">
        <v>1</v>
      </c>
      <c r="BG37" s="52">
        <v>0</v>
      </c>
      <c r="BH37" s="52">
        <v>1</v>
      </c>
      <c r="BI37" s="52">
        <v>0</v>
      </c>
      <c r="BJ37" s="52">
        <v>0</v>
      </c>
      <c r="BK37" s="52">
        <v>0</v>
      </c>
      <c r="BL37" s="52">
        <v>0</v>
      </c>
      <c r="BM37" s="52">
        <v>3</v>
      </c>
      <c r="BN37" s="52">
        <v>2</v>
      </c>
      <c r="BO37" s="52">
        <v>0</v>
      </c>
      <c r="BP37" s="52">
        <v>0</v>
      </c>
      <c r="BQ37" s="52">
        <v>0</v>
      </c>
      <c r="BR37" s="52">
        <v>0</v>
      </c>
      <c r="BS37" s="52">
        <v>0</v>
      </c>
      <c r="BT37" s="52">
        <v>0</v>
      </c>
      <c r="BU37" s="52">
        <v>1</v>
      </c>
      <c r="BV37" s="52">
        <v>2</v>
      </c>
    </row>
    <row r="38" spans="1:74" s="52" customFormat="1" x14ac:dyDescent="0.15">
      <c r="A38" s="52">
        <v>272051</v>
      </c>
      <c r="B38" s="52" t="s">
        <v>196</v>
      </c>
      <c r="C38" s="52" t="s">
        <v>494</v>
      </c>
      <c r="D38" s="52">
        <v>6</v>
      </c>
      <c r="E38" s="52">
        <v>1.6141399999999999</v>
      </c>
      <c r="F38" s="52">
        <v>19.005199999999999</v>
      </c>
      <c r="G38" s="52">
        <v>0</v>
      </c>
      <c r="H38" s="52">
        <v>1</v>
      </c>
      <c r="I38" s="52">
        <v>1</v>
      </c>
      <c r="J38" s="52">
        <v>0</v>
      </c>
      <c r="K38" s="52">
        <v>2</v>
      </c>
      <c r="L38" s="52">
        <v>1</v>
      </c>
      <c r="M38" s="52">
        <v>0</v>
      </c>
      <c r="N38" s="52">
        <v>1</v>
      </c>
      <c r="O38" s="52">
        <v>0</v>
      </c>
      <c r="P38" s="52">
        <v>5</v>
      </c>
      <c r="Q38" s="52">
        <v>1</v>
      </c>
      <c r="R38" s="52">
        <v>0</v>
      </c>
      <c r="S38" s="52">
        <v>0</v>
      </c>
      <c r="T38" s="52">
        <v>2</v>
      </c>
      <c r="U38" s="52">
        <v>4</v>
      </c>
      <c r="V38" s="52">
        <v>1</v>
      </c>
      <c r="W38" s="52">
        <v>3</v>
      </c>
      <c r="X38" s="52">
        <v>1</v>
      </c>
      <c r="Y38" s="52">
        <v>0</v>
      </c>
      <c r="Z38" s="52">
        <v>2</v>
      </c>
      <c r="AA38" s="52">
        <v>0</v>
      </c>
      <c r="AB38" s="52">
        <v>0</v>
      </c>
      <c r="AC38" s="52">
        <v>4</v>
      </c>
      <c r="AD38" s="52">
        <v>1</v>
      </c>
      <c r="AE38" s="52">
        <v>0</v>
      </c>
      <c r="AF38" s="52">
        <v>0</v>
      </c>
      <c r="AG38" s="52">
        <v>0</v>
      </c>
      <c r="AH38" s="52">
        <v>1</v>
      </c>
      <c r="AI38" s="52">
        <v>0</v>
      </c>
      <c r="AJ38" s="52">
        <v>5</v>
      </c>
      <c r="AK38" s="52">
        <v>0</v>
      </c>
      <c r="AL38" s="52">
        <v>0</v>
      </c>
      <c r="AM38" s="52">
        <v>1</v>
      </c>
      <c r="AN38" s="52">
        <v>0</v>
      </c>
      <c r="AO38" s="52">
        <v>0</v>
      </c>
      <c r="AP38" s="52">
        <v>0</v>
      </c>
      <c r="AQ38" s="52">
        <v>0</v>
      </c>
      <c r="AR38" s="52">
        <v>1</v>
      </c>
      <c r="AS38" s="52">
        <v>0</v>
      </c>
      <c r="AT38" s="52">
        <v>1</v>
      </c>
      <c r="AU38" s="52">
        <v>0</v>
      </c>
      <c r="AV38" s="52">
        <v>1</v>
      </c>
      <c r="AW38" s="52">
        <v>0</v>
      </c>
      <c r="AX38" s="52">
        <v>2</v>
      </c>
      <c r="AY38" s="52">
        <v>0</v>
      </c>
      <c r="AZ38" s="52">
        <v>0</v>
      </c>
      <c r="BA38" s="52">
        <v>0</v>
      </c>
      <c r="BB38" s="52">
        <v>0</v>
      </c>
      <c r="BC38" s="52">
        <v>1</v>
      </c>
      <c r="BD38" s="52">
        <v>1</v>
      </c>
      <c r="BE38" s="52">
        <v>2</v>
      </c>
      <c r="BF38" s="52">
        <v>0</v>
      </c>
      <c r="BG38" s="52">
        <v>1</v>
      </c>
      <c r="BH38" s="52">
        <v>0</v>
      </c>
      <c r="BI38" s="52">
        <v>0</v>
      </c>
      <c r="BJ38" s="52">
        <v>2</v>
      </c>
      <c r="BK38" s="52">
        <v>0</v>
      </c>
      <c r="BL38" s="52">
        <v>1</v>
      </c>
      <c r="BM38" s="52">
        <v>4</v>
      </c>
      <c r="BN38" s="52">
        <v>2</v>
      </c>
      <c r="BO38" s="52">
        <v>1</v>
      </c>
      <c r="BP38" s="52">
        <v>0</v>
      </c>
      <c r="BQ38" s="52">
        <v>0</v>
      </c>
      <c r="BR38" s="52">
        <v>1</v>
      </c>
      <c r="BS38" s="52">
        <v>0</v>
      </c>
      <c r="BT38" s="52">
        <v>1</v>
      </c>
      <c r="BU38" s="52">
        <v>4</v>
      </c>
      <c r="BV38" s="52">
        <v>1</v>
      </c>
    </row>
    <row r="39" spans="1:74" s="52" customFormat="1" x14ac:dyDescent="0.15">
      <c r="A39" s="52">
        <v>272060</v>
      </c>
      <c r="B39" s="52" t="s">
        <v>282</v>
      </c>
      <c r="C39" s="52" t="s">
        <v>494</v>
      </c>
      <c r="D39" s="52">
        <v>1</v>
      </c>
      <c r="E39" s="52">
        <v>1.33647</v>
      </c>
      <c r="F39" s="52">
        <v>15.735849999999999</v>
      </c>
      <c r="G39" s="52">
        <v>0</v>
      </c>
      <c r="H39" s="52">
        <v>0</v>
      </c>
      <c r="I39" s="52">
        <v>0</v>
      </c>
      <c r="J39" s="52">
        <v>1</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272078</v>
      </c>
      <c r="B40" s="52" t="s">
        <v>197</v>
      </c>
      <c r="C40" s="52" t="s">
        <v>494</v>
      </c>
      <c r="D40" s="52">
        <v>6</v>
      </c>
      <c r="E40" s="52">
        <v>1.7021470000000001</v>
      </c>
      <c r="F40" s="52">
        <v>20.041409999999999</v>
      </c>
      <c r="G40" s="52">
        <v>0</v>
      </c>
      <c r="H40" s="52">
        <v>1</v>
      </c>
      <c r="I40" s="52">
        <v>0</v>
      </c>
      <c r="J40" s="52">
        <v>2</v>
      </c>
      <c r="K40" s="52">
        <v>0</v>
      </c>
      <c r="L40" s="52">
        <v>2</v>
      </c>
      <c r="M40" s="52">
        <v>0</v>
      </c>
      <c r="N40" s="52">
        <v>1</v>
      </c>
      <c r="O40" s="52">
        <v>0</v>
      </c>
      <c r="P40" s="52">
        <v>3</v>
      </c>
      <c r="Q40" s="52">
        <v>3</v>
      </c>
      <c r="R40" s="52">
        <v>0</v>
      </c>
      <c r="S40" s="52">
        <v>0</v>
      </c>
      <c r="T40" s="52">
        <v>1</v>
      </c>
      <c r="U40" s="52">
        <v>5</v>
      </c>
      <c r="V40" s="52">
        <v>1</v>
      </c>
      <c r="W40" s="52">
        <v>4</v>
      </c>
      <c r="X40" s="52">
        <v>1</v>
      </c>
      <c r="Y40" s="52">
        <v>0</v>
      </c>
      <c r="Z40" s="52">
        <v>2</v>
      </c>
      <c r="AA40" s="52">
        <v>1</v>
      </c>
      <c r="AB40" s="52">
        <v>0</v>
      </c>
      <c r="AC40" s="52">
        <v>5</v>
      </c>
      <c r="AD40" s="52">
        <v>0</v>
      </c>
      <c r="AE40" s="52">
        <v>0</v>
      </c>
      <c r="AF40" s="52">
        <v>0</v>
      </c>
      <c r="AG40" s="52">
        <v>0</v>
      </c>
      <c r="AH40" s="52">
        <v>1</v>
      </c>
      <c r="AI40" s="52">
        <v>0</v>
      </c>
      <c r="AJ40" s="52">
        <v>4</v>
      </c>
      <c r="AK40" s="52">
        <v>1</v>
      </c>
      <c r="AL40" s="52">
        <v>0</v>
      </c>
      <c r="AM40" s="52">
        <v>0</v>
      </c>
      <c r="AN40" s="52">
        <v>1</v>
      </c>
      <c r="AO40" s="52">
        <v>0</v>
      </c>
      <c r="AP40" s="52">
        <v>0</v>
      </c>
      <c r="AQ40" s="52">
        <v>1</v>
      </c>
      <c r="AR40" s="52">
        <v>0</v>
      </c>
      <c r="AS40" s="52">
        <v>1</v>
      </c>
      <c r="AT40" s="52">
        <v>0</v>
      </c>
      <c r="AU40" s="52">
        <v>0</v>
      </c>
      <c r="AV40" s="52">
        <v>0</v>
      </c>
      <c r="AW40" s="52">
        <v>0</v>
      </c>
      <c r="AX40" s="52">
        <v>2</v>
      </c>
      <c r="AY40" s="52">
        <v>1</v>
      </c>
      <c r="AZ40" s="52">
        <v>0</v>
      </c>
      <c r="BA40" s="52">
        <v>0</v>
      </c>
      <c r="BB40" s="52">
        <v>0</v>
      </c>
      <c r="BC40" s="52">
        <v>1</v>
      </c>
      <c r="BD40" s="52">
        <v>1</v>
      </c>
      <c r="BE40" s="52">
        <v>1</v>
      </c>
      <c r="BF40" s="52">
        <v>1</v>
      </c>
      <c r="BG40" s="52">
        <v>0</v>
      </c>
      <c r="BH40" s="52">
        <v>1</v>
      </c>
      <c r="BI40" s="52">
        <v>1</v>
      </c>
      <c r="BJ40" s="52">
        <v>0</v>
      </c>
      <c r="BK40" s="52">
        <v>1</v>
      </c>
      <c r="BL40" s="52">
        <v>2</v>
      </c>
      <c r="BM40" s="52">
        <v>6</v>
      </c>
      <c r="BN40" s="52">
        <v>1</v>
      </c>
      <c r="BO40" s="52">
        <v>0</v>
      </c>
      <c r="BP40" s="52">
        <v>1</v>
      </c>
      <c r="BQ40" s="52">
        <v>0</v>
      </c>
      <c r="BR40" s="52">
        <v>1</v>
      </c>
      <c r="BS40" s="52">
        <v>0</v>
      </c>
      <c r="BT40" s="52">
        <v>1</v>
      </c>
      <c r="BU40" s="52">
        <v>5</v>
      </c>
      <c r="BV40" s="52">
        <v>0</v>
      </c>
    </row>
    <row r="41" spans="1:74" s="52" customFormat="1" x14ac:dyDescent="0.15">
      <c r="A41" s="52">
        <v>272086</v>
      </c>
      <c r="B41" s="52" t="s">
        <v>198</v>
      </c>
      <c r="C41" s="52" t="s">
        <v>494</v>
      </c>
      <c r="D41" s="52">
        <v>5</v>
      </c>
      <c r="E41" s="52">
        <v>5.7488450000000002</v>
      </c>
      <c r="F41" s="52">
        <v>67.688010000000006</v>
      </c>
      <c r="G41" s="52">
        <v>0</v>
      </c>
      <c r="H41" s="52">
        <v>0</v>
      </c>
      <c r="I41" s="52">
        <v>0</v>
      </c>
      <c r="J41" s="52">
        <v>1</v>
      </c>
      <c r="K41" s="52">
        <v>1</v>
      </c>
      <c r="L41" s="52">
        <v>1</v>
      </c>
      <c r="M41" s="52">
        <v>1</v>
      </c>
      <c r="N41" s="52">
        <v>1</v>
      </c>
      <c r="O41" s="52">
        <v>0</v>
      </c>
      <c r="P41" s="52">
        <v>4</v>
      </c>
      <c r="Q41" s="52">
        <v>1</v>
      </c>
      <c r="R41" s="52">
        <v>0</v>
      </c>
      <c r="S41" s="52">
        <v>0</v>
      </c>
      <c r="T41" s="52">
        <v>2</v>
      </c>
      <c r="U41" s="52">
        <v>3</v>
      </c>
      <c r="V41" s="52">
        <v>0</v>
      </c>
      <c r="W41" s="52">
        <v>3</v>
      </c>
      <c r="X41" s="52">
        <v>0</v>
      </c>
      <c r="Y41" s="52">
        <v>0</v>
      </c>
      <c r="Z41" s="52">
        <v>3</v>
      </c>
      <c r="AA41" s="52">
        <v>0</v>
      </c>
      <c r="AB41" s="52">
        <v>0</v>
      </c>
      <c r="AC41" s="52">
        <v>2</v>
      </c>
      <c r="AD41" s="52">
        <v>1</v>
      </c>
      <c r="AE41" s="52">
        <v>1</v>
      </c>
      <c r="AF41" s="52">
        <v>0</v>
      </c>
      <c r="AG41" s="52">
        <v>0</v>
      </c>
      <c r="AH41" s="52">
        <v>1</v>
      </c>
      <c r="AI41" s="52">
        <v>0</v>
      </c>
      <c r="AJ41" s="52">
        <v>2</v>
      </c>
      <c r="AK41" s="52">
        <v>0</v>
      </c>
      <c r="AL41" s="52">
        <v>1</v>
      </c>
      <c r="AM41" s="52">
        <v>1</v>
      </c>
      <c r="AN41" s="52">
        <v>1</v>
      </c>
      <c r="AO41" s="52">
        <v>0</v>
      </c>
      <c r="AP41" s="52">
        <v>0</v>
      </c>
      <c r="AQ41" s="52">
        <v>1</v>
      </c>
      <c r="AR41" s="52">
        <v>0</v>
      </c>
      <c r="AS41" s="52">
        <v>0</v>
      </c>
      <c r="AT41" s="52">
        <v>0</v>
      </c>
      <c r="AU41" s="52">
        <v>0</v>
      </c>
      <c r="AV41" s="52">
        <v>1</v>
      </c>
      <c r="AW41" s="52">
        <v>1</v>
      </c>
      <c r="AX41" s="52">
        <v>0</v>
      </c>
      <c r="AY41" s="52">
        <v>0</v>
      </c>
      <c r="AZ41" s="52">
        <v>1</v>
      </c>
      <c r="BA41" s="52">
        <v>0</v>
      </c>
      <c r="BB41" s="52">
        <v>0</v>
      </c>
      <c r="BC41" s="52">
        <v>1</v>
      </c>
      <c r="BD41" s="52">
        <v>0</v>
      </c>
      <c r="BE41" s="52">
        <v>0</v>
      </c>
      <c r="BF41" s="52">
        <v>0</v>
      </c>
      <c r="BG41" s="52">
        <v>3</v>
      </c>
      <c r="BH41" s="52">
        <v>0</v>
      </c>
      <c r="BI41" s="52">
        <v>1</v>
      </c>
      <c r="BJ41" s="52">
        <v>1</v>
      </c>
      <c r="BK41" s="52">
        <v>0</v>
      </c>
      <c r="BL41" s="52">
        <v>1</v>
      </c>
      <c r="BM41" s="52">
        <v>4</v>
      </c>
      <c r="BN41" s="52">
        <v>0</v>
      </c>
      <c r="BO41" s="52">
        <v>0</v>
      </c>
      <c r="BP41" s="52">
        <v>0</v>
      </c>
      <c r="BQ41" s="52">
        <v>0</v>
      </c>
      <c r="BR41" s="52">
        <v>0</v>
      </c>
      <c r="BS41" s="52">
        <v>0</v>
      </c>
      <c r="BT41" s="52">
        <v>1</v>
      </c>
      <c r="BU41" s="52">
        <v>4</v>
      </c>
      <c r="BV41" s="52">
        <v>0</v>
      </c>
    </row>
    <row r="42" spans="1:74" s="52" customFormat="1" x14ac:dyDescent="0.15">
      <c r="A42" s="52">
        <v>272094</v>
      </c>
      <c r="B42" s="52" t="s">
        <v>199</v>
      </c>
      <c r="C42" s="52" t="s">
        <v>494</v>
      </c>
      <c r="D42" s="52">
        <v>1</v>
      </c>
      <c r="E42" s="52">
        <v>0.69706820000000003</v>
      </c>
      <c r="F42" s="52">
        <v>8.2074160000000003</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272108</v>
      </c>
      <c r="B43" s="52" t="s">
        <v>200</v>
      </c>
      <c r="C43" s="52" t="s">
        <v>494</v>
      </c>
      <c r="D43" s="52">
        <v>6</v>
      </c>
      <c r="E43" s="52">
        <v>1.490391</v>
      </c>
      <c r="F43" s="52">
        <v>17.54815</v>
      </c>
      <c r="G43" s="52">
        <v>0</v>
      </c>
      <c r="H43" s="52">
        <v>1</v>
      </c>
      <c r="I43" s="52">
        <v>2</v>
      </c>
      <c r="J43" s="52">
        <v>1</v>
      </c>
      <c r="K43" s="52">
        <v>1</v>
      </c>
      <c r="L43" s="52">
        <v>0</v>
      </c>
      <c r="M43" s="52">
        <v>1</v>
      </c>
      <c r="N43" s="52">
        <v>0</v>
      </c>
      <c r="O43" s="52">
        <v>0</v>
      </c>
      <c r="P43" s="52">
        <v>5</v>
      </c>
      <c r="Q43" s="52">
        <v>1</v>
      </c>
      <c r="R43" s="52">
        <v>0</v>
      </c>
      <c r="S43" s="52">
        <v>1</v>
      </c>
      <c r="T43" s="52">
        <v>1</v>
      </c>
      <c r="U43" s="52">
        <v>4</v>
      </c>
      <c r="V43" s="52">
        <v>0</v>
      </c>
      <c r="W43" s="52">
        <v>4</v>
      </c>
      <c r="X43" s="52">
        <v>1</v>
      </c>
      <c r="Y43" s="52">
        <v>0</v>
      </c>
      <c r="Z43" s="52">
        <v>2</v>
      </c>
      <c r="AA43" s="52">
        <v>1</v>
      </c>
      <c r="AB43" s="52">
        <v>0</v>
      </c>
      <c r="AC43" s="52">
        <v>2</v>
      </c>
      <c r="AD43" s="52">
        <v>1</v>
      </c>
      <c r="AE43" s="52">
        <v>1</v>
      </c>
      <c r="AF43" s="52">
        <v>1</v>
      </c>
      <c r="AG43" s="52">
        <v>0</v>
      </c>
      <c r="AH43" s="52">
        <v>1</v>
      </c>
      <c r="AI43" s="52">
        <v>0</v>
      </c>
      <c r="AJ43" s="52">
        <v>3</v>
      </c>
      <c r="AK43" s="52">
        <v>0</v>
      </c>
      <c r="AL43" s="52">
        <v>1</v>
      </c>
      <c r="AM43" s="52">
        <v>1</v>
      </c>
      <c r="AN43" s="52">
        <v>0</v>
      </c>
      <c r="AO43" s="52">
        <v>1</v>
      </c>
      <c r="AP43" s="52">
        <v>0</v>
      </c>
      <c r="AQ43" s="52">
        <v>0</v>
      </c>
      <c r="AR43" s="52">
        <v>0</v>
      </c>
      <c r="AS43" s="52">
        <v>0</v>
      </c>
      <c r="AT43" s="52">
        <v>0</v>
      </c>
      <c r="AU43" s="52">
        <v>0</v>
      </c>
      <c r="AV43" s="52">
        <v>0</v>
      </c>
      <c r="AW43" s="52">
        <v>0</v>
      </c>
      <c r="AX43" s="52">
        <v>1</v>
      </c>
      <c r="AY43" s="52">
        <v>1</v>
      </c>
      <c r="AZ43" s="52">
        <v>1</v>
      </c>
      <c r="BA43" s="52">
        <v>0</v>
      </c>
      <c r="BB43" s="52">
        <v>0</v>
      </c>
      <c r="BC43" s="52">
        <v>3</v>
      </c>
      <c r="BD43" s="52">
        <v>0</v>
      </c>
      <c r="BE43" s="52">
        <v>1</v>
      </c>
      <c r="BF43" s="52">
        <v>1</v>
      </c>
      <c r="BG43" s="52">
        <v>1</v>
      </c>
      <c r="BH43" s="52">
        <v>1</v>
      </c>
      <c r="BI43" s="52">
        <v>0</v>
      </c>
      <c r="BJ43" s="52">
        <v>2</v>
      </c>
      <c r="BK43" s="52">
        <v>0</v>
      </c>
      <c r="BL43" s="52">
        <v>2</v>
      </c>
      <c r="BM43" s="52">
        <v>5</v>
      </c>
      <c r="BN43" s="52">
        <v>0</v>
      </c>
      <c r="BO43" s="52">
        <v>0</v>
      </c>
      <c r="BP43" s="52">
        <v>0</v>
      </c>
      <c r="BQ43" s="52">
        <v>0</v>
      </c>
      <c r="BR43" s="52">
        <v>0</v>
      </c>
      <c r="BS43" s="52">
        <v>0</v>
      </c>
      <c r="BT43" s="52">
        <v>1</v>
      </c>
      <c r="BU43" s="52">
        <v>5</v>
      </c>
      <c r="BV43" s="52">
        <v>0</v>
      </c>
    </row>
    <row r="44" spans="1:74" s="52" customFormat="1" x14ac:dyDescent="0.15">
      <c r="A44" s="52">
        <v>272116</v>
      </c>
      <c r="B44" s="52" t="s">
        <v>201</v>
      </c>
      <c r="C44" s="52" t="s">
        <v>494</v>
      </c>
      <c r="D44" s="52">
        <v>3</v>
      </c>
      <c r="E44" s="52">
        <v>1.0637620000000001</v>
      </c>
      <c r="F44" s="52">
        <v>12.524940000000001</v>
      </c>
      <c r="G44" s="52">
        <v>0</v>
      </c>
      <c r="H44" s="52">
        <v>0</v>
      </c>
      <c r="I44" s="52">
        <v>0</v>
      </c>
      <c r="J44" s="52">
        <v>0</v>
      </c>
      <c r="K44" s="52">
        <v>2</v>
      </c>
      <c r="L44" s="52">
        <v>0</v>
      </c>
      <c r="M44" s="52">
        <v>1</v>
      </c>
      <c r="N44" s="52">
        <v>0</v>
      </c>
      <c r="O44" s="52">
        <v>0</v>
      </c>
      <c r="P44" s="52">
        <v>2</v>
      </c>
      <c r="Q44" s="52">
        <v>1</v>
      </c>
      <c r="R44" s="52">
        <v>0</v>
      </c>
      <c r="S44" s="52">
        <v>0</v>
      </c>
      <c r="T44" s="52">
        <v>0</v>
      </c>
      <c r="U44" s="52">
        <v>3</v>
      </c>
      <c r="V44" s="52">
        <v>0</v>
      </c>
      <c r="W44" s="52">
        <v>3</v>
      </c>
      <c r="X44" s="52">
        <v>1</v>
      </c>
      <c r="Y44" s="52">
        <v>0</v>
      </c>
      <c r="Z44" s="52">
        <v>1</v>
      </c>
      <c r="AA44" s="52">
        <v>1</v>
      </c>
      <c r="AB44" s="52">
        <v>0</v>
      </c>
      <c r="AC44" s="52">
        <v>2</v>
      </c>
      <c r="AD44" s="52">
        <v>0</v>
      </c>
      <c r="AE44" s="52">
        <v>0</v>
      </c>
      <c r="AF44" s="52">
        <v>0</v>
      </c>
      <c r="AG44" s="52">
        <v>0</v>
      </c>
      <c r="AH44" s="52">
        <v>1</v>
      </c>
      <c r="AI44" s="52">
        <v>0</v>
      </c>
      <c r="AJ44" s="52">
        <v>1</v>
      </c>
      <c r="AK44" s="52">
        <v>0</v>
      </c>
      <c r="AL44" s="52">
        <v>0</v>
      </c>
      <c r="AM44" s="52">
        <v>0</v>
      </c>
      <c r="AN44" s="52">
        <v>1</v>
      </c>
      <c r="AO44" s="52">
        <v>1</v>
      </c>
      <c r="AP44" s="52">
        <v>0</v>
      </c>
      <c r="AQ44" s="52">
        <v>0</v>
      </c>
      <c r="AR44" s="52">
        <v>1</v>
      </c>
      <c r="AS44" s="52">
        <v>0</v>
      </c>
      <c r="AT44" s="52">
        <v>0</v>
      </c>
      <c r="AU44" s="52">
        <v>0</v>
      </c>
      <c r="AV44" s="52">
        <v>1</v>
      </c>
      <c r="AW44" s="52">
        <v>1</v>
      </c>
      <c r="AX44" s="52">
        <v>0</v>
      </c>
      <c r="AY44" s="52">
        <v>0</v>
      </c>
      <c r="AZ44" s="52">
        <v>0</v>
      </c>
      <c r="BA44" s="52">
        <v>0</v>
      </c>
      <c r="BB44" s="52">
        <v>0</v>
      </c>
      <c r="BC44" s="52">
        <v>0</v>
      </c>
      <c r="BD44" s="52">
        <v>0</v>
      </c>
      <c r="BE44" s="52">
        <v>0</v>
      </c>
      <c r="BF44" s="52">
        <v>0</v>
      </c>
      <c r="BG44" s="52">
        <v>0</v>
      </c>
      <c r="BH44" s="52">
        <v>2</v>
      </c>
      <c r="BI44" s="52">
        <v>1</v>
      </c>
      <c r="BJ44" s="52">
        <v>0</v>
      </c>
      <c r="BK44" s="52">
        <v>0</v>
      </c>
      <c r="BL44" s="52">
        <v>0</v>
      </c>
      <c r="BM44" s="52">
        <v>3</v>
      </c>
      <c r="BN44" s="52">
        <v>0</v>
      </c>
      <c r="BO44" s="52">
        <v>0</v>
      </c>
      <c r="BP44" s="52">
        <v>0</v>
      </c>
      <c r="BQ44" s="52">
        <v>0</v>
      </c>
      <c r="BR44" s="52">
        <v>0</v>
      </c>
      <c r="BS44" s="52">
        <v>0</v>
      </c>
      <c r="BT44" s="52">
        <v>0</v>
      </c>
      <c r="BU44" s="52">
        <v>3</v>
      </c>
      <c r="BV44" s="52">
        <v>0</v>
      </c>
    </row>
    <row r="45" spans="1:74" s="52" customFormat="1" x14ac:dyDescent="0.15">
      <c r="A45" s="52">
        <v>272124</v>
      </c>
      <c r="B45" s="52" t="s">
        <v>202</v>
      </c>
      <c r="C45" s="52" t="s">
        <v>494</v>
      </c>
      <c r="D45" s="52">
        <v>4</v>
      </c>
      <c r="E45" s="52">
        <v>1.4984470000000001</v>
      </c>
      <c r="F45" s="52">
        <v>17.64301</v>
      </c>
      <c r="G45" s="52">
        <v>0</v>
      </c>
      <c r="H45" s="52">
        <v>0</v>
      </c>
      <c r="I45" s="52">
        <v>0</v>
      </c>
      <c r="J45" s="52">
        <v>0</v>
      </c>
      <c r="K45" s="52">
        <v>1</v>
      </c>
      <c r="L45" s="52">
        <v>0</v>
      </c>
      <c r="M45" s="52">
        <v>3</v>
      </c>
      <c r="N45" s="52">
        <v>0</v>
      </c>
      <c r="O45" s="52">
        <v>0</v>
      </c>
      <c r="P45" s="52">
        <v>1</v>
      </c>
      <c r="Q45" s="52">
        <v>3</v>
      </c>
      <c r="R45" s="52">
        <v>0</v>
      </c>
      <c r="S45" s="52">
        <v>0</v>
      </c>
      <c r="T45" s="52">
        <v>1</v>
      </c>
      <c r="U45" s="52">
        <v>3</v>
      </c>
      <c r="V45" s="52">
        <v>0</v>
      </c>
      <c r="W45" s="52">
        <v>3</v>
      </c>
      <c r="X45" s="52">
        <v>0</v>
      </c>
      <c r="Y45" s="52">
        <v>0</v>
      </c>
      <c r="Z45" s="52">
        <v>3</v>
      </c>
      <c r="AA45" s="52">
        <v>0</v>
      </c>
      <c r="AB45" s="52">
        <v>0</v>
      </c>
      <c r="AC45" s="52">
        <v>4</v>
      </c>
      <c r="AD45" s="52">
        <v>0</v>
      </c>
      <c r="AE45" s="52">
        <v>0</v>
      </c>
      <c r="AF45" s="52">
        <v>0</v>
      </c>
      <c r="AG45" s="52">
        <v>0</v>
      </c>
      <c r="AH45" s="52">
        <v>0</v>
      </c>
      <c r="AI45" s="52">
        <v>0</v>
      </c>
      <c r="AJ45" s="52">
        <v>4</v>
      </c>
      <c r="AK45" s="52">
        <v>0</v>
      </c>
      <c r="AL45" s="52">
        <v>0</v>
      </c>
      <c r="AM45" s="52">
        <v>0</v>
      </c>
      <c r="AN45" s="52">
        <v>0</v>
      </c>
      <c r="AO45" s="52">
        <v>0</v>
      </c>
      <c r="AP45" s="52">
        <v>0</v>
      </c>
      <c r="AQ45" s="52">
        <v>0</v>
      </c>
      <c r="AR45" s="52">
        <v>0</v>
      </c>
      <c r="AS45" s="52">
        <v>0</v>
      </c>
      <c r="AT45" s="52">
        <v>2</v>
      </c>
      <c r="AU45" s="52">
        <v>0</v>
      </c>
      <c r="AV45" s="52">
        <v>0</v>
      </c>
      <c r="AW45" s="52">
        <v>0</v>
      </c>
      <c r="AX45" s="52">
        <v>0</v>
      </c>
      <c r="AY45" s="52">
        <v>0</v>
      </c>
      <c r="AZ45" s="52">
        <v>0</v>
      </c>
      <c r="BA45" s="52">
        <v>0</v>
      </c>
      <c r="BB45" s="52">
        <v>2</v>
      </c>
      <c r="BC45" s="52">
        <v>0</v>
      </c>
      <c r="BD45" s="52">
        <v>0</v>
      </c>
      <c r="BE45" s="52">
        <v>2</v>
      </c>
      <c r="BF45" s="52">
        <v>2</v>
      </c>
      <c r="BG45" s="52">
        <v>0</v>
      </c>
      <c r="BH45" s="52">
        <v>0</v>
      </c>
      <c r="BI45" s="52">
        <v>0</v>
      </c>
      <c r="BJ45" s="52">
        <v>0</v>
      </c>
      <c r="BK45" s="52">
        <v>0</v>
      </c>
      <c r="BL45" s="52">
        <v>0</v>
      </c>
      <c r="BM45" s="52">
        <v>3</v>
      </c>
      <c r="BN45" s="52">
        <v>0</v>
      </c>
      <c r="BO45" s="52">
        <v>3</v>
      </c>
      <c r="BP45" s="52">
        <v>0</v>
      </c>
      <c r="BQ45" s="52">
        <v>0</v>
      </c>
      <c r="BR45" s="52">
        <v>0</v>
      </c>
      <c r="BS45" s="52">
        <v>0</v>
      </c>
      <c r="BT45" s="52">
        <v>0</v>
      </c>
      <c r="BU45" s="52">
        <v>4</v>
      </c>
      <c r="BV45" s="52">
        <v>0</v>
      </c>
    </row>
    <row r="46" spans="1:74" s="52" customFormat="1" x14ac:dyDescent="0.15">
      <c r="A46" s="52">
        <v>272141</v>
      </c>
      <c r="B46" s="52" t="s">
        <v>292</v>
      </c>
      <c r="C46" s="52" t="s">
        <v>494</v>
      </c>
      <c r="D46" s="52">
        <v>2</v>
      </c>
      <c r="E46" s="52">
        <v>1.787342</v>
      </c>
      <c r="F46" s="52">
        <v>21.044509999999999</v>
      </c>
      <c r="G46" s="52">
        <v>0</v>
      </c>
      <c r="H46" s="52">
        <v>0</v>
      </c>
      <c r="I46" s="52">
        <v>0</v>
      </c>
      <c r="J46" s="52">
        <v>0</v>
      </c>
      <c r="K46" s="52">
        <v>1</v>
      </c>
      <c r="L46" s="52">
        <v>0</v>
      </c>
      <c r="M46" s="52">
        <v>1</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1</v>
      </c>
      <c r="BA46" s="52">
        <v>1</v>
      </c>
      <c r="BB46" s="52">
        <v>0</v>
      </c>
      <c r="BC46" s="52">
        <v>0</v>
      </c>
      <c r="BD46" s="52">
        <v>0</v>
      </c>
      <c r="BE46" s="52">
        <v>0</v>
      </c>
      <c r="BF46" s="52">
        <v>0</v>
      </c>
      <c r="BG46" s="52">
        <v>0</v>
      </c>
      <c r="BH46" s="52">
        <v>0</v>
      </c>
      <c r="BI46" s="52">
        <v>1</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2</v>
      </c>
      <c r="E47" s="52">
        <v>0.85658970000000001</v>
      </c>
      <c r="F47" s="52">
        <v>10.085649999999999</v>
      </c>
      <c r="G47" s="52">
        <v>0</v>
      </c>
      <c r="H47" s="52">
        <v>0</v>
      </c>
      <c r="I47" s="52">
        <v>0</v>
      </c>
      <c r="J47" s="52">
        <v>0</v>
      </c>
      <c r="K47" s="52">
        <v>1</v>
      </c>
      <c r="L47" s="52">
        <v>0</v>
      </c>
      <c r="M47" s="52">
        <v>1</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1</v>
      </c>
      <c r="AW47" s="52">
        <v>0</v>
      </c>
      <c r="AX47" s="52">
        <v>0</v>
      </c>
      <c r="AY47" s="52">
        <v>0</v>
      </c>
      <c r="AZ47" s="52">
        <v>0</v>
      </c>
      <c r="BA47" s="52">
        <v>0</v>
      </c>
      <c r="BB47" s="52">
        <v>0</v>
      </c>
      <c r="BC47" s="52">
        <v>0</v>
      </c>
      <c r="BD47" s="52">
        <v>0</v>
      </c>
      <c r="BE47" s="52">
        <v>0</v>
      </c>
      <c r="BF47" s="52">
        <v>0</v>
      </c>
      <c r="BG47" s="52">
        <v>0</v>
      </c>
      <c r="BH47" s="52">
        <v>0</v>
      </c>
      <c r="BI47" s="52">
        <v>1</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272175</v>
      </c>
      <c r="B48" s="52" t="s">
        <v>206</v>
      </c>
      <c r="C48" s="52" t="s">
        <v>494</v>
      </c>
      <c r="D48" s="52">
        <v>1</v>
      </c>
      <c r="E48" s="52">
        <v>0.83111009999999996</v>
      </c>
      <c r="F48" s="52">
        <v>9.7856509999999997</v>
      </c>
      <c r="G48" s="52">
        <v>1</v>
      </c>
      <c r="H48" s="52">
        <v>0</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1</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494</v>
      </c>
      <c r="D49" s="52">
        <v>1</v>
      </c>
      <c r="E49" s="52">
        <v>0.53746099999999997</v>
      </c>
      <c r="F49" s="52">
        <v>6.3281700000000001</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1</v>
      </c>
      <c r="BA49" s="52">
        <v>0</v>
      </c>
      <c r="BB49" s="52">
        <v>0</v>
      </c>
      <c r="BC49" s="52">
        <v>0</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272205</v>
      </c>
      <c r="B50" s="52" t="s">
        <v>208</v>
      </c>
      <c r="C50" s="52" t="s">
        <v>494</v>
      </c>
      <c r="D50" s="52">
        <v>1</v>
      </c>
      <c r="E50" s="52">
        <v>0.72271039999999998</v>
      </c>
      <c r="F50" s="52">
        <v>8.5093329999999998</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272213</v>
      </c>
      <c r="B51" s="52" t="s">
        <v>301</v>
      </c>
      <c r="C51" s="52" t="s">
        <v>494</v>
      </c>
      <c r="D51" s="52">
        <v>2</v>
      </c>
      <c r="E51" s="52">
        <v>2.8764980000000002</v>
      </c>
      <c r="F51" s="52">
        <v>33.86844</v>
      </c>
      <c r="G51" s="52">
        <v>0</v>
      </c>
      <c r="H51" s="52">
        <v>0</v>
      </c>
      <c r="I51" s="52">
        <v>0</v>
      </c>
      <c r="J51" s="52">
        <v>0</v>
      </c>
      <c r="K51" s="52">
        <v>2</v>
      </c>
      <c r="L51" s="52">
        <v>0</v>
      </c>
      <c r="M51" s="52">
        <v>0</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1</v>
      </c>
      <c r="AT51" s="52">
        <v>1</v>
      </c>
      <c r="AU51" s="52">
        <v>0</v>
      </c>
      <c r="AV51" s="52">
        <v>0</v>
      </c>
      <c r="AW51" s="52">
        <v>0</v>
      </c>
      <c r="AX51" s="52">
        <v>0</v>
      </c>
      <c r="AY51" s="52">
        <v>0</v>
      </c>
      <c r="AZ51" s="52">
        <v>0</v>
      </c>
      <c r="BA51" s="52">
        <v>0</v>
      </c>
      <c r="BB51" s="52">
        <v>0</v>
      </c>
      <c r="BC51" s="52">
        <v>0</v>
      </c>
      <c r="BD51" s="52">
        <v>0</v>
      </c>
      <c r="BE51" s="52">
        <v>0</v>
      </c>
      <c r="BF51" s="52">
        <v>1</v>
      </c>
      <c r="BG51" s="52">
        <v>0</v>
      </c>
      <c r="BH51" s="52">
        <v>0</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272221</v>
      </c>
      <c r="B52" s="52" t="s">
        <v>209</v>
      </c>
      <c r="C52" s="52" t="s">
        <v>494</v>
      </c>
      <c r="D52" s="52">
        <v>1</v>
      </c>
      <c r="E52" s="52">
        <v>0.89321600000000001</v>
      </c>
      <c r="F52" s="52">
        <v>10.5169</v>
      </c>
      <c r="G52" s="52">
        <v>0</v>
      </c>
      <c r="H52" s="52">
        <v>0</v>
      </c>
      <c r="I52" s="52">
        <v>0</v>
      </c>
      <c r="J52" s="52">
        <v>0</v>
      </c>
      <c r="K52" s="52">
        <v>0</v>
      </c>
      <c r="L52" s="52">
        <v>0</v>
      </c>
      <c r="M52" s="52">
        <v>1</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272230</v>
      </c>
      <c r="B53" s="52" t="s">
        <v>171</v>
      </c>
      <c r="C53" s="52" t="s">
        <v>494</v>
      </c>
      <c r="D53" s="52">
        <v>1</v>
      </c>
      <c r="E53" s="52">
        <v>0.81528829999999997</v>
      </c>
      <c r="F53" s="52">
        <v>9.5993619999999993</v>
      </c>
      <c r="G53" s="52">
        <v>0</v>
      </c>
      <c r="H53" s="52">
        <v>0</v>
      </c>
      <c r="I53" s="52">
        <v>0</v>
      </c>
      <c r="J53" s="52">
        <v>0</v>
      </c>
      <c r="K53" s="52">
        <v>0</v>
      </c>
      <c r="L53" s="52">
        <v>0</v>
      </c>
      <c r="M53" s="52">
        <v>1</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1</v>
      </c>
      <c r="AR53" s="52">
        <v>0</v>
      </c>
      <c r="AS53" s="52">
        <v>0</v>
      </c>
      <c r="AT53" s="52">
        <v>0</v>
      </c>
      <c r="AU53" s="52">
        <v>0</v>
      </c>
      <c r="AV53" s="52">
        <v>0</v>
      </c>
      <c r="AW53" s="52">
        <v>0</v>
      </c>
      <c r="AX53" s="52">
        <v>0</v>
      </c>
      <c r="AY53" s="52">
        <v>0</v>
      </c>
      <c r="AZ53" s="52">
        <v>0</v>
      </c>
      <c r="BA53" s="52">
        <v>0</v>
      </c>
      <c r="BB53" s="52">
        <v>0</v>
      </c>
      <c r="BC53" s="52">
        <v>0</v>
      </c>
      <c r="BD53" s="52">
        <v>0</v>
      </c>
      <c r="BE53" s="52">
        <v>0</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494</v>
      </c>
      <c r="D54" s="52">
        <v>1</v>
      </c>
      <c r="E54" s="52">
        <v>1.727862</v>
      </c>
      <c r="F54" s="52">
        <v>20.344180000000001</v>
      </c>
      <c r="G54" s="52">
        <v>0</v>
      </c>
      <c r="H54" s="52">
        <v>0</v>
      </c>
      <c r="I54" s="52">
        <v>0</v>
      </c>
      <c r="J54" s="52">
        <v>0</v>
      </c>
      <c r="K54" s="52">
        <v>0</v>
      </c>
      <c r="L54" s="52">
        <v>0</v>
      </c>
      <c r="M54" s="52">
        <v>0</v>
      </c>
      <c r="N54" s="52">
        <v>1</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1</v>
      </c>
      <c r="AU54" s="52">
        <v>0</v>
      </c>
      <c r="AV54" s="52">
        <v>0</v>
      </c>
      <c r="AW54" s="52">
        <v>0</v>
      </c>
      <c r="AX54" s="52">
        <v>0</v>
      </c>
      <c r="AY54" s="52">
        <v>0</v>
      </c>
      <c r="AZ54" s="52">
        <v>0</v>
      </c>
      <c r="BA54" s="52">
        <v>0</v>
      </c>
      <c r="BB54" s="52">
        <v>0</v>
      </c>
      <c r="BC54" s="52">
        <v>0</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494</v>
      </c>
      <c r="D55" s="52">
        <v>1</v>
      </c>
      <c r="E55" s="52">
        <v>1.5404519999999999</v>
      </c>
      <c r="F55" s="52">
        <v>18.13758</v>
      </c>
      <c r="G55" s="52">
        <v>1</v>
      </c>
      <c r="H55" s="52">
        <v>0</v>
      </c>
      <c r="I55" s="52">
        <v>0</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1</v>
      </c>
      <c r="AV55" s="52">
        <v>0</v>
      </c>
      <c r="AW55" s="52">
        <v>0</v>
      </c>
      <c r="AX55" s="52">
        <v>0</v>
      </c>
      <c r="AY55" s="52">
        <v>0</v>
      </c>
      <c r="AZ55" s="52">
        <v>0</v>
      </c>
      <c r="BA55" s="52">
        <v>0</v>
      </c>
      <c r="BB55" s="52">
        <v>0</v>
      </c>
      <c r="BC55" s="52">
        <v>0</v>
      </c>
      <c r="BD55" s="52">
        <v>0</v>
      </c>
      <c r="BE55" s="52">
        <v>0</v>
      </c>
      <c r="BF55" s="52">
        <v>0</v>
      </c>
      <c r="BG55" s="52">
        <v>1</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494</v>
      </c>
      <c r="D56" s="52">
        <v>9</v>
      </c>
      <c r="E56" s="52">
        <v>1.8359220000000001</v>
      </c>
      <c r="F56" s="52">
        <v>21.616499999999998</v>
      </c>
      <c r="G56" s="52">
        <v>0</v>
      </c>
      <c r="H56" s="52">
        <v>0</v>
      </c>
      <c r="I56" s="52">
        <v>1</v>
      </c>
      <c r="J56" s="52">
        <v>2</v>
      </c>
      <c r="K56" s="52">
        <v>2</v>
      </c>
      <c r="L56" s="52">
        <v>0</v>
      </c>
      <c r="M56" s="52">
        <v>3</v>
      </c>
      <c r="N56" s="52">
        <v>1</v>
      </c>
      <c r="O56" s="52">
        <v>0</v>
      </c>
      <c r="P56" s="52">
        <v>6</v>
      </c>
      <c r="Q56" s="52">
        <v>3</v>
      </c>
      <c r="R56" s="52">
        <v>0</v>
      </c>
      <c r="S56" s="52">
        <v>0</v>
      </c>
      <c r="T56" s="52">
        <v>3</v>
      </c>
      <c r="U56" s="52">
        <v>6</v>
      </c>
      <c r="V56" s="52">
        <v>0</v>
      </c>
      <c r="W56" s="52">
        <v>6</v>
      </c>
      <c r="X56" s="52">
        <v>0</v>
      </c>
      <c r="Y56" s="52">
        <v>0</v>
      </c>
      <c r="Z56" s="52">
        <v>5</v>
      </c>
      <c r="AA56" s="52">
        <v>1</v>
      </c>
      <c r="AB56" s="52">
        <v>0</v>
      </c>
      <c r="AC56" s="52">
        <v>4</v>
      </c>
      <c r="AD56" s="52">
        <v>1</v>
      </c>
      <c r="AE56" s="52">
        <v>0</v>
      </c>
      <c r="AF56" s="52">
        <v>0</v>
      </c>
      <c r="AG56" s="52">
        <v>1</v>
      </c>
      <c r="AH56" s="52">
        <v>3</v>
      </c>
      <c r="AI56" s="52">
        <v>0</v>
      </c>
      <c r="AJ56" s="52">
        <v>4</v>
      </c>
      <c r="AK56" s="52">
        <v>0</v>
      </c>
      <c r="AL56" s="52">
        <v>1</v>
      </c>
      <c r="AM56" s="52">
        <v>1</v>
      </c>
      <c r="AN56" s="52">
        <v>2</v>
      </c>
      <c r="AO56" s="52">
        <v>1</v>
      </c>
      <c r="AP56" s="52">
        <v>0</v>
      </c>
      <c r="AQ56" s="52">
        <v>0</v>
      </c>
      <c r="AR56" s="52">
        <v>0</v>
      </c>
      <c r="AS56" s="52">
        <v>1</v>
      </c>
      <c r="AT56" s="52">
        <v>0</v>
      </c>
      <c r="AU56" s="52">
        <v>0</v>
      </c>
      <c r="AV56" s="52">
        <v>0</v>
      </c>
      <c r="AW56" s="52">
        <v>0</v>
      </c>
      <c r="AX56" s="52">
        <v>1</v>
      </c>
      <c r="AY56" s="52">
        <v>1</v>
      </c>
      <c r="AZ56" s="52">
        <v>0</v>
      </c>
      <c r="BA56" s="52">
        <v>2</v>
      </c>
      <c r="BB56" s="52">
        <v>0</v>
      </c>
      <c r="BC56" s="52">
        <v>4</v>
      </c>
      <c r="BD56" s="52">
        <v>1</v>
      </c>
      <c r="BE56" s="52">
        <v>2</v>
      </c>
      <c r="BF56" s="52">
        <v>1</v>
      </c>
      <c r="BG56" s="52">
        <v>2</v>
      </c>
      <c r="BH56" s="52">
        <v>0</v>
      </c>
      <c r="BI56" s="52">
        <v>2</v>
      </c>
      <c r="BJ56" s="52">
        <v>0</v>
      </c>
      <c r="BK56" s="52">
        <v>1</v>
      </c>
      <c r="BL56" s="52">
        <v>0</v>
      </c>
      <c r="BM56" s="52">
        <v>8</v>
      </c>
      <c r="BN56" s="52">
        <v>4</v>
      </c>
      <c r="BO56" s="52">
        <v>3</v>
      </c>
      <c r="BP56" s="52">
        <v>1</v>
      </c>
      <c r="BQ56" s="52">
        <v>0</v>
      </c>
      <c r="BR56" s="52">
        <v>0</v>
      </c>
      <c r="BS56" s="52">
        <v>0</v>
      </c>
      <c r="BT56" s="52">
        <v>1</v>
      </c>
      <c r="BU56" s="52">
        <v>6</v>
      </c>
      <c r="BV56" s="52">
        <v>2</v>
      </c>
    </row>
    <row r="57" spans="1:74" s="52" customFormat="1" x14ac:dyDescent="0.15">
      <c r="A57" s="52">
        <v>272302</v>
      </c>
      <c r="B57" s="52" t="s">
        <v>216</v>
      </c>
      <c r="C57" s="52" t="s">
        <v>494</v>
      </c>
      <c r="D57" s="52">
        <v>1</v>
      </c>
      <c r="E57" s="52">
        <v>1.2836810000000001</v>
      </c>
      <c r="F57" s="52">
        <v>15.1143</v>
      </c>
      <c r="G57" s="52">
        <v>0</v>
      </c>
      <c r="H57" s="52">
        <v>0</v>
      </c>
      <c r="I57" s="52">
        <v>0</v>
      </c>
      <c r="J57" s="52">
        <v>0</v>
      </c>
      <c r="K57" s="52">
        <v>0</v>
      </c>
      <c r="L57" s="52">
        <v>0</v>
      </c>
      <c r="M57" s="52">
        <v>1</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0</v>
      </c>
      <c r="BA57" s="52">
        <v>0</v>
      </c>
      <c r="BB57" s="52">
        <v>0</v>
      </c>
      <c r="BC57" s="52">
        <v>1</v>
      </c>
      <c r="BD57" s="52">
        <v>0</v>
      </c>
      <c r="BE57" s="52">
        <v>0</v>
      </c>
      <c r="BF57" s="52">
        <v>0</v>
      </c>
      <c r="BG57" s="52">
        <v>0</v>
      </c>
      <c r="BH57" s="52">
        <v>0</v>
      </c>
      <c r="BI57" s="52">
        <v>0</v>
      </c>
      <c r="BJ57" s="52">
        <v>0</v>
      </c>
      <c r="BK57" s="52">
        <v>1</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273015</v>
      </c>
      <c r="B58" s="52" t="s">
        <v>314</v>
      </c>
      <c r="C58" s="52" t="s">
        <v>494</v>
      </c>
      <c r="D58" s="52">
        <v>1</v>
      </c>
      <c r="E58" s="52">
        <v>3.2371889999999999</v>
      </c>
      <c r="F58" s="52">
        <v>38.115290000000002</v>
      </c>
      <c r="G58" s="52">
        <v>0</v>
      </c>
      <c r="H58" s="52">
        <v>0</v>
      </c>
      <c r="I58" s="52">
        <v>0</v>
      </c>
      <c r="J58" s="52">
        <v>0</v>
      </c>
      <c r="K58" s="52">
        <v>0</v>
      </c>
      <c r="L58" s="52">
        <v>0</v>
      </c>
      <c r="M58" s="52">
        <v>1</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1</v>
      </c>
      <c r="AY58" s="52">
        <v>0</v>
      </c>
      <c r="AZ58" s="52">
        <v>0</v>
      </c>
      <c r="BA58" s="52">
        <v>0</v>
      </c>
      <c r="BB58" s="52">
        <v>0</v>
      </c>
      <c r="BC58" s="52">
        <v>0</v>
      </c>
      <c r="BD58" s="52">
        <v>0</v>
      </c>
      <c r="BE58" s="52">
        <v>0</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273619</v>
      </c>
      <c r="B59" s="52" t="s">
        <v>219</v>
      </c>
      <c r="C59" s="52" t="s">
        <v>494</v>
      </c>
      <c r="D59" s="52">
        <v>1</v>
      </c>
      <c r="E59" s="52">
        <v>2.284513</v>
      </c>
      <c r="F59" s="52">
        <v>26.898299999999999</v>
      </c>
      <c r="G59" s="52">
        <v>0</v>
      </c>
      <c r="H59" s="52">
        <v>0</v>
      </c>
      <c r="I59" s="52">
        <v>0</v>
      </c>
      <c r="J59" s="52">
        <v>0</v>
      </c>
      <c r="K59" s="52">
        <v>0</v>
      </c>
      <c r="L59" s="52">
        <v>1</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1</v>
      </c>
      <c r="AW59" s="52">
        <v>0</v>
      </c>
      <c r="AX59" s="52">
        <v>0</v>
      </c>
      <c r="AY59" s="52">
        <v>0</v>
      </c>
      <c r="AZ59" s="52">
        <v>0</v>
      </c>
      <c r="BA59" s="52">
        <v>0</v>
      </c>
      <c r="BB59" s="52">
        <v>0</v>
      </c>
      <c r="BC59" s="52">
        <v>0</v>
      </c>
      <c r="BD59" s="52">
        <v>0</v>
      </c>
      <c r="BE59" s="52">
        <v>0</v>
      </c>
      <c r="BF59" s="52">
        <v>0</v>
      </c>
      <c r="BG59" s="52">
        <v>0</v>
      </c>
      <c r="BH59" s="52">
        <v>0</v>
      </c>
      <c r="BI59" s="52">
        <v>1</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273821</v>
      </c>
      <c r="B60" s="52" t="s">
        <v>611</v>
      </c>
      <c r="C60" s="52" t="s">
        <v>494</v>
      </c>
      <c r="D60" s="52">
        <v>1</v>
      </c>
      <c r="E60" s="52">
        <v>6.3959060000000001</v>
      </c>
      <c r="F60" s="52">
        <v>75.306640000000002</v>
      </c>
      <c r="G60" s="52">
        <v>1</v>
      </c>
      <c r="H60" s="52">
        <v>0</v>
      </c>
      <c r="I60" s="52">
        <v>0</v>
      </c>
      <c r="J60" s="52">
        <v>0</v>
      </c>
      <c r="K60" s="52">
        <v>0</v>
      </c>
      <c r="L60" s="52">
        <v>0</v>
      </c>
      <c r="M60" s="52">
        <v>0</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1</v>
      </c>
      <c r="AT60" s="52">
        <v>0</v>
      </c>
      <c r="AU60" s="52">
        <v>0</v>
      </c>
      <c r="AV60" s="52">
        <v>0</v>
      </c>
      <c r="AW60" s="52">
        <v>0</v>
      </c>
      <c r="AX60" s="52">
        <v>0</v>
      </c>
      <c r="AY60" s="52">
        <v>0</v>
      </c>
      <c r="AZ60" s="52">
        <v>0</v>
      </c>
      <c r="BA60" s="52">
        <v>0</v>
      </c>
      <c r="BB60" s="52">
        <v>0</v>
      </c>
      <c r="BC60" s="52">
        <v>0</v>
      </c>
      <c r="BD60" s="52">
        <v>0</v>
      </c>
      <c r="BE60" s="52">
        <v>1</v>
      </c>
      <c r="BF60" s="52">
        <v>0</v>
      </c>
      <c r="BG60" s="52">
        <v>0</v>
      </c>
      <c r="BH60" s="52">
        <v>0</v>
      </c>
      <c r="BI60" s="52">
        <v>0</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row r="62" spans="1:74" s="52" customFormat="1" x14ac:dyDescent="0.15"/>
    <row r="63" spans="1:74" s="52" customFormat="1" x14ac:dyDescent="0.15"/>
    <row r="85" spans="1:75" x14ac:dyDescent="0.15">
      <c r="B85" s="52">
        <v>271004</v>
      </c>
      <c r="C85" t="s">
        <v>427</v>
      </c>
      <c r="D85">
        <f>IFERROR(VLOOKUP($B85,$A$8:$BW$70,D$88,FALSE),0)</f>
        <v>42</v>
      </c>
      <c r="E85">
        <f t="shared" ref="E85:BP85" si="0">IFERROR(VLOOKUP($B85,$A$8:$BW$70,E88,FALSE),0)</f>
        <v>1.547255</v>
      </c>
      <c r="F85">
        <f t="shared" si="0"/>
        <v>18.217680000000001</v>
      </c>
      <c r="G85">
        <f t="shared" si="0"/>
        <v>0</v>
      </c>
      <c r="H85">
        <f t="shared" si="0"/>
        <v>4</v>
      </c>
      <c r="I85">
        <f t="shared" si="0"/>
        <v>6</v>
      </c>
      <c r="J85">
        <f t="shared" si="0"/>
        <v>9</v>
      </c>
      <c r="K85">
        <f t="shared" si="0"/>
        <v>10</v>
      </c>
      <c r="L85">
        <f t="shared" si="0"/>
        <v>5</v>
      </c>
      <c r="M85">
        <f t="shared" si="0"/>
        <v>4</v>
      </c>
      <c r="N85">
        <f t="shared" si="0"/>
        <v>4</v>
      </c>
      <c r="O85">
        <f t="shared" si="0"/>
        <v>0</v>
      </c>
      <c r="P85">
        <f t="shared" si="0"/>
        <v>23</v>
      </c>
      <c r="Q85">
        <f t="shared" si="0"/>
        <v>19</v>
      </c>
      <c r="R85">
        <f t="shared" si="0"/>
        <v>0</v>
      </c>
      <c r="S85">
        <f t="shared" si="0"/>
        <v>2</v>
      </c>
      <c r="T85">
        <f t="shared" si="0"/>
        <v>11</v>
      </c>
      <c r="U85">
        <f t="shared" si="0"/>
        <v>29</v>
      </c>
      <c r="V85">
        <f t="shared" si="0"/>
        <v>0</v>
      </c>
      <c r="W85">
        <f t="shared" si="0"/>
        <v>29</v>
      </c>
      <c r="X85">
        <f t="shared" si="0"/>
        <v>3</v>
      </c>
      <c r="Y85">
        <f t="shared" si="0"/>
        <v>1</v>
      </c>
      <c r="Z85">
        <f t="shared" si="0"/>
        <v>17</v>
      </c>
      <c r="AA85">
        <f t="shared" si="0"/>
        <v>8</v>
      </c>
      <c r="AB85">
        <f t="shared" si="0"/>
        <v>0</v>
      </c>
      <c r="AC85">
        <f t="shared" si="0"/>
        <v>20</v>
      </c>
      <c r="AD85">
        <f t="shared" si="0"/>
        <v>14</v>
      </c>
      <c r="AE85">
        <f t="shared" si="0"/>
        <v>0</v>
      </c>
      <c r="AF85">
        <f t="shared" si="0"/>
        <v>1</v>
      </c>
      <c r="AG85">
        <f t="shared" si="0"/>
        <v>0</v>
      </c>
      <c r="AH85">
        <f t="shared" si="0"/>
        <v>7</v>
      </c>
      <c r="AI85">
        <f t="shared" si="0"/>
        <v>0</v>
      </c>
      <c r="AJ85">
        <f t="shared" si="0"/>
        <v>22</v>
      </c>
      <c r="AK85">
        <f t="shared" si="0"/>
        <v>1</v>
      </c>
      <c r="AL85">
        <f t="shared" si="0"/>
        <v>1</v>
      </c>
      <c r="AM85">
        <f t="shared" si="0"/>
        <v>14</v>
      </c>
      <c r="AN85">
        <f t="shared" si="0"/>
        <v>3</v>
      </c>
      <c r="AO85">
        <f t="shared" si="0"/>
        <v>1</v>
      </c>
      <c r="AP85">
        <f t="shared" si="0"/>
        <v>0</v>
      </c>
      <c r="AQ85">
        <f t="shared" si="0"/>
        <v>4</v>
      </c>
      <c r="AR85">
        <f t="shared" si="0"/>
        <v>9</v>
      </c>
      <c r="AS85">
        <f t="shared" si="0"/>
        <v>2</v>
      </c>
      <c r="AT85">
        <f t="shared" si="0"/>
        <v>1</v>
      </c>
      <c r="AU85">
        <f t="shared" si="0"/>
        <v>2</v>
      </c>
      <c r="AV85">
        <f t="shared" si="0"/>
        <v>3</v>
      </c>
      <c r="AW85">
        <f t="shared" si="0"/>
        <v>2</v>
      </c>
      <c r="AX85">
        <f t="shared" si="0"/>
        <v>6</v>
      </c>
      <c r="AY85">
        <f t="shared" si="0"/>
        <v>1</v>
      </c>
      <c r="AZ85">
        <f t="shared" si="0"/>
        <v>0</v>
      </c>
      <c r="BA85">
        <f t="shared" si="0"/>
        <v>4</v>
      </c>
      <c r="BB85">
        <f t="shared" si="0"/>
        <v>1</v>
      </c>
      <c r="BC85">
        <f t="shared" si="0"/>
        <v>7</v>
      </c>
      <c r="BD85">
        <f t="shared" si="0"/>
        <v>3</v>
      </c>
      <c r="BE85">
        <f t="shared" si="0"/>
        <v>8</v>
      </c>
      <c r="BF85">
        <f t="shared" si="0"/>
        <v>6</v>
      </c>
      <c r="BG85">
        <f t="shared" si="0"/>
        <v>8</v>
      </c>
      <c r="BH85">
        <f t="shared" si="0"/>
        <v>4</v>
      </c>
      <c r="BI85">
        <f t="shared" si="0"/>
        <v>9</v>
      </c>
      <c r="BJ85">
        <f t="shared" si="0"/>
        <v>3</v>
      </c>
      <c r="BK85">
        <f t="shared" si="0"/>
        <v>1</v>
      </c>
      <c r="BL85">
        <f t="shared" si="0"/>
        <v>15</v>
      </c>
      <c r="BM85">
        <f t="shared" si="0"/>
        <v>35</v>
      </c>
      <c r="BN85">
        <f t="shared" si="0"/>
        <v>9</v>
      </c>
      <c r="BO85">
        <f t="shared" si="0"/>
        <v>2</v>
      </c>
      <c r="BP85">
        <f t="shared" si="0"/>
        <v>2</v>
      </c>
      <c r="BQ85">
        <f t="shared" ref="BQ85:BW85" si="1">IFERROR(VLOOKUP($B85,$A$8:$BW$70,BQ88,FALSE),0)</f>
        <v>1</v>
      </c>
      <c r="BR85">
        <f t="shared" si="1"/>
        <v>2</v>
      </c>
      <c r="BS85">
        <f t="shared" si="1"/>
        <v>0</v>
      </c>
      <c r="BT85">
        <f t="shared" si="1"/>
        <v>10</v>
      </c>
      <c r="BU85">
        <f t="shared" si="1"/>
        <v>28</v>
      </c>
      <c r="BV85">
        <f t="shared" si="1"/>
        <v>4</v>
      </c>
      <c r="BW85">
        <f t="shared" si="1"/>
        <v>0</v>
      </c>
    </row>
    <row r="86" spans="1:75" x14ac:dyDescent="0.15">
      <c r="B86" s="52">
        <v>271403</v>
      </c>
      <c r="C86" t="s">
        <v>428</v>
      </c>
      <c r="D86">
        <f>IFERROR(VLOOKUP($B86,$A$8:$BW$70,D$88,FALSE),0)</f>
        <v>12</v>
      </c>
      <c r="E86">
        <f t="shared" ref="E86:BP86" si="2">IFERROR(VLOOKUP($B86,$A$8:$BW$70,E$88,FALSE),0)</f>
        <v>1.432369</v>
      </c>
      <c r="F86">
        <f t="shared" si="2"/>
        <v>16.864989999999999</v>
      </c>
      <c r="G86">
        <f t="shared" si="2"/>
        <v>1</v>
      </c>
      <c r="H86">
        <f t="shared" si="2"/>
        <v>0</v>
      </c>
      <c r="I86">
        <f t="shared" si="2"/>
        <v>0</v>
      </c>
      <c r="J86">
        <f t="shared" si="2"/>
        <v>2</v>
      </c>
      <c r="K86">
        <f t="shared" si="2"/>
        <v>3</v>
      </c>
      <c r="L86">
        <f t="shared" si="2"/>
        <v>2</v>
      </c>
      <c r="M86">
        <f t="shared" si="2"/>
        <v>4</v>
      </c>
      <c r="N86">
        <f t="shared" si="2"/>
        <v>0</v>
      </c>
      <c r="O86">
        <f t="shared" si="2"/>
        <v>0</v>
      </c>
      <c r="P86">
        <f t="shared" si="2"/>
        <v>4</v>
      </c>
      <c r="Q86">
        <f t="shared" si="2"/>
        <v>8</v>
      </c>
      <c r="R86">
        <f t="shared" si="2"/>
        <v>0</v>
      </c>
      <c r="S86">
        <f t="shared" si="2"/>
        <v>2</v>
      </c>
      <c r="T86">
        <f t="shared" si="2"/>
        <v>3</v>
      </c>
      <c r="U86">
        <f t="shared" si="2"/>
        <v>7</v>
      </c>
      <c r="V86">
        <f t="shared" si="2"/>
        <v>1</v>
      </c>
      <c r="W86">
        <f t="shared" si="2"/>
        <v>6</v>
      </c>
      <c r="X86">
        <f t="shared" si="2"/>
        <v>0</v>
      </c>
      <c r="Y86">
        <f t="shared" si="2"/>
        <v>0</v>
      </c>
      <c r="Z86">
        <f t="shared" si="2"/>
        <v>6</v>
      </c>
      <c r="AA86">
        <f t="shared" si="2"/>
        <v>0</v>
      </c>
      <c r="AB86">
        <f t="shared" si="2"/>
        <v>0</v>
      </c>
      <c r="AC86">
        <f t="shared" si="2"/>
        <v>4</v>
      </c>
      <c r="AD86">
        <f t="shared" si="2"/>
        <v>3</v>
      </c>
      <c r="AE86">
        <f t="shared" si="2"/>
        <v>2</v>
      </c>
      <c r="AF86">
        <f t="shared" si="2"/>
        <v>0</v>
      </c>
      <c r="AG86">
        <f t="shared" si="2"/>
        <v>0</v>
      </c>
      <c r="AH86">
        <f t="shared" si="2"/>
        <v>3</v>
      </c>
      <c r="AI86">
        <f t="shared" si="2"/>
        <v>0</v>
      </c>
      <c r="AJ86">
        <f t="shared" si="2"/>
        <v>7</v>
      </c>
      <c r="AK86">
        <f t="shared" si="2"/>
        <v>0</v>
      </c>
      <c r="AL86">
        <f t="shared" si="2"/>
        <v>2</v>
      </c>
      <c r="AM86">
        <f t="shared" si="2"/>
        <v>3</v>
      </c>
      <c r="AN86">
        <f t="shared" si="2"/>
        <v>0</v>
      </c>
      <c r="AO86">
        <f t="shared" si="2"/>
        <v>0</v>
      </c>
      <c r="AP86">
        <f t="shared" si="2"/>
        <v>0</v>
      </c>
      <c r="AQ86">
        <f t="shared" si="2"/>
        <v>2</v>
      </c>
      <c r="AR86">
        <f t="shared" si="2"/>
        <v>0</v>
      </c>
      <c r="AS86">
        <f t="shared" si="2"/>
        <v>1</v>
      </c>
      <c r="AT86">
        <f t="shared" si="2"/>
        <v>1</v>
      </c>
      <c r="AU86">
        <f t="shared" si="2"/>
        <v>1</v>
      </c>
      <c r="AV86">
        <f t="shared" si="2"/>
        <v>1</v>
      </c>
      <c r="AW86">
        <f t="shared" si="2"/>
        <v>1</v>
      </c>
      <c r="AX86">
        <f t="shared" si="2"/>
        <v>2</v>
      </c>
      <c r="AY86">
        <f t="shared" si="2"/>
        <v>1</v>
      </c>
      <c r="AZ86">
        <f t="shared" si="2"/>
        <v>1</v>
      </c>
      <c r="BA86">
        <f t="shared" si="2"/>
        <v>0</v>
      </c>
      <c r="BB86">
        <f t="shared" si="2"/>
        <v>0</v>
      </c>
      <c r="BC86">
        <f t="shared" si="2"/>
        <v>1</v>
      </c>
      <c r="BD86">
        <f t="shared" si="2"/>
        <v>0</v>
      </c>
      <c r="BE86">
        <f t="shared" si="2"/>
        <v>4</v>
      </c>
      <c r="BF86">
        <f t="shared" si="2"/>
        <v>2</v>
      </c>
      <c r="BG86">
        <f t="shared" si="2"/>
        <v>1</v>
      </c>
      <c r="BH86">
        <f t="shared" si="2"/>
        <v>2</v>
      </c>
      <c r="BI86">
        <f t="shared" si="2"/>
        <v>2</v>
      </c>
      <c r="BJ86">
        <f t="shared" si="2"/>
        <v>1</v>
      </c>
      <c r="BK86">
        <f t="shared" si="2"/>
        <v>0</v>
      </c>
      <c r="BL86">
        <f t="shared" si="2"/>
        <v>3</v>
      </c>
      <c r="BM86">
        <f t="shared" si="2"/>
        <v>9</v>
      </c>
      <c r="BN86">
        <f t="shared" si="2"/>
        <v>3</v>
      </c>
      <c r="BO86">
        <f t="shared" si="2"/>
        <v>1</v>
      </c>
      <c r="BP86">
        <f t="shared" si="2"/>
        <v>0</v>
      </c>
      <c r="BQ86">
        <f t="shared" ref="BQ86:BW86" si="3">IFERROR(VLOOKUP($B86,$A$8:$BW$70,BQ$88,FALSE),0)</f>
        <v>0</v>
      </c>
      <c r="BR86">
        <f t="shared" si="3"/>
        <v>0</v>
      </c>
      <c r="BS86">
        <f t="shared" si="3"/>
        <v>0</v>
      </c>
      <c r="BT86">
        <f t="shared" si="3"/>
        <v>1</v>
      </c>
      <c r="BU86">
        <f t="shared" si="3"/>
        <v>10</v>
      </c>
      <c r="BV86">
        <f t="shared" si="3"/>
        <v>1</v>
      </c>
      <c r="BW86">
        <f t="shared" si="3"/>
        <v>0</v>
      </c>
    </row>
    <row r="87" spans="1:75" x14ac:dyDescent="0.15">
      <c r="C87" t="s">
        <v>429</v>
      </c>
      <c r="D87">
        <f>SUM(D8:D83)</f>
        <v>177</v>
      </c>
      <c r="G87">
        <f t="shared" ref="G87:BR87" si="4">SUM(G8:G83)</f>
        <v>7</v>
      </c>
      <c r="H87">
        <f t="shared" si="4"/>
        <v>12</v>
      </c>
      <c r="I87">
        <f t="shared" si="4"/>
        <v>17</v>
      </c>
      <c r="J87">
        <f t="shared" si="4"/>
        <v>31</v>
      </c>
      <c r="K87">
        <f t="shared" si="4"/>
        <v>43</v>
      </c>
      <c r="L87">
        <f t="shared" si="4"/>
        <v>19</v>
      </c>
      <c r="M87">
        <f t="shared" si="4"/>
        <v>33</v>
      </c>
      <c r="N87">
        <f t="shared" si="4"/>
        <v>15</v>
      </c>
      <c r="O87">
        <f t="shared" si="4"/>
        <v>0</v>
      </c>
      <c r="P87">
        <f t="shared" si="4"/>
        <v>101</v>
      </c>
      <c r="Q87">
        <f t="shared" si="4"/>
        <v>76</v>
      </c>
      <c r="R87">
        <f t="shared" si="4"/>
        <v>0</v>
      </c>
      <c r="S87">
        <f t="shared" si="4"/>
        <v>6</v>
      </c>
      <c r="T87">
        <f t="shared" si="4"/>
        <v>27</v>
      </c>
      <c r="U87">
        <f t="shared" si="4"/>
        <v>71</v>
      </c>
      <c r="V87">
        <f t="shared" si="4"/>
        <v>5</v>
      </c>
      <c r="W87">
        <f t="shared" si="4"/>
        <v>66</v>
      </c>
      <c r="X87">
        <f t="shared" si="4"/>
        <v>7</v>
      </c>
      <c r="Y87">
        <f t="shared" si="4"/>
        <v>1</v>
      </c>
      <c r="Z87">
        <f t="shared" si="4"/>
        <v>44</v>
      </c>
      <c r="AA87">
        <f t="shared" si="4"/>
        <v>14</v>
      </c>
      <c r="AB87">
        <f t="shared" si="4"/>
        <v>0</v>
      </c>
      <c r="AC87">
        <f t="shared" si="4"/>
        <v>51</v>
      </c>
      <c r="AD87">
        <f t="shared" si="4"/>
        <v>24</v>
      </c>
      <c r="AE87">
        <f t="shared" si="4"/>
        <v>5</v>
      </c>
      <c r="AF87">
        <f t="shared" si="4"/>
        <v>4</v>
      </c>
      <c r="AG87">
        <f t="shared" si="4"/>
        <v>1</v>
      </c>
      <c r="AH87">
        <f t="shared" si="4"/>
        <v>19</v>
      </c>
      <c r="AI87">
        <f t="shared" si="4"/>
        <v>0</v>
      </c>
      <c r="AJ87">
        <f t="shared" si="4"/>
        <v>57</v>
      </c>
      <c r="AK87">
        <f t="shared" si="4"/>
        <v>2</v>
      </c>
      <c r="AL87">
        <f t="shared" si="4"/>
        <v>7</v>
      </c>
      <c r="AM87">
        <f t="shared" si="4"/>
        <v>26</v>
      </c>
      <c r="AN87">
        <f t="shared" si="4"/>
        <v>8</v>
      </c>
      <c r="AO87">
        <f t="shared" si="4"/>
        <v>4</v>
      </c>
      <c r="AP87">
        <f t="shared" si="4"/>
        <v>0</v>
      </c>
      <c r="AQ87">
        <f t="shared" si="4"/>
        <v>16</v>
      </c>
      <c r="AR87">
        <f t="shared" si="4"/>
        <v>22</v>
      </c>
      <c r="AS87">
        <f t="shared" si="4"/>
        <v>12</v>
      </c>
      <c r="AT87">
        <f t="shared" si="4"/>
        <v>11</v>
      </c>
      <c r="AU87">
        <f t="shared" si="4"/>
        <v>9</v>
      </c>
      <c r="AV87">
        <f t="shared" si="4"/>
        <v>13</v>
      </c>
      <c r="AW87">
        <f t="shared" si="4"/>
        <v>8</v>
      </c>
      <c r="AX87">
        <f t="shared" si="4"/>
        <v>23</v>
      </c>
      <c r="AY87">
        <f t="shared" si="4"/>
        <v>7</v>
      </c>
      <c r="AZ87">
        <f t="shared" si="4"/>
        <v>7</v>
      </c>
      <c r="BA87">
        <f t="shared" si="4"/>
        <v>14</v>
      </c>
      <c r="BB87">
        <f t="shared" si="4"/>
        <v>4</v>
      </c>
      <c r="BC87">
        <f t="shared" si="4"/>
        <v>31</v>
      </c>
      <c r="BD87">
        <f t="shared" si="4"/>
        <v>12</v>
      </c>
      <c r="BE87">
        <f t="shared" si="4"/>
        <v>37</v>
      </c>
      <c r="BF87">
        <f t="shared" si="4"/>
        <v>24</v>
      </c>
      <c r="BG87">
        <f t="shared" si="4"/>
        <v>31</v>
      </c>
      <c r="BH87">
        <f t="shared" si="4"/>
        <v>19</v>
      </c>
      <c r="BI87">
        <f t="shared" si="4"/>
        <v>33</v>
      </c>
      <c r="BJ87">
        <f t="shared" si="4"/>
        <v>16</v>
      </c>
      <c r="BK87">
        <f t="shared" si="4"/>
        <v>5</v>
      </c>
      <c r="BL87">
        <f t="shared" si="4"/>
        <v>26</v>
      </c>
      <c r="BM87">
        <f t="shared" si="4"/>
        <v>85</v>
      </c>
      <c r="BN87">
        <f t="shared" si="4"/>
        <v>21</v>
      </c>
      <c r="BO87">
        <f t="shared" si="4"/>
        <v>13</v>
      </c>
      <c r="BP87">
        <f t="shared" si="4"/>
        <v>5</v>
      </c>
      <c r="BQ87">
        <f t="shared" si="4"/>
        <v>2</v>
      </c>
      <c r="BR87">
        <f t="shared" si="4"/>
        <v>4</v>
      </c>
      <c r="BS87">
        <f t="shared" ref="BS87:BW87" si="5">SUM(BS8:BS83)</f>
        <v>0</v>
      </c>
      <c r="BT87">
        <f t="shared" si="5"/>
        <v>16</v>
      </c>
      <c r="BU87">
        <f t="shared" si="5"/>
        <v>78</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123</v>
      </c>
      <c r="E90">
        <v>1.389988</v>
      </c>
      <c r="F90">
        <v>16.36599</v>
      </c>
      <c r="G90">
        <v>6</v>
      </c>
      <c r="H90">
        <v>8</v>
      </c>
      <c r="I90">
        <v>11</v>
      </c>
      <c r="J90">
        <v>20</v>
      </c>
      <c r="K90">
        <v>30</v>
      </c>
      <c r="L90">
        <v>12</v>
      </c>
      <c r="M90">
        <v>25</v>
      </c>
      <c r="N90">
        <v>11</v>
      </c>
      <c r="O90">
        <v>0</v>
      </c>
      <c r="P90">
        <v>74</v>
      </c>
      <c r="Q90">
        <v>49</v>
      </c>
      <c r="R90">
        <v>0</v>
      </c>
      <c r="S90">
        <v>7</v>
      </c>
      <c r="T90">
        <v>31</v>
      </c>
      <c r="U90">
        <v>85</v>
      </c>
      <c r="V90">
        <v>8</v>
      </c>
      <c r="W90">
        <v>77</v>
      </c>
      <c r="X90">
        <v>8</v>
      </c>
      <c r="Y90">
        <v>1</v>
      </c>
      <c r="Z90">
        <v>54</v>
      </c>
      <c r="AA90">
        <v>14</v>
      </c>
      <c r="AB90">
        <v>0</v>
      </c>
      <c r="AC90">
        <v>61</v>
      </c>
      <c r="AD90">
        <v>26</v>
      </c>
      <c r="AE90">
        <v>7</v>
      </c>
      <c r="AF90">
        <v>5</v>
      </c>
      <c r="AG90">
        <v>3</v>
      </c>
      <c r="AH90">
        <v>21</v>
      </c>
      <c r="AI90">
        <v>0</v>
      </c>
      <c r="AJ90">
        <v>69</v>
      </c>
      <c r="AK90">
        <v>2</v>
      </c>
      <c r="AL90">
        <v>9</v>
      </c>
      <c r="AM90">
        <v>28</v>
      </c>
      <c r="AN90">
        <v>8</v>
      </c>
      <c r="AO90">
        <v>7</v>
      </c>
      <c r="AP90">
        <v>0</v>
      </c>
      <c r="AQ90">
        <v>10</v>
      </c>
      <c r="AR90">
        <v>13</v>
      </c>
      <c r="AS90">
        <v>9</v>
      </c>
      <c r="AT90">
        <v>9</v>
      </c>
      <c r="AU90">
        <v>6</v>
      </c>
      <c r="AV90">
        <v>9</v>
      </c>
      <c r="AW90">
        <v>5</v>
      </c>
      <c r="AX90">
        <v>15</v>
      </c>
      <c r="AY90">
        <v>5</v>
      </c>
      <c r="AZ90">
        <v>6</v>
      </c>
      <c r="BA90">
        <v>10</v>
      </c>
      <c r="BB90">
        <v>3</v>
      </c>
      <c r="BC90">
        <v>23</v>
      </c>
      <c r="BD90">
        <v>9</v>
      </c>
      <c r="BE90">
        <v>25</v>
      </c>
      <c r="BF90">
        <v>16</v>
      </c>
      <c r="BG90">
        <v>22</v>
      </c>
      <c r="BH90">
        <v>13</v>
      </c>
      <c r="BI90">
        <v>22</v>
      </c>
      <c r="BJ90">
        <v>12</v>
      </c>
      <c r="BK90">
        <v>4</v>
      </c>
      <c r="BL90">
        <v>29</v>
      </c>
      <c r="BM90">
        <v>101</v>
      </c>
      <c r="BN90">
        <v>22</v>
      </c>
      <c r="BO90">
        <v>14</v>
      </c>
      <c r="BP90">
        <v>6</v>
      </c>
      <c r="BQ90">
        <v>4</v>
      </c>
      <c r="BR90">
        <v>4</v>
      </c>
      <c r="BS90">
        <v>0</v>
      </c>
      <c r="BT90">
        <v>20</v>
      </c>
      <c r="BU90">
        <v>91</v>
      </c>
      <c r="BV90">
        <v>12</v>
      </c>
    </row>
    <row r="91" spans="1:75" x14ac:dyDescent="0.15">
      <c r="B91" t="s">
        <v>504</v>
      </c>
    </row>
    <row r="92" spans="1:75" x14ac:dyDescent="0.15">
      <c r="D92">
        <f>D87-D85-D86</f>
        <v>123</v>
      </c>
    </row>
    <row r="100" spans="1:6" s="147" customFormat="1" x14ac:dyDescent="0.15"/>
    <row r="101" spans="1:6" x14ac:dyDescent="0.15">
      <c r="A101" s="52">
        <v>271004</v>
      </c>
      <c r="B101" s="52" t="s">
        <v>172</v>
      </c>
      <c r="C101" s="52" t="s">
        <v>494</v>
      </c>
      <c r="D101" s="52">
        <v>36</v>
      </c>
      <c r="E101" s="52">
        <v>1.3375809999999999</v>
      </c>
      <c r="F101" s="52">
        <v>15.748939999999999</v>
      </c>
    </row>
    <row r="102" spans="1:6" x14ac:dyDescent="0.15">
      <c r="A102" s="52">
        <v>271047</v>
      </c>
      <c r="B102" s="52" t="s">
        <v>494</v>
      </c>
      <c r="C102" s="52" t="s">
        <v>174</v>
      </c>
      <c r="D102" s="52">
        <v>1</v>
      </c>
      <c r="E102" s="52">
        <v>1.4784809999999999</v>
      </c>
      <c r="F102" s="52">
        <v>17.407920000000001</v>
      </c>
    </row>
    <row r="103" spans="1:6" x14ac:dyDescent="0.15">
      <c r="A103" s="52">
        <v>271071</v>
      </c>
      <c r="B103" s="52" t="s">
        <v>494</v>
      </c>
      <c r="C103" s="52" t="s">
        <v>378</v>
      </c>
      <c r="D103" s="52">
        <v>1</v>
      </c>
      <c r="E103" s="52">
        <v>1.222628</v>
      </c>
      <c r="F103" s="52">
        <v>14.39546</v>
      </c>
    </row>
    <row r="104" spans="1:6" x14ac:dyDescent="0.15">
      <c r="A104" s="52">
        <v>271080</v>
      </c>
      <c r="B104" s="52" t="s">
        <v>494</v>
      </c>
      <c r="C104" s="52" t="s">
        <v>175</v>
      </c>
      <c r="D104" s="52">
        <v>2</v>
      </c>
      <c r="E104" s="52">
        <v>2.9967039999999998</v>
      </c>
      <c r="F104" s="52">
        <v>35.283769999999997</v>
      </c>
    </row>
    <row r="105" spans="1:6" x14ac:dyDescent="0.15">
      <c r="A105" s="52">
        <v>271098</v>
      </c>
      <c r="B105" s="52" t="s">
        <v>494</v>
      </c>
      <c r="C105" s="52" t="s">
        <v>391</v>
      </c>
      <c r="D105" s="52">
        <v>2</v>
      </c>
      <c r="E105" s="52">
        <v>2.6713680000000002</v>
      </c>
      <c r="F105" s="52">
        <v>31.453209999999999</v>
      </c>
    </row>
    <row r="106" spans="1:6" x14ac:dyDescent="0.15">
      <c r="A106" s="52">
        <v>271110</v>
      </c>
      <c r="B106" s="52" t="s">
        <v>494</v>
      </c>
      <c r="C106" s="52" t="s">
        <v>176</v>
      </c>
      <c r="D106" s="52">
        <v>1</v>
      </c>
      <c r="E106" s="52">
        <v>1.5228120000000001</v>
      </c>
      <c r="F106" s="52">
        <v>17.929880000000001</v>
      </c>
    </row>
    <row r="107" spans="1:6" x14ac:dyDescent="0.15">
      <c r="A107" s="52">
        <v>271136</v>
      </c>
      <c r="B107" s="52" t="s">
        <v>494</v>
      </c>
      <c r="C107" s="52" t="s">
        <v>177</v>
      </c>
      <c r="D107" s="52">
        <v>1</v>
      </c>
      <c r="E107" s="52">
        <v>1.0295270000000001</v>
      </c>
      <c r="F107" s="52">
        <v>12.12185</v>
      </c>
    </row>
    <row r="108" spans="1:6" x14ac:dyDescent="0.15">
      <c r="A108" s="52">
        <v>271152</v>
      </c>
      <c r="B108" s="52" t="s">
        <v>494</v>
      </c>
      <c r="C108" s="52" t="s">
        <v>388</v>
      </c>
      <c r="D108" s="52">
        <v>1</v>
      </c>
      <c r="E108" s="52">
        <v>1.228531</v>
      </c>
      <c r="F108" s="52">
        <v>14.464969999999999</v>
      </c>
    </row>
    <row r="109" spans="1:6" x14ac:dyDescent="0.15">
      <c r="A109" s="52">
        <v>271179</v>
      </c>
      <c r="B109" s="52" t="s">
        <v>494</v>
      </c>
      <c r="C109" s="52" t="s">
        <v>179</v>
      </c>
      <c r="D109" s="52">
        <v>1</v>
      </c>
      <c r="E109" s="52">
        <v>1.1005940000000001</v>
      </c>
      <c r="F109" s="52">
        <v>12.95861</v>
      </c>
    </row>
    <row r="110" spans="1:6" x14ac:dyDescent="0.15">
      <c r="A110" s="52">
        <v>271209</v>
      </c>
      <c r="B110" s="52" t="s">
        <v>494</v>
      </c>
      <c r="C110" s="52" t="s">
        <v>181</v>
      </c>
      <c r="D110" s="52">
        <v>3</v>
      </c>
      <c r="E110" s="52">
        <v>1.9533670000000001</v>
      </c>
      <c r="F110" s="52">
        <v>22.999320000000001</v>
      </c>
    </row>
    <row r="111" spans="1:6" x14ac:dyDescent="0.15">
      <c r="A111" s="52">
        <v>271217</v>
      </c>
      <c r="B111" s="52" t="s">
        <v>494</v>
      </c>
      <c r="C111" s="52" t="s">
        <v>390</v>
      </c>
      <c r="D111" s="52">
        <v>2</v>
      </c>
      <c r="E111" s="52">
        <v>1.530538</v>
      </c>
      <c r="F111" s="52">
        <v>18.020849999999999</v>
      </c>
    </row>
    <row r="112" spans="1:6" x14ac:dyDescent="0.15">
      <c r="A112" s="52">
        <v>271225</v>
      </c>
      <c r="B112" s="52" t="s">
        <v>494</v>
      </c>
      <c r="C112" s="52" t="s">
        <v>182</v>
      </c>
      <c r="D112" s="52">
        <v>1</v>
      </c>
      <c r="E112" s="52">
        <v>0.92526629999999999</v>
      </c>
      <c r="F112" s="52">
        <v>10.894259999999999</v>
      </c>
    </row>
    <row r="113" spans="1:6" x14ac:dyDescent="0.15">
      <c r="A113" s="52">
        <v>271233</v>
      </c>
      <c r="B113" s="52" t="s">
        <v>494</v>
      </c>
      <c r="C113" s="52" t="s">
        <v>183</v>
      </c>
      <c r="D113" s="52">
        <v>5</v>
      </c>
      <c r="E113" s="52">
        <v>2.8617870000000001</v>
      </c>
      <c r="F113" s="52">
        <v>33.695239999999998</v>
      </c>
    </row>
    <row r="114" spans="1:6" x14ac:dyDescent="0.15">
      <c r="A114" s="52">
        <v>271250</v>
      </c>
      <c r="B114" s="52" t="s">
        <v>494</v>
      </c>
      <c r="C114" s="52" t="s">
        <v>184</v>
      </c>
      <c r="D114" s="52">
        <v>6</v>
      </c>
      <c r="E114" s="52">
        <v>4.8679170000000003</v>
      </c>
      <c r="F114" s="52">
        <v>57.315800000000003</v>
      </c>
    </row>
    <row r="115" spans="1:6" x14ac:dyDescent="0.15">
      <c r="A115" s="52">
        <v>271268</v>
      </c>
      <c r="B115" s="52" t="s">
        <v>494</v>
      </c>
      <c r="C115" s="52" t="s">
        <v>185</v>
      </c>
      <c r="D115" s="52">
        <v>3</v>
      </c>
      <c r="E115" s="52">
        <v>1.5095400000000001</v>
      </c>
      <c r="F115" s="52">
        <v>17.773620000000001</v>
      </c>
    </row>
    <row r="116" spans="1:6" x14ac:dyDescent="0.15">
      <c r="A116" s="52">
        <v>271276</v>
      </c>
      <c r="B116" s="52" t="s">
        <v>494</v>
      </c>
      <c r="C116" s="52" t="s">
        <v>186</v>
      </c>
      <c r="D116" s="52">
        <v>3</v>
      </c>
      <c r="E116" s="52">
        <v>2.4985840000000001</v>
      </c>
      <c r="F116" s="52">
        <v>29.418810000000001</v>
      </c>
    </row>
    <row r="117" spans="1:6" x14ac:dyDescent="0.15">
      <c r="A117" s="52">
        <v>271284</v>
      </c>
      <c r="B117" s="52" t="s">
        <v>494</v>
      </c>
      <c r="C117" s="52" t="s">
        <v>187</v>
      </c>
      <c r="D117" s="52">
        <v>3</v>
      </c>
      <c r="E117" s="52">
        <v>3.0959110000000001</v>
      </c>
      <c r="F117" s="52">
        <v>36.451860000000003</v>
      </c>
    </row>
    <row r="118" spans="1:6" x14ac:dyDescent="0.15">
      <c r="A118" s="52">
        <v>271403</v>
      </c>
      <c r="B118" s="52" t="s">
        <v>188</v>
      </c>
      <c r="C118" s="52" t="s">
        <v>494</v>
      </c>
      <c r="D118" s="52">
        <v>7</v>
      </c>
      <c r="E118" s="52">
        <v>0.82935440000000005</v>
      </c>
      <c r="F118" s="52">
        <v>9.7649790000000003</v>
      </c>
    </row>
    <row r="119" spans="1:6" x14ac:dyDescent="0.15">
      <c r="A119" s="52">
        <v>271411</v>
      </c>
      <c r="B119" s="52" t="s">
        <v>494</v>
      </c>
      <c r="C119" s="52" t="s">
        <v>189</v>
      </c>
      <c r="D119" s="52">
        <v>2</v>
      </c>
      <c r="E119" s="52">
        <v>1.3641540000000001</v>
      </c>
      <c r="F119" s="52">
        <v>16.061820000000001</v>
      </c>
    </row>
    <row r="120" spans="1:6" x14ac:dyDescent="0.15">
      <c r="A120" s="52">
        <v>271446</v>
      </c>
      <c r="B120" s="52" t="s">
        <v>494</v>
      </c>
      <c r="C120" s="52" t="s">
        <v>192</v>
      </c>
      <c r="D120" s="52">
        <v>1</v>
      </c>
      <c r="E120" s="52">
        <v>0.71932609999999997</v>
      </c>
      <c r="F120" s="52">
        <v>8.4694850000000006</v>
      </c>
    </row>
    <row r="121" spans="1:6" x14ac:dyDescent="0.15">
      <c r="A121" s="52">
        <v>271454</v>
      </c>
      <c r="B121" s="52" t="s">
        <v>494</v>
      </c>
      <c r="C121" s="52" t="s">
        <v>382</v>
      </c>
      <c r="D121" s="52">
        <v>1</v>
      </c>
      <c r="E121" s="52">
        <v>0.67684639999999996</v>
      </c>
      <c r="F121" s="52">
        <v>7.9693209999999999</v>
      </c>
    </row>
    <row r="122" spans="1:6" x14ac:dyDescent="0.15">
      <c r="A122" s="52">
        <v>271462</v>
      </c>
      <c r="B122" s="52" t="s">
        <v>494</v>
      </c>
      <c r="C122" s="52" t="s">
        <v>193</v>
      </c>
      <c r="D122" s="52">
        <v>2</v>
      </c>
      <c r="E122" s="52">
        <v>1.256321</v>
      </c>
      <c r="F122" s="52">
        <v>14.792160000000001</v>
      </c>
    </row>
    <row r="123" spans="1:6" x14ac:dyDescent="0.15">
      <c r="A123" s="52">
        <v>271471</v>
      </c>
      <c r="B123" s="52" t="s">
        <v>494</v>
      </c>
      <c r="C123" s="52" t="s">
        <v>574</v>
      </c>
      <c r="D123" s="52">
        <v>1</v>
      </c>
      <c r="E123" s="52">
        <v>2.535304</v>
      </c>
      <c r="F123" s="52">
        <v>29.85116</v>
      </c>
    </row>
    <row r="124" spans="1:6" x14ac:dyDescent="0.15">
      <c r="A124" s="52">
        <v>272027</v>
      </c>
      <c r="B124" s="52" t="s">
        <v>273</v>
      </c>
      <c r="C124" s="52" t="s">
        <v>494</v>
      </c>
      <c r="D124" s="52">
        <v>3</v>
      </c>
      <c r="E124" s="52">
        <v>1.515021</v>
      </c>
      <c r="F124" s="52">
        <v>17.838159999999998</v>
      </c>
    </row>
    <row r="125" spans="1:6" x14ac:dyDescent="0.15">
      <c r="A125" s="52">
        <v>272035</v>
      </c>
      <c r="B125" s="52" t="s">
        <v>194</v>
      </c>
      <c r="C125" s="52" t="s">
        <v>494</v>
      </c>
      <c r="D125" s="52">
        <v>3</v>
      </c>
      <c r="E125" s="52">
        <v>0.7425908</v>
      </c>
      <c r="F125" s="52">
        <v>8.7434069999999995</v>
      </c>
    </row>
    <row r="126" spans="1:6" x14ac:dyDescent="0.15">
      <c r="A126" s="52">
        <v>272043</v>
      </c>
      <c r="B126" s="52" t="s">
        <v>195</v>
      </c>
      <c r="C126" s="52" t="s">
        <v>494</v>
      </c>
      <c r="D126" s="52">
        <v>3</v>
      </c>
      <c r="E126" s="52">
        <v>2.9104459999999999</v>
      </c>
      <c r="F126" s="52">
        <v>34.268149999999999</v>
      </c>
    </row>
    <row r="127" spans="1:6" x14ac:dyDescent="0.15">
      <c r="A127" s="52">
        <v>272051</v>
      </c>
      <c r="B127" s="52" t="s">
        <v>196</v>
      </c>
      <c r="C127" s="52" t="s">
        <v>494</v>
      </c>
      <c r="D127" s="52">
        <v>2</v>
      </c>
      <c r="E127" s="52">
        <v>0.54068959999999999</v>
      </c>
      <c r="F127" s="52">
        <v>6.3661839999999996</v>
      </c>
    </row>
    <row r="128" spans="1:6" x14ac:dyDescent="0.15">
      <c r="A128" s="52">
        <v>272078</v>
      </c>
      <c r="B128" s="52" t="s">
        <v>197</v>
      </c>
      <c r="C128" s="52" t="s">
        <v>494</v>
      </c>
      <c r="D128" s="52">
        <v>2</v>
      </c>
      <c r="E128" s="52">
        <v>0.5646272</v>
      </c>
      <c r="F128" s="52">
        <v>6.6480300000000003</v>
      </c>
    </row>
    <row r="129" spans="1:6" x14ac:dyDescent="0.15">
      <c r="A129" s="52">
        <v>272094</v>
      </c>
      <c r="B129" s="52" t="s">
        <v>199</v>
      </c>
      <c r="C129" s="52" t="s">
        <v>494</v>
      </c>
      <c r="D129" s="52">
        <v>1</v>
      </c>
      <c r="E129" s="52">
        <v>0.69452639999999999</v>
      </c>
      <c r="F129" s="52">
        <v>8.1774880000000003</v>
      </c>
    </row>
    <row r="130" spans="1:6" x14ac:dyDescent="0.15">
      <c r="A130" s="52">
        <v>272116</v>
      </c>
      <c r="B130" s="52" t="s">
        <v>201</v>
      </c>
      <c r="C130" s="52" t="s">
        <v>494</v>
      </c>
      <c r="D130" s="52">
        <v>4</v>
      </c>
      <c r="E130" s="52">
        <v>1.4255119999999999</v>
      </c>
      <c r="F130" s="52">
        <v>16.78425</v>
      </c>
    </row>
    <row r="131" spans="1:6" x14ac:dyDescent="0.15">
      <c r="A131" s="52">
        <v>272124</v>
      </c>
      <c r="B131" s="52" t="s">
        <v>202</v>
      </c>
      <c r="C131" s="52" t="s">
        <v>494</v>
      </c>
      <c r="D131" s="52">
        <v>6</v>
      </c>
      <c r="E131" s="52">
        <v>2.2349950000000001</v>
      </c>
      <c r="F131" s="52">
        <v>26.315259999999999</v>
      </c>
    </row>
    <row r="132" spans="1:6" x14ac:dyDescent="0.15">
      <c r="A132" s="52">
        <v>272132</v>
      </c>
      <c r="B132" s="52" t="s">
        <v>203</v>
      </c>
      <c r="C132" s="52" t="s">
        <v>494</v>
      </c>
      <c r="D132" s="52">
        <v>1</v>
      </c>
      <c r="E132" s="52">
        <v>0.99193560000000003</v>
      </c>
      <c r="F132" s="52">
        <v>11.67924</v>
      </c>
    </row>
    <row r="133" spans="1:6" x14ac:dyDescent="0.15">
      <c r="A133" s="52">
        <v>272141</v>
      </c>
      <c r="B133" s="52" t="s">
        <v>292</v>
      </c>
      <c r="C133" s="52" t="s">
        <v>494</v>
      </c>
      <c r="D133" s="52">
        <v>2</v>
      </c>
      <c r="E133" s="52">
        <v>1.755125</v>
      </c>
      <c r="F133" s="52">
        <v>20.665179999999999</v>
      </c>
    </row>
    <row r="134" spans="1:6" x14ac:dyDescent="0.15">
      <c r="A134" s="52">
        <v>272159</v>
      </c>
      <c r="B134" s="52" t="s">
        <v>204</v>
      </c>
      <c r="C134" s="52" t="s">
        <v>494</v>
      </c>
      <c r="D134" s="52">
        <v>2</v>
      </c>
      <c r="E134" s="52">
        <v>0.84231449999999997</v>
      </c>
      <c r="F134" s="52">
        <v>9.9175749999999994</v>
      </c>
    </row>
    <row r="135" spans="1:6" x14ac:dyDescent="0.15">
      <c r="A135" s="52">
        <v>272167</v>
      </c>
      <c r="B135" s="52" t="s">
        <v>205</v>
      </c>
      <c r="C135" s="52" t="s">
        <v>494</v>
      </c>
      <c r="D135" s="52">
        <v>1</v>
      </c>
      <c r="E135" s="52">
        <v>0.92176089999999999</v>
      </c>
      <c r="F135" s="52">
        <v>10.85299</v>
      </c>
    </row>
    <row r="136" spans="1:6" x14ac:dyDescent="0.15">
      <c r="A136" s="52">
        <v>272175</v>
      </c>
      <c r="B136" s="52" t="s">
        <v>206</v>
      </c>
      <c r="C136" s="52" t="s">
        <v>494</v>
      </c>
      <c r="D136" s="52">
        <v>1</v>
      </c>
      <c r="E136" s="52">
        <v>0.82326889999999997</v>
      </c>
      <c r="F136" s="52">
        <v>9.693327</v>
      </c>
    </row>
    <row r="137" spans="1:6" x14ac:dyDescent="0.15">
      <c r="A137" s="52">
        <v>272183</v>
      </c>
      <c r="B137" s="52" t="s">
        <v>207</v>
      </c>
      <c r="C137" s="52" t="s">
        <v>494</v>
      </c>
      <c r="D137" s="52">
        <v>1</v>
      </c>
      <c r="E137" s="52">
        <v>0.81658649999999999</v>
      </c>
      <c r="F137" s="52">
        <v>9.6146480000000007</v>
      </c>
    </row>
    <row r="138" spans="1:6" x14ac:dyDescent="0.15">
      <c r="A138" s="52">
        <v>272191</v>
      </c>
      <c r="B138" s="52" t="s">
        <v>298</v>
      </c>
      <c r="C138" s="52" t="s">
        <v>494</v>
      </c>
      <c r="D138" s="52">
        <v>2</v>
      </c>
      <c r="E138" s="52">
        <v>1.070864</v>
      </c>
      <c r="F138" s="52">
        <v>12.60857</v>
      </c>
    </row>
    <row r="139" spans="1:6" x14ac:dyDescent="0.15">
      <c r="A139" s="52">
        <v>272205</v>
      </c>
      <c r="B139" s="52" t="s">
        <v>208</v>
      </c>
      <c r="C139" s="52" t="s">
        <v>494</v>
      </c>
      <c r="D139" s="52">
        <v>9</v>
      </c>
      <c r="E139" s="52">
        <v>6.5806310000000003</v>
      </c>
      <c r="F139" s="52">
        <v>77.481620000000007</v>
      </c>
    </row>
    <row r="140" spans="1:6" x14ac:dyDescent="0.15">
      <c r="A140" s="52">
        <v>272213</v>
      </c>
      <c r="B140" s="52" t="s">
        <v>301</v>
      </c>
      <c r="C140" s="52" t="s">
        <v>494</v>
      </c>
      <c r="D140" s="52">
        <v>2</v>
      </c>
      <c r="E140" s="52">
        <v>2.8289339999999998</v>
      </c>
      <c r="F140" s="52">
        <v>33.308419999999998</v>
      </c>
    </row>
    <row r="141" spans="1:6" x14ac:dyDescent="0.15">
      <c r="A141" s="52">
        <v>272221</v>
      </c>
      <c r="B141" s="52" t="s">
        <v>209</v>
      </c>
      <c r="C141" s="52" t="s">
        <v>494</v>
      </c>
      <c r="D141" s="52">
        <v>1</v>
      </c>
      <c r="E141" s="52">
        <v>0.88236329999999996</v>
      </c>
      <c r="F141" s="52">
        <v>10.38912</v>
      </c>
    </row>
    <row r="142" spans="1:6" x14ac:dyDescent="0.15">
      <c r="A142" s="52">
        <v>272230</v>
      </c>
      <c r="B142" s="52" t="s">
        <v>171</v>
      </c>
      <c r="C142" s="52" t="s">
        <v>494</v>
      </c>
      <c r="D142" s="52">
        <v>1</v>
      </c>
      <c r="E142" s="52">
        <v>0.80207260000000002</v>
      </c>
      <c r="F142" s="52">
        <v>9.4437580000000008</v>
      </c>
    </row>
    <row r="143" spans="1:6" x14ac:dyDescent="0.15">
      <c r="A143" s="52">
        <v>272256</v>
      </c>
      <c r="B143" s="52" t="s">
        <v>211</v>
      </c>
      <c r="C143" s="52" t="s">
        <v>494</v>
      </c>
      <c r="D143" s="52">
        <v>1</v>
      </c>
      <c r="E143" s="52">
        <v>1.719336</v>
      </c>
      <c r="F143" s="52">
        <v>20.243790000000001</v>
      </c>
    </row>
    <row r="144" spans="1:6" x14ac:dyDescent="0.15">
      <c r="A144" s="52">
        <v>272264</v>
      </c>
      <c r="B144" s="52" t="s">
        <v>212</v>
      </c>
      <c r="C144" s="52" t="s">
        <v>494</v>
      </c>
      <c r="D144" s="52">
        <v>1</v>
      </c>
      <c r="E144" s="52">
        <v>1.5210509999999999</v>
      </c>
      <c r="F144" s="52">
        <v>17.90915</v>
      </c>
    </row>
    <row r="145" spans="1:6" x14ac:dyDescent="0.15">
      <c r="A145" s="52">
        <v>272272</v>
      </c>
      <c r="B145" s="52" t="s">
        <v>213</v>
      </c>
      <c r="C145" s="52" t="s">
        <v>494</v>
      </c>
      <c r="D145" s="52">
        <v>7</v>
      </c>
      <c r="E145" s="52">
        <v>1.4172279999999999</v>
      </c>
      <c r="F145" s="52">
        <v>16.686720000000001</v>
      </c>
    </row>
    <row r="146" spans="1:6" x14ac:dyDescent="0.15">
      <c r="A146" s="52">
        <v>272302</v>
      </c>
      <c r="B146" s="52" t="s">
        <v>216</v>
      </c>
      <c r="C146" s="52" t="s">
        <v>494</v>
      </c>
      <c r="D146" s="52">
        <v>1</v>
      </c>
      <c r="E146" s="52">
        <v>1.2840929999999999</v>
      </c>
      <c r="F146" s="52">
        <v>15.119160000000001</v>
      </c>
    </row>
    <row r="147" spans="1:6" x14ac:dyDescent="0.15">
      <c r="A147" s="52">
        <v>272311</v>
      </c>
      <c r="B147" s="52" t="s">
        <v>217</v>
      </c>
      <c r="C147" s="52" t="s">
        <v>494</v>
      </c>
      <c r="D147" s="52">
        <v>1</v>
      </c>
      <c r="E147" s="52">
        <v>1.723009</v>
      </c>
      <c r="F147" s="52">
        <v>20.287040000000001</v>
      </c>
    </row>
    <row r="148" spans="1:6" x14ac:dyDescent="0.15">
      <c r="A148" s="52">
        <v>273210</v>
      </c>
      <c r="B148" s="52" t="s">
        <v>316</v>
      </c>
      <c r="C148" s="52" t="s">
        <v>494</v>
      </c>
      <c r="D148" s="52">
        <v>1</v>
      </c>
      <c r="E148" s="52">
        <v>4.8883020000000004</v>
      </c>
      <c r="F148" s="52">
        <v>57.555819999999997</v>
      </c>
    </row>
    <row r="149" spans="1:6" x14ac:dyDescent="0.15">
      <c r="A149" s="52">
        <v>273660</v>
      </c>
      <c r="B149" s="52" t="s">
        <v>325</v>
      </c>
      <c r="C149" s="52" t="s">
        <v>494</v>
      </c>
      <c r="D149" s="52">
        <v>1</v>
      </c>
      <c r="E149" s="52">
        <v>6.1504399999999997</v>
      </c>
      <c r="F149" s="52">
        <v>72.416470000000004</v>
      </c>
    </row>
    <row r="150" spans="1:6" x14ac:dyDescent="0.15">
      <c r="A150" s="52"/>
      <c r="B150" s="52"/>
      <c r="C150" s="52"/>
      <c r="D150" s="52"/>
      <c r="E150" s="52"/>
      <c r="F150" s="52"/>
    </row>
    <row r="151" spans="1:6" x14ac:dyDescent="0.15">
      <c r="A151" s="52"/>
      <c r="B151" s="52"/>
      <c r="C151" s="52"/>
      <c r="D151" s="52"/>
      <c r="E151" s="52"/>
      <c r="F151" s="52"/>
    </row>
    <row r="178" spans="1:6" x14ac:dyDescent="0.15">
      <c r="B178">
        <v>271004</v>
      </c>
      <c r="C178" t="s">
        <v>269</v>
      </c>
      <c r="D178">
        <v>36</v>
      </c>
      <c r="E178">
        <v>1.3375809999999999</v>
      </c>
      <c r="F178">
        <v>15.748939999999999</v>
      </c>
    </row>
    <row r="179" spans="1:6" x14ac:dyDescent="0.15">
      <c r="B179">
        <v>271403</v>
      </c>
      <c r="C179" t="s">
        <v>271</v>
      </c>
      <c r="D179">
        <v>7</v>
      </c>
      <c r="E179">
        <v>0.82935440000000005</v>
      </c>
      <c r="F179">
        <v>9.7649790000000003</v>
      </c>
    </row>
    <row r="180" spans="1:6" x14ac:dyDescent="0.15">
      <c r="B180" s="52"/>
      <c r="C180" t="s">
        <v>429</v>
      </c>
      <c r="D180">
        <v>146</v>
      </c>
    </row>
    <row r="181" spans="1:6" x14ac:dyDescent="0.15">
      <c r="A181">
        <v>1</v>
      </c>
      <c r="B181" s="52">
        <v>2</v>
      </c>
      <c r="C181">
        <v>3</v>
      </c>
      <c r="D181">
        <v>4</v>
      </c>
      <c r="E181">
        <v>5</v>
      </c>
      <c r="F181">
        <v>6</v>
      </c>
    </row>
    <row r="183" spans="1:6" x14ac:dyDescent="0.15">
      <c r="A183">
        <v>270000</v>
      </c>
      <c r="B183" t="s">
        <v>333</v>
      </c>
      <c r="C183" t="s">
        <v>440</v>
      </c>
      <c r="D183">
        <v>103</v>
      </c>
      <c r="E183">
        <v>1.1623399999999999</v>
      </c>
      <c r="F183">
        <v>13.68561</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79" workbookViewId="0">
      <selection activeCell="D85" sqref="D85:F91"/>
    </sheetView>
  </sheetViews>
  <sheetFormatPr defaultRowHeight="13.5" x14ac:dyDescent="0.15"/>
  <sheetData>
    <row r="1" spans="1:74" x14ac:dyDescent="0.15">
      <c r="A1" s="145" t="s">
        <v>491</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28</v>
      </c>
      <c r="E8" s="52">
        <v>2.124873</v>
      </c>
      <c r="F8" s="52">
        <v>25.018660000000001</v>
      </c>
      <c r="G8" s="52">
        <v>0</v>
      </c>
      <c r="H8" s="52">
        <v>2</v>
      </c>
      <c r="I8" s="52">
        <v>5</v>
      </c>
      <c r="J8" s="52">
        <v>6</v>
      </c>
      <c r="K8" s="52">
        <v>7</v>
      </c>
      <c r="L8" s="52">
        <v>2</v>
      </c>
      <c r="M8" s="52">
        <v>3</v>
      </c>
      <c r="N8" s="52">
        <v>3</v>
      </c>
      <c r="O8" s="52">
        <v>0</v>
      </c>
      <c r="P8" s="52">
        <v>15</v>
      </c>
      <c r="Q8" s="52">
        <v>13</v>
      </c>
      <c r="R8" s="52">
        <v>0</v>
      </c>
      <c r="S8" s="52">
        <v>0</v>
      </c>
      <c r="T8" s="52">
        <v>9</v>
      </c>
      <c r="U8" s="52">
        <v>19</v>
      </c>
      <c r="V8" s="52">
        <v>0</v>
      </c>
      <c r="W8" s="52">
        <v>19</v>
      </c>
      <c r="X8" s="52">
        <v>0</v>
      </c>
      <c r="Y8" s="52">
        <v>1</v>
      </c>
      <c r="Z8" s="52">
        <v>12</v>
      </c>
      <c r="AA8" s="52">
        <v>6</v>
      </c>
      <c r="AB8" s="52">
        <v>0</v>
      </c>
      <c r="AC8" s="52">
        <v>14</v>
      </c>
      <c r="AD8" s="52">
        <v>7</v>
      </c>
      <c r="AE8" s="52">
        <v>0</v>
      </c>
      <c r="AF8" s="52">
        <v>1</v>
      </c>
      <c r="AG8" s="52">
        <v>0</v>
      </c>
      <c r="AH8" s="52">
        <v>6</v>
      </c>
      <c r="AI8" s="52">
        <v>0</v>
      </c>
      <c r="AJ8" s="52">
        <v>16</v>
      </c>
      <c r="AK8" s="52">
        <v>0</v>
      </c>
      <c r="AL8" s="52">
        <v>1</v>
      </c>
      <c r="AM8" s="52">
        <v>7</v>
      </c>
      <c r="AN8" s="52">
        <v>3</v>
      </c>
      <c r="AO8" s="52">
        <v>1</v>
      </c>
      <c r="AP8" s="52">
        <v>0</v>
      </c>
      <c r="AQ8" s="52">
        <v>4</v>
      </c>
      <c r="AR8" s="52">
        <v>7</v>
      </c>
      <c r="AS8" s="52">
        <v>1</v>
      </c>
      <c r="AT8" s="52">
        <v>0</v>
      </c>
      <c r="AU8" s="52">
        <v>2</v>
      </c>
      <c r="AV8" s="52">
        <v>2</v>
      </c>
      <c r="AW8" s="52">
        <v>0</v>
      </c>
      <c r="AX8" s="52">
        <v>3</v>
      </c>
      <c r="AY8" s="52">
        <v>1</v>
      </c>
      <c r="AZ8" s="52">
        <v>0</v>
      </c>
      <c r="BA8" s="52">
        <v>3</v>
      </c>
      <c r="BB8" s="52">
        <v>0</v>
      </c>
      <c r="BC8" s="52">
        <v>5</v>
      </c>
      <c r="BD8" s="52">
        <v>3</v>
      </c>
      <c r="BE8" s="52">
        <v>6</v>
      </c>
      <c r="BF8" s="52">
        <v>3</v>
      </c>
      <c r="BG8" s="52">
        <v>4</v>
      </c>
      <c r="BH8" s="52">
        <v>4</v>
      </c>
      <c r="BI8" s="52">
        <v>4</v>
      </c>
      <c r="BJ8" s="52">
        <v>3</v>
      </c>
      <c r="BK8" s="52">
        <v>1</v>
      </c>
      <c r="BL8" s="52">
        <v>8</v>
      </c>
      <c r="BM8" s="52">
        <v>21</v>
      </c>
      <c r="BN8" s="52">
        <v>7</v>
      </c>
      <c r="BO8" s="52">
        <v>2</v>
      </c>
      <c r="BP8" s="52">
        <v>2</v>
      </c>
      <c r="BQ8" s="52">
        <v>1</v>
      </c>
      <c r="BR8" s="52">
        <v>2</v>
      </c>
      <c r="BS8" s="52">
        <v>0</v>
      </c>
      <c r="BT8" s="52">
        <v>5</v>
      </c>
      <c r="BU8" s="52">
        <v>19</v>
      </c>
      <c r="BV8" s="52">
        <v>4</v>
      </c>
    </row>
    <row r="9" spans="1:74" s="52" customFormat="1" x14ac:dyDescent="0.15">
      <c r="A9" s="52">
        <v>271039</v>
      </c>
      <c r="B9" s="52" t="s">
        <v>494</v>
      </c>
      <c r="C9" s="52" t="s">
        <v>173</v>
      </c>
      <c r="D9" s="52">
        <v>1</v>
      </c>
      <c r="E9" s="52">
        <v>2.8115160000000001</v>
      </c>
      <c r="F9" s="52">
        <v>33.10333</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3.039698</v>
      </c>
      <c r="F10" s="52">
        <v>35.79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2.5020639999999998</v>
      </c>
      <c r="F11" s="52">
        <v>29.459790000000002</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2</v>
      </c>
      <c r="E12" s="52">
        <v>2.3573780000000002</v>
      </c>
      <c r="F12" s="52">
        <v>27.756229999999999</v>
      </c>
      <c r="G12" s="52">
        <v>0</v>
      </c>
      <c r="H12" s="52">
        <v>0</v>
      </c>
      <c r="I12" s="52">
        <v>2</v>
      </c>
      <c r="J12" s="52">
        <v>0</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1</v>
      </c>
      <c r="BB12" s="52">
        <v>0</v>
      </c>
      <c r="BC12" s="52">
        <v>0</v>
      </c>
      <c r="BD12" s="52">
        <v>0</v>
      </c>
      <c r="BE12" s="52">
        <v>1</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1.622244</v>
      </c>
      <c r="F13" s="52">
        <v>19.100619999999999</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3</v>
      </c>
      <c r="E14" s="52">
        <v>3.6902180000000002</v>
      </c>
      <c r="F14" s="52">
        <v>43.449339999999999</v>
      </c>
      <c r="G14" s="52">
        <v>0</v>
      </c>
      <c r="H14" s="52">
        <v>0</v>
      </c>
      <c r="I14" s="52">
        <v>1</v>
      </c>
      <c r="J14" s="52">
        <v>1</v>
      </c>
      <c r="K14" s="52">
        <v>0</v>
      </c>
      <c r="L14" s="52">
        <v>1</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2</v>
      </c>
      <c r="AS14" s="52">
        <v>0</v>
      </c>
      <c r="AT14" s="52">
        <v>0</v>
      </c>
      <c r="AU14" s="52">
        <v>0</v>
      </c>
      <c r="AV14" s="52">
        <v>0</v>
      </c>
      <c r="AW14" s="52">
        <v>0</v>
      </c>
      <c r="AX14" s="52">
        <v>0</v>
      </c>
      <c r="AY14" s="52">
        <v>0</v>
      </c>
      <c r="AZ14" s="52">
        <v>0</v>
      </c>
      <c r="BA14" s="52">
        <v>0</v>
      </c>
      <c r="BB14" s="52">
        <v>0</v>
      </c>
      <c r="BC14" s="52">
        <v>1</v>
      </c>
      <c r="BD14" s="52">
        <v>0</v>
      </c>
      <c r="BE14" s="52">
        <v>2</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494</v>
      </c>
      <c r="C15" s="52" t="s">
        <v>390</v>
      </c>
      <c r="D15" s="52">
        <v>4</v>
      </c>
      <c r="E15" s="52">
        <v>6.44278</v>
      </c>
      <c r="F15" s="52">
        <v>75.858540000000005</v>
      </c>
      <c r="G15" s="52">
        <v>0</v>
      </c>
      <c r="H15" s="52">
        <v>1</v>
      </c>
      <c r="I15" s="52">
        <v>0</v>
      </c>
      <c r="J15" s="52">
        <v>0</v>
      </c>
      <c r="K15" s="52">
        <v>2</v>
      </c>
      <c r="L15" s="52">
        <v>0</v>
      </c>
      <c r="M15" s="52">
        <v>1</v>
      </c>
      <c r="N15" s="52">
        <v>0</v>
      </c>
      <c r="O15" s="52">
        <v>0</v>
      </c>
      <c r="P15" s="52">
        <v>1</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1</v>
      </c>
      <c r="AW15" s="52">
        <v>0</v>
      </c>
      <c r="AX15" s="52">
        <v>0</v>
      </c>
      <c r="AY15" s="52">
        <v>0</v>
      </c>
      <c r="AZ15" s="52">
        <v>0</v>
      </c>
      <c r="BA15" s="52">
        <v>0</v>
      </c>
      <c r="BB15" s="52">
        <v>0</v>
      </c>
      <c r="BC15" s="52">
        <v>2</v>
      </c>
      <c r="BD15" s="52">
        <v>0</v>
      </c>
      <c r="BE15" s="52">
        <v>1</v>
      </c>
      <c r="BF15" s="52">
        <v>1</v>
      </c>
      <c r="BG15" s="52">
        <v>0</v>
      </c>
      <c r="BH15" s="52">
        <v>0</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3</v>
      </c>
      <c r="E16" s="52">
        <v>4.82843</v>
      </c>
      <c r="F16" s="52">
        <v>56.850859999999997</v>
      </c>
      <c r="G16" s="52">
        <v>0</v>
      </c>
      <c r="H16" s="52">
        <v>0</v>
      </c>
      <c r="I16" s="52">
        <v>0</v>
      </c>
      <c r="J16" s="52">
        <v>1</v>
      </c>
      <c r="K16" s="52">
        <v>0</v>
      </c>
      <c r="L16" s="52">
        <v>0</v>
      </c>
      <c r="M16" s="52">
        <v>1</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3</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4</v>
      </c>
      <c r="E17" s="52">
        <v>4.5346330000000004</v>
      </c>
      <c r="F17" s="52">
        <v>53.391649999999998</v>
      </c>
      <c r="G17" s="52">
        <v>0</v>
      </c>
      <c r="H17" s="52">
        <v>0</v>
      </c>
      <c r="I17" s="52">
        <v>0</v>
      </c>
      <c r="J17" s="52">
        <v>1</v>
      </c>
      <c r="K17" s="52">
        <v>1</v>
      </c>
      <c r="L17" s="52">
        <v>0</v>
      </c>
      <c r="M17" s="52">
        <v>1</v>
      </c>
      <c r="N17" s="52">
        <v>1</v>
      </c>
      <c r="O17" s="52">
        <v>0</v>
      </c>
      <c r="P17" s="52">
        <v>0</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2</v>
      </c>
      <c r="AR17" s="52">
        <v>0</v>
      </c>
      <c r="AS17" s="52">
        <v>1</v>
      </c>
      <c r="AT17" s="52">
        <v>0</v>
      </c>
      <c r="AU17" s="52">
        <v>0</v>
      </c>
      <c r="AV17" s="52">
        <v>0</v>
      </c>
      <c r="AW17" s="52">
        <v>0</v>
      </c>
      <c r="AX17" s="52">
        <v>0</v>
      </c>
      <c r="AY17" s="52">
        <v>0</v>
      </c>
      <c r="AZ17" s="52">
        <v>0</v>
      </c>
      <c r="BA17" s="52">
        <v>1</v>
      </c>
      <c r="BB17" s="52">
        <v>0</v>
      </c>
      <c r="BC17" s="52">
        <v>0</v>
      </c>
      <c r="BD17" s="52">
        <v>1</v>
      </c>
      <c r="BE17" s="52">
        <v>0</v>
      </c>
      <c r="BF17" s="52">
        <v>0</v>
      </c>
      <c r="BG17" s="52">
        <v>1</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2</v>
      </c>
      <c r="E18" s="52">
        <v>3.3924759999999998</v>
      </c>
      <c r="F18" s="52">
        <v>39.943660000000001</v>
      </c>
      <c r="G18" s="52">
        <v>0</v>
      </c>
      <c r="H18" s="52">
        <v>0</v>
      </c>
      <c r="I18" s="52">
        <v>0</v>
      </c>
      <c r="J18" s="52">
        <v>0</v>
      </c>
      <c r="K18" s="52">
        <v>2</v>
      </c>
      <c r="L18" s="52">
        <v>0</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1</v>
      </c>
      <c r="AS18" s="52">
        <v>0</v>
      </c>
      <c r="AT18" s="52">
        <v>0</v>
      </c>
      <c r="AU18" s="52">
        <v>0</v>
      </c>
      <c r="AV18" s="52">
        <v>0</v>
      </c>
      <c r="AW18" s="52">
        <v>0</v>
      </c>
      <c r="AX18" s="52">
        <v>0</v>
      </c>
      <c r="AY18" s="52">
        <v>0</v>
      </c>
      <c r="AZ18" s="52">
        <v>0</v>
      </c>
      <c r="BA18" s="52">
        <v>0</v>
      </c>
      <c r="BB18" s="52">
        <v>0</v>
      </c>
      <c r="BC18" s="52">
        <v>0</v>
      </c>
      <c r="BD18" s="52">
        <v>0</v>
      </c>
      <c r="BE18" s="52">
        <v>0</v>
      </c>
      <c r="BF18" s="52">
        <v>1</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3</v>
      </c>
      <c r="E19" s="52">
        <v>3.187522</v>
      </c>
      <c r="F19" s="52">
        <v>37.530500000000004</v>
      </c>
      <c r="G19" s="52">
        <v>0</v>
      </c>
      <c r="H19" s="52">
        <v>0</v>
      </c>
      <c r="I19" s="52">
        <v>1</v>
      </c>
      <c r="J19" s="52">
        <v>0</v>
      </c>
      <c r="K19" s="52">
        <v>1</v>
      </c>
      <c r="L19" s="52">
        <v>0</v>
      </c>
      <c r="M19" s="52">
        <v>0</v>
      </c>
      <c r="N19" s="52">
        <v>1</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2</v>
      </c>
      <c r="BD19" s="52">
        <v>1</v>
      </c>
      <c r="BE19" s="52">
        <v>1</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494</v>
      </c>
      <c r="C20" s="52" t="s">
        <v>186</v>
      </c>
      <c r="D20" s="52">
        <v>2</v>
      </c>
      <c r="E20" s="52">
        <v>3.252138</v>
      </c>
      <c r="F20" s="52">
        <v>38.291310000000003</v>
      </c>
      <c r="G20" s="52">
        <v>0</v>
      </c>
      <c r="H20" s="52">
        <v>0</v>
      </c>
      <c r="I20" s="52">
        <v>0</v>
      </c>
      <c r="J20" s="52">
        <v>2</v>
      </c>
      <c r="K20" s="52">
        <v>0</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1</v>
      </c>
      <c r="AY20" s="52">
        <v>0</v>
      </c>
      <c r="AZ20" s="52">
        <v>0</v>
      </c>
      <c r="BA20" s="52">
        <v>0</v>
      </c>
      <c r="BB20" s="52">
        <v>0</v>
      </c>
      <c r="BC20" s="52">
        <v>0</v>
      </c>
      <c r="BD20" s="52">
        <v>1</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494</v>
      </c>
      <c r="C21" s="52" t="s">
        <v>187</v>
      </c>
      <c r="D21" s="52">
        <v>1</v>
      </c>
      <c r="E21" s="52">
        <v>2.1490130000000001</v>
      </c>
      <c r="F21" s="52">
        <v>25.302890000000001</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9</v>
      </c>
      <c r="E22" s="52">
        <v>2.2353969999999999</v>
      </c>
      <c r="F22" s="52">
        <v>26.32</v>
      </c>
      <c r="G22" s="52">
        <v>1</v>
      </c>
      <c r="H22" s="52">
        <v>0</v>
      </c>
      <c r="I22" s="52">
        <v>0</v>
      </c>
      <c r="J22" s="52">
        <v>1</v>
      </c>
      <c r="K22" s="52">
        <v>2</v>
      </c>
      <c r="L22" s="52">
        <v>2</v>
      </c>
      <c r="M22" s="52">
        <v>3</v>
      </c>
      <c r="N22" s="52">
        <v>0</v>
      </c>
      <c r="O22" s="52">
        <v>0</v>
      </c>
      <c r="P22" s="52">
        <v>3</v>
      </c>
      <c r="Q22" s="52">
        <v>6</v>
      </c>
      <c r="R22" s="52">
        <v>0</v>
      </c>
      <c r="S22" s="52">
        <v>2</v>
      </c>
      <c r="T22" s="52">
        <v>2</v>
      </c>
      <c r="U22" s="52">
        <v>5</v>
      </c>
      <c r="V22" s="52">
        <v>1</v>
      </c>
      <c r="W22" s="52">
        <v>4</v>
      </c>
      <c r="X22" s="52">
        <v>0</v>
      </c>
      <c r="Y22" s="52">
        <v>0</v>
      </c>
      <c r="Z22" s="52">
        <v>4</v>
      </c>
      <c r="AA22" s="52">
        <v>0</v>
      </c>
      <c r="AB22" s="52">
        <v>0</v>
      </c>
      <c r="AC22" s="52">
        <v>3</v>
      </c>
      <c r="AD22" s="52">
        <v>3</v>
      </c>
      <c r="AE22" s="52">
        <v>1</v>
      </c>
      <c r="AF22" s="52">
        <v>0</v>
      </c>
      <c r="AG22" s="52">
        <v>0</v>
      </c>
      <c r="AH22" s="52">
        <v>2</v>
      </c>
      <c r="AI22" s="52">
        <v>0</v>
      </c>
      <c r="AJ22" s="52">
        <v>5</v>
      </c>
      <c r="AK22" s="52">
        <v>0</v>
      </c>
      <c r="AL22" s="52">
        <v>1</v>
      </c>
      <c r="AM22" s="52">
        <v>3</v>
      </c>
      <c r="AN22" s="52">
        <v>0</v>
      </c>
      <c r="AO22" s="52">
        <v>0</v>
      </c>
      <c r="AP22" s="52">
        <v>0</v>
      </c>
      <c r="AQ22" s="52">
        <v>2</v>
      </c>
      <c r="AR22" s="52">
        <v>0</v>
      </c>
      <c r="AS22" s="52">
        <v>0</v>
      </c>
      <c r="AT22" s="52">
        <v>1</v>
      </c>
      <c r="AU22" s="52">
        <v>1</v>
      </c>
      <c r="AV22" s="52">
        <v>0</v>
      </c>
      <c r="AW22" s="52">
        <v>1</v>
      </c>
      <c r="AX22" s="52">
        <v>1</v>
      </c>
      <c r="AY22" s="52">
        <v>1</v>
      </c>
      <c r="AZ22" s="52">
        <v>1</v>
      </c>
      <c r="BA22" s="52">
        <v>0</v>
      </c>
      <c r="BB22" s="52">
        <v>0</v>
      </c>
      <c r="BC22" s="52">
        <v>1</v>
      </c>
      <c r="BD22" s="52">
        <v>0</v>
      </c>
      <c r="BE22" s="52">
        <v>3</v>
      </c>
      <c r="BF22" s="52">
        <v>1</v>
      </c>
      <c r="BG22" s="52">
        <v>0</v>
      </c>
      <c r="BH22" s="52">
        <v>2</v>
      </c>
      <c r="BI22" s="52">
        <v>2</v>
      </c>
      <c r="BJ22" s="52">
        <v>1</v>
      </c>
      <c r="BK22" s="52">
        <v>0</v>
      </c>
      <c r="BL22" s="52">
        <v>2</v>
      </c>
      <c r="BM22" s="52">
        <v>5</v>
      </c>
      <c r="BN22" s="52">
        <v>3</v>
      </c>
      <c r="BO22" s="52">
        <v>1</v>
      </c>
      <c r="BP22" s="52">
        <v>0</v>
      </c>
      <c r="BQ22" s="52">
        <v>0</v>
      </c>
      <c r="BR22" s="52">
        <v>0</v>
      </c>
      <c r="BS22" s="52">
        <v>0</v>
      </c>
      <c r="BT22" s="52">
        <v>0</v>
      </c>
      <c r="BU22" s="52">
        <v>8</v>
      </c>
      <c r="BV22" s="52">
        <v>1</v>
      </c>
    </row>
    <row r="23" spans="1:74" s="52" customFormat="1" x14ac:dyDescent="0.15">
      <c r="A23" s="52">
        <v>271420</v>
      </c>
      <c r="B23" s="52" t="s">
        <v>494</v>
      </c>
      <c r="C23" s="52" t="s">
        <v>190</v>
      </c>
      <c r="D23" s="52">
        <v>2</v>
      </c>
      <c r="E23" s="52">
        <v>3.3214869999999999</v>
      </c>
      <c r="F23" s="52">
        <v>39.10783</v>
      </c>
      <c r="G23" s="52">
        <v>0</v>
      </c>
      <c r="H23" s="52">
        <v>0</v>
      </c>
      <c r="I23" s="52">
        <v>0</v>
      </c>
      <c r="J23" s="52">
        <v>0</v>
      </c>
      <c r="K23" s="52">
        <v>0</v>
      </c>
      <c r="L23" s="52">
        <v>0</v>
      </c>
      <c r="M23" s="52">
        <v>2</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494</v>
      </c>
      <c r="C24" s="52" t="s">
        <v>191</v>
      </c>
      <c r="D24" s="52">
        <v>3</v>
      </c>
      <c r="E24" s="52">
        <v>7.2667380000000001</v>
      </c>
      <c r="F24" s="52">
        <v>85.559979999999996</v>
      </c>
      <c r="G24" s="52">
        <v>1</v>
      </c>
      <c r="H24" s="52">
        <v>0</v>
      </c>
      <c r="I24" s="52">
        <v>0</v>
      </c>
      <c r="J24" s="52">
        <v>0</v>
      </c>
      <c r="K24" s="52">
        <v>1</v>
      </c>
      <c r="L24" s="52">
        <v>1</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1</v>
      </c>
      <c r="AZ24" s="52">
        <v>1</v>
      </c>
      <c r="BA24" s="52">
        <v>0</v>
      </c>
      <c r="BB24" s="52">
        <v>0</v>
      </c>
      <c r="BC24" s="52">
        <v>0</v>
      </c>
      <c r="BD24" s="52">
        <v>0</v>
      </c>
      <c r="BE24" s="52">
        <v>1</v>
      </c>
      <c r="BF24" s="52">
        <v>0</v>
      </c>
      <c r="BG24" s="52">
        <v>0</v>
      </c>
      <c r="BH24" s="52">
        <v>1</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494</v>
      </c>
      <c r="C25" s="52" t="s">
        <v>192</v>
      </c>
      <c r="D25" s="52">
        <v>1</v>
      </c>
      <c r="E25" s="52">
        <v>1.493897</v>
      </c>
      <c r="F25" s="52">
        <v>17.58944</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494</v>
      </c>
      <c r="C26" s="52" t="s">
        <v>193</v>
      </c>
      <c r="D26" s="52">
        <v>3</v>
      </c>
      <c r="E26" s="52">
        <v>3.947368</v>
      </c>
      <c r="F26" s="52">
        <v>46.477080000000001</v>
      </c>
      <c r="G26" s="52">
        <v>0</v>
      </c>
      <c r="H26" s="52">
        <v>0</v>
      </c>
      <c r="I26" s="52">
        <v>0</v>
      </c>
      <c r="J26" s="52">
        <v>1</v>
      </c>
      <c r="K26" s="52">
        <v>1</v>
      </c>
      <c r="L26" s="52">
        <v>1</v>
      </c>
      <c r="M26" s="52">
        <v>0</v>
      </c>
      <c r="N26" s="52">
        <v>0</v>
      </c>
      <c r="O26" s="52">
        <v>0</v>
      </c>
      <c r="P26" s="52">
        <v>0</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0</v>
      </c>
      <c r="BB26" s="52">
        <v>0</v>
      </c>
      <c r="BC26" s="52">
        <v>1</v>
      </c>
      <c r="BD26" s="52">
        <v>0</v>
      </c>
      <c r="BE26" s="52">
        <v>1</v>
      </c>
      <c r="BF26" s="52">
        <v>0</v>
      </c>
      <c r="BG26" s="52">
        <v>0</v>
      </c>
      <c r="BH26" s="52">
        <v>0</v>
      </c>
      <c r="BI26" s="52">
        <v>1</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494</v>
      </c>
      <c r="D27" s="52">
        <v>3</v>
      </c>
      <c r="E27" s="52">
        <v>3.1978170000000001</v>
      </c>
      <c r="F27" s="52">
        <v>37.651710000000001</v>
      </c>
      <c r="G27" s="52">
        <v>0</v>
      </c>
      <c r="H27" s="52">
        <v>0</v>
      </c>
      <c r="I27" s="52">
        <v>1</v>
      </c>
      <c r="J27" s="52">
        <v>0</v>
      </c>
      <c r="K27" s="52">
        <v>1</v>
      </c>
      <c r="L27" s="52">
        <v>0</v>
      </c>
      <c r="M27" s="52">
        <v>0</v>
      </c>
      <c r="N27" s="52">
        <v>1</v>
      </c>
      <c r="O27" s="52">
        <v>0</v>
      </c>
      <c r="P27" s="52">
        <v>2</v>
      </c>
      <c r="Q27" s="52">
        <v>1</v>
      </c>
      <c r="R27" s="52">
        <v>0</v>
      </c>
      <c r="S27" s="52">
        <v>0</v>
      </c>
      <c r="T27" s="52">
        <v>1</v>
      </c>
      <c r="U27" s="52">
        <v>2</v>
      </c>
      <c r="V27" s="52">
        <v>0</v>
      </c>
      <c r="W27" s="52">
        <v>2</v>
      </c>
      <c r="X27" s="52">
        <v>0</v>
      </c>
      <c r="Y27" s="52">
        <v>0</v>
      </c>
      <c r="Z27" s="52">
        <v>2</v>
      </c>
      <c r="AA27" s="52">
        <v>0</v>
      </c>
      <c r="AB27" s="52">
        <v>0</v>
      </c>
      <c r="AC27" s="52">
        <v>2</v>
      </c>
      <c r="AD27" s="52">
        <v>1</v>
      </c>
      <c r="AE27" s="52">
        <v>0</v>
      </c>
      <c r="AF27" s="52">
        <v>0</v>
      </c>
      <c r="AG27" s="52">
        <v>0</v>
      </c>
      <c r="AH27" s="52">
        <v>0</v>
      </c>
      <c r="AI27" s="52">
        <v>0</v>
      </c>
      <c r="AJ27" s="52">
        <v>2</v>
      </c>
      <c r="AK27" s="52">
        <v>0</v>
      </c>
      <c r="AL27" s="52">
        <v>0</v>
      </c>
      <c r="AM27" s="52">
        <v>1</v>
      </c>
      <c r="AN27" s="52">
        <v>0</v>
      </c>
      <c r="AO27" s="52">
        <v>0</v>
      </c>
      <c r="AP27" s="52">
        <v>0</v>
      </c>
      <c r="AQ27" s="52">
        <v>0</v>
      </c>
      <c r="AR27" s="52">
        <v>0</v>
      </c>
      <c r="AS27" s="52">
        <v>0</v>
      </c>
      <c r="AT27" s="52">
        <v>1</v>
      </c>
      <c r="AU27" s="52">
        <v>0</v>
      </c>
      <c r="AV27" s="52">
        <v>0</v>
      </c>
      <c r="AW27" s="52">
        <v>0</v>
      </c>
      <c r="AX27" s="52">
        <v>0</v>
      </c>
      <c r="AY27" s="52">
        <v>0</v>
      </c>
      <c r="AZ27" s="52">
        <v>0</v>
      </c>
      <c r="BA27" s="52">
        <v>2</v>
      </c>
      <c r="BB27" s="52">
        <v>0</v>
      </c>
      <c r="BC27" s="52">
        <v>0</v>
      </c>
      <c r="BD27" s="52">
        <v>0</v>
      </c>
      <c r="BE27" s="52">
        <v>1</v>
      </c>
      <c r="BF27" s="52">
        <v>1</v>
      </c>
      <c r="BG27" s="52">
        <v>0</v>
      </c>
      <c r="BH27" s="52">
        <v>1</v>
      </c>
      <c r="BI27" s="52">
        <v>0</v>
      </c>
      <c r="BJ27" s="52">
        <v>0</v>
      </c>
      <c r="BK27" s="52">
        <v>0</v>
      </c>
      <c r="BL27" s="52">
        <v>1</v>
      </c>
      <c r="BM27" s="52">
        <v>2</v>
      </c>
      <c r="BN27" s="52">
        <v>0</v>
      </c>
      <c r="BO27" s="52">
        <v>1</v>
      </c>
      <c r="BP27" s="52">
        <v>0</v>
      </c>
      <c r="BQ27" s="52">
        <v>0</v>
      </c>
      <c r="BR27" s="52">
        <v>0</v>
      </c>
      <c r="BS27" s="52">
        <v>0</v>
      </c>
      <c r="BT27" s="52">
        <v>0</v>
      </c>
      <c r="BU27" s="52">
        <v>3</v>
      </c>
      <c r="BV27" s="52">
        <v>0</v>
      </c>
    </row>
    <row r="28" spans="1:74" s="52" customFormat="1" x14ac:dyDescent="0.15">
      <c r="A28" s="52">
        <v>272035</v>
      </c>
      <c r="B28" s="52" t="s">
        <v>194</v>
      </c>
      <c r="C28" s="52" t="s">
        <v>494</v>
      </c>
      <c r="D28" s="52">
        <v>4</v>
      </c>
      <c r="E28" s="52">
        <v>2.0682849999999999</v>
      </c>
      <c r="F28" s="52">
        <v>24.35238</v>
      </c>
      <c r="G28" s="52">
        <v>2</v>
      </c>
      <c r="H28" s="52">
        <v>0</v>
      </c>
      <c r="I28" s="52">
        <v>0</v>
      </c>
      <c r="J28" s="52">
        <v>0</v>
      </c>
      <c r="K28" s="52">
        <v>2</v>
      </c>
      <c r="L28" s="52">
        <v>0</v>
      </c>
      <c r="M28" s="52">
        <v>0</v>
      </c>
      <c r="N28" s="52">
        <v>0</v>
      </c>
      <c r="O28" s="52">
        <v>0</v>
      </c>
      <c r="P28" s="52">
        <v>4</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1</v>
      </c>
      <c r="AU28" s="52">
        <v>1</v>
      </c>
      <c r="AV28" s="52">
        <v>0</v>
      </c>
      <c r="AW28" s="52">
        <v>0</v>
      </c>
      <c r="AX28" s="52">
        <v>0</v>
      </c>
      <c r="AY28" s="52">
        <v>0</v>
      </c>
      <c r="AZ28" s="52">
        <v>0</v>
      </c>
      <c r="BA28" s="52">
        <v>0</v>
      </c>
      <c r="BB28" s="52">
        <v>0</v>
      </c>
      <c r="BC28" s="52">
        <v>1</v>
      </c>
      <c r="BD28" s="52">
        <v>1</v>
      </c>
      <c r="BE28" s="52">
        <v>1</v>
      </c>
      <c r="BF28" s="52">
        <v>0</v>
      </c>
      <c r="BG28" s="52">
        <v>2</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272043</v>
      </c>
      <c r="B29" s="52" t="s">
        <v>195</v>
      </c>
      <c r="C29" s="52" t="s">
        <v>494</v>
      </c>
      <c r="D29" s="52">
        <v>3</v>
      </c>
      <c r="E29" s="52">
        <v>6.0205900000000003</v>
      </c>
      <c r="F29" s="52">
        <v>70.887600000000006</v>
      </c>
      <c r="G29" s="52">
        <v>0</v>
      </c>
      <c r="H29" s="52">
        <v>0</v>
      </c>
      <c r="I29" s="52">
        <v>0</v>
      </c>
      <c r="J29" s="52">
        <v>1</v>
      </c>
      <c r="K29" s="52">
        <v>0</v>
      </c>
      <c r="L29" s="52">
        <v>0</v>
      </c>
      <c r="M29" s="52">
        <v>1</v>
      </c>
      <c r="N29" s="52">
        <v>1</v>
      </c>
      <c r="O29" s="52">
        <v>0</v>
      </c>
      <c r="P29" s="52">
        <v>1</v>
      </c>
      <c r="Q29" s="52">
        <v>2</v>
      </c>
      <c r="R29" s="52">
        <v>0</v>
      </c>
      <c r="S29" s="52">
        <v>1</v>
      </c>
      <c r="T29" s="52">
        <v>0</v>
      </c>
      <c r="U29" s="52">
        <v>2</v>
      </c>
      <c r="V29" s="52">
        <v>0</v>
      </c>
      <c r="W29" s="52">
        <v>2</v>
      </c>
      <c r="X29" s="52">
        <v>0</v>
      </c>
      <c r="Y29" s="52">
        <v>0</v>
      </c>
      <c r="Z29" s="52">
        <v>1</v>
      </c>
      <c r="AA29" s="52">
        <v>1</v>
      </c>
      <c r="AB29" s="52">
        <v>0</v>
      </c>
      <c r="AC29" s="52">
        <v>0</v>
      </c>
      <c r="AD29" s="52">
        <v>0</v>
      </c>
      <c r="AE29" s="52">
        <v>1</v>
      </c>
      <c r="AF29" s="52">
        <v>2</v>
      </c>
      <c r="AG29" s="52">
        <v>0</v>
      </c>
      <c r="AH29" s="52">
        <v>0</v>
      </c>
      <c r="AI29" s="52">
        <v>0</v>
      </c>
      <c r="AJ29" s="52">
        <v>0</v>
      </c>
      <c r="AK29" s="52">
        <v>0</v>
      </c>
      <c r="AL29" s="52">
        <v>1</v>
      </c>
      <c r="AM29" s="52">
        <v>2</v>
      </c>
      <c r="AN29" s="52">
        <v>0</v>
      </c>
      <c r="AO29" s="52">
        <v>0</v>
      </c>
      <c r="AP29" s="52">
        <v>0</v>
      </c>
      <c r="AQ29" s="52">
        <v>0</v>
      </c>
      <c r="AR29" s="52">
        <v>1</v>
      </c>
      <c r="AS29" s="52">
        <v>0</v>
      </c>
      <c r="AT29" s="52">
        <v>0</v>
      </c>
      <c r="AU29" s="52">
        <v>0</v>
      </c>
      <c r="AV29" s="52">
        <v>0</v>
      </c>
      <c r="AW29" s="52">
        <v>0</v>
      </c>
      <c r="AX29" s="52">
        <v>0</v>
      </c>
      <c r="AY29" s="52">
        <v>0</v>
      </c>
      <c r="AZ29" s="52">
        <v>0</v>
      </c>
      <c r="BA29" s="52">
        <v>1</v>
      </c>
      <c r="BB29" s="52">
        <v>0</v>
      </c>
      <c r="BC29" s="52">
        <v>1</v>
      </c>
      <c r="BD29" s="52">
        <v>0</v>
      </c>
      <c r="BE29" s="52">
        <v>1</v>
      </c>
      <c r="BF29" s="52">
        <v>1</v>
      </c>
      <c r="BG29" s="52">
        <v>0</v>
      </c>
      <c r="BH29" s="52">
        <v>1</v>
      </c>
      <c r="BI29" s="52">
        <v>0</v>
      </c>
      <c r="BJ29" s="52">
        <v>0</v>
      </c>
      <c r="BK29" s="52">
        <v>0</v>
      </c>
      <c r="BL29" s="52">
        <v>0</v>
      </c>
      <c r="BM29" s="52">
        <v>3</v>
      </c>
      <c r="BN29" s="52">
        <v>2</v>
      </c>
      <c r="BO29" s="52">
        <v>0</v>
      </c>
      <c r="BP29" s="52">
        <v>0</v>
      </c>
      <c r="BQ29" s="52">
        <v>0</v>
      </c>
      <c r="BR29" s="52">
        <v>0</v>
      </c>
      <c r="BS29" s="52">
        <v>0</v>
      </c>
      <c r="BT29" s="52">
        <v>0</v>
      </c>
      <c r="BU29" s="52">
        <v>1</v>
      </c>
      <c r="BV29" s="52">
        <v>2</v>
      </c>
    </row>
    <row r="30" spans="1:74" s="52" customFormat="1" x14ac:dyDescent="0.15">
      <c r="A30" s="52">
        <v>272051</v>
      </c>
      <c r="B30" s="52" t="s">
        <v>196</v>
      </c>
      <c r="C30" s="52" t="s">
        <v>494</v>
      </c>
      <c r="D30" s="52">
        <v>3</v>
      </c>
      <c r="E30" s="52">
        <v>1.682652</v>
      </c>
      <c r="F30" s="52">
        <v>19.811869999999999</v>
      </c>
      <c r="G30" s="52">
        <v>0</v>
      </c>
      <c r="H30" s="52">
        <v>1</v>
      </c>
      <c r="I30" s="52">
        <v>1</v>
      </c>
      <c r="J30" s="52">
        <v>0</v>
      </c>
      <c r="K30" s="52">
        <v>1</v>
      </c>
      <c r="L30" s="52">
        <v>0</v>
      </c>
      <c r="M30" s="52">
        <v>0</v>
      </c>
      <c r="N30" s="52">
        <v>0</v>
      </c>
      <c r="O30" s="52">
        <v>0</v>
      </c>
      <c r="P30" s="52">
        <v>2</v>
      </c>
      <c r="Q30" s="52">
        <v>1</v>
      </c>
      <c r="R30" s="52">
        <v>0</v>
      </c>
      <c r="S30" s="52">
        <v>0</v>
      </c>
      <c r="T30" s="52">
        <v>2</v>
      </c>
      <c r="U30" s="52">
        <v>1</v>
      </c>
      <c r="V30" s="52">
        <v>1</v>
      </c>
      <c r="W30" s="52">
        <v>0</v>
      </c>
      <c r="X30" s="52">
        <v>0</v>
      </c>
      <c r="Y30" s="52">
        <v>0</v>
      </c>
      <c r="Z30" s="52">
        <v>0</v>
      </c>
      <c r="AA30" s="52">
        <v>0</v>
      </c>
      <c r="AB30" s="52">
        <v>0</v>
      </c>
      <c r="AC30" s="52">
        <v>2</v>
      </c>
      <c r="AD30" s="52">
        <v>0</v>
      </c>
      <c r="AE30" s="52">
        <v>0</v>
      </c>
      <c r="AF30" s="52">
        <v>0</v>
      </c>
      <c r="AG30" s="52">
        <v>0</v>
      </c>
      <c r="AH30" s="52">
        <v>1</v>
      </c>
      <c r="AI30" s="52">
        <v>0</v>
      </c>
      <c r="AJ30" s="52">
        <v>3</v>
      </c>
      <c r="AK30" s="52">
        <v>0</v>
      </c>
      <c r="AL30" s="52">
        <v>0</v>
      </c>
      <c r="AM30" s="52">
        <v>0</v>
      </c>
      <c r="AN30" s="52">
        <v>0</v>
      </c>
      <c r="AO30" s="52">
        <v>0</v>
      </c>
      <c r="AP30" s="52">
        <v>0</v>
      </c>
      <c r="AQ30" s="52">
        <v>0</v>
      </c>
      <c r="AR30" s="52">
        <v>1</v>
      </c>
      <c r="AS30" s="52">
        <v>0</v>
      </c>
      <c r="AT30" s="52">
        <v>1</v>
      </c>
      <c r="AU30" s="52">
        <v>0</v>
      </c>
      <c r="AV30" s="52">
        <v>0</v>
      </c>
      <c r="AW30" s="52">
        <v>0</v>
      </c>
      <c r="AX30" s="52">
        <v>1</v>
      </c>
      <c r="AY30" s="52">
        <v>0</v>
      </c>
      <c r="AZ30" s="52">
        <v>0</v>
      </c>
      <c r="BA30" s="52">
        <v>0</v>
      </c>
      <c r="BB30" s="52">
        <v>0</v>
      </c>
      <c r="BC30" s="52">
        <v>0</v>
      </c>
      <c r="BD30" s="52">
        <v>1</v>
      </c>
      <c r="BE30" s="52">
        <v>0</v>
      </c>
      <c r="BF30" s="52">
        <v>0</v>
      </c>
      <c r="BG30" s="52">
        <v>0</v>
      </c>
      <c r="BH30" s="52">
        <v>0</v>
      </c>
      <c r="BI30" s="52">
        <v>0</v>
      </c>
      <c r="BJ30" s="52">
        <v>2</v>
      </c>
      <c r="BK30" s="52">
        <v>0</v>
      </c>
      <c r="BL30" s="52">
        <v>0</v>
      </c>
      <c r="BM30" s="52">
        <v>1</v>
      </c>
      <c r="BN30" s="52">
        <v>2</v>
      </c>
      <c r="BO30" s="52">
        <v>1</v>
      </c>
      <c r="BP30" s="52">
        <v>0</v>
      </c>
      <c r="BQ30" s="52">
        <v>0</v>
      </c>
      <c r="BR30" s="52">
        <v>1</v>
      </c>
      <c r="BS30" s="52">
        <v>0</v>
      </c>
      <c r="BT30" s="52">
        <v>1</v>
      </c>
      <c r="BU30" s="52">
        <v>2</v>
      </c>
      <c r="BV30" s="52">
        <v>0</v>
      </c>
    </row>
    <row r="31" spans="1:74" s="52" customFormat="1" x14ac:dyDescent="0.15">
      <c r="A31" s="52">
        <v>272078</v>
      </c>
      <c r="B31" s="52" t="s">
        <v>197</v>
      </c>
      <c r="C31" s="52" t="s">
        <v>494</v>
      </c>
      <c r="D31" s="52">
        <v>3</v>
      </c>
      <c r="E31" s="52">
        <v>1.7786630000000001</v>
      </c>
      <c r="F31" s="52">
        <v>20.942319999999999</v>
      </c>
      <c r="G31" s="52">
        <v>0</v>
      </c>
      <c r="H31" s="52">
        <v>0</v>
      </c>
      <c r="I31" s="52">
        <v>0</v>
      </c>
      <c r="J31" s="52">
        <v>1</v>
      </c>
      <c r="K31" s="52">
        <v>0</v>
      </c>
      <c r="L31" s="52">
        <v>1</v>
      </c>
      <c r="M31" s="52">
        <v>0</v>
      </c>
      <c r="N31" s="52">
        <v>1</v>
      </c>
      <c r="O31" s="52">
        <v>0</v>
      </c>
      <c r="P31" s="52">
        <v>1</v>
      </c>
      <c r="Q31" s="52">
        <v>2</v>
      </c>
      <c r="R31" s="52">
        <v>0</v>
      </c>
      <c r="S31" s="52">
        <v>0</v>
      </c>
      <c r="T31" s="52">
        <v>1</v>
      </c>
      <c r="U31" s="52">
        <v>2</v>
      </c>
      <c r="V31" s="52">
        <v>0</v>
      </c>
      <c r="W31" s="52">
        <v>2</v>
      </c>
      <c r="X31" s="52">
        <v>0</v>
      </c>
      <c r="Y31" s="52">
        <v>0</v>
      </c>
      <c r="Z31" s="52">
        <v>2</v>
      </c>
      <c r="AA31" s="52">
        <v>0</v>
      </c>
      <c r="AB31" s="52">
        <v>0</v>
      </c>
      <c r="AC31" s="52">
        <v>3</v>
      </c>
      <c r="AD31" s="52">
        <v>0</v>
      </c>
      <c r="AE31" s="52">
        <v>0</v>
      </c>
      <c r="AF31" s="52">
        <v>0</v>
      </c>
      <c r="AG31" s="52">
        <v>0</v>
      </c>
      <c r="AH31" s="52">
        <v>0</v>
      </c>
      <c r="AI31" s="52">
        <v>0</v>
      </c>
      <c r="AJ31" s="52">
        <v>2</v>
      </c>
      <c r="AK31" s="52">
        <v>1</v>
      </c>
      <c r="AL31" s="52">
        <v>0</v>
      </c>
      <c r="AM31" s="52">
        <v>0</v>
      </c>
      <c r="AN31" s="52">
        <v>0</v>
      </c>
      <c r="AO31" s="52">
        <v>0</v>
      </c>
      <c r="AP31" s="52">
        <v>0</v>
      </c>
      <c r="AQ31" s="52">
        <v>1</v>
      </c>
      <c r="AR31" s="52">
        <v>0</v>
      </c>
      <c r="AS31" s="52">
        <v>0</v>
      </c>
      <c r="AT31" s="52">
        <v>0</v>
      </c>
      <c r="AU31" s="52">
        <v>0</v>
      </c>
      <c r="AV31" s="52">
        <v>0</v>
      </c>
      <c r="AW31" s="52">
        <v>0</v>
      </c>
      <c r="AX31" s="52">
        <v>2</v>
      </c>
      <c r="AY31" s="52">
        <v>0</v>
      </c>
      <c r="AZ31" s="52">
        <v>0</v>
      </c>
      <c r="BA31" s="52">
        <v>0</v>
      </c>
      <c r="BB31" s="52">
        <v>0</v>
      </c>
      <c r="BC31" s="52">
        <v>0</v>
      </c>
      <c r="BD31" s="52">
        <v>0</v>
      </c>
      <c r="BE31" s="52">
        <v>1</v>
      </c>
      <c r="BF31" s="52">
        <v>0</v>
      </c>
      <c r="BG31" s="52">
        <v>0</v>
      </c>
      <c r="BH31" s="52">
        <v>1</v>
      </c>
      <c r="BI31" s="52">
        <v>1</v>
      </c>
      <c r="BJ31" s="52">
        <v>0</v>
      </c>
      <c r="BK31" s="52">
        <v>0</v>
      </c>
      <c r="BL31" s="52">
        <v>1</v>
      </c>
      <c r="BM31" s="52">
        <v>3</v>
      </c>
      <c r="BN31" s="52">
        <v>0</v>
      </c>
      <c r="BO31" s="52">
        <v>0</v>
      </c>
      <c r="BP31" s="52">
        <v>1</v>
      </c>
      <c r="BQ31" s="52">
        <v>0</v>
      </c>
      <c r="BR31" s="52">
        <v>0</v>
      </c>
      <c r="BS31" s="52">
        <v>0</v>
      </c>
      <c r="BT31" s="52">
        <v>1</v>
      </c>
      <c r="BU31" s="52">
        <v>2</v>
      </c>
      <c r="BV31" s="52">
        <v>0</v>
      </c>
    </row>
    <row r="32" spans="1:74" s="52" customFormat="1" x14ac:dyDescent="0.15">
      <c r="A32" s="52">
        <v>272086</v>
      </c>
      <c r="B32" s="52" t="s">
        <v>198</v>
      </c>
      <c r="C32" s="52" t="s">
        <v>494</v>
      </c>
      <c r="D32" s="52">
        <v>3</v>
      </c>
      <c r="E32" s="52">
        <v>7.1396269999999999</v>
      </c>
      <c r="F32" s="52">
        <v>84.06335</v>
      </c>
      <c r="G32" s="52">
        <v>0</v>
      </c>
      <c r="H32" s="52">
        <v>0</v>
      </c>
      <c r="I32" s="52">
        <v>0</v>
      </c>
      <c r="J32" s="52">
        <v>0</v>
      </c>
      <c r="K32" s="52">
        <v>1</v>
      </c>
      <c r="L32" s="52">
        <v>1</v>
      </c>
      <c r="M32" s="52">
        <v>0</v>
      </c>
      <c r="N32" s="52">
        <v>1</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1</v>
      </c>
      <c r="AW32" s="52">
        <v>1</v>
      </c>
      <c r="AX32" s="52">
        <v>0</v>
      </c>
      <c r="AY32" s="52">
        <v>0</v>
      </c>
      <c r="AZ32" s="52">
        <v>0</v>
      </c>
      <c r="BA32" s="52">
        <v>0</v>
      </c>
      <c r="BB32" s="52">
        <v>0</v>
      </c>
      <c r="BC32" s="52">
        <v>0</v>
      </c>
      <c r="BD32" s="52">
        <v>0</v>
      </c>
      <c r="BE32" s="52">
        <v>0</v>
      </c>
      <c r="BF32" s="52">
        <v>0</v>
      </c>
      <c r="BG32" s="52">
        <v>1</v>
      </c>
      <c r="BH32" s="52">
        <v>0</v>
      </c>
      <c r="BI32" s="52">
        <v>1</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272108</v>
      </c>
      <c r="B33" s="52" t="s">
        <v>200</v>
      </c>
      <c r="C33" s="52" t="s">
        <v>494</v>
      </c>
      <c r="D33" s="52">
        <v>3</v>
      </c>
      <c r="E33" s="52">
        <v>1.550011</v>
      </c>
      <c r="F33" s="52">
        <v>18.250129999999999</v>
      </c>
      <c r="G33" s="52">
        <v>0</v>
      </c>
      <c r="H33" s="52">
        <v>1</v>
      </c>
      <c r="I33" s="52">
        <v>1</v>
      </c>
      <c r="J33" s="52">
        <v>0</v>
      </c>
      <c r="K33" s="52">
        <v>0</v>
      </c>
      <c r="L33" s="52">
        <v>0</v>
      </c>
      <c r="M33" s="52">
        <v>1</v>
      </c>
      <c r="N33" s="52">
        <v>0</v>
      </c>
      <c r="O33" s="52">
        <v>0</v>
      </c>
      <c r="P33" s="52">
        <v>3</v>
      </c>
      <c r="Q33" s="52">
        <v>0</v>
      </c>
      <c r="R33" s="52">
        <v>0</v>
      </c>
      <c r="S33" s="52">
        <v>0</v>
      </c>
      <c r="T33" s="52">
        <v>1</v>
      </c>
      <c r="U33" s="52">
        <v>2</v>
      </c>
      <c r="V33" s="52">
        <v>0</v>
      </c>
      <c r="W33" s="52">
        <v>2</v>
      </c>
      <c r="X33" s="52">
        <v>0</v>
      </c>
      <c r="Y33" s="52">
        <v>0</v>
      </c>
      <c r="Z33" s="52">
        <v>1</v>
      </c>
      <c r="AA33" s="52">
        <v>1</v>
      </c>
      <c r="AB33" s="52">
        <v>0</v>
      </c>
      <c r="AC33" s="52">
        <v>1</v>
      </c>
      <c r="AD33" s="52">
        <v>0</v>
      </c>
      <c r="AE33" s="52">
        <v>1</v>
      </c>
      <c r="AF33" s="52">
        <v>0</v>
      </c>
      <c r="AG33" s="52">
        <v>0</v>
      </c>
      <c r="AH33" s="52">
        <v>1</v>
      </c>
      <c r="AI33" s="52">
        <v>0</v>
      </c>
      <c r="AJ33" s="52">
        <v>2</v>
      </c>
      <c r="AK33" s="52">
        <v>0</v>
      </c>
      <c r="AL33" s="52">
        <v>1</v>
      </c>
      <c r="AM33" s="52">
        <v>0</v>
      </c>
      <c r="AN33" s="52">
        <v>0</v>
      </c>
      <c r="AO33" s="52">
        <v>0</v>
      </c>
      <c r="AP33" s="52">
        <v>0</v>
      </c>
      <c r="AQ33" s="52">
        <v>0</v>
      </c>
      <c r="AR33" s="52">
        <v>0</v>
      </c>
      <c r="AS33" s="52">
        <v>0</v>
      </c>
      <c r="AT33" s="52">
        <v>0</v>
      </c>
      <c r="AU33" s="52">
        <v>0</v>
      </c>
      <c r="AV33" s="52">
        <v>0</v>
      </c>
      <c r="AW33" s="52">
        <v>0</v>
      </c>
      <c r="AX33" s="52">
        <v>0</v>
      </c>
      <c r="AY33" s="52">
        <v>1</v>
      </c>
      <c r="AZ33" s="52">
        <v>0</v>
      </c>
      <c r="BA33" s="52">
        <v>0</v>
      </c>
      <c r="BB33" s="52">
        <v>0</v>
      </c>
      <c r="BC33" s="52">
        <v>2</v>
      </c>
      <c r="BD33" s="52">
        <v>0</v>
      </c>
      <c r="BE33" s="52">
        <v>1</v>
      </c>
      <c r="BF33" s="52">
        <v>1</v>
      </c>
      <c r="BG33" s="52">
        <v>1</v>
      </c>
      <c r="BH33" s="52">
        <v>0</v>
      </c>
      <c r="BI33" s="52">
        <v>0</v>
      </c>
      <c r="BJ33" s="52">
        <v>0</v>
      </c>
      <c r="BK33" s="52">
        <v>0</v>
      </c>
      <c r="BL33" s="52">
        <v>0</v>
      </c>
      <c r="BM33" s="52">
        <v>3</v>
      </c>
      <c r="BN33" s="52">
        <v>0</v>
      </c>
      <c r="BO33" s="52">
        <v>0</v>
      </c>
      <c r="BP33" s="52">
        <v>0</v>
      </c>
      <c r="BQ33" s="52">
        <v>0</v>
      </c>
      <c r="BR33" s="52">
        <v>0</v>
      </c>
      <c r="BS33" s="52">
        <v>0</v>
      </c>
      <c r="BT33" s="52">
        <v>1</v>
      </c>
      <c r="BU33" s="52">
        <v>2</v>
      </c>
      <c r="BV33" s="52">
        <v>0</v>
      </c>
    </row>
    <row r="34" spans="1:74" s="52" customFormat="1" x14ac:dyDescent="0.15">
      <c r="A34" s="52">
        <v>272116</v>
      </c>
      <c r="B34" s="52" t="s">
        <v>201</v>
      </c>
      <c r="C34" s="52" t="s">
        <v>494</v>
      </c>
      <c r="D34" s="52">
        <v>2</v>
      </c>
      <c r="E34" s="52">
        <v>1.4624159999999999</v>
      </c>
      <c r="F34" s="52">
        <v>17.218769999999999</v>
      </c>
      <c r="G34" s="52">
        <v>0</v>
      </c>
      <c r="H34" s="52">
        <v>0</v>
      </c>
      <c r="I34" s="52">
        <v>0</v>
      </c>
      <c r="J34" s="52">
        <v>0</v>
      </c>
      <c r="K34" s="52">
        <v>1</v>
      </c>
      <c r="L34" s="52">
        <v>0</v>
      </c>
      <c r="M34" s="52">
        <v>1</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1</v>
      </c>
      <c r="AX34" s="52">
        <v>0</v>
      </c>
      <c r="AY34" s="52">
        <v>0</v>
      </c>
      <c r="AZ34" s="52">
        <v>0</v>
      </c>
      <c r="BA34" s="52">
        <v>0</v>
      </c>
      <c r="BB34" s="52">
        <v>0</v>
      </c>
      <c r="BC34" s="52">
        <v>0</v>
      </c>
      <c r="BD34" s="52">
        <v>0</v>
      </c>
      <c r="BE34" s="52">
        <v>0</v>
      </c>
      <c r="BF34" s="52">
        <v>0</v>
      </c>
      <c r="BG34" s="52">
        <v>0</v>
      </c>
      <c r="BH34" s="52">
        <v>2</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272124</v>
      </c>
      <c r="B35" s="52" t="s">
        <v>202</v>
      </c>
      <c r="C35" s="52" t="s">
        <v>494</v>
      </c>
      <c r="D35" s="52">
        <v>3</v>
      </c>
      <c r="E35" s="52">
        <v>2.3453810000000002</v>
      </c>
      <c r="F35" s="52">
        <v>27.61497</v>
      </c>
      <c r="G35" s="52">
        <v>0</v>
      </c>
      <c r="H35" s="52">
        <v>0</v>
      </c>
      <c r="I35" s="52">
        <v>0</v>
      </c>
      <c r="J35" s="52">
        <v>0</v>
      </c>
      <c r="K35" s="52">
        <v>1</v>
      </c>
      <c r="L35" s="52">
        <v>0</v>
      </c>
      <c r="M35" s="52">
        <v>2</v>
      </c>
      <c r="N35" s="52">
        <v>0</v>
      </c>
      <c r="O35" s="52">
        <v>0</v>
      </c>
      <c r="P35" s="52">
        <v>1</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2</v>
      </c>
      <c r="AU35" s="52">
        <v>0</v>
      </c>
      <c r="AV35" s="52">
        <v>0</v>
      </c>
      <c r="AW35" s="52">
        <v>0</v>
      </c>
      <c r="AX35" s="52">
        <v>0</v>
      </c>
      <c r="AY35" s="52">
        <v>0</v>
      </c>
      <c r="AZ35" s="52">
        <v>0</v>
      </c>
      <c r="BA35" s="52">
        <v>0</v>
      </c>
      <c r="BB35" s="52">
        <v>1</v>
      </c>
      <c r="BC35" s="52">
        <v>0</v>
      </c>
      <c r="BD35" s="52">
        <v>0</v>
      </c>
      <c r="BE35" s="52">
        <v>1</v>
      </c>
      <c r="BF35" s="52">
        <v>2</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272141</v>
      </c>
      <c r="B36" s="52" t="s">
        <v>292</v>
      </c>
      <c r="C36" s="52" t="s">
        <v>494</v>
      </c>
      <c r="D36" s="52">
        <v>2</v>
      </c>
      <c r="E36" s="52">
        <v>3.7704550000000001</v>
      </c>
      <c r="F36" s="52">
        <v>44.394060000000003</v>
      </c>
      <c r="G36" s="52">
        <v>0</v>
      </c>
      <c r="H36" s="52">
        <v>0</v>
      </c>
      <c r="I36" s="52">
        <v>0</v>
      </c>
      <c r="J36" s="52">
        <v>0</v>
      </c>
      <c r="K36" s="52">
        <v>1</v>
      </c>
      <c r="L36" s="52">
        <v>0</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1</v>
      </c>
      <c r="BA36" s="52">
        <v>1</v>
      </c>
      <c r="BB36" s="52">
        <v>0</v>
      </c>
      <c r="BC36" s="52">
        <v>0</v>
      </c>
      <c r="BD36" s="52">
        <v>0</v>
      </c>
      <c r="BE36" s="52">
        <v>0</v>
      </c>
      <c r="BF36" s="52">
        <v>0</v>
      </c>
      <c r="BG36" s="52">
        <v>0</v>
      </c>
      <c r="BH36" s="52">
        <v>0</v>
      </c>
      <c r="BI36" s="52">
        <v>1</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494</v>
      </c>
      <c r="D37" s="52">
        <v>2</v>
      </c>
      <c r="E37" s="52">
        <v>1.768597</v>
      </c>
      <c r="F37" s="52">
        <v>20.823799999999999</v>
      </c>
      <c r="G37" s="52">
        <v>0</v>
      </c>
      <c r="H37" s="52">
        <v>0</v>
      </c>
      <c r="I37" s="52">
        <v>0</v>
      </c>
      <c r="J37" s="52">
        <v>0</v>
      </c>
      <c r="K37" s="52">
        <v>1</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1</v>
      </c>
      <c r="AV37" s="52">
        <v>1</v>
      </c>
      <c r="AW37" s="52">
        <v>0</v>
      </c>
      <c r="AX37" s="52">
        <v>0</v>
      </c>
      <c r="AY37" s="52">
        <v>0</v>
      </c>
      <c r="AZ37" s="52">
        <v>0</v>
      </c>
      <c r="BA37" s="52">
        <v>0</v>
      </c>
      <c r="BB37" s="52">
        <v>0</v>
      </c>
      <c r="BC37" s="52">
        <v>0</v>
      </c>
      <c r="BD37" s="52">
        <v>0</v>
      </c>
      <c r="BE37" s="52">
        <v>0</v>
      </c>
      <c r="BF37" s="52">
        <v>0</v>
      </c>
      <c r="BG37" s="52">
        <v>0</v>
      </c>
      <c r="BH37" s="52">
        <v>0</v>
      </c>
      <c r="BI37" s="52">
        <v>1</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494</v>
      </c>
      <c r="D38" s="52">
        <v>1</v>
      </c>
      <c r="E38" s="52">
        <v>1.726281</v>
      </c>
      <c r="F38" s="52">
        <v>20.325569999999999</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494</v>
      </c>
      <c r="D39" s="52">
        <v>1</v>
      </c>
      <c r="E39" s="52">
        <v>1.5120819999999999</v>
      </c>
      <c r="F39" s="52">
        <v>17.803540000000002</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0</v>
      </c>
      <c r="AV39" s="52">
        <v>0</v>
      </c>
      <c r="AW39" s="52">
        <v>0</v>
      </c>
      <c r="AX39" s="52">
        <v>0</v>
      </c>
      <c r="AY39" s="52">
        <v>0</v>
      </c>
      <c r="AZ39" s="52">
        <v>0</v>
      </c>
      <c r="BA39" s="52">
        <v>0</v>
      </c>
      <c r="BB39" s="52">
        <v>0</v>
      </c>
      <c r="BC39" s="52">
        <v>0</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272213</v>
      </c>
      <c r="B40" s="52" t="s">
        <v>301</v>
      </c>
      <c r="C40" s="52" t="s">
        <v>494</v>
      </c>
      <c r="D40" s="52">
        <v>2</v>
      </c>
      <c r="E40" s="52">
        <v>5.9810400000000001</v>
      </c>
      <c r="F40" s="52">
        <v>70.42192</v>
      </c>
      <c r="G40" s="52">
        <v>0</v>
      </c>
      <c r="H40" s="52">
        <v>0</v>
      </c>
      <c r="I40" s="52">
        <v>0</v>
      </c>
      <c r="J40" s="52">
        <v>0</v>
      </c>
      <c r="K40" s="52">
        <v>2</v>
      </c>
      <c r="L40" s="52">
        <v>0</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1</v>
      </c>
      <c r="AU40" s="52">
        <v>0</v>
      </c>
      <c r="AV40" s="52">
        <v>0</v>
      </c>
      <c r="AW40" s="52">
        <v>0</v>
      </c>
      <c r="AX40" s="52">
        <v>0</v>
      </c>
      <c r="AY40" s="52">
        <v>0</v>
      </c>
      <c r="AZ40" s="52">
        <v>0</v>
      </c>
      <c r="BA40" s="52">
        <v>0</v>
      </c>
      <c r="BB40" s="52">
        <v>0</v>
      </c>
      <c r="BC40" s="52">
        <v>0</v>
      </c>
      <c r="BD40" s="52">
        <v>0</v>
      </c>
      <c r="BE40" s="52">
        <v>0</v>
      </c>
      <c r="BF40" s="52">
        <v>1</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272230</v>
      </c>
      <c r="B41" s="52" t="s">
        <v>171</v>
      </c>
      <c r="C41" s="52" t="s">
        <v>494</v>
      </c>
      <c r="D41" s="52">
        <v>1</v>
      </c>
      <c r="E41" s="52">
        <v>1.6563969999999999</v>
      </c>
      <c r="F41" s="52">
        <v>19.502739999999999</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1</v>
      </c>
      <c r="AR41" s="52">
        <v>0</v>
      </c>
      <c r="AS41" s="52">
        <v>0</v>
      </c>
      <c r="AT41" s="52">
        <v>0</v>
      </c>
      <c r="AU41" s="52">
        <v>0</v>
      </c>
      <c r="AV41" s="52">
        <v>0</v>
      </c>
      <c r="AW41" s="52">
        <v>0</v>
      </c>
      <c r="AX41" s="52">
        <v>0</v>
      </c>
      <c r="AY41" s="52">
        <v>0</v>
      </c>
      <c r="AZ41" s="52">
        <v>0</v>
      </c>
      <c r="BA41" s="52">
        <v>0</v>
      </c>
      <c r="BB41" s="52">
        <v>0</v>
      </c>
      <c r="BC41" s="52">
        <v>0</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494</v>
      </c>
      <c r="D42" s="52">
        <v>6</v>
      </c>
      <c r="E42" s="52">
        <v>2.5143</v>
      </c>
      <c r="F42" s="52">
        <v>29.603860000000001</v>
      </c>
      <c r="G42" s="52">
        <v>0</v>
      </c>
      <c r="H42" s="52">
        <v>0</v>
      </c>
      <c r="I42" s="52">
        <v>1</v>
      </c>
      <c r="J42" s="52">
        <v>1</v>
      </c>
      <c r="K42" s="52">
        <v>2</v>
      </c>
      <c r="L42" s="52">
        <v>0</v>
      </c>
      <c r="M42" s="52">
        <v>2</v>
      </c>
      <c r="N42" s="52">
        <v>0</v>
      </c>
      <c r="O42" s="52">
        <v>0</v>
      </c>
      <c r="P42" s="52">
        <v>3</v>
      </c>
      <c r="Q42" s="52">
        <v>3</v>
      </c>
      <c r="R42" s="52">
        <v>0</v>
      </c>
      <c r="S42" s="52">
        <v>0</v>
      </c>
      <c r="T42" s="52">
        <v>2</v>
      </c>
      <c r="U42" s="52">
        <v>4</v>
      </c>
      <c r="V42" s="52">
        <v>0</v>
      </c>
      <c r="W42" s="52">
        <v>4</v>
      </c>
      <c r="X42" s="52">
        <v>0</v>
      </c>
      <c r="Y42" s="52">
        <v>0</v>
      </c>
      <c r="Z42" s="52">
        <v>3</v>
      </c>
      <c r="AA42" s="52">
        <v>1</v>
      </c>
      <c r="AB42" s="52">
        <v>0</v>
      </c>
      <c r="AC42" s="52">
        <v>4</v>
      </c>
      <c r="AD42" s="52">
        <v>0</v>
      </c>
      <c r="AE42" s="52">
        <v>0</v>
      </c>
      <c r="AF42" s="52">
        <v>0</v>
      </c>
      <c r="AG42" s="52">
        <v>0</v>
      </c>
      <c r="AH42" s="52">
        <v>2</v>
      </c>
      <c r="AI42" s="52">
        <v>0</v>
      </c>
      <c r="AJ42" s="52">
        <v>3</v>
      </c>
      <c r="AK42" s="52">
        <v>0</v>
      </c>
      <c r="AL42" s="52">
        <v>1</v>
      </c>
      <c r="AM42" s="52">
        <v>0</v>
      </c>
      <c r="AN42" s="52">
        <v>1</v>
      </c>
      <c r="AO42" s="52">
        <v>1</v>
      </c>
      <c r="AP42" s="52">
        <v>0</v>
      </c>
      <c r="AQ42" s="52">
        <v>0</v>
      </c>
      <c r="AR42" s="52">
        <v>0</v>
      </c>
      <c r="AS42" s="52">
        <v>0</v>
      </c>
      <c r="AT42" s="52">
        <v>0</v>
      </c>
      <c r="AU42" s="52">
        <v>0</v>
      </c>
      <c r="AV42" s="52">
        <v>0</v>
      </c>
      <c r="AW42" s="52">
        <v>0</v>
      </c>
      <c r="AX42" s="52">
        <v>1</v>
      </c>
      <c r="AY42" s="52">
        <v>1</v>
      </c>
      <c r="AZ42" s="52">
        <v>0</v>
      </c>
      <c r="BA42" s="52">
        <v>1</v>
      </c>
      <c r="BB42" s="52">
        <v>0</v>
      </c>
      <c r="BC42" s="52">
        <v>3</v>
      </c>
      <c r="BD42" s="52">
        <v>1</v>
      </c>
      <c r="BE42" s="52">
        <v>1</v>
      </c>
      <c r="BF42" s="52">
        <v>0</v>
      </c>
      <c r="BG42" s="52">
        <v>2</v>
      </c>
      <c r="BH42" s="52">
        <v>0</v>
      </c>
      <c r="BI42" s="52">
        <v>2</v>
      </c>
      <c r="BJ42" s="52">
        <v>0</v>
      </c>
      <c r="BK42" s="52">
        <v>0</v>
      </c>
      <c r="BL42" s="52">
        <v>0</v>
      </c>
      <c r="BM42" s="52">
        <v>5</v>
      </c>
      <c r="BN42" s="52">
        <v>3</v>
      </c>
      <c r="BO42" s="52">
        <v>2</v>
      </c>
      <c r="BP42" s="52">
        <v>1</v>
      </c>
      <c r="BQ42" s="52">
        <v>0</v>
      </c>
      <c r="BR42" s="52">
        <v>0</v>
      </c>
      <c r="BS42" s="52">
        <v>0</v>
      </c>
      <c r="BT42" s="52">
        <v>1</v>
      </c>
      <c r="BU42" s="52">
        <v>5</v>
      </c>
      <c r="BV42" s="52">
        <v>0</v>
      </c>
    </row>
    <row r="43" spans="1:74" s="52" customFormat="1" x14ac:dyDescent="0.15">
      <c r="A43" s="52">
        <v>272302</v>
      </c>
      <c r="B43" s="52" t="s">
        <v>216</v>
      </c>
      <c r="C43" s="52" t="s">
        <v>494</v>
      </c>
      <c r="D43" s="52">
        <v>1</v>
      </c>
      <c r="E43" s="52">
        <v>2.6587260000000001</v>
      </c>
      <c r="F43" s="52">
        <v>31.304349999999999</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0</v>
      </c>
      <c r="BI43" s="52">
        <v>0</v>
      </c>
      <c r="BJ43" s="52">
        <v>0</v>
      </c>
      <c r="BK43" s="52">
        <v>1</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273619</v>
      </c>
      <c r="B44" s="52" t="s">
        <v>219</v>
      </c>
      <c r="C44" s="52" t="s">
        <v>494</v>
      </c>
      <c r="D44" s="52">
        <v>1</v>
      </c>
      <c r="E44" s="52">
        <v>4.6988060000000003</v>
      </c>
      <c r="F44" s="52">
        <v>55.324649999999998</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273821</v>
      </c>
      <c r="B45" s="52" t="s">
        <v>611</v>
      </c>
      <c r="C45" s="52" t="s">
        <v>494</v>
      </c>
      <c r="D45" s="52">
        <v>1</v>
      </c>
      <c r="E45" s="52">
        <v>13.11819</v>
      </c>
      <c r="F45" s="52">
        <v>154.4562</v>
      </c>
      <c r="G45" s="52">
        <v>1</v>
      </c>
      <c r="H45" s="52">
        <v>0</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0</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58" s="52" customFormat="1" x14ac:dyDescent="0.15"/>
    <row r="85" spans="1:75" x14ac:dyDescent="0.15">
      <c r="B85" s="52">
        <v>271004</v>
      </c>
      <c r="C85" t="s">
        <v>427</v>
      </c>
      <c r="D85">
        <f>IFERROR(VLOOKUP($B85,$A$8:$BW$70,D$88,FALSE),0)</f>
        <v>28</v>
      </c>
      <c r="E85">
        <f t="shared" ref="E85:BP85" si="0">IFERROR(VLOOKUP($B85,$A$8:$BW$70,E88,FALSE),0)</f>
        <v>2.124873</v>
      </c>
      <c r="F85">
        <f t="shared" si="0"/>
        <v>25.018660000000001</v>
      </c>
      <c r="G85">
        <f t="shared" si="0"/>
        <v>0</v>
      </c>
      <c r="H85">
        <f t="shared" si="0"/>
        <v>2</v>
      </c>
      <c r="I85">
        <f t="shared" si="0"/>
        <v>5</v>
      </c>
      <c r="J85">
        <f t="shared" si="0"/>
        <v>6</v>
      </c>
      <c r="K85">
        <f t="shared" si="0"/>
        <v>7</v>
      </c>
      <c r="L85">
        <f t="shared" si="0"/>
        <v>2</v>
      </c>
      <c r="M85">
        <f t="shared" si="0"/>
        <v>3</v>
      </c>
      <c r="N85">
        <f t="shared" si="0"/>
        <v>3</v>
      </c>
      <c r="O85">
        <f t="shared" si="0"/>
        <v>0</v>
      </c>
      <c r="P85">
        <f t="shared" si="0"/>
        <v>15</v>
      </c>
      <c r="Q85">
        <f t="shared" si="0"/>
        <v>13</v>
      </c>
      <c r="R85">
        <f t="shared" si="0"/>
        <v>0</v>
      </c>
      <c r="S85">
        <f t="shared" si="0"/>
        <v>0</v>
      </c>
      <c r="T85">
        <f t="shared" si="0"/>
        <v>9</v>
      </c>
      <c r="U85">
        <f t="shared" si="0"/>
        <v>19</v>
      </c>
      <c r="V85">
        <f t="shared" si="0"/>
        <v>0</v>
      </c>
      <c r="W85">
        <f t="shared" si="0"/>
        <v>19</v>
      </c>
      <c r="X85">
        <f t="shared" si="0"/>
        <v>0</v>
      </c>
      <c r="Y85">
        <f t="shared" si="0"/>
        <v>1</v>
      </c>
      <c r="Z85">
        <f t="shared" si="0"/>
        <v>12</v>
      </c>
      <c r="AA85">
        <f t="shared" si="0"/>
        <v>6</v>
      </c>
      <c r="AB85">
        <f t="shared" si="0"/>
        <v>0</v>
      </c>
      <c r="AC85">
        <f t="shared" si="0"/>
        <v>14</v>
      </c>
      <c r="AD85">
        <f t="shared" si="0"/>
        <v>7</v>
      </c>
      <c r="AE85">
        <f t="shared" si="0"/>
        <v>0</v>
      </c>
      <c r="AF85">
        <f t="shared" si="0"/>
        <v>1</v>
      </c>
      <c r="AG85">
        <f t="shared" si="0"/>
        <v>0</v>
      </c>
      <c r="AH85">
        <f t="shared" si="0"/>
        <v>6</v>
      </c>
      <c r="AI85">
        <f t="shared" si="0"/>
        <v>0</v>
      </c>
      <c r="AJ85">
        <f t="shared" si="0"/>
        <v>16</v>
      </c>
      <c r="AK85">
        <f t="shared" si="0"/>
        <v>0</v>
      </c>
      <c r="AL85">
        <f t="shared" si="0"/>
        <v>1</v>
      </c>
      <c r="AM85">
        <f t="shared" si="0"/>
        <v>7</v>
      </c>
      <c r="AN85">
        <f t="shared" si="0"/>
        <v>3</v>
      </c>
      <c r="AO85">
        <f t="shared" si="0"/>
        <v>1</v>
      </c>
      <c r="AP85">
        <f t="shared" si="0"/>
        <v>0</v>
      </c>
      <c r="AQ85">
        <f t="shared" si="0"/>
        <v>4</v>
      </c>
      <c r="AR85">
        <f t="shared" si="0"/>
        <v>7</v>
      </c>
      <c r="AS85">
        <f t="shared" si="0"/>
        <v>1</v>
      </c>
      <c r="AT85">
        <f t="shared" si="0"/>
        <v>0</v>
      </c>
      <c r="AU85">
        <f t="shared" si="0"/>
        <v>2</v>
      </c>
      <c r="AV85">
        <f t="shared" si="0"/>
        <v>2</v>
      </c>
      <c r="AW85">
        <f t="shared" si="0"/>
        <v>0</v>
      </c>
      <c r="AX85">
        <f t="shared" si="0"/>
        <v>3</v>
      </c>
      <c r="AY85">
        <f t="shared" si="0"/>
        <v>1</v>
      </c>
      <c r="AZ85">
        <f t="shared" si="0"/>
        <v>0</v>
      </c>
      <c r="BA85">
        <f t="shared" si="0"/>
        <v>3</v>
      </c>
      <c r="BB85">
        <f t="shared" si="0"/>
        <v>0</v>
      </c>
      <c r="BC85">
        <f t="shared" si="0"/>
        <v>5</v>
      </c>
      <c r="BD85">
        <f t="shared" si="0"/>
        <v>3</v>
      </c>
      <c r="BE85">
        <f t="shared" si="0"/>
        <v>6</v>
      </c>
      <c r="BF85">
        <f t="shared" si="0"/>
        <v>3</v>
      </c>
      <c r="BG85">
        <f t="shared" si="0"/>
        <v>4</v>
      </c>
      <c r="BH85">
        <f t="shared" si="0"/>
        <v>4</v>
      </c>
      <c r="BI85">
        <f t="shared" si="0"/>
        <v>4</v>
      </c>
      <c r="BJ85">
        <f t="shared" si="0"/>
        <v>3</v>
      </c>
      <c r="BK85">
        <f t="shared" si="0"/>
        <v>1</v>
      </c>
      <c r="BL85">
        <f t="shared" si="0"/>
        <v>8</v>
      </c>
      <c r="BM85">
        <f t="shared" si="0"/>
        <v>21</v>
      </c>
      <c r="BN85">
        <f t="shared" si="0"/>
        <v>7</v>
      </c>
      <c r="BO85">
        <f t="shared" si="0"/>
        <v>2</v>
      </c>
      <c r="BP85">
        <f t="shared" si="0"/>
        <v>2</v>
      </c>
      <c r="BQ85">
        <f t="shared" ref="BQ85:BW85" si="1">IFERROR(VLOOKUP($B85,$A$8:$BW$70,BQ88,FALSE),0)</f>
        <v>1</v>
      </c>
      <c r="BR85">
        <f t="shared" si="1"/>
        <v>2</v>
      </c>
      <c r="BS85">
        <f t="shared" si="1"/>
        <v>0</v>
      </c>
      <c r="BT85">
        <f t="shared" si="1"/>
        <v>5</v>
      </c>
      <c r="BU85">
        <f t="shared" si="1"/>
        <v>19</v>
      </c>
      <c r="BV85">
        <f t="shared" si="1"/>
        <v>4</v>
      </c>
      <c r="BW85">
        <f t="shared" si="1"/>
        <v>0</v>
      </c>
    </row>
    <row r="86" spans="1:75" x14ac:dyDescent="0.15">
      <c r="B86" s="52">
        <v>271403</v>
      </c>
      <c r="C86" t="s">
        <v>428</v>
      </c>
      <c r="D86">
        <f>IFERROR(VLOOKUP($B86,$A$8:$BW$70,D$88,FALSE),0)</f>
        <v>9</v>
      </c>
      <c r="E86">
        <f t="shared" ref="E86:BP86" si="2">IFERROR(VLOOKUP($B86,$A$8:$BW$70,E$88,FALSE),0)</f>
        <v>2.2353969999999999</v>
      </c>
      <c r="F86">
        <f t="shared" si="2"/>
        <v>26.32</v>
      </c>
      <c r="G86">
        <f t="shared" si="2"/>
        <v>1</v>
      </c>
      <c r="H86">
        <f t="shared" si="2"/>
        <v>0</v>
      </c>
      <c r="I86">
        <f t="shared" si="2"/>
        <v>0</v>
      </c>
      <c r="J86">
        <f t="shared" si="2"/>
        <v>1</v>
      </c>
      <c r="K86">
        <f t="shared" si="2"/>
        <v>2</v>
      </c>
      <c r="L86">
        <f t="shared" si="2"/>
        <v>2</v>
      </c>
      <c r="M86">
        <f t="shared" si="2"/>
        <v>3</v>
      </c>
      <c r="N86">
        <f t="shared" si="2"/>
        <v>0</v>
      </c>
      <c r="O86">
        <f t="shared" si="2"/>
        <v>0</v>
      </c>
      <c r="P86">
        <f t="shared" si="2"/>
        <v>3</v>
      </c>
      <c r="Q86">
        <f t="shared" si="2"/>
        <v>6</v>
      </c>
      <c r="R86">
        <f t="shared" si="2"/>
        <v>0</v>
      </c>
      <c r="S86">
        <f t="shared" si="2"/>
        <v>2</v>
      </c>
      <c r="T86">
        <f t="shared" si="2"/>
        <v>2</v>
      </c>
      <c r="U86">
        <f t="shared" si="2"/>
        <v>5</v>
      </c>
      <c r="V86">
        <f t="shared" si="2"/>
        <v>1</v>
      </c>
      <c r="W86">
        <f t="shared" si="2"/>
        <v>4</v>
      </c>
      <c r="X86">
        <f t="shared" si="2"/>
        <v>0</v>
      </c>
      <c r="Y86">
        <f t="shared" si="2"/>
        <v>0</v>
      </c>
      <c r="Z86">
        <f t="shared" si="2"/>
        <v>4</v>
      </c>
      <c r="AA86">
        <f t="shared" si="2"/>
        <v>0</v>
      </c>
      <c r="AB86">
        <f t="shared" si="2"/>
        <v>0</v>
      </c>
      <c r="AC86">
        <f t="shared" si="2"/>
        <v>3</v>
      </c>
      <c r="AD86">
        <f t="shared" si="2"/>
        <v>3</v>
      </c>
      <c r="AE86">
        <f t="shared" si="2"/>
        <v>1</v>
      </c>
      <c r="AF86">
        <f t="shared" si="2"/>
        <v>0</v>
      </c>
      <c r="AG86">
        <f t="shared" si="2"/>
        <v>0</v>
      </c>
      <c r="AH86">
        <f t="shared" si="2"/>
        <v>2</v>
      </c>
      <c r="AI86">
        <f t="shared" si="2"/>
        <v>0</v>
      </c>
      <c r="AJ86">
        <f t="shared" si="2"/>
        <v>5</v>
      </c>
      <c r="AK86">
        <f t="shared" si="2"/>
        <v>0</v>
      </c>
      <c r="AL86">
        <f t="shared" si="2"/>
        <v>1</v>
      </c>
      <c r="AM86">
        <f t="shared" si="2"/>
        <v>3</v>
      </c>
      <c r="AN86">
        <f t="shared" si="2"/>
        <v>0</v>
      </c>
      <c r="AO86">
        <f t="shared" si="2"/>
        <v>0</v>
      </c>
      <c r="AP86">
        <f t="shared" si="2"/>
        <v>0</v>
      </c>
      <c r="AQ86">
        <f t="shared" si="2"/>
        <v>2</v>
      </c>
      <c r="AR86">
        <f t="shared" si="2"/>
        <v>0</v>
      </c>
      <c r="AS86">
        <f t="shared" si="2"/>
        <v>0</v>
      </c>
      <c r="AT86">
        <f t="shared" si="2"/>
        <v>1</v>
      </c>
      <c r="AU86">
        <f t="shared" si="2"/>
        <v>1</v>
      </c>
      <c r="AV86">
        <f t="shared" si="2"/>
        <v>0</v>
      </c>
      <c r="AW86">
        <f t="shared" si="2"/>
        <v>1</v>
      </c>
      <c r="AX86">
        <f t="shared" si="2"/>
        <v>1</v>
      </c>
      <c r="AY86">
        <f t="shared" si="2"/>
        <v>1</v>
      </c>
      <c r="AZ86">
        <f t="shared" si="2"/>
        <v>1</v>
      </c>
      <c r="BA86">
        <f t="shared" si="2"/>
        <v>0</v>
      </c>
      <c r="BB86">
        <f t="shared" si="2"/>
        <v>0</v>
      </c>
      <c r="BC86">
        <f t="shared" si="2"/>
        <v>1</v>
      </c>
      <c r="BD86">
        <f t="shared" si="2"/>
        <v>0</v>
      </c>
      <c r="BE86">
        <f t="shared" si="2"/>
        <v>3</v>
      </c>
      <c r="BF86">
        <f t="shared" si="2"/>
        <v>1</v>
      </c>
      <c r="BG86">
        <f t="shared" si="2"/>
        <v>0</v>
      </c>
      <c r="BH86">
        <f t="shared" si="2"/>
        <v>2</v>
      </c>
      <c r="BI86">
        <f t="shared" si="2"/>
        <v>2</v>
      </c>
      <c r="BJ86">
        <f t="shared" si="2"/>
        <v>1</v>
      </c>
      <c r="BK86">
        <f t="shared" si="2"/>
        <v>0</v>
      </c>
      <c r="BL86">
        <f t="shared" si="2"/>
        <v>2</v>
      </c>
      <c r="BM86">
        <f t="shared" si="2"/>
        <v>5</v>
      </c>
      <c r="BN86">
        <f t="shared" si="2"/>
        <v>3</v>
      </c>
      <c r="BO86">
        <f t="shared" si="2"/>
        <v>1</v>
      </c>
      <c r="BP86">
        <f t="shared" si="2"/>
        <v>0</v>
      </c>
      <c r="BQ86">
        <f t="shared" ref="BQ86:BW86" si="3">IFERROR(VLOOKUP($B86,$A$8:$BW$70,BQ$88,FALSE),0)</f>
        <v>0</v>
      </c>
      <c r="BR86">
        <f t="shared" si="3"/>
        <v>0</v>
      </c>
      <c r="BS86">
        <f t="shared" si="3"/>
        <v>0</v>
      </c>
      <c r="BT86">
        <f t="shared" si="3"/>
        <v>0</v>
      </c>
      <c r="BU86">
        <f t="shared" si="3"/>
        <v>8</v>
      </c>
      <c r="BV86">
        <f t="shared" si="3"/>
        <v>1</v>
      </c>
      <c r="BW86">
        <f t="shared" si="3"/>
        <v>0</v>
      </c>
    </row>
    <row r="87" spans="1:75" x14ac:dyDescent="0.15">
      <c r="C87" t="s">
        <v>429</v>
      </c>
      <c r="D87">
        <f>SUM(D8:D83)</f>
        <v>119</v>
      </c>
      <c r="G87">
        <f t="shared" ref="G87:BR87" si="4">SUM(G8:G83)</f>
        <v>6</v>
      </c>
      <c r="H87">
        <f t="shared" si="4"/>
        <v>6</v>
      </c>
      <c r="I87">
        <f t="shared" si="4"/>
        <v>14</v>
      </c>
      <c r="J87">
        <f t="shared" si="4"/>
        <v>18</v>
      </c>
      <c r="K87">
        <f t="shared" si="4"/>
        <v>31</v>
      </c>
      <c r="L87">
        <f t="shared" si="4"/>
        <v>11</v>
      </c>
      <c r="M87">
        <f t="shared" si="4"/>
        <v>23</v>
      </c>
      <c r="N87">
        <f t="shared" si="4"/>
        <v>10</v>
      </c>
      <c r="O87">
        <f t="shared" si="4"/>
        <v>0</v>
      </c>
      <c r="P87">
        <f t="shared" si="4"/>
        <v>65</v>
      </c>
      <c r="Q87">
        <f t="shared" si="4"/>
        <v>54</v>
      </c>
      <c r="R87">
        <f t="shared" si="4"/>
        <v>0</v>
      </c>
      <c r="S87">
        <f t="shared" si="4"/>
        <v>3</v>
      </c>
      <c r="T87">
        <f t="shared" si="4"/>
        <v>18</v>
      </c>
      <c r="U87">
        <f t="shared" si="4"/>
        <v>37</v>
      </c>
      <c r="V87">
        <f t="shared" si="4"/>
        <v>2</v>
      </c>
      <c r="W87">
        <f t="shared" si="4"/>
        <v>35</v>
      </c>
      <c r="X87">
        <f t="shared" si="4"/>
        <v>0</v>
      </c>
      <c r="Y87">
        <f t="shared" si="4"/>
        <v>1</v>
      </c>
      <c r="Z87">
        <f t="shared" si="4"/>
        <v>25</v>
      </c>
      <c r="AA87">
        <f t="shared" si="4"/>
        <v>9</v>
      </c>
      <c r="AB87">
        <f t="shared" si="4"/>
        <v>0</v>
      </c>
      <c r="AC87">
        <f t="shared" si="4"/>
        <v>29</v>
      </c>
      <c r="AD87">
        <f t="shared" si="4"/>
        <v>11</v>
      </c>
      <c r="AE87">
        <f t="shared" si="4"/>
        <v>3</v>
      </c>
      <c r="AF87">
        <f t="shared" si="4"/>
        <v>3</v>
      </c>
      <c r="AG87">
        <f t="shared" si="4"/>
        <v>0</v>
      </c>
      <c r="AH87">
        <f t="shared" si="4"/>
        <v>12</v>
      </c>
      <c r="AI87">
        <f t="shared" si="4"/>
        <v>0</v>
      </c>
      <c r="AJ87">
        <f t="shared" si="4"/>
        <v>33</v>
      </c>
      <c r="AK87">
        <f t="shared" si="4"/>
        <v>1</v>
      </c>
      <c r="AL87">
        <f t="shared" si="4"/>
        <v>5</v>
      </c>
      <c r="AM87">
        <f t="shared" si="4"/>
        <v>13</v>
      </c>
      <c r="AN87">
        <f t="shared" si="4"/>
        <v>4</v>
      </c>
      <c r="AO87">
        <f t="shared" si="4"/>
        <v>2</v>
      </c>
      <c r="AP87">
        <f t="shared" si="4"/>
        <v>0</v>
      </c>
      <c r="AQ87">
        <f t="shared" si="4"/>
        <v>16</v>
      </c>
      <c r="AR87">
        <f t="shared" si="4"/>
        <v>17</v>
      </c>
      <c r="AS87">
        <f t="shared" si="4"/>
        <v>5</v>
      </c>
      <c r="AT87">
        <f t="shared" si="4"/>
        <v>8</v>
      </c>
      <c r="AU87">
        <f t="shared" si="4"/>
        <v>8</v>
      </c>
      <c r="AV87">
        <f t="shared" si="4"/>
        <v>8</v>
      </c>
      <c r="AW87">
        <f t="shared" si="4"/>
        <v>4</v>
      </c>
      <c r="AX87">
        <f t="shared" si="4"/>
        <v>12</v>
      </c>
      <c r="AY87">
        <f t="shared" si="4"/>
        <v>6</v>
      </c>
      <c r="AZ87">
        <f t="shared" si="4"/>
        <v>3</v>
      </c>
      <c r="BA87">
        <f t="shared" si="4"/>
        <v>11</v>
      </c>
      <c r="BB87">
        <f t="shared" si="4"/>
        <v>1</v>
      </c>
      <c r="BC87">
        <f t="shared" si="4"/>
        <v>20</v>
      </c>
      <c r="BD87">
        <f t="shared" si="4"/>
        <v>10</v>
      </c>
      <c r="BE87">
        <f t="shared" si="4"/>
        <v>26</v>
      </c>
      <c r="BF87">
        <f t="shared" si="4"/>
        <v>14</v>
      </c>
      <c r="BG87">
        <f t="shared" si="4"/>
        <v>15</v>
      </c>
      <c r="BH87">
        <f t="shared" si="4"/>
        <v>17</v>
      </c>
      <c r="BI87">
        <f t="shared" si="4"/>
        <v>21</v>
      </c>
      <c r="BJ87">
        <f t="shared" si="4"/>
        <v>13</v>
      </c>
      <c r="BK87">
        <f t="shared" si="4"/>
        <v>3</v>
      </c>
      <c r="BL87">
        <f t="shared" si="4"/>
        <v>12</v>
      </c>
      <c r="BM87">
        <f t="shared" si="4"/>
        <v>43</v>
      </c>
      <c r="BN87">
        <f t="shared" si="4"/>
        <v>17</v>
      </c>
      <c r="BO87">
        <f t="shared" si="4"/>
        <v>7</v>
      </c>
      <c r="BP87">
        <f t="shared" si="4"/>
        <v>4</v>
      </c>
      <c r="BQ87">
        <f t="shared" si="4"/>
        <v>1</v>
      </c>
      <c r="BR87">
        <f t="shared" si="4"/>
        <v>3</v>
      </c>
      <c r="BS87">
        <f t="shared" ref="BS87:BW87" si="5">SUM(BS8:BS83)</f>
        <v>0</v>
      </c>
      <c r="BT87">
        <f t="shared" si="5"/>
        <v>9</v>
      </c>
      <c r="BU87">
        <f t="shared" si="5"/>
        <v>42</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82</v>
      </c>
      <c r="E90">
        <v>1.9198500000000001</v>
      </c>
      <c r="F90">
        <v>22.604690000000002</v>
      </c>
      <c r="G90">
        <v>5</v>
      </c>
      <c r="H90">
        <v>4</v>
      </c>
      <c r="I90">
        <v>9</v>
      </c>
      <c r="J90">
        <v>11</v>
      </c>
      <c r="K90">
        <v>22</v>
      </c>
      <c r="L90">
        <v>7</v>
      </c>
      <c r="M90">
        <v>17</v>
      </c>
      <c r="N90">
        <v>7</v>
      </c>
      <c r="O90">
        <v>0</v>
      </c>
      <c r="P90">
        <v>47</v>
      </c>
      <c r="Q90">
        <v>35</v>
      </c>
      <c r="R90">
        <v>0</v>
      </c>
      <c r="S90">
        <v>4</v>
      </c>
      <c r="T90">
        <v>25</v>
      </c>
      <c r="U90">
        <v>53</v>
      </c>
      <c r="V90">
        <v>6</v>
      </c>
      <c r="W90">
        <v>47</v>
      </c>
      <c r="X90">
        <v>0</v>
      </c>
      <c r="Y90">
        <v>1</v>
      </c>
      <c r="Z90">
        <v>36</v>
      </c>
      <c r="AA90">
        <v>10</v>
      </c>
      <c r="AB90">
        <v>0</v>
      </c>
      <c r="AC90">
        <v>43</v>
      </c>
      <c r="AD90">
        <v>13</v>
      </c>
      <c r="AE90">
        <v>5</v>
      </c>
      <c r="AF90">
        <v>3</v>
      </c>
      <c r="AG90">
        <v>2</v>
      </c>
      <c r="AH90">
        <v>16</v>
      </c>
      <c r="AI90">
        <v>0</v>
      </c>
      <c r="AJ90">
        <v>51</v>
      </c>
      <c r="AK90">
        <v>1</v>
      </c>
      <c r="AL90">
        <v>7</v>
      </c>
      <c r="AM90">
        <v>15</v>
      </c>
      <c r="AN90">
        <v>5</v>
      </c>
      <c r="AO90">
        <v>3</v>
      </c>
      <c r="AP90">
        <v>0</v>
      </c>
      <c r="AQ90">
        <v>10</v>
      </c>
      <c r="AR90">
        <v>10</v>
      </c>
      <c r="AS90">
        <v>4</v>
      </c>
      <c r="AT90">
        <v>7</v>
      </c>
      <c r="AU90">
        <v>5</v>
      </c>
      <c r="AV90">
        <v>6</v>
      </c>
      <c r="AW90">
        <v>3</v>
      </c>
      <c r="AX90">
        <v>8</v>
      </c>
      <c r="AY90">
        <v>4</v>
      </c>
      <c r="AZ90">
        <v>2</v>
      </c>
      <c r="BA90">
        <v>8</v>
      </c>
      <c r="BB90">
        <v>1</v>
      </c>
      <c r="BC90">
        <v>14</v>
      </c>
      <c r="BD90">
        <v>7</v>
      </c>
      <c r="BE90">
        <v>17</v>
      </c>
      <c r="BF90">
        <v>10</v>
      </c>
      <c r="BG90">
        <v>11</v>
      </c>
      <c r="BH90">
        <v>11</v>
      </c>
      <c r="BI90">
        <v>15</v>
      </c>
      <c r="BJ90">
        <v>9</v>
      </c>
      <c r="BK90">
        <v>2</v>
      </c>
      <c r="BL90">
        <v>15</v>
      </c>
      <c r="BM90">
        <v>62</v>
      </c>
      <c r="BN90">
        <v>18</v>
      </c>
      <c r="BO90">
        <v>13</v>
      </c>
      <c r="BP90">
        <v>5</v>
      </c>
      <c r="BQ90">
        <v>3</v>
      </c>
      <c r="BR90">
        <v>3</v>
      </c>
      <c r="BS90">
        <v>0</v>
      </c>
      <c r="BT90">
        <v>12</v>
      </c>
      <c r="BU90">
        <v>62</v>
      </c>
      <c r="BV90">
        <v>8</v>
      </c>
    </row>
    <row r="91" spans="1:75" x14ac:dyDescent="0.15">
      <c r="B91" t="s">
        <v>504</v>
      </c>
    </row>
    <row r="92" spans="1:75" x14ac:dyDescent="0.15">
      <c r="D92">
        <f>D87-D85-D86</f>
        <v>82</v>
      </c>
    </row>
    <row r="100" spans="1:6" s="147" customFormat="1" x14ac:dyDescent="0.15"/>
    <row r="101" spans="1:6" x14ac:dyDescent="0.15">
      <c r="A101" s="52">
        <v>271004</v>
      </c>
      <c r="B101" s="52" t="s">
        <v>172</v>
      </c>
      <c r="C101" s="52" t="s">
        <v>494</v>
      </c>
      <c r="D101" s="52">
        <v>17</v>
      </c>
      <c r="E101" s="52">
        <v>1.2986610000000001</v>
      </c>
      <c r="F101" s="52">
        <v>15.29068</v>
      </c>
    </row>
    <row r="102" spans="1:6" x14ac:dyDescent="0.15">
      <c r="A102" s="52">
        <v>271071</v>
      </c>
      <c r="B102" s="52" t="s">
        <v>494</v>
      </c>
      <c r="C102" s="52" t="s">
        <v>378</v>
      </c>
      <c r="D102" s="52">
        <v>1</v>
      </c>
      <c r="E102" s="52">
        <v>2.4796049999999998</v>
      </c>
      <c r="F102" s="52">
        <v>29.195350000000001</v>
      </c>
    </row>
    <row r="103" spans="1:6" x14ac:dyDescent="0.15">
      <c r="A103" s="52">
        <v>271080</v>
      </c>
      <c r="B103" s="52" t="s">
        <v>494</v>
      </c>
      <c r="C103" s="52" t="s">
        <v>175</v>
      </c>
      <c r="D103" s="52">
        <v>1</v>
      </c>
      <c r="E103" s="52">
        <v>3.028009</v>
      </c>
      <c r="F103" s="52">
        <v>35.652369999999998</v>
      </c>
    </row>
    <row r="104" spans="1:6" x14ac:dyDescent="0.15">
      <c r="A104" s="52">
        <v>271098</v>
      </c>
      <c r="B104" s="52" t="s">
        <v>494</v>
      </c>
      <c r="C104" s="52" t="s">
        <v>391</v>
      </c>
      <c r="D104" s="52">
        <v>2</v>
      </c>
      <c r="E104" s="52">
        <v>5.7673449999999997</v>
      </c>
      <c r="F104" s="52">
        <v>67.905839999999998</v>
      </c>
    </row>
    <row r="105" spans="1:6" x14ac:dyDescent="0.15">
      <c r="A105" s="52">
        <v>271209</v>
      </c>
      <c r="B105" s="52" t="s">
        <v>494</v>
      </c>
      <c r="C105" s="52" t="s">
        <v>181</v>
      </c>
      <c r="D105" s="52">
        <v>3</v>
      </c>
      <c r="E105" s="52">
        <v>4.1447919999999998</v>
      </c>
      <c r="F105" s="52">
        <v>48.801580000000001</v>
      </c>
    </row>
    <row r="106" spans="1:6" x14ac:dyDescent="0.15">
      <c r="A106" s="52">
        <v>271217</v>
      </c>
      <c r="B106" s="52" t="s">
        <v>494</v>
      </c>
      <c r="C106" s="52" t="s">
        <v>390</v>
      </c>
      <c r="D106" s="52">
        <v>1</v>
      </c>
      <c r="E106" s="52">
        <v>1.6017429999999999</v>
      </c>
      <c r="F106" s="52">
        <v>18.85923</v>
      </c>
    </row>
    <row r="107" spans="1:6" x14ac:dyDescent="0.15">
      <c r="A107" s="52">
        <v>271225</v>
      </c>
      <c r="B107" s="52" t="s">
        <v>494</v>
      </c>
      <c r="C107" s="52" t="s">
        <v>182</v>
      </c>
      <c r="D107" s="52">
        <v>1</v>
      </c>
      <c r="E107" s="52">
        <v>1.5906340000000001</v>
      </c>
      <c r="F107" s="52">
        <v>18.728439999999999</v>
      </c>
    </row>
    <row r="108" spans="1:6" x14ac:dyDescent="0.15">
      <c r="A108" s="52">
        <v>271233</v>
      </c>
      <c r="B108" s="52" t="s">
        <v>494</v>
      </c>
      <c r="C108" s="52" t="s">
        <v>183</v>
      </c>
      <c r="D108" s="52">
        <v>2</v>
      </c>
      <c r="E108" s="52">
        <v>2.3080029999999998</v>
      </c>
      <c r="F108" s="52">
        <v>27.174869999999999</v>
      </c>
    </row>
    <row r="109" spans="1:6" x14ac:dyDescent="0.15">
      <c r="A109" s="52">
        <v>271250</v>
      </c>
      <c r="B109" s="52" t="s">
        <v>494</v>
      </c>
      <c r="C109" s="52" t="s">
        <v>184</v>
      </c>
      <c r="D109" s="52">
        <v>4</v>
      </c>
      <c r="E109" s="52">
        <v>6.7173829999999999</v>
      </c>
      <c r="F109" s="52">
        <v>79.091769999999997</v>
      </c>
    </row>
    <row r="110" spans="1:6" x14ac:dyDescent="0.15">
      <c r="A110" s="52">
        <v>271268</v>
      </c>
      <c r="B110" s="52" t="s">
        <v>494</v>
      </c>
      <c r="C110" s="52" t="s">
        <v>185</v>
      </c>
      <c r="D110" s="52">
        <v>2</v>
      </c>
      <c r="E110" s="52">
        <v>2.1005750000000001</v>
      </c>
      <c r="F110" s="52">
        <v>24.732579999999999</v>
      </c>
    </row>
    <row r="111" spans="1:6" x14ac:dyDescent="0.15">
      <c r="A111" s="52">
        <v>271403</v>
      </c>
      <c r="B111" s="52" t="s">
        <v>188</v>
      </c>
      <c r="C111" s="52" t="s">
        <v>494</v>
      </c>
      <c r="D111" s="52">
        <v>5</v>
      </c>
      <c r="E111" s="52">
        <v>1.2310270000000001</v>
      </c>
      <c r="F111" s="52">
        <v>14.494350000000001</v>
      </c>
    </row>
    <row r="112" spans="1:6" x14ac:dyDescent="0.15">
      <c r="A112" s="52">
        <v>271411</v>
      </c>
      <c r="B112" s="52" t="s">
        <v>494</v>
      </c>
      <c r="C112" s="52" t="s">
        <v>189</v>
      </c>
      <c r="D112" s="52">
        <v>2</v>
      </c>
      <c r="E112" s="52">
        <v>2.7816019999999999</v>
      </c>
      <c r="F112" s="52">
        <v>32.751130000000003</v>
      </c>
    </row>
    <row r="113" spans="1:6" x14ac:dyDescent="0.15">
      <c r="A113" s="52">
        <v>271446</v>
      </c>
      <c r="B113" s="52" t="s">
        <v>494</v>
      </c>
      <c r="C113" s="52" t="s">
        <v>192</v>
      </c>
      <c r="D113" s="52">
        <v>1</v>
      </c>
      <c r="E113" s="52">
        <v>1.4869000000000001</v>
      </c>
      <c r="F113" s="52">
        <v>17.50705</v>
      </c>
    </row>
    <row r="114" spans="1:6" x14ac:dyDescent="0.15">
      <c r="A114" s="52">
        <v>271454</v>
      </c>
      <c r="B114" s="52" t="s">
        <v>494</v>
      </c>
      <c r="C114" s="52" t="s">
        <v>382</v>
      </c>
      <c r="D114" s="52">
        <v>1</v>
      </c>
      <c r="E114" s="52">
        <v>1.4420649999999999</v>
      </c>
      <c r="F114" s="52">
        <v>16.979150000000001</v>
      </c>
    </row>
    <row r="115" spans="1:6" x14ac:dyDescent="0.15">
      <c r="A115" s="52">
        <v>271471</v>
      </c>
      <c r="B115" s="52" t="s">
        <v>494</v>
      </c>
      <c r="C115" s="52" t="s">
        <v>574</v>
      </c>
      <c r="D115" s="52">
        <v>1</v>
      </c>
      <c r="E115" s="52">
        <v>5.1929169999999996</v>
      </c>
      <c r="F115" s="52">
        <v>61.142409999999998</v>
      </c>
    </row>
    <row r="116" spans="1:6" x14ac:dyDescent="0.15">
      <c r="A116" s="52">
        <v>272027</v>
      </c>
      <c r="B116" s="52" t="s">
        <v>273</v>
      </c>
      <c r="C116" s="52" t="s">
        <v>494</v>
      </c>
      <c r="D116" s="52">
        <v>2</v>
      </c>
      <c r="E116" s="52">
        <v>2.1019000000000001</v>
      </c>
      <c r="F116" s="52">
        <v>24.748180000000001</v>
      </c>
    </row>
    <row r="117" spans="1:6" x14ac:dyDescent="0.15">
      <c r="A117" s="52">
        <v>272035</v>
      </c>
      <c r="B117" s="52" t="s">
        <v>194</v>
      </c>
      <c r="C117" s="52" t="s">
        <v>494</v>
      </c>
      <c r="D117" s="52">
        <v>2</v>
      </c>
      <c r="E117" s="52">
        <v>1.0389390000000001</v>
      </c>
      <c r="F117" s="52">
        <v>12.232670000000001</v>
      </c>
    </row>
    <row r="118" spans="1:6" x14ac:dyDescent="0.15">
      <c r="A118" s="52">
        <v>272043</v>
      </c>
      <c r="B118" s="52" t="s">
        <v>195</v>
      </c>
      <c r="C118" s="52" t="s">
        <v>494</v>
      </c>
      <c r="D118" s="52">
        <v>2</v>
      </c>
      <c r="E118" s="52">
        <v>4.0381200000000002</v>
      </c>
      <c r="F118" s="52">
        <v>47.5456</v>
      </c>
    </row>
    <row r="119" spans="1:6" x14ac:dyDescent="0.15">
      <c r="A119" s="52">
        <v>272051</v>
      </c>
      <c r="B119" s="52" t="s">
        <v>196</v>
      </c>
      <c r="C119" s="52" t="s">
        <v>494</v>
      </c>
      <c r="D119" s="52">
        <v>2</v>
      </c>
      <c r="E119" s="52">
        <v>1.124568</v>
      </c>
      <c r="F119" s="52">
        <v>13.24089</v>
      </c>
    </row>
    <row r="120" spans="1:6" x14ac:dyDescent="0.15">
      <c r="A120" s="52">
        <v>272078</v>
      </c>
      <c r="B120" s="52" t="s">
        <v>197</v>
      </c>
      <c r="C120" s="52" t="s">
        <v>494</v>
      </c>
      <c r="D120" s="52">
        <v>2</v>
      </c>
      <c r="E120" s="52">
        <v>1.179656</v>
      </c>
      <c r="F120" s="52">
        <v>13.88949</v>
      </c>
    </row>
    <row r="121" spans="1:6" x14ac:dyDescent="0.15">
      <c r="A121" s="52">
        <v>272094</v>
      </c>
      <c r="B121" s="52" t="s">
        <v>199</v>
      </c>
      <c r="C121" s="52" t="s">
        <v>494</v>
      </c>
      <c r="D121" s="52">
        <v>1</v>
      </c>
      <c r="E121" s="52">
        <v>1.425862</v>
      </c>
      <c r="F121" s="52">
        <v>16.78838</v>
      </c>
    </row>
    <row r="122" spans="1:6" x14ac:dyDescent="0.15">
      <c r="A122" s="52">
        <v>272116</v>
      </c>
      <c r="B122" s="52" t="s">
        <v>201</v>
      </c>
      <c r="C122" s="52" t="s">
        <v>494</v>
      </c>
      <c r="D122" s="52">
        <v>2</v>
      </c>
      <c r="E122" s="52">
        <v>1.467868</v>
      </c>
      <c r="F122" s="52">
        <v>17.282969999999999</v>
      </c>
    </row>
    <row r="123" spans="1:6" x14ac:dyDescent="0.15">
      <c r="A123" s="52">
        <v>272124</v>
      </c>
      <c r="B123" s="52" t="s">
        <v>202</v>
      </c>
      <c r="C123" s="52" t="s">
        <v>494</v>
      </c>
      <c r="D123" s="52">
        <v>4</v>
      </c>
      <c r="E123" s="52">
        <v>3.1045539999999998</v>
      </c>
      <c r="F123" s="52">
        <v>36.553620000000002</v>
      </c>
    </row>
    <row r="124" spans="1:6" x14ac:dyDescent="0.15">
      <c r="A124" s="52">
        <v>272141</v>
      </c>
      <c r="B124" s="52" t="s">
        <v>292</v>
      </c>
      <c r="C124" s="52" t="s">
        <v>494</v>
      </c>
      <c r="D124" s="52">
        <v>2</v>
      </c>
      <c r="E124" s="52">
        <v>3.698909</v>
      </c>
      <c r="F124" s="52">
        <v>43.551670000000001</v>
      </c>
    </row>
    <row r="125" spans="1:6" x14ac:dyDescent="0.15">
      <c r="A125" s="52">
        <v>272159</v>
      </c>
      <c r="B125" s="52" t="s">
        <v>204</v>
      </c>
      <c r="C125" s="52" t="s">
        <v>494</v>
      </c>
      <c r="D125" s="52">
        <v>2</v>
      </c>
      <c r="E125" s="52">
        <v>1.734666</v>
      </c>
      <c r="F125" s="52">
        <v>20.424289999999999</v>
      </c>
    </row>
    <row r="126" spans="1:6" x14ac:dyDescent="0.15">
      <c r="A126" s="52">
        <v>272167</v>
      </c>
      <c r="B126" s="52" t="s">
        <v>205</v>
      </c>
      <c r="C126" s="52" t="s">
        <v>494</v>
      </c>
      <c r="D126" s="52">
        <v>1</v>
      </c>
      <c r="E126" s="52">
        <v>1.944353</v>
      </c>
      <c r="F126" s="52">
        <v>22.893180000000001</v>
      </c>
    </row>
    <row r="127" spans="1:6" x14ac:dyDescent="0.15">
      <c r="A127" s="52">
        <v>272175</v>
      </c>
      <c r="B127" s="52" t="s">
        <v>206</v>
      </c>
      <c r="C127" s="52" t="s">
        <v>494</v>
      </c>
      <c r="D127" s="52">
        <v>1</v>
      </c>
      <c r="E127" s="52">
        <v>1.7091099999999999</v>
      </c>
      <c r="F127" s="52">
        <v>20.123390000000001</v>
      </c>
    </row>
    <row r="128" spans="1:6" x14ac:dyDescent="0.15">
      <c r="A128" s="52">
        <v>272183</v>
      </c>
      <c r="B128" s="52" t="s">
        <v>207</v>
      </c>
      <c r="C128" s="52" t="s">
        <v>494</v>
      </c>
      <c r="D128" s="52">
        <v>1</v>
      </c>
      <c r="E128" s="52">
        <v>1.666806</v>
      </c>
      <c r="F128" s="52">
        <v>19.62529</v>
      </c>
    </row>
    <row r="129" spans="1:6" x14ac:dyDescent="0.15">
      <c r="A129" s="52">
        <v>272205</v>
      </c>
      <c r="B129" s="52" t="s">
        <v>208</v>
      </c>
      <c r="C129" s="52" t="s">
        <v>494</v>
      </c>
      <c r="D129" s="52">
        <v>6</v>
      </c>
      <c r="E129" s="52">
        <v>9.1565309999999993</v>
      </c>
      <c r="F129" s="52">
        <v>107.8108</v>
      </c>
    </row>
    <row r="130" spans="1:6" x14ac:dyDescent="0.15">
      <c r="A130" s="52">
        <v>272213</v>
      </c>
      <c r="B130" s="52" t="s">
        <v>301</v>
      </c>
      <c r="C130" s="52" t="s">
        <v>494</v>
      </c>
      <c r="D130" s="52">
        <v>1</v>
      </c>
      <c r="E130" s="52">
        <v>2.9397069999999998</v>
      </c>
      <c r="F130" s="52">
        <v>34.612670000000001</v>
      </c>
    </row>
    <row r="131" spans="1:6" x14ac:dyDescent="0.15">
      <c r="A131" s="52">
        <v>272221</v>
      </c>
      <c r="B131" s="52" t="s">
        <v>209</v>
      </c>
      <c r="C131" s="52" t="s">
        <v>494</v>
      </c>
      <c r="D131" s="52">
        <v>1</v>
      </c>
      <c r="E131" s="52">
        <v>1.8494889999999999</v>
      </c>
      <c r="F131" s="52">
        <v>21.776240000000001</v>
      </c>
    </row>
    <row r="132" spans="1:6" x14ac:dyDescent="0.15">
      <c r="A132" s="52">
        <v>272230</v>
      </c>
      <c r="B132" s="52" t="s">
        <v>171</v>
      </c>
      <c r="C132" s="52" t="s">
        <v>494</v>
      </c>
      <c r="D132" s="52">
        <v>1</v>
      </c>
      <c r="E132" s="52">
        <v>1.624115</v>
      </c>
      <c r="F132" s="52">
        <v>19.122640000000001</v>
      </c>
    </row>
    <row r="133" spans="1:6" x14ac:dyDescent="0.15">
      <c r="A133" s="52">
        <v>272256</v>
      </c>
      <c r="B133" s="52" t="s">
        <v>211</v>
      </c>
      <c r="C133" s="52" t="s">
        <v>494</v>
      </c>
      <c r="D133" s="52">
        <v>1</v>
      </c>
      <c r="E133" s="52">
        <v>3.5945360000000002</v>
      </c>
      <c r="F133" s="52">
        <v>42.322769999999998</v>
      </c>
    </row>
    <row r="134" spans="1:6" x14ac:dyDescent="0.15">
      <c r="A134" s="52">
        <v>272264</v>
      </c>
      <c r="B134" s="52" t="s">
        <v>212</v>
      </c>
      <c r="C134" s="52" t="s">
        <v>494</v>
      </c>
      <c r="D134" s="52">
        <v>1</v>
      </c>
      <c r="E134" s="52">
        <v>3.1932559999999999</v>
      </c>
      <c r="F134" s="52">
        <v>37.598010000000002</v>
      </c>
    </row>
    <row r="135" spans="1:6" x14ac:dyDescent="0.15">
      <c r="A135" s="52">
        <v>272272</v>
      </c>
      <c r="B135" s="52" t="s">
        <v>213</v>
      </c>
      <c r="C135" s="52" t="s">
        <v>494</v>
      </c>
      <c r="D135" s="52">
        <v>5</v>
      </c>
      <c r="E135" s="52">
        <v>2.0759029999999998</v>
      </c>
      <c r="F135" s="52">
        <v>24.44209</v>
      </c>
    </row>
    <row r="136" spans="1:6" x14ac:dyDescent="0.15">
      <c r="A136" s="52">
        <v>273210</v>
      </c>
      <c r="B136" s="52" t="s">
        <v>316</v>
      </c>
      <c r="C136" s="52" t="s">
        <v>494</v>
      </c>
      <c r="D136" s="52">
        <v>1</v>
      </c>
      <c r="E136" s="52">
        <v>10.247999999999999</v>
      </c>
      <c r="F136" s="52">
        <v>120.66200000000001</v>
      </c>
    </row>
    <row r="137" spans="1:6" x14ac:dyDescent="0.15">
      <c r="A137" s="52">
        <v>273660</v>
      </c>
      <c r="B137" s="52" t="s">
        <v>325</v>
      </c>
      <c r="C137" s="52" t="s">
        <v>494</v>
      </c>
      <c r="D137" s="52">
        <v>1</v>
      </c>
      <c r="E137" s="52">
        <v>13.065060000000001</v>
      </c>
      <c r="F137" s="52">
        <v>153.8306</v>
      </c>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78" spans="1:6" x14ac:dyDescent="0.15">
      <c r="B178">
        <v>271004</v>
      </c>
      <c r="C178" t="s">
        <v>269</v>
      </c>
      <c r="D178">
        <v>17</v>
      </c>
      <c r="E178">
        <v>1.2986610000000001</v>
      </c>
      <c r="F178">
        <v>15.29068</v>
      </c>
    </row>
    <row r="179" spans="1:6" x14ac:dyDescent="0.15">
      <c r="B179">
        <v>271403</v>
      </c>
      <c r="C179" t="s">
        <v>271</v>
      </c>
      <c r="D179">
        <v>5</v>
      </c>
      <c r="E179">
        <v>1.2310270000000001</v>
      </c>
      <c r="F179">
        <v>14.494350000000001</v>
      </c>
    </row>
    <row r="180" spans="1:6" x14ac:dyDescent="0.15">
      <c r="B180" s="52"/>
      <c r="C180" t="s">
        <v>429</v>
      </c>
      <c r="D180">
        <v>86</v>
      </c>
    </row>
    <row r="181" spans="1:6" x14ac:dyDescent="0.15">
      <c r="A181">
        <v>1</v>
      </c>
      <c r="B181" s="52">
        <v>2</v>
      </c>
      <c r="C181">
        <v>3</v>
      </c>
      <c r="D181">
        <v>4</v>
      </c>
      <c r="E181">
        <v>5</v>
      </c>
      <c r="F181">
        <v>6</v>
      </c>
    </row>
    <row r="183" spans="1:6" x14ac:dyDescent="0.15">
      <c r="A183">
        <v>270000</v>
      </c>
      <c r="B183" t="s">
        <v>333</v>
      </c>
      <c r="C183" t="s">
        <v>440</v>
      </c>
      <c r="D183">
        <v>64</v>
      </c>
      <c r="E183">
        <v>1.4939880000000001</v>
      </c>
      <c r="F183">
        <v>17.590509999999998</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14</v>
      </c>
      <c r="E8" s="52">
        <v>1.002321</v>
      </c>
      <c r="F8" s="52">
        <v>11.80152</v>
      </c>
      <c r="G8" s="52">
        <v>0</v>
      </c>
      <c r="H8" s="52">
        <v>2</v>
      </c>
      <c r="I8" s="52">
        <v>1</v>
      </c>
      <c r="J8" s="52">
        <v>3</v>
      </c>
      <c r="K8" s="52">
        <v>3</v>
      </c>
      <c r="L8" s="52">
        <v>3</v>
      </c>
      <c r="M8" s="52">
        <v>1</v>
      </c>
      <c r="N8" s="52">
        <v>1</v>
      </c>
      <c r="O8" s="52">
        <v>0</v>
      </c>
      <c r="P8" s="52">
        <v>8</v>
      </c>
      <c r="Q8" s="52">
        <v>6</v>
      </c>
      <c r="R8" s="52">
        <v>0</v>
      </c>
      <c r="S8" s="52">
        <v>2</v>
      </c>
      <c r="T8" s="52">
        <v>2</v>
      </c>
      <c r="U8" s="52">
        <v>10</v>
      </c>
      <c r="V8" s="52">
        <v>0</v>
      </c>
      <c r="W8" s="52">
        <v>10</v>
      </c>
      <c r="X8" s="52">
        <v>3</v>
      </c>
      <c r="Y8" s="52">
        <v>0</v>
      </c>
      <c r="Z8" s="52">
        <v>5</v>
      </c>
      <c r="AA8" s="52">
        <v>2</v>
      </c>
      <c r="AB8" s="52">
        <v>0</v>
      </c>
      <c r="AC8" s="52">
        <v>6</v>
      </c>
      <c r="AD8" s="52">
        <v>7</v>
      </c>
      <c r="AE8" s="52">
        <v>0</v>
      </c>
      <c r="AF8" s="52">
        <v>0</v>
      </c>
      <c r="AG8" s="52">
        <v>0</v>
      </c>
      <c r="AH8" s="52">
        <v>1</v>
      </c>
      <c r="AI8" s="52">
        <v>0</v>
      </c>
      <c r="AJ8" s="52">
        <v>6</v>
      </c>
      <c r="AK8" s="52">
        <v>1</v>
      </c>
      <c r="AL8" s="52">
        <v>0</v>
      </c>
      <c r="AM8" s="52">
        <v>7</v>
      </c>
      <c r="AN8" s="52">
        <v>0</v>
      </c>
      <c r="AO8" s="52">
        <v>0</v>
      </c>
      <c r="AP8" s="52">
        <v>0</v>
      </c>
      <c r="AQ8" s="52">
        <v>0</v>
      </c>
      <c r="AR8" s="52">
        <v>2</v>
      </c>
      <c r="AS8" s="52">
        <v>1</v>
      </c>
      <c r="AT8" s="52">
        <v>1</v>
      </c>
      <c r="AU8" s="52">
        <v>0</v>
      </c>
      <c r="AV8" s="52">
        <v>1</v>
      </c>
      <c r="AW8" s="52">
        <v>2</v>
      </c>
      <c r="AX8" s="52">
        <v>3</v>
      </c>
      <c r="AY8" s="52">
        <v>0</v>
      </c>
      <c r="AZ8" s="52">
        <v>0</v>
      </c>
      <c r="BA8" s="52">
        <v>1</v>
      </c>
      <c r="BB8" s="52">
        <v>1</v>
      </c>
      <c r="BC8" s="52">
        <v>2</v>
      </c>
      <c r="BD8" s="52">
        <v>0</v>
      </c>
      <c r="BE8" s="52">
        <v>2</v>
      </c>
      <c r="BF8" s="52">
        <v>3</v>
      </c>
      <c r="BG8" s="52">
        <v>4</v>
      </c>
      <c r="BH8" s="52">
        <v>0</v>
      </c>
      <c r="BI8" s="52">
        <v>5</v>
      </c>
      <c r="BJ8" s="52">
        <v>0</v>
      </c>
      <c r="BK8" s="52">
        <v>0</v>
      </c>
      <c r="BL8" s="52">
        <v>7</v>
      </c>
      <c r="BM8" s="52">
        <v>14</v>
      </c>
      <c r="BN8" s="52">
        <v>2</v>
      </c>
      <c r="BO8" s="52">
        <v>0</v>
      </c>
      <c r="BP8" s="52">
        <v>0</v>
      </c>
      <c r="BQ8" s="52">
        <v>0</v>
      </c>
      <c r="BR8" s="52">
        <v>0</v>
      </c>
      <c r="BS8" s="52">
        <v>0</v>
      </c>
      <c r="BT8" s="52">
        <v>5</v>
      </c>
      <c r="BU8" s="52">
        <v>9</v>
      </c>
      <c r="BV8" s="52">
        <v>0</v>
      </c>
    </row>
    <row r="9" spans="1:74" s="52" customFormat="1" x14ac:dyDescent="0.15">
      <c r="A9" s="52">
        <v>271021</v>
      </c>
      <c r="B9" s="52" t="s">
        <v>494</v>
      </c>
      <c r="C9" s="52" t="s">
        <v>389</v>
      </c>
      <c r="D9" s="52">
        <v>1</v>
      </c>
      <c r="E9" s="52">
        <v>1.8355699999999999</v>
      </c>
      <c r="F9" s="52">
        <v>21.612349999999999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1.909527</v>
      </c>
      <c r="F10" s="52">
        <v>22.483139999999999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2.4193159999999998</v>
      </c>
      <c r="F11" s="52">
        <v>28.485489999999999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3.0270009999999998</v>
      </c>
      <c r="F12" s="52">
        <v>35.640500000000003</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1.1275230000000001</v>
      </c>
      <c r="F13" s="52">
        <v>13.27567</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1.7011430000000001</v>
      </c>
      <c r="F14" s="52">
        <v>20.029589999999999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1.232013</v>
      </c>
      <c r="F15" s="52">
        <v>14.50595</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1</v>
      </c>
      <c r="E16" s="52">
        <v>1.462715</v>
      </c>
      <c r="F16" s="52">
        <v>17.222290000000001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1</v>
      </c>
      <c r="E17" s="52">
        <v>2.2321930000000001</v>
      </c>
      <c r="F17" s="52">
        <v>26.28227</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1</v>
      </c>
      <c r="E18" s="52">
        <v>1.1181179999999999</v>
      </c>
      <c r="F18" s="52">
        <v>13.16494</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1</v>
      </c>
      <c r="E19" s="52">
        <v>1.6963239999999999</v>
      </c>
      <c r="F19" s="52">
        <v>19.972850000000001</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494</v>
      </c>
      <c r="C20" s="52" t="s">
        <v>185</v>
      </c>
      <c r="D20" s="52">
        <v>1</v>
      </c>
      <c r="E20" s="52">
        <v>0.97324549999999999</v>
      </c>
      <c r="F20" s="52">
        <v>11.45918</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494</v>
      </c>
      <c r="C21" s="52" t="s">
        <v>186</v>
      </c>
      <c r="D21" s="52">
        <v>2</v>
      </c>
      <c r="E21" s="52">
        <v>3.0372979999999998</v>
      </c>
      <c r="F21" s="52">
        <v>35.76173</v>
      </c>
      <c r="G21" s="52">
        <v>0</v>
      </c>
      <c r="H21" s="52">
        <v>0</v>
      </c>
      <c r="I21" s="52">
        <v>0</v>
      </c>
      <c r="J21" s="52">
        <v>0</v>
      </c>
      <c r="K21" s="52">
        <v>0</v>
      </c>
      <c r="L21" s="52">
        <v>2</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1</v>
      </c>
      <c r="AX21" s="52">
        <v>0</v>
      </c>
      <c r="AY21" s="52">
        <v>0</v>
      </c>
      <c r="AZ21" s="52">
        <v>0</v>
      </c>
      <c r="BA21" s="52">
        <v>0</v>
      </c>
      <c r="BB21" s="52">
        <v>0</v>
      </c>
      <c r="BC21" s="52">
        <v>0</v>
      </c>
      <c r="BD21" s="52">
        <v>0</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3</v>
      </c>
      <c r="E22" s="52">
        <v>0.68940159999999995</v>
      </c>
      <c r="F22" s="52">
        <v>8.1171480000000003</v>
      </c>
      <c r="G22" s="52">
        <v>0</v>
      </c>
      <c r="H22" s="52">
        <v>0</v>
      </c>
      <c r="I22" s="52">
        <v>0</v>
      </c>
      <c r="J22" s="52">
        <v>1</v>
      </c>
      <c r="K22" s="52">
        <v>1</v>
      </c>
      <c r="L22" s="52">
        <v>0</v>
      </c>
      <c r="M22" s="52">
        <v>1</v>
      </c>
      <c r="N22" s="52">
        <v>0</v>
      </c>
      <c r="O22" s="52">
        <v>0</v>
      </c>
      <c r="P22" s="52">
        <v>1</v>
      </c>
      <c r="Q22" s="52">
        <v>2</v>
      </c>
      <c r="R22" s="52">
        <v>0</v>
      </c>
      <c r="S22" s="52">
        <v>0</v>
      </c>
      <c r="T22" s="52">
        <v>1</v>
      </c>
      <c r="U22" s="52">
        <v>2</v>
      </c>
      <c r="V22" s="52">
        <v>0</v>
      </c>
      <c r="W22" s="52">
        <v>2</v>
      </c>
      <c r="X22" s="52">
        <v>0</v>
      </c>
      <c r="Y22" s="52">
        <v>0</v>
      </c>
      <c r="Z22" s="52">
        <v>2</v>
      </c>
      <c r="AA22" s="52">
        <v>0</v>
      </c>
      <c r="AB22" s="52">
        <v>0</v>
      </c>
      <c r="AC22" s="52">
        <v>1</v>
      </c>
      <c r="AD22" s="52">
        <v>0</v>
      </c>
      <c r="AE22" s="52">
        <v>1</v>
      </c>
      <c r="AF22" s="52">
        <v>0</v>
      </c>
      <c r="AG22" s="52">
        <v>0</v>
      </c>
      <c r="AH22" s="52">
        <v>1</v>
      </c>
      <c r="AI22" s="52">
        <v>0</v>
      </c>
      <c r="AJ22" s="52">
        <v>2</v>
      </c>
      <c r="AK22" s="52">
        <v>0</v>
      </c>
      <c r="AL22" s="52">
        <v>1</v>
      </c>
      <c r="AM22" s="52">
        <v>0</v>
      </c>
      <c r="AN22" s="52">
        <v>0</v>
      </c>
      <c r="AO22" s="52">
        <v>0</v>
      </c>
      <c r="AP22" s="52">
        <v>0</v>
      </c>
      <c r="AQ22" s="52">
        <v>0</v>
      </c>
      <c r="AR22" s="52">
        <v>0</v>
      </c>
      <c r="AS22" s="52">
        <v>1</v>
      </c>
      <c r="AT22" s="52">
        <v>0</v>
      </c>
      <c r="AU22" s="52">
        <v>0</v>
      </c>
      <c r="AV22" s="52">
        <v>1</v>
      </c>
      <c r="AW22" s="52">
        <v>0</v>
      </c>
      <c r="AX22" s="52">
        <v>1</v>
      </c>
      <c r="AY22" s="52">
        <v>0</v>
      </c>
      <c r="AZ22" s="52">
        <v>0</v>
      </c>
      <c r="BA22" s="52">
        <v>0</v>
      </c>
      <c r="BB22" s="52">
        <v>0</v>
      </c>
      <c r="BC22" s="52">
        <v>0</v>
      </c>
      <c r="BD22" s="52">
        <v>0</v>
      </c>
      <c r="BE22" s="52">
        <v>1</v>
      </c>
      <c r="BF22" s="52">
        <v>1</v>
      </c>
      <c r="BG22" s="52">
        <v>1</v>
      </c>
      <c r="BH22" s="52">
        <v>0</v>
      </c>
      <c r="BI22" s="52">
        <v>0</v>
      </c>
      <c r="BJ22" s="52">
        <v>0</v>
      </c>
      <c r="BK22" s="52">
        <v>0</v>
      </c>
      <c r="BL22" s="52">
        <v>1</v>
      </c>
      <c r="BM22" s="52">
        <v>4</v>
      </c>
      <c r="BN22" s="52">
        <v>0</v>
      </c>
      <c r="BO22" s="52">
        <v>0</v>
      </c>
      <c r="BP22" s="52">
        <v>0</v>
      </c>
      <c r="BQ22" s="52">
        <v>0</v>
      </c>
      <c r="BR22" s="52">
        <v>0</v>
      </c>
      <c r="BS22" s="52">
        <v>0</v>
      </c>
      <c r="BT22" s="52">
        <v>1</v>
      </c>
      <c r="BU22" s="52">
        <v>2</v>
      </c>
      <c r="BV22" s="52">
        <v>0</v>
      </c>
    </row>
    <row r="23" spans="1:74" s="52" customFormat="1" x14ac:dyDescent="0.15">
      <c r="A23" s="52">
        <v>271411</v>
      </c>
      <c r="B23" s="52" t="s">
        <v>494</v>
      </c>
      <c r="C23" s="52" t="s">
        <v>189</v>
      </c>
      <c r="D23" s="52">
        <v>1</v>
      </c>
      <c r="E23" s="52">
        <v>1.339459</v>
      </c>
      <c r="F23" s="52">
        <v>15.771050000000001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1.304802</v>
      </c>
      <c r="F24" s="52">
        <v>15.36299</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1</v>
      </c>
      <c r="E25" s="52">
        <v>1.195886</v>
      </c>
      <c r="F25" s="52">
        <v>14.0806</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1</v>
      </c>
      <c r="E26" s="52">
        <v>0.46905200000000002</v>
      </c>
      <c r="F26" s="52">
        <v>5.5227079999999997</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3</v>
      </c>
      <c r="E27" s="52">
        <v>1.550989</v>
      </c>
      <c r="F27" s="52">
        <v>18.26164</v>
      </c>
      <c r="G27" s="52">
        <v>0</v>
      </c>
      <c r="H27" s="52">
        <v>0</v>
      </c>
      <c r="I27" s="52">
        <v>0</v>
      </c>
      <c r="J27" s="52">
        <v>0</v>
      </c>
      <c r="K27" s="52">
        <v>1</v>
      </c>
      <c r="L27" s="52">
        <v>1</v>
      </c>
      <c r="M27" s="52">
        <v>0</v>
      </c>
      <c r="N27" s="52">
        <v>1</v>
      </c>
      <c r="O27" s="52">
        <v>0</v>
      </c>
      <c r="P27" s="52">
        <v>3</v>
      </c>
      <c r="Q27" s="52">
        <v>0</v>
      </c>
      <c r="R27" s="52">
        <v>0</v>
      </c>
      <c r="S27" s="52">
        <v>0</v>
      </c>
      <c r="T27" s="52">
        <v>0</v>
      </c>
      <c r="U27" s="52">
        <v>3</v>
      </c>
      <c r="V27" s="52">
        <v>0</v>
      </c>
      <c r="W27" s="52">
        <v>3</v>
      </c>
      <c r="X27" s="52">
        <v>1</v>
      </c>
      <c r="Y27" s="52">
        <v>0</v>
      </c>
      <c r="Z27" s="52">
        <v>2</v>
      </c>
      <c r="AA27" s="52">
        <v>0</v>
      </c>
      <c r="AB27" s="52">
        <v>0</v>
      </c>
      <c r="AC27" s="52">
        <v>2</v>
      </c>
      <c r="AD27" s="52">
        <v>1</v>
      </c>
      <c r="AE27" s="52">
        <v>0</v>
      </c>
      <c r="AF27" s="52">
        <v>0</v>
      </c>
      <c r="AG27" s="52">
        <v>0</v>
      </c>
      <c r="AH27" s="52">
        <v>0</v>
      </c>
      <c r="AI27" s="52">
        <v>0</v>
      </c>
      <c r="AJ27" s="52">
        <v>2</v>
      </c>
      <c r="AK27" s="52">
        <v>0</v>
      </c>
      <c r="AL27" s="52">
        <v>0</v>
      </c>
      <c r="AM27" s="52">
        <v>1</v>
      </c>
      <c r="AN27" s="52">
        <v>0</v>
      </c>
      <c r="AO27" s="52">
        <v>0</v>
      </c>
      <c r="AP27" s="52">
        <v>0</v>
      </c>
      <c r="AQ27" s="52">
        <v>0</v>
      </c>
      <c r="AR27" s="52">
        <v>0</v>
      </c>
      <c r="AS27" s="52">
        <v>0</v>
      </c>
      <c r="AT27" s="52">
        <v>0</v>
      </c>
      <c r="AU27" s="52">
        <v>0</v>
      </c>
      <c r="AV27" s="52">
        <v>1</v>
      </c>
      <c r="AW27" s="52">
        <v>0</v>
      </c>
      <c r="AX27" s="52">
        <v>1</v>
      </c>
      <c r="AY27" s="52">
        <v>0</v>
      </c>
      <c r="AZ27" s="52">
        <v>0</v>
      </c>
      <c r="BA27" s="52">
        <v>0</v>
      </c>
      <c r="BB27" s="52">
        <v>0</v>
      </c>
      <c r="BC27" s="52">
        <v>1</v>
      </c>
      <c r="BD27" s="52">
        <v>0</v>
      </c>
      <c r="BE27" s="52">
        <v>2</v>
      </c>
      <c r="BF27" s="52">
        <v>0</v>
      </c>
      <c r="BG27" s="52">
        <v>1</v>
      </c>
      <c r="BH27" s="52">
        <v>0</v>
      </c>
      <c r="BI27" s="52">
        <v>0</v>
      </c>
      <c r="BJ27" s="52">
        <v>0</v>
      </c>
      <c r="BK27" s="52">
        <v>0</v>
      </c>
      <c r="BL27" s="52">
        <v>1</v>
      </c>
      <c r="BM27" s="52">
        <v>3</v>
      </c>
      <c r="BN27" s="52">
        <v>0</v>
      </c>
      <c r="BO27" s="52">
        <v>0</v>
      </c>
      <c r="BP27" s="52">
        <v>0</v>
      </c>
      <c r="BQ27" s="52">
        <v>0</v>
      </c>
      <c r="BR27" s="52">
        <v>0</v>
      </c>
      <c r="BS27" s="52">
        <v>0</v>
      </c>
      <c r="BT27" s="52">
        <v>0</v>
      </c>
      <c r="BU27" s="52">
        <v>2</v>
      </c>
      <c r="BV27" s="52">
        <v>1</v>
      </c>
    </row>
    <row r="28" spans="1:74" s="52" customFormat="1" x14ac:dyDescent="0.15">
      <c r="A28" s="52">
        <v>272060</v>
      </c>
      <c r="B28" s="52" t="s">
        <v>282</v>
      </c>
      <c r="C28" s="52" t="s">
        <v>494</v>
      </c>
      <c r="D28" s="52">
        <v>1</v>
      </c>
      <c r="E28" s="52">
        <v>2.5611470000000001</v>
      </c>
      <c r="F28" s="52">
        <v>30.155449999999998</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3</v>
      </c>
      <c r="E29" s="52">
        <v>1.6319429999999999</v>
      </c>
      <c r="F29" s="52">
        <v>19.21481</v>
      </c>
      <c r="G29" s="52">
        <v>0</v>
      </c>
      <c r="H29" s="52">
        <v>1</v>
      </c>
      <c r="I29" s="52">
        <v>0</v>
      </c>
      <c r="J29" s="52">
        <v>1</v>
      </c>
      <c r="K29" s="52">
        <v>0</v>
      </c>
      <c r="L29" s="52">
        <v>1</v>
      </c>
      <c r="M29" s="52">
        <v>0</v>
      </c>
      <c r="N29" s="52">
        <v>0</v>
      </c>
      <c r="O29" s="52">
        <v>0</v>
      </c>
      <c r="P29" s="52">
        <v>2</v>
      </c>
      <c r="Q29" s="52">
        <v>1</v>
      </c>
      <c r="R29" s="52">
        <v>0</v>
      </c>
      <c r="S29" s="52">
        <v>0</v>
      </c>
      <c r="T29" s="52">
        <v>0</v>
      </c>
      <c r="U29" s="52">
        <v>3</v>
      </c>
      <c r="V29" s="52">
        <v>1</v>
      </c>
      <c r="W29" s="52">
        <v>2</v>
      </c>
      <c r="X29" s="52">
        <v>1</v>
      </c>
      <c r="Y29" s="52">
        <v>0</v>
      </c>
      <c r="Z29" s="52">
        <v>0</v>
      </c>
      <c r="AA29" s="52">
        <v>1</v>
      </c>
      <c r="AB29" s="52">
        <v>0</v>
      </c>
      <c r="AC29" s="52">
        <v>2</v>
      </c>
      <c r="AD29" s="52">
        <v>0</v>
      </c>
      <c r="AE29" s="52">
        <v>0</v>
      </c>
      <c r="AF29" s="52">
        <v>0</v>
      </c>
      <c r="AG29" s="52">
        <v>0</v>
      </c>
      <c r="AH29" s="52">
        <v>1</v>
      </c>
      <c r="AI29" s="52">
        <v>0</v>
      </c>
      <c r="AJ29" s="52">
        <v>2</v>
      </c>
      <c r="AK29" s="52">
        <v>0</v>
      </c>
      <c r="AL29" s="52">
        <v>0</v>
      </c>
      <c r="AM29" s="52">
        <v>0</v>
      </c>
      <c r="AN29" s="52">
        <v>1</v>
      </c>
      <c r="AO29" s="52">
        <v>0</v>
      </c>
      <c r="AP29" s="52">
        <v>0</v>
      </c>
      <c r="AQ29" s="52">
        <v>0</v>
      </c>
      <c r="AR29" s="52">
        <v>0</v>
      </c>
      <c r="AS29" s="52">
        <v>1</v>
      </c>
      <c r="AT29" s="52">
        <v>0</v>
      </c>
      <c r="AU29" s="52">
        <v>0</v>
      </c>
      <c r="AV29" s="52">
        <v>0</v>
      </c>
      <c r="AW29" s="52">
        <v>0</v>
      </c>
      <c r="AX29" s="52">
        <v>0</v>
      </c>
      <c r="AY29" s="52">
        <v>1</v>
      </c>
      <c r="AZ29" s="52">
        <v>0</v>
      </c>
      <c r="BA29" s="52">
        <v>0</v>
      </c>
      <c r="BB29" s="52">
        <v>0</v>
      </c>
      <c r="BC29" s="52">
        <v>1</v>
      </c>
      <c r="BD29" s="52">
        <v>1</v>
      </c>
      <c r="BE29" s="52">
        <v>0</v>
      </c>
      <c r="BF29" s="52">
        <v>1</v>
      </c>
      <c r="BG29" s="52">
        <v>0</v>
      </c>
      <c r="BH29" s="52">
        <v>0</v>
      </c>
      <c r="BI29" s="52">
        <v>0</v>
      </c>
      <c r="BJ29" s="52">
        <v>0</v>
      </c>
      <c r="BK29" s="52">
        <v>1</v>
      </c>
      <c r="BL29" s="52">
        <v>1</v>
      </c>
      <c r="BM29" s="52">
        <v>3</v>
      </c>
      <c r="BN29" s="52">
        <v>1</v>
      </c>
      <c r="BO29" s="52">
        <v>0</v>
      </c>
      <c r="BP29" s="52">
        <v>0</v>
      </c>
      <c r="BQ29" s="52">
        <v>0</v>
      </c>
      <c r="BR29" s="52">
        <v>1</v>
      </c>
      <c r="BS29" s="52">
        <v>0</v>
      </c>
      <c r="BT29" s="52">
        <v>0</v>
      </c>
      <c r="BU29" s="52">
        <v>3</v>
      </c>
      <c r="BV29" s="52">
        <v>0</v>
      </c>
    </row>
    <row r="30" spans="1:74" s="52" customFormat="1" x14ac:dyDescent="0.15">
      <c r="A30" s="52">
        <v>272086</v>
      </c>
      <c r="B30" s="52" t="s">
        <v>198</v>
      </c>
      <c r="C30" s="52" t="s">
        <v>494</v>
      </c>
      <c r="D30" s="52">
        <v>2</v>
      </c>
      <c r="E30" s="52">
        <v>4.4488940000000001</v>
      </c>
      <c r="F30" s="52">
        <v>52.382129999999997</v>
      </c>
      <c r="G30" s="52">
        <v>0</v>
      </c>
      <c r="H30" s="52">
        <v>0</v>
      </c>
      <c r="I30" s="52">
        <v>0</v>
      </c>
      <c r="J30" s="52">
        <v>1</v>
      </c>
      <c r="K30" s="52">
        <v>0</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1</v>
      </c>
      <c r="BA30" s="52">
        <v>0</v>
      </c>
      <c r="BB30" s="52">
        <v>0</v>
      </c>
      <c r="BC30" s="52">
        <v>1</v>
      </c>
      <c r="BD30" s="52">
        <v>0</v>
      </c>
      <c r="BE30" s="52">
        <v>0</v>
      </c>
      <c r="BF30" s="52">
        <v>0</v>
      </c>
      <c r="BG30" s="52">
        <v>2</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494</v>
      </c>
      <c r="D31" s="52">
        <v>1</v>
      </c>
      <c r="E31" s="52">
        <v>1.3572390000000001</v>
      </c>
      <c r="F31" s="52">
        <v>15.98039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494</v>
      </c>
      <c r="D32" s="52">
        <v>3</v>
      </c>
      <c r="E32" s="52">
        <v>1.435187</v>
      </c>
      <c r="F32" s="52">
        <v>16.89817</v>
      </c>
      <c r="G32" s="52">
        <v>0</v>
      </c>
      <c r="H32" s="52">
        <v>0</v>
      </c>
      <c r="I32" s="52">
        <v>1</v>
      </c>
      <c r="J32" s="52">
        <v>1</v>
      </c>
      <c r="K32" s="52">
        <v>1</v>
      </c>
      <c r="L32" s="52">
        <v>0</v>
      </c>
      <c r="M32" s="52">
        <v>0</v>
      </c>
      <c r="N32" s="52">
        <v>0</v>
      </c>
      <c r="O32" s="52">
        <v>0</v>
      </c>
      <c r="P32" s="52">
        <v>2</v>
      </c>
      <c r="Q32" s="52">
        <v>1</v>
      </c>
      <c r="R32" s="52">
        <v>0</v>
      </c>
      <c r="S32" s="52">
        <v>1</v>
      </c>
      <c r="T32" s="52">
        <v>0</v>
      </c>
      <c r="U32" s="52">
        <v>2</v>
      </c>
      <c r="V32" s="52">
        <v>0</v>
      </c>
      <c r="W32" s="52">
        <v>2</v>
      </c>
      <c r="X32" s="52">
        <v>1</v>
      </c>
      <c r="Y32" s="52">
        <v>0</v>
      </c>
      <c r="Z32" s="52">
        <v>1</v>
      </c>
      <c r="AA32" s="52">
        <v>0</v>
      </c>
      <c r="AB32" s="52">
        <v>0</v>
      </c>
      <c r="AC32" s="52">
        <v>1</v>
      </c>
      <c r="AD32" s="52">
        <v>1</v>
      </c>
      <c r="AE32" s="52">
        <v>0</v>
      </c>
      <c r="AF32" s="52">
        <v>1</v>
      </c>
      <c r="AG32" s="52">
        <v>0</v>
      </c>
      <c r="AH32" s="52">
        <v>0</v>
      </c>
      <c r="AI32" s="52">
        <v>0</v>
      </c>
      <c r="AJ32" s="52">
        <v>1</v>
      </c>
      <c r="AK32" s="52">
        <v>0</v>
      </c>
      <c r="AL32" s="52">
        <v>0</v>
      </c>
      <c r="AM32" s="52">
        <v>1</v>
      </c>
      <c r="AN32" s="52">
        <v>0</v>
      </c>
      <c r="AO32" s="52">
        <v>1</v>
      </c>
      <c r="AP32" s="52">
        <v>0</v>
      </c>
      <c r="AQ32" s="52">
        <v>0</v>
      </c>
      <c r="AR32" s="52">
        <v>0</v>
      </c>
      <c r="AS32" s="52">
        <v>0</v>
      </c>
      <c r="AT32" s="52">
        <v>0</v>
      </c>
      <c r="AU32" s="52">
        <v>0</v>
      </c>
      <c r="AV32" s="52">
        <v>0</v>
      </c>
      <c r="AW32" s="52">
        <v>0</v>
      </c>
      <c r="AX32" s="52">
        <v>1</v>
      </c>
      <c r="AY32" s="52">
        <v>0</v>
      </c>
      <c r="AZ32" s="52">
        <v>1</v>
      </c>
      <c r="BA32" s="52">
        <v>0</v>
      </c>
      <c r="BB32" s="52">
        <v>0</v>
      </c>
      <c r="BC32" s="52">
        <v>1</v>
      </c>
      <c r="BD32" s="52">
        <v>0</v>
      </c>
      <c r="BE32" s="52">
        <v>0</v>
      </c>
      <c r="BF32" s="52">
        <v>0</v>
      </c>
      <c r="BG32" s="52">
        <v>0</v>
      </c>
      <c r="BH32" s="52">
        <v>1</v>
      </c>
      <c r="BI32" s="52">
        <v>0</v>
      </c>
      <c r="BJ32" s="52">
        <v>2</v>
      </c>
      <c r="BK32" s="52">
        <v>0</v>
      </c>
      <c r="BL32" s="52">
        <v>2</v>
      </c>
      <c r="BM32" s="52">
        <v>2</v>
      </c>
      <c r="BN32" s="52">
        <v>0</v>
      </c>
      <c r="BO32" s="52">
        <v>0</v>
      </c>
      <c r="BP32" s="52">
        <v>0</v>
      </c>
      <c r="BQ32" s="52">
        <v>0</v>
      </c>
      <c r="BR32" s="52">
        <v>0</v>
      </c>
      <c r="BS32" s="52">
        <v>0</v>
      </c>
      <c r="BT32" s="52">
        <v>0</v>
      </c>
      <c r="BU32" s="52">
        <v>3</v>
      </c>
      <c r="BV32" s="52">
        <v>0</v>
      </c>
    </row>
    <row r="33" spans="1:74" s="52" customFormat="1" x14ac:dyDescent="0.15">
      <c r="A33" s="52">
        <v>272116</v>
      </c>
      <c r="B33" s="52" t="s">
        <v>201</v>
      </c>
      <c r="C33" s="52" t="s">
        <v>494</v>
      </c>
      <c r="D33" s="52">
        <v>1</v>
      </c>
      <c r="E33" s="52">
        <v>0.68843019999999999</v>
      </c>
      <c r="F33" s="52">
        <v>8.1057109999999994</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494</v>
      </c>
      <c r="D34" s="52">
        <v>1</v>
      </c>
      <c r="E34" s="52">
        <v>0.71925890000000003</v>
      </c>
      <c r="F34" s="52">
        <v>8.4686939999999993</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272191</v>
      </c>
      <c r="B35" s="52" t="s">
        <v>298</v>
      </c>
      <c r="C35" s="52" t="s">
        <v>494</v>
      </c>
      <c r="D35" s="52">
        <v>1</v>
      </c>
      <c r="E35" s="52">
        <v>1.042764</v>
      </c>
      <c r="F35" s="52">
        <v>12.277699999999999</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272221</v>
      </c>
      <c r="B36" s="52" t="s">
        <v>209</v>
      </c>
      <c r="C36" s="52" t="s">
        <v>494</v>
      </c>
      <c r="D36" s="52">
        <v>1</v>
      </c>
      <c r="E36" s="52">
        <v>1.70503</v>
      </c>
      <c r="F36" s="52">
        <v>20.07535</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272256</v>
      </c>
      <c r="B37" s="52" t="s">
        <v>211</v>
      </c>
      <c r="C37" s="52" t="s">
        <v>494</v>
      </c>
      <c r="D37" s="52">
        <v>1</v>
      </c>
      <c r="E37" s="52">
        <v>3.3102719999999999</v>
      </c>
      <c r="F37" s="52">
        <v>38.97578</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272264</v>
      </c>
      <c r="B38" s="52" t="s">
        <v>212</v>
      </c>
      <c r="C38" s="52" t="s">
        <v>494</v>
      </c>
      <c r="D38" s="52">
        <v>1</v>
      </c>
      <c r="E38" s="52">
        <v>2.9385840000000001</v>
      </c>
      <c r="F38" s="52">
        <v>34.599449999999997</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1</v>
      </c>
      <c r="AV38" s="52">
        <v>0</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x14ac:dyDescent="0.15">
      <c r="A39">
        <v>272272</v>
      </c>
      <c r="B39" t="s">
        <v>213</v>
      </c>
      <c r="C39" t="s">
        <v>494</v>
      </c>
      <c r="D39">
        <v>3</v>
      </c>
      <c r="E39">
        <v>1.1924539999999999</v>
      </c>
      <c r="F39">
        <v>14.040179999999999</v>
      </c>
      <c r="G39">
        <v>0</v>
      </c>
      <c r="H39">
        <v>0</v>
      </c>
      <c r="I39">
        <v>0</v>
      </c>
      <c r="J39">
        <v>1</v>
      </c>
      <c r="K39">
        <v>0</v>
      </c>
      <c r="L39">
        <v>0</v>
      </c>
      <c r="M39">
        <v>1</v>
      </c>
      <c r="N39">
        <v>1</v>
      </c>
      <c r="O39">
        <v>0</v>
      </c>
      <c r="P39">
        <v>3</v>
      </c>
      <c r="Q39">
        <v>0</v>
      </c>
      <c r="R39">
        <v>0</v>
      </c>
      <c r="S39">
        <v>0</v>
      </c>
      <c r="T39">
        <v>1</v>
      </c>
      <c r="U39">
        <v>2</v>
      </c>
      <c r="V39">
        <v>0</v>
      </c>
      <c r="W39">
        <v>2</v>
      </c>
      <c r="X39">
        <v>0</v>
      </c>
      <c r="Y39">
        <v>0</v>
      </c>
      <c r="Z39">
        <v>2</v>
      </c>
      <c r="AA39">
        <v>0</v>
      </c>
      <c r="AB39">
        <v>0</v>
      </c>
      <c r="AC39">
        <v>0</v>
      </c>
      <c r="AD39">
        <v>1</v>
      </c>
      <c r="AE39">
        <v>0</v>
      </c>
      <c r="AF39">
        <v>0</v>
      </c>
      <c r="AG39">
        <v>1</v>
      </c>
      <c r="AH39">
        <v>1</v>
      </c>
      <c r="AI39">
        <v>0</v>
      </c>
      <c r="AJ39">
        <v>1</v>
      </c>
      <c r="AK39">
        <v>0</v>
      </c>
      <c r="AL39">
        <v>0</v>
      </c>
      <c r="AM39">
        <v>1</v>
      </c>
      <c r="AN39">
        <v>1</v>
      </c>
      <c r="AO39">
        <v>0</v>
      </c>
      <c r="AP39">
        <v>0</v>
      </c>
      <c r="AQ39">
        <v>0</v>
      </c>
      <c r="AR39">
        <v>0</v>
      </c>
      <c r="AS39">
        <v>1</v>
      </c>
      <c r="AT39">
        <v>0</v>
      </c>
      <c r="AU39">
        <v>0</v>
      </c>
      <c r="AV39">
        <v>0</v>
      </c>
      <c r="AW39">
        <v>0</v>
      </c>
      <c r="AX39">
        <v>0</v>
      </c>
      <c r="AY39">
        <v>0</v>
      </c>
      <c r="AZ39">
        <v>0</v>
      </c>
      <c r="BA39">
        <v>1</v>
      </c>
      <c r="BB39">
        <v>0</v>
      </c>
      <c r="BC39">
        <v>1</v>
      </c>
      <c r="BD39">
        <v>0</v>
      </c>
      <c r="BE39">
        <v>1</v>
      </c>
      <c r="BF39">
        <v>1</v>
      </c>
      <c r="BG39">
        <v>0</v>
      </c>
      <c r="BH39">
        <v>0</v>
      </c>
      <c r="BI39">
        <v>0</v>
      </c>
      <c r="BJ39">
        <v>0</v>
      </c>
      <c r="BK39">
        <v>1</v>
      </c>
      <c r="BL39">
        <v>0</v>
      </c>
      <c r="BM39">
        <v>3</v>
      </c>
      <c r="BN39">
        <v>1</v>
      </c>
      <c r="BO39">
        <v>1</v>
      </c>
      <c r="BP39">
        <v>0</v>
      </c>
      <c r="BQ39">
        <v>0</v>
      </c>
      <c r="BR39">
        <v>0</v>
      </c>
      <c r="BS39">
        <v>0</v>
      </c>
      <c r="BT39">
        <v>0</v>
      </c>
      <c r="BU39">
        <v>1</v>
      </c>
      <c r="BV39">
        <v>2</v>
      </c>
    </row>
    <row r="40" spans="1:74" x14ac:dyDescent="0.15">
      <c r="A40">
        <v>273015</v>
      </c>
      <c r="B40" t="s">
        <v>314</v>
      </c>
      <c r="C40" t="s">
        <v>494</v>
      </c>
      <c r="D40">
        <v>1</v>
      </c>
      <c r="E40">
        <v>6.1534680000000002</v>
      </c>
      <c r="F40">
        <v>72.452119999999994</v>
      </c>
      <c r="G40">
        <v>0</v>
      </c>
      <c r="H40">
        <v>0</v>
      </c>
      <c r="I40">
        <v>0</v>
      </c>
      <c r="J40">
        <v>0</v>
      </c>
      <c r="K40">
        <v>0</v>
      </c>
      <c r="L40">
        <v>0</v>
      </c>
      <c r="M40">
        <v>1</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1</v>
      </c>
      <c r="AY40">
        <v>0</v>
      </c>
      <c r="AZ40">
        <v>0</v>
      </c>
      <c r="BA40">
        <v>0</v>
      </c>
      <c r="BB40">
        <v>0</v>
      </c>
      <c r="BC40">
        <v>0</v>
      </c>
      <c r="BD40">
        <v>0</v>
      </c>
      <c r="BE40">
        <v>0</v>
      </c>
      <c r="BF40">
        <v>0</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85" spans="1:75" x14ac:dyDescent="0.15">
      <c r="B85" s="52">
        <v>271004</v>
      </c>
      <c r="C85" t="s">
        <v>427</v>
      </c>
      <c r="D85">
        <f>IFERROR(VLOOKUP($B85,$A$8:$BW$70,D$88,FALSE),0)</f>
        <v>14</v>
      </c>
      <c r="E85">
        <f t="shared" ref="E85:BP85" si="0">IFERROR(VLOOKUP($B85,$A$8:$BW$70,E88,FALSE),0)</f>
        <v>1.002321</v>
      </c>
      <c r="F85">
        <f t="shared" si="0"/>
        <v>11.80152</v>
      </c>
      <c r="G85">
        <f t="shared" si="0"/>
        <v>0</v>
      </c>
      <c r="H85">
        <f t="shared" si="0"/>
        <v>2</v>
      </c>
      <c r="I85">
        <f t="shared" si="0"/>
        <v>1</v>
      </c>
      <c r="J85">
        <f t="shared" si="0"/>
        <v>3</v>
      </c>
      <c r="K85">
        <f t="shared" si="0"/>
        <v>3</v>
      </c>
      <c r="L85">
        <f t="shared" si="0"/>
        <v>3</v>
      </c>
      <c r="M85">
        <f t="shared" si="0"/>
        <v>1</v>
      </c>
      <c r="N85">
        <f t="shared" si="0"/>
        <v>1</v>
      </c>
      <c r="O85">
        <f t="shared" si="0"/>
        <v>0</v>
      </c>
      <c r="P85">
        <f t="shared" si="0"/>
        <v>8</v>
      </c>
      <c r="Q85">
        <f t="shared" si="0"/>
        <v>6</v>
      </c>
      <c r="R85">
        <f t="shared" si="0"/>
        <v>0</v>
      </c>
      <c r="S85">
        <f t="shared" si="0"/>
        <v>2</v>
      </c>
      <c r="T85">
        <f t="shared" si="0"/>
        <v>2</v>
      </c>
      <c r="U85">
        <f t="shared" si="0"/>
        <v>10</v>
      </c>
      <c r="V85">
        <f t="shared" si="0"/>
        <v>0</v>
      </c>
      <c r="W85">
        <f t="shared" si="0"/>
        <v>10</v>
      </c>
      <c r="X85">
        <f t="shared" si="0"/>
        <v>3</v>
      </c>
      <c r="Y85">
        <f t="shared" si="0"/>
        <v>0</v>
      </c>
      <c r="Z85">
        <f t="shared" si="0"/>
        <v>5</v>
      </c>
      <c r="AA85">
        <f t="shared" si="0"/>
        <v>2</v>
      </c>
      <c r="AB85">
        <f t="shared" si="0"/>
        <v>0</v>
      </c>
      <c r="AC85">
        <f t="shared" si="0"/>
        <v>6</v>
      </c>
      <c r="AD85">
        <f t="shared" si="0"/>
        <v>7</v>
      </c>
      <c r="AE85">
        <f t="shared" si="0"/>
        <v>0</v>
      </c>
      <c r="AF85">
        <f t="shared" si="0"/>
        <v>0</v>
      </c>
      <c r="AG85">
        <f t="shared" si="0"/>
        <v>0</v>
      </c>
      <c r="AH85">
        <f t="shared" si="0"/>
        <v>1</v>
      </c>
      <c r="AI85">
        <f t="shared" si="0"/>
        <v>0</v>
      </c>
      <c r="AJ85">
        <f t="shared" si="0"/>
        <v>6</v>
      </c>
      <c r="AK85">
        <f t="shared" si="0"/>
        <v>1</v>
      </c>
      <c r="AL85">
        <f t="shared" si="0"/>
        <v>0</v>
      </c>
      <c r="AM85">
        <f t="shared" si="0"/>
        <v>7</v>
      </c>
      <c r="AN85">
        <f t="shared" si="0"/>
        <v>0</v>
      </c>
      <c r="AO85">
        <f t="shared" si="0"/>
        <v>0</v>
      </c>
      <c r="AP85">
        <f t="shared" si="0"/>
        <v>0</v>
      </c>
      <c r="AQ85">
        <f t="shared" si="0"/>
        <v>0</v>
      </c>
      <c r="AR85">
        <f t="shared" si="0"/>
        <v>2</v>
      </c>
      <c r="AS85">
        <f t="shared" si="0"/>
        <v>1</v>
      </c>
      <c r="AT85">
        <f t="shared" si="0"/>
        <v>1</v>
      </c>
      <c r="AU85">
        <f t="shared" si="0"/>
        <v>0</v>
      </c>
      <c r="AV85">
        <f t="shared" si="0"/>
        <v>1</v>
      </c>
      <c r="AW85">
        <f t="shared" si="0"/>
        <v>2</v>
      </c>
      <c r="AX85">
        <f t="shared" si="0"/>
        <v>3</v>
      </c>
      <c r="AY85">
        <f t="shared" si="0"/>
        <v>0</v>
      </c>
      <c r="AZ85">
        <f t="shared" si="0"/>
        <v>0</v>
      </c>
      <c r="BA85">
        <f t="shared" si="0"/>
        <v>1</v>
      </c>
      <c r="BB85">
        <f t="shared" si="0"/>
        <v>1</v>
      </c>
      <c r="BC85">
        <f t="shared" si="0"/>
        <v>2</v>
      </c>
      <c r="BD85">
        <f t="shared" si="0"/>
        <v>0</v>
      </c>
      <c r="BE85">
        <f t="shared" si="0"/>
        <v>2</v>
      </c>
      <c r="BF85">
        <f t="shared" si="0"/>
        <v>3</v>
      </c>
      <c r="BG85">
        <f t="shared" si="0"/>
        <v>4</v>
      </c>
      <c r="BH85">
        <f t="shared" si="0"/>
        <v>0</v>
      </c>
      <c r="BI85">
        <f t="shared" si="0"/>
        <v>5</v>
      </c>
      <c r="BJ85">
        <f t="shared" si="0"/>
        <v>0</v>
      </c>
      <c r="BK85">
        <f t="shared" si="0"/>
        <v>0</v>
      </c>
      <c r="BL85">
        <f t="shared" si="0"/>
        <v>7</v>
      </c>
      <c r="BM85">
        <f t="shared" si="0"/>
        <v>14</v>
      </c>
      <c r="BN85">
        <f t="shared" si="0"/>
        <v>2</v>
      </c>
      <c r="BO85">
        <f t="shared" si="0"/>
        <v>0</v>
      </c>
      <c r="BP85">
        <f t="shared" si="0"/>
        <v>0</v>
      </c>
      <c r="BQ85">
        <f t="shared" ref="BQ85:BW85" si="1">IFERROR(VLOOKUP($B85,$A$8:$BW$70,BQ88,FALSE),0)</f>
        <v>0</v>
      </c>
      <c r="BR85">
        <f t="shared" si="1"/>
        <v>0</v>
      </c>
      <c r="BS85">
        <f t="shared" si="1"/>
        <v>0</v>
      </c>
      <c r="BT85">
        <f t="shared" si="1"/>
        <v>5</v>
      </c>
      <c r="BU85">
        <f t="shared" si="1"/>
        <v>9</v>
      </c>
      <c r="BV85">
        <f t="shared" si="1"/>
        <v>0</v>
      </c>
      <c r="BW85">
        <f t="shared" si="1"/>
        <v>0</v>
      </c>
    </row>
    <row r="86" spans="1:75" x14ac:dyDescent="0.15">
      <c r="B86" s="52">
        <v>271403</v>
      </c>
      <c r="C86" t="s">
        <v>428</v>
      </c>
      <c r="D86">
        <f>IFERROR(VLOOKUP($B86,$A$8:$BW$70,D$88,FALSE),0)</f>
        <v>3</v>
      </c>
      <c r="E86">
        <f t="shared" ref="E86:BP86" si="2">IFERROR(VLOOKUP($B86,$A$8:$BW$70,E$88,FALSE),0)</f>
        <v>0.68940159999999995</v>
      </c>
      <c r="F86">
        <f t="shared" si="2"/>
        <v>8.1171480000000003</v>
      </c>
      <c r="G86">
        <f t="shared" si="2"/>
        <v>0</v>
      </c>
      <c r="H86">
        <f t="shared" si="2"/>
        <v>0</v>
      </c>
      <c r="I86">
        <f t="shared" si="2"/>
        <v>0</v>
      </c>
      <c r="J86">
        <f t="shared" si="2"/>
        <v>1</v>
      </c>
      <c r="K86">
        <f t="shared" si="2"/>
        <v>1</v>
      </c>
      <c r="L86">
        <f t="shared" si="2"/>
        <v>0</v>
      </c>
      <c r="M86">
        <f t="shared" si="2"/>
        <v>1</v>
      </c>
      <c r="N86">
        <f t="shared" si="2"/>
        <v>0</v>
      </c>
      <c r="O86">
        <f t="shared" si="2"/>
        <v>0</v>
      </c>
      <c r="P86">
        <f t="shared" si="2"/>
        <v>1</v>
      </c>
      <c r="Q86">
        <f t="shared" si="2"/>
        <v>2</v>
      </c>
      <c r="R86">
        <f t="shared" si="2"/>
        <v>0</v>
      </c>
      <c r="S86">
        <f t="shared" si="2"/>
        <v>0</v>
      </c>
      <c r="T86">
        <f t="shared" si="2"/>
        <v>1</v>
      </c>
      <c r="U86">
        <f t="shared" si="2"/>
        <v>2</v>
      </c>
      <c r="V86">
        <f t="shared" si="2"/>
        <v>0</v>
      </c>
      <c r="W86">
        <f t="shared" si="2"/>
        <v>2</v>
      </c>
      <c r="X86">
        <f t="shared" si="2"/>
        <v>0</v>
      </c>
      <c r="Y86">
        <f t="shared" si="2"/>
        <v>0</v>
      </c>
      <c r="Z86">
        <f t="shared" si="2"/>
        <v>2</v>
      </c>
      <c r="AA86">
        <f t="shared" si="2"/>
        <v>0</v>
      </c>
      <c r="AB86">
        <f t="shared" si="2"/>
        <v>0</v>
      </c>
      <c r="AC86">
        <f t="shared" si="2"/>
        <v>1</v>
      </c>
      <c r="AD86">
        <f t="shared" si="2"/>
        <v>0</v>
      </c>
      <c r="AE86">
        <f t="shared" si="2"/>
        <v>1</v>
      </c>
      <c r="AF86">
        <f t="shared" si="2"/>
        <v>0</v>
      </c>
      <c r="AG86">
        <f t="shared" si="2"/>
        <v>0</v>
      </c>
      <c r="AH86">
        <f t="shared" si="2"/>
        <v>1</v>
      </c>
      <c r="AI86">
        <f t="shared" si="2"/>
        <v>0</v>
      </c>
      <c r="AJ86">
        <f t="shared" si="2"/>
        <v>2</v>
      </c>
      <c r="AK86">
        <f t="shared" si="2"/>
        <v>0</v>
      </c>
      <c r="AL86">
        <f t="shared" si="2"/>
        <v>1</v>
      </c>
      <c r="AM86">
        <f t="shared" si="2"/>
        <v>0</v>
      </c>
      <c r="AN86">
        <f t="shared" si="2"/>
        <v>0</v>
      </c>
      <c r="AO86">
        <f t="shared" si="2"/>
        <v>0</v>
      </c>
      <c r="AP86">
        <f t="shared" si="2"/>
        <v>0</v>
      </c>
      <c r="AQ86">
        <f t="shared" si="2"/>
        <v>0</v>
      </c>
      <c r="AR86">
        <f t="shared" si="2"/>
        <v>0</v>
      </c>
      <c r="AS86">
        <f t="shared" si="2"/>
        <v>1</v>
      </c>
      <c r="AT86">
        <f t="shared" si="2"/>
        <v>0</v>
      </c>
      <c r="AU86">
        <f t="shared" si="2"/>
        <v>0</v>
      </c>
      <c r="AV86">
        <f t="shared" si="2"/>
        <v>1</v>
      </c>
      <c r="AW86">
        <f t="shared" si="2"/>
        <v>0</v>
      </c>
      <c r="AX86">
        <f t="shared" si="2"/>
        <v>1</v>
      </c>
      <c r="AY86">
        <f t="shared" si="2"/>
        <v>0</v>
      </c>
      <c r="AZ86">
        <f t="shared" si="2"/>
        <v>0</v>
      </c>
      <c r="BA86">
        <f t="shared" si="2"/>
        <v>0</v>
      </c>
      <c r="BB86">
        <f t="shared" si="2"/>
        <v>0</v>
      </c>
      <c r="BC86">
        <f t="shared" si="2"/>
        <v>0</v>
      </c>
      <c r="BD86">
        <f t="shared" si="2"/>
        <v>0</v>
      </c>
      <c r="BE86">
        <f t="shared" si="2"/>
        <v>1</v>
      </c>
      <c r="BF86">
        <f t="shared" si="2"/>
        <v>1</v>
      </c>
      <c r="BG86">
        <f t="shared" si="2"/>
        <v>1</v>
      </c>
      <c r="BH86">
        <f t="shared" si="2"/>
        <v>0</v>
      </c>
      <c r="BI86">
        <f t="shared" si="2"/>
        <v>0</v>
      </c>
      <c r="BJ86">
        <f t="shared" si="2"/>
        <v>0</v>
      </c>
      <c r="BK86">
        <f t="shared" si="2"/>
        <v>0</v>
      </c>
      <c r="BL86">
        <f t="shared" si="2"/>
        <v>1</v>
      </c>
      <c r="BM86">
        <f t="shared" si="2"/>
        <v>4</v>
      </c>
      <c r="BN86">
        <f t="shared" si="2"/>
        <v>0</v>
      </c>
      <c r="BO86">
        <f t="shared" si="2"/>
        <v>0</v>
      </c>
      <c r="BP86">
        <f t="shared" si="2"/>
        <v>0</v>
      </c>
      <c r="BQ86">
        <f t="shared" ref="BQ86:BW86" si="3">IFERROR(VLOOKUP($B86,$A$8:$BW$70,BQ$88,FALSE),0)</f>
        <v>0</v>
      </c>
      <c r="BR86">
        <f t="shared" si="3"/>
        <v>0</v>
      </c>
      <c r="BS86">
        <f t="shared" si="3"/>
        <v>0</v>
      </c>
      <c r="BT86">
        <f t="shared" si="3"/>
        <v>1</v>
      </c>
      <c r="BU86">
        <f t="shared" si="3"/>
        <v>2</v>
      </c>
      <c r="BV86">
        <f t="shared" si="3"/>
        <v>0</v>
      </c>
      <c r="BW86">
        <f t="shared" si="3"/>
        <v>0</v>
      </c>
    </row>
    <row r="87" spans="1:75" x14ac:dyDescent="0.15">
      <c r="C87" t="s">
        <v>429</v>
      </c>
      <c r="D87">
        <f>SUM(D8:D83)</f>
        <v>58</v>
      </c>
      <c r="G87">
        <f t="shared" ref="G87:BR87" si="4">SUM(G8:G83)</f>
        <v>1</v>
      </c>
      <c r="H87">
        <f t="shared" si="4"/>
        <v>6</v>
      </c>
      <c r="I87">
        <f t="shared" si="4"/>
        <v>3</v>
      </c>
      <c r="J87">
        <f t="shared" si="4"/>
        <v>13</v>
      </c>
      <c r="K87">
        <f t="shared" si="4"/>
        <v>12</v>
      </c>
      <c r="L87">
        <f t="shared" si="4"/>
        <v>8</v>
      </c>
      <c r="M87">
        <f t="shared" si="4"/>
        <v>10</v>
      </c>
      <c r="N87">
        <f t="shared" si="4"/>
        <v>5</v>
      </c>
      <c r="O87">
        <f t="shared" si="4"/>
        <v>0</v>
      </c>
      <c r="P87">
        <f t="shared" si="4"/>
        <v>36</v>
      </c>
      <c r="Q87">
        <f t="shared" si="4"/>
        <v>22</v>
      </c>
      <c r="R87">
        <f t="shared" si="4"/>
        <v>0</v>
      </c>
      <c r="S87">
        <f t="shared" si="4"/>
        <v>3</v>
      </c>
      <c r="T87">
        <f t="shared" si="4"/>
        <v>4</v>
      </c>
      <c r="U87">
        <f t="shared" si="4"/>
        <v>22</v>
      </c>
      <c r="V87">
        <f t="shared" si="4"/>
        <v>1</v>
      </c>
      <c r="W87">
        <f t="shared" si="4"/>
        <v>21</v>
      </c>
      <c r="X87">
        <f t="shared" si="4"/>
        <v>6</v>
      </c>
      <c r="Y87">
        <f t="shared" si="4"/>
        <v>0</v>
      </c>
      <c r="Z87">
        <f t="shared" si="4"/>
        <v>12</v>
      </c>
      <c r="AA87">
        <f t="shared" si="4"/>
        <v>3</v>
      </c>
      <c r="AB87">
        <f t="shared" si="4"/>
        <v>0</v>
      </c>
      <c r="AC87">
        <f t="shared" si="4"/>
        <v>12</v>
      </c>
      <c r="AD87">
        <f t="shared" si="4"/>
        <v>10</v>
      </c>
      <c r="AE87">
        <f t="shared" si="4"/>
        <v>1</v>
      </c>
      <c r="AF87">
        <f t="shared" si="4"/>
        <v>1</v>
      </c>
      <c r="AG87">
        <f t="shared" si="4"/>
        <v>1</v>
      </c>
      <c r="AH87">
        <f t="shared" si="4"/>
        <v>4</v>
      </c>
      <c r="AI87">
        <f t="shared" si="4"/>
        <v>0</v>
      </c>
      <c r="AJ87">
        <f t="shared" si="4"/>
        <v>14</v>
      </c>
      <c r="AK87">
        <f t="shared" si="4"/>
        <v>1</v>
      </c>
      <c r="AL87">
        <f t="shared" si="4"/>
        <v>1</v>
      </c>
      <c r="AM87">
        <f t="shared" si="4"/>
        <v>10</v>
      </c>
      <c r="AN87">
        <f t="shared" si="4"/>
        <v>2</v>
      </c>
      <c r="AO87">
        <f t="shared" si="4"/>
        <v>1</v>
      </c>
      <c r="AP87">
        <f t="shared" si="4"/>
        <v>0</v>
      </c>
      <c r="AQ87">
        <f t="shared" si="4"/>
        <v>0</v>
      </c>
      <c r="AR87">
        <f t="shared" si="4"/>
        <v>5</v>
      </c>
      <c r="AS87">
        <f t="shared" si="4"/>
        <v>7</v>
      </c>
      <c r="AT87">
        <f t="shared" si="4"/>
        <v>3</v>
      </c>
      <c r="AU87">
        <f t="shared" si="4"/>
        <v>1</v>
      </c>
      <c r="AV87">
        <f t="shared" si="4"/>
        <v>5</v>
      </c>
      <c r="AW87">
        <f t="shared" si="4"/>
        <v>4</v>
      </c>
      <c r="AX87">
        <f t="shared" si="4"/>
        <v>11</v>
      </c>
      <c r="AY87">
        <f t="shared" si="4"/>
        <v>1</v>
      </c>
      <c r="AZ87">
        <f t="shared" si="4"/>
        <v>4</v>
      </c>
      <c r="BA87">
        <f t="shared" si="4"/>
        <v>3</v>
      </c>
      <c r="BB87">
        <f t="shared" si="4"/>
        <v>3</v>
      </c>
      <c r="BC87">
        <f t="shared" si="4"/>
        <v>11</v>
      </c>
      <c r="BD87">
        <f t="shared" si="4"/>
        <v>2</v>
      </c>
      <c r="BE87">
        <f t="shared" si="4"/>
        <v>11</v>
      </c>
      <c r="BF87">
        <f t="shared" si="4"/>
        <v>10</v>
      </c>
      <c r="BG87">
        <f t="shared" si="4"/>
        <v>16</v>
      </c>
      <c r="BH87">
        <f t="shared" si="4"/>
        <v>2</v>
      </c>
      <c r="BI87">
        <f t="shared" si="4"/>
        <v>12</v>
      </c>
      <c r="BJ87">
        <f t="shared" si="4"/>
        <v>3</v>
      </c>
      <c r="BK87">
        <f t="shared" si="4"/>
        <v>2</v>
      </c>
      <c r="BL87">
        <f t="shared" si="4"/>
        <v>12</v>
      </c>
      <c r="BM87">
        <f t="shared" si="4"/>
        <v>29</v>
      </c>
      <c r="BN87">
        <f t="shared" si="4"/>
        <v>4</v>
      </c>
      <c r="BO87">
        <f t="shared" si="4"/>
        <v>1</v>
      </c>
      <c r="BP87">
        <f t="shared" si="4"/>
        <v>0</v>
      </c>
      <c r="BQ87">
        <f t="shared" si="4"/>
        <v>0</v>
      </c>
      <c r="BR87">
        <f t="shared" si="4"/>
        <v>1</v>
      </c>
      <c r="BS87">
        <f t="shared" ref="BS87:BW87" si="5">SUM(BS8:BS83)</f>
        <v>0</v>
      </c>
      <c r="BT87">
        <f t="shared" si="5"/>
        <v>6</v>
      </c>
      <c r="BU87">
        <f t="shared" si="5"/>
        <v>20</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41</v>
      </c>
      <c r="E90">
        <v>0.89562050000000004</v>
      </c>
      <c r="F90">
        <v>10.545210000000001</v>
      </c>
      <c r="G90">
        <v>1</v>
      </c>
      <c r="H90">
        <v>4</v>
      </c>
      <c r="I90">
        <v>2</v>
      </c>
      <c r="J90">
        <v>9</v>
      </c>
      <c r="K90">
        <v>8</v>
      </c>
      <c r="L90">
        <v>5</v>
      </c>
      <c r="M90">
        <v>8</v>
      </c>
      <c r="N90">
        <v>4</v>
      </c>
      <c r="O90">
        <v>0</v>
      </c>
      <c r="P90">
        <v>27</v>
      </c>
      <c r="Q90">
        <v>14</v>
      </c>
      <c r="R90">
        <v>0</v>
      </c>
      <c r="S90">
        <v>3</v>
      </c>
      <c r="T90">
        <v>6</v>
      </c>
      <c r="U90">
        <v>32</v>
      </c>
      <c r="V90">
        <v>2</v>
      </c>
      <c r="W90">
        <v>30</v>
      </c>
      <c r="X90">
        <v>8</v>
      </c>
      <c r="Y90">
        <v>0</v>
      </c>
      <c r="Z90">
        <v>18</v>
      </c>
      <c r="AA90">
        <v>4</v>
      </c>
      <c r="AB90">
        <v>0</v>
      </c>
      <c r="AC90">
        <v>18</v>
      </c>
      <c r="AD90">
        <v>13</v>
      </c>
      <c r="AE90">
        <v>2</v>
      </c>
      <c r="AF90">
        <v>2</v>
      </c>
      <c r="AG90">
        <v>1</v>
      </c>
      <c r="AH90">
        <v>5</v>
      </c>
      <c r="AI90">
        <v>0</v>
      </c>
      <c r="AJ90">
        <v>18</v>
      </c>
      <c r="AK90">
        <v>1</v>
      </c>
      <c r="AL90">
        <v>2</v>
      </c>
      <c r="AM90">
        <v>13</v>
      </c>
      <c r="AN90">
        <v>3</v>
      </c>
      <c r="AO90">
        <v>4</v>
      </c>
      <c r="AP90">
        <v>0</v>
      </c>
      <c r="AQ90">
        <v>0</v>
      </c>
      <c r="AR90">
        <v>3</v>
      </c>
      <c r="AS90">
        <v>5</v>
      </c>
      <c r="AT90">
        <v>2</v>
      </c>
      <c r="AU90">
        <v>1</v>
      </c>
      <c r="AV90">
        <v>3</v>
      </c>
      <c r="AW90">
        <v>2</v>
      </c>
      <c r="AX90">
        <v>7</v>
      </c>
      <c r="AY90">
        <v>1</v>
      </c>
      <c r="AZ90">
        <v>4</v>
      </c>
      <c r="BA90">
        <v>2</v>
      </c>
      <c r="BB90">
        <v>2</v>
      </c>
      <c r="BC90">
        <v>9</v>
      </c>
      <c r="BD90">
        <v>2</v>
      </c>
      <c r="BE90">
        <v>8</v>
      </c>
      <c r="BF90">
        <v>6</v>
      </c>
      <c r="BG90">
        <v>11</v>
      </c>
      <c r="BH90">
        <v>2</v>
      </c>
      <c r="BI90">
        <v>7</v>
      </c>
      <c r="BJ90">
        <v>3</v>
      </c>
      <c r="BK90">
        <v>2</v>
      </c>
      <c r="BL90">
        <v>14</v>
      </c>
      <c r="BM90">
        <v>39</v>
      </c>
      <c r="BN90">
        <v>4</v>
      </c>
      <c r="BO90">
        <v>1</v>
      </c>
      <c r="BP90">
        <v>1</v>
      </c>
      <c r="BQ90">
        <v>1</v>
      </c>
      <c r="BR90">
        <v>1</v>
      </c>
      <c r="BS90">
        <v>0</v>
      </c>
      <c r="BT90">
        <v>8</v>
      </c>
      <c r="BU90">
        <v>29</v>
      </c>
      <c r="BV90">
        <v>4</v>
      </c>
    </row>
    <row r="91" spans="1:75" x14ac:dyDescent="0.15">
      <c r="B91" t="s">
        <v>504</v>
      </c>
    </row>
    <row r="92" spans="1:75" x14ac:dyDescent="0.15">
      <c r="D92">
        <f>D87-D85-D86</f>
        <v>41</v>
      </c>
    </row>
    <row r="100" spans="1:6" s="147" customFormat="1" x14ac:dyDescent="0.15"/>
    <row r="101" spans="1:6" x14ac:dyDescent="0.15">
      <c r="A101" s="52">
        <v>271004</v>
      </c>
      <c r="B101" s="52" t="s">
        <v>172</v>
      </c>
      <c r="C101" s="52" t="s">
        <v>494</v>
      </c>
      <c r="D101" s="52">
        <v>19</v>
      </c>
      <c r="E101" s="52">
        <v>1.3744369999999999</v>
      </c>
      <c r="F101" s="52">
        <v>16.18289</v>
      </c>
    </row>
    <row r="102" spans="1:6" x14ac:dyDescent="0.15">
      <c r="A102" s="52">
        <v>271047</v>
      </c>
      <c r="B102" s="52" t="s">
        <v>494</v>
      </c>
      <c r="C102" s="52" t="s">
        <v>174</v>
      </c>
      <c r="D102" s="52">
        <v>1</v>
      </c>
      <c r="E102" s="52">
        <v>2.9049499999999999</v>
      </c>
      <c r="F102" s="52">
        <v>34.203449999999997</v>
      </c>
    </row>
    <row r="103" spans="1:6" x14ac:dyDescent="0.15">
      <c r="A103" s="52">
        <v>271080</v>
      </c>
      <c r="B103" s="52" t="s">
        <v>494</v>
      </c>
      <c r="C103" s="52" t="s">
        <v>175</v>
      </c>
      <c r="D103" s="52">
        <v>1</v>
      </c>
      <c r="E103" s="52">
        <v>2.9660389999999999</v>
      </c>
      <c r="F103" s="52">
        <v>34.922719999999998</v>
      </c>
    </row>
    <row r="104" spans="1:6" x14ac:dyDescent="0.15">
      <c r="A104" s="52">
        <v>271110</v>
      </c>
      <c r="B104" s="52" t="s">
        <v>494</v>
      </c>
      <c r="C104" s="52" t="s">
        <v>176</v>
      </c>
      <c r="D104" s="52">
        <v>1</v>
      </c>
      <c r="E104" s="52">
        <v>3.1227559999999999</v>
      </c>
      <c r="F104" s="52">
        <v>36.76793</v>
      </c>
    </row>
    <row r="105" spans="1:6" x14ac:dyDescent="0.15">
      <c r="A105" s="52">
        <v>271136</v>
      </c>
      <c r="B105" s="52" t="s">
        <v>494</v>
      </c>
      <c r="C105" s="52" t="s">
        <v>177</v>
      </c>
      <c r="D105" s="52">
        <v>1</v>
      </c>
      <c r="E105" s="52">
        <v>2.045283</v>
      </c>
      <c r="F105" s="52">
        <v>24.08155</v>
      </c>
    </row>
    <row r="106" spans="1:6" x14ac:dyDescent="0.15">
      <c r="A106" s="52">
        <v>271152</v>
      </c>
      <c r="B106" s="52" t="s">
        <v>494</v>
      </c>
      <c r="C106" s="52" t="s">
        <v>388</v>
      </c>
      <c r="D106" s="52">
        <v>1</v>
      </c>
      <c r="E106" s="52">
        <v>2.3693309999999999</v>
      </c>
      <c r="F106" s="52">
        <v>27.89697</v>
      </c>
    </row>
    <row r="107" spans="1:6" x14ac:dyDescent="0.15">
      <c r="A107" s="52">
        <v>271179</v>
      </c>
      <c r="B107" s="52" t="s">
        <v>494</v>
      </c>
      <c r="C107" s="52" t="s">
        <v>179</v>
      </c>
      <c r="D107" s="52">
        <v>1</v>
      </c>
      <c r="E107" s="52">
        <v>2.119183</v>
      </c>
      <c r="F107" s="52">
        <v>24.95167</v>
      </c>
    </row>
    <row r="108" spans="1:6" x14ac:dyDescent="0.15">
      <c r="A108" s="52">
        <v>271217</v>
      </c>
      <c r="B108" s="52" t="s">
        <v>494</v>
      </c>
      <c r="C108" s="52" t="s">
        <v>390</v>
      </c>
      <c r="D108" s="52">
        <v>1</v>
      </c>
      <c r="E108" s="52">
        <v>1.465395</v>
      </c>
      <c r="F108" s="52">
        <v>17.25384</v>
      </c>
    </row>
    <row r="109" spans="1:6" x14ac:dyDescent="0.15">
      <c r="A109" s="52">
        <v>271233</v>
      </c>
      <c r="B109" s="52" t="s">
        <v>494</v>
      </c>
      <c r="C109" s="52" t="s">
        <v>183</v>
      </c>
      <c r="D109" s="52">
        <v>3</v>
      </c>
      <c r="E109" s="52">
        <v>3.4067289999999999</v>
      </c>
      <c r="F109" s="52">
        <v>40.111490000000003</v>
      </c>
    </row>
    <row r="110" spans="1:6" x14ac:dyDescent="0.15">
      <c r="A110" s="52">
        <v>271250</v>
      </c>
      <c r="B110" s="52" t="s">
        <v>494</v>
      </c>
      <c r="C110" s="52" t="s">
        <v>184</v>
      </c>
      <c r="D110" s="52">
        <v>2</v>
      </c>
      <c r="E110" s="52">
        <v>3.1392739999999999</v>
      </c>
      <c r="F110" s="52">
        <v>36.962420000000002</v>
      </c>
    </row>
    <row r="111" spans="1:6" x14ac:dyDescent="0.15">
      <c r="A111" s="52">
        <v>271268</v>
      </c>
      <c r="B111" s="52" t="s">
        <v>494</v>
      </c>
      <c r="C111" s="52" t="s">
        <v>185</v>
      </c>
      <c r="D111" s="52">
        <v>1</v>
      </c>
      <c r="E111" s="52">
        <v>0.96595960000000003</v>
      </c>
      <c r="F111" s="52">
        <v>11.373390000000001</v>
      </c>
    </row>
    <row r="112" spans="1:6" x14ac:dyDescent="0.15">
      <c r="A112" s="52">
        <v>271276</v>
      </c>
      <c r="B112" s="52" t="s">
        <v>494</v>
      </c>
      <c r="C112" s="52" t="s">
        <v>186</v>
      </c>
      <c r="D112" s="52">
        <v>3</v>
      </c>
      <c r="E112" s="52">
        <v>4.8254010000000003</v>
      </c>
      <c r="F112" s="52">
        <v>56.815199999999997</v>
      </c>
    </row>
    <row r="113" spans="1:6" x14ac:dyDescent="0.15">
      <c r="A113" s="52">
        <v>271284</v>
      </c>
      <c r="B113" s="52" t="s">
        <v>494</v>
      </c>
      <c r="C113" s="52" t="s">
        <v>187</v>
      </c>
      <c r="D113" s="52">
        <v>3</v>
      </c>
      <c r="E113" s="52">
        <v>5.7988939999999998</v>
      </c>
      <c r="F113" s="52">
        <v>68.27731</v>
      </c>
    </row>
    <row r="114" spans="1:6" x14ac:dyDescent="0.15">
      <c r="A114" s="52">
        <v>271403</v>
      </c>
      <c r="B114" s="52" t="s">
        <v>188</v>
      </c>
      <c r="C114" s="52" t="s">
        <v>494</v>
      </c>
      <c r="D114" s="52">
        <v>2</v>
      </c>
      <c r="E114" s="52">
        <v>0.4567618</v>
      </c>
      <c r="F114" s="52">
        <v>5.3780020000000004</v>
      </c>
    </row>
    <row r="115" spans="1:6" x14ac:dyDescent="0.15">
      <c r="A115" s="52">
        <v>271462</v>
      </c>
      <c r="B115" s="52" t="s">
        <v>494</v>
      </c>
      <c r="C115" s="52" t="s">
        <v>193</v>
      </c>
      <c r="D115" s="52">
        <v>2</v>
      </c>
      <c r="E115" s="52">
        <v>2.4025180000000002</v>
      </c>
      <c r="F115" s="52">
        <v>28.287710000000001</v>
      </c>
    </row>
    <row r="116" spans="1:6" x14ac:dyDescent="0.15">
      <c r="A116" s="52">
        <v>272027</v>
      </c>
      <c r="B116" s="52" t="s">
        <v>273</v>
      </c>
      <c r="C116" s="52" t="s">
        <v>494</v>
      </c>
      <c r="D116" s="52">
        <v>1</v>
      </c>
      <c r="E116" s="52">
        <v>0.97214789999999995</v>
      </c>
      <c r="F116" s="52">
        <v>11.446260000000001</v>
      </c>
    </row>
    <row r="117" spans="1:6" x14ac:dyDescent="0.15">
      <c r="A117" s="52">
        <v>272035</v>
      </c>
      <c r="B117" s="52" t="s">
        <v>194</v>
      </c>
      <c r="C117" s="52" t="s">
        <v>494</v>
      </c>
      <c r="D117" s="52">
        <v>1</v>
      </c>
      <c r="E117" s="52">
        <v>0.47284229999999999</v>
      </c>
      <c r="F117" s="52">
        <v>5.5673370000000002</v>
      </c>
    </row>
    <row r="118" spans="1:6" x14ac:dyDescent="0.15">
      <c r="A118" s="52">
        <v>272043</v>
      </c>
      <c r="B118" s="52" t="s">
        <v>195</v>
      </c>
      <c r="C118" s="52" t="s">
        <v>494</v>
      </c>
      <c r="D118" s="52">
        <v>1</v>
      </c>
      <c r="E118" s="52">
        <v>1.867448</v>
      </c>
      <c r="F118" s="52">
        <v>21.9877</v>
      </c>
    </row>
    <row r="119" spans="1:6" x14ac:dyDescent="0.15">
      <c r="A119" s="52">
        <v>272116</v>
      </c>
      <c r="B119" s="52" t="s">
        <v>201</v>
      </c>
      <c r="C119" s="52" t="s">
        <v>494</v>
      </c>
      <c r="D119" s="52">
        <v>2</v>
      </c>
      <c r="E119" s="52">
        <v>1.3855310000000001</v>
      </c>
      <c r="F119" s="52">
        <v>16.313510000000001</v>
      </c>
    </row>
    <row r="120" spans="1:6" x14ac:dyDescent="0.15">
      <c r="A120" s="52">
        <v>272124</v>
      </c>
      <c r="B120" s="52" t="s">
        <v>202</v>
      </c>
      <c r="C120" s="52" t="s">
        <v>494</v>
      </c>
      <c r="D120" s="52">
        <v>2</v>
      </c>
      <c r="E120" s="52">
        <v>1.4325209999999999</v>
      </c>
      <c r="F120" s="52">
        <v>16.866779999999999</v>
      </c>
    </row>
    <row r="121" spans="1:6" x14ac:dyDescent="0.15">
      <c r="A121" s="52">
        <v>272132</v>
      </c>
      <c r="B121" s="52" t="s">
        <v>203</v>
      </c>
      <c r="C121" s="52" t="s">
        <v>494</v>
      </c>
      <c r="D121" s="52">
        <v>1</v>
      </c>
      <c r="E121" s="52">
        <v>1.918612</v>
      </c>
      <c r="F121" s="52">
        <v>22.590109999999999</v>
      </c>
    </row>
    <row r="122" spans="1:6" x14ac:dyDescent="0.15">
      <c r="A122" s="52">
        <v>272191</v>
      </c>
      <c r="B122" s="52" t="s">
        <v>298</v>
      </c>
      <c r="C122" s="52" t="s">
        <v>494</v>
      </c>
      <c r="D122" s="52">
        <v>2</v>
      </c>
      <c r="E122" s="52">
        <v>2.0801699999999999</v>
      </c>
      <c r="F122" s="52">
        <v>24.492319999999999</v>
      </c>
    </row>
    <row r="123" spans="1:6" x14ac:dyDescent="0.15">
      <c r="A123" s="52">
        <v>272205</v>
      </c>
      <c r="B123" s="52" t="s">
        <v>208</v>
      </c>
      <c r="C123" s="52" t="s">
        <v>494</v>
      </c>
      <c r="D123" s="52">
        <v>3</v>
      </c>
      <c r="E123" s="52">
        <v>4.2112360000000004</v>
      </c>
      <c r="F123" s="52">
        <v>49.5839</v>
      </c>
    </row>
    <row r="124" spans="1:6" x14ac:dyDescent="0.15">
      <c r="A124" s="52">
        <v>272213</v>
      </c>
      <c r="B124" s="52" t="s">
        <v>301</v>
      </c>
      <c r="C124" s="52" t="s">
        <v>494</v>
      </c>
      <c r="D124" s="52">
        <v>1</v>
      </c>
      <c r="E124" s="52">
        <v>2.726207</v>
      </c>
      <c r="F124" s="52">
        <v>32.098889999999997</v>
      </c>
    </row>
    <row r="125" spans="1:6" x14ac:dyDescent="0.15">
      <c r="A125" s="52">
        <v>272272</v>
      </c>
      <c r="B125" s="52" t="s">
        <v>213</v>
      </c>
      <c r="C125" s="52" t="s">
        <v>494</v>
      </c>
      <c r="D125" s="52">
        <v>2</v>
      </c>
      <c r="E125" s="52">
        <v>0.79031709999999999</v>
      </c>
      <c r="F125" s="52">
        <v>9.3053460000000001</v>
      </c>
    </row>
    <row r="126" spans="1:6" x14ac:dyDescent="0.15">
      <c r="A126" s="52">
        <v>272302</v>
      </c>
      <c r="B126" s="52" t="s">
        <v>216</v>
      </c>
      <c r="C126" s="52" t="s">
        <v>494</v>
      </c>
      <c r="D126" s="52">
        <v>1</v>
      </c>
      <c r="E126" s="52">
        <v>2.4815130000000001</v>
      </c>
      <c r="F126" s="52">
        <v>29.21781</v>
      </c>
    </row>
    <row r="127" spans="1:6" x14ac:dyDescent="0.15">
      <c r="A127" s="52">
        <v>272311</v>
      </c>
      <c r="B127" s="52" t="s">
        <v>217</v>
      </c>
      <c r="C127" s="52" t="s">
        <v>494</v>
      </c>
      <c r="D127" s="52">
        <v>1</v>
      </c>
      <c r="E127" s="52">
        <v>3.2820239999999998</v>
      </c>
      <c r="F127" s="52">
        <v>38.643189999999997</v>
      </c>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19</v>
      </c>
      <c r="E178">
        <v>1.3744369999999999</v>
      </c>
      <c r="F178">
        <v>16.18289</v>
      </c>
    </row>
    <row r="179" spans="1:6" x14ac:dyDescent="0.15">
      <c r="B179">
        <v>271403</v>
      </c>
      <c r="C179" t="s">
        <v>271</v>
      </c>
      <c r="D179">
        <v>2</v>
      </c>
      <c r="E179">
        <v>0.4567618</v>
      </c>
      <c r="F179">
        <v>5.3780020000000004</v>
      </c>
    </row>
    <row r="180" spans="1:6" x14ac:dyDescent="0.15">
      <c r="B180" s="52"/>
      <c r="C180" t="s">
        <v>429</v>
      </c>
      <c r="D180">
        <v>60</v>
      </c>
    </row>
    <row r="181" spans="1:6" x14ac:dyDescent="0.15">
      <c r="A181">
        <v>1</v>
      </c>
      <c r="B181" s="52">
        <v>2</v>
      </c>
      <c r="C181">
        <v>3</v>
      </c>
      <c r="D181">
        <v>4</v>
      </c>
      <c r="E181">
        <v>5</v>
      </c>
      <c r="F181">
        <v>6</v>
      </c>
    </row>
    <row r="183" spans="1:6" x14ac:dyDescent="0.15">
      <c r="A183">
        <v>270000</v>
      </c>
      <c r="B183" t="s">
        <v>333</v>
      </c>
      <c r="C183" t="s">
        <v>440</v>
      </c>
      <c r="D183">
        <v>39</v>
      </c>
      <c r="E183">
        <v>0.85197449999999997</v>
      </c>
      <c r="F183">
        <v>10.03131</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79" workbookViewId="0">
      <selection activeCell="B85" sqref="B85:F90"/>
    </sheetView>
  </sheetViews>
  <sheetFormatPr defaultRowHeight="13.5" x14ac:dyDescent="0.15"/>
  <sheetData>
    <row r="1" spans="1:74" x14ac:dyDescent="0.15">
      <c r="A1" s="145" t="s">
        <v>491</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51</v>
      </c>
      <c r="E8" s="52">
        <v>1.8788100000000001</v>
      </c>
      <c r="F8" s="52">
        <v>22.85886</v>
      </c>
      <c r="G8" s="52">
        <v>1</v>
      </c>
      <c r="H8" s="52">
        <v>7</v>
      </c>
      <c r="I8" s="52">
        <v>6</v>
      </c>
      <c r="J8" s="52">
        <v>5</v>
      </c>
      <c r="K8" s="52">
        <v>11</v>
      </c>
      <c r="L8" s="52">
        <v>8</v>
      </c>
      <c r="M8" s="52">
        <v>9</v>
      </c>
      <c r="N8" s="52">
        <v>4</v>
      </c>
      <c r="O8" s="52">
        <v>0</v>
      </c>
      <c r="P8" s="52">
        <v>26</v>
      </c>
      <c r="Q8" s="52">
        <v>25</v>
      </c>
      <c r="R8" s="52">
        <v>0</v>
      </c>
      <c r="S8" s="52">
        <v>2</v>
      </c>
      <c r="T8" s="52">
        <v>8</v>
      </c>
      <c r="U8" s="52">
        <v>41</v>
      </c>
      <c r="V8" s="52">
        <v>2</v>
      </c>
      <c r="W8" s="52">
        <v>39</v>
      </c>
      <c r="X8" s="52">
        <v>4</v>
      </c>
      <c r="Y8" s="52">
        <v>2</v>
      </c>
      <c r="Z8" s="52">
        <v>22</v>
      </c>
      <c r="AA8" s="52">
        <v>11</v>
      </c>
      <c r="AB8" s="52">
        <v>0</v>
      </c>
      <c r="AC8" s="52">
        <v>22</v>
      </c>
      <c r="AD8" s="52">
        <v>16</v>
      </c>
      <c r="AE8" s="52">
        <v>2</v>
      </c>
      <c r="AF8" s="52">
        <v>5</v>
      </c>
      <c r="AG8" s="52">
        <v>0</v>
      </c>
      <c r="AH8" s="52">
        <v>6</v>
      </c>
      <c r="AI8" s="52">
        <v>0</v>
      </c>
      <c r="AJ8" s="52">
        <v>23</v>
      </c>
      <c r="AK8" s="52">
        <v>0</v>
      </c>
      <c r="AL8" s="52">
        <v>1</v>
      </c>
      <c r="AM8" s="52">
        <v>16</v>
      </c>
      <c r="AN8" s="52">
        <v>1</v>
      </c>
      <c r="AO8" s="52">
        <v>10</v>
      </c>
      <c r="AP8" s="52">
        <v>0</v>
      </c>
      <c r="AQ8" s="52">
        <v>5</v>
      </c>
      <c r="AR8" s="52">
        <v>3</v>
      </c>
      <c r="AS8" s="52">
        <v>2</v>
      </c>
      <c r="AT8" s="52">
        <v>4</v>
      </c>
      <c r="AU8" s="52">
        <v>4</v>
      </c>
      <c r="AV8" s="52">
        <v>6</v>
      </c>
      <c r="AW8" s="52">
        <v>1</v>
      </c>
      <c r="AX8" s="52">
        <v>3</v>
      </c>
      <c r="AY8" s="52">
        <v>4</v>
      </c>
      <c r="AZ8" s="52">
        <v>3</v>
      </c>
      <c r="BA8" s="52">
        <v>3</v>
      </c>
      <c r="BB8" s="52">
        <v>4</v>
      </c>
      <c r="BC8" s="52">
        <v>9</v>
      </c>
      <c r="BD8" s="52">
        <v>12</v>
      </c>
      <c r="BE8" s="52">
        <v>7</v>
      </c>
      <c r="BF8" s="52">
        <v>8</v>
      </c>
      <c r="BG8" s="52">
        <v>6</v>
      </c>
      <c r="BH8" s="52">
        <v>4</v>
      </c>
      <c r="BI8" s="52">
        <v>8</v>
      </c>
      <c r="BJ8" s="52">
        <v>5</v>
      </c>
      <c r="BK8" s="52">
        <v>1</v>
      </c>
      <c r="BL8" s="52">
        <v>9</v>
      </c>
      <c r="BM8" s="52">
        <v>41</v>
      </c>
      <c r="BN8" s="52">
        <v>10</v>
      </c>
      <c r="BO8" s="52">
        <v>3</v>
      </c>
      <c r="BP8" s="52">
        <v>7</v>
      </c>
      <c r="BQ8" s="52">
        <v>1</v>
      </c>
      <c r="BR8" s="52">
        <v>3</v>
      </c>
      <c r="BS8" s="52">
        <v>5</v>
      </c>
      <c r="BT8" s="52">
        <v>12</v>
      </c>
      <c r="BU8" s="52">
        <v>34</v>
      </c>
      <c r="BV8" s="52">
        <v>5</v>
      </c>
    </row>
    <row r="9" spans="1:74" s="52" customFormat="1" x14ac:dyDescent="0.15">
      <c r="A9" s="52">
        <v>271021</v>
      </c>
      <c r="B9" s="52" t="s">
        <v>494</v>
      </c>
      <c r="C9" s="52" t="s">
        <v>389</v>
      </c>
      <c r="D9" s="52">
        <v>2</v>
      </c>
      <c r="E9" s="52">
        <v>1.9074139999999999</v>
      </c>
      <c r="F9" s="52">
        <v>23.206869999999999</v>
      </c>
      <c r="G9" s="52">
        <v>0</v>
      </c>
      <c r="H9" s="52">
        <v>0</v>
      </c>
      <c r="I9" s="52">
        <v>0</v>
      </c>
      <c r="J9" s="52">
        <v>0</v>
      </c>
      <c r="K9" s="52">
        <v>0</v>
      </c>
      <c r="L9" s="52">
        <v>0</v>
      </c>
      <c r="M9" s="52">
        <v>1</v>
      </c>
      <c r="N9" s="52">
        <v>1</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1</v>
      </c>
      <c r="AZ9" s="52">
        <v>0</v>
      </c>
      <c r="BA9" s="52">
        <v>0</v>
      </c>
      <c r="BB9" s="52">
        <v>0</v>
      </c>
      <c r="BC9" s="52">
        <v>0</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1.3377749999999999</v>
      </c>
      <c r="F10" s="52">
        <v>16.276260000000001</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2.9822259999999998</v>
      </c>
      <c r="F11" s="52">
        <v>36.283749999999998</v>
      </c>
      <c r="G11" s="52">
        <v>0</v>
      </c>
      <c r="H11" s="52">
        <v>0</v>
      </c>
      <c r="I11" s="52">
        <v>0</v>
      </c>
      <c r="J11" s="52">
        <v>0</v>
      </c>
      <c r="K11" s="52">
        <v>0</v>
      </c>
      <c r="L11" s="52">
        <v>2</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1</v>
      </c>
      <c r="BD11" s="52">
        <v>0</v>
      </c>
      <c r="BE11" s="52">
        <v>2</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4</v>
      </c>
      <c r="E12" s="52">
        <v>4.037712</v>
      </c>
      <c r="F12" s="52">
        <v>49.125500000000002</v>
      </c>
      <c r="G12" s="52">
        <v>0</v>
      </c>
      <c r="H12" s="52">
        <v>1</v>
      </c>
      <c r="I12" s="52">
        <v>0</v>
      </c>
      <c r="J12" s="52">
        <v>2</v>
      </c>
      <c r="K12" s="52">
        <v>0</v>
      </c>
      <c r="L12" s="52">
        <v>0</v>
      </c>
      <c r="M12" s="52">
        <v>1</v>
      </c>
      <c r="N12" s="52">
        <v>0</v>
      </c>
      <c r="O12" s="52">
        <v>0</v>
      </c>
      <c r="P12" s="52">
        <v>0</v>
      </c>
      <c r="Q12" s="52">
        <v>4</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1</v>
      </c>
      <c r="AV12" s="52">
        <v>0</v>
      </c>
      <c r="AW12" s="52">
        <v>0</v>
      </c>
      <c r="AX12" s="52">
        <v>0</v>
      </c>
      <c r="AY12" s="52">
        <v>0</v>
      </c>
      <c r="AZ12" s="52">
        <v>0</v>
      </c>
      <c r="BA12" s="52">
        <v>0</v>
      </c>
      <c r="BB12" s="52">
        <v>1</v>
      </c>
      <c r="BC12" s="52">
        <v>1</v>
      </c>
      <c r="BD12" s="52">
        <v>1</v>
      </c>
      <c r="BE12" s="52">
        <v>1</v>
      </c>
      <c r="BF12" s="52">
        <v>0</v>
      </c>
      <c r="BG12" s="52">
        <v>1</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2.459994</v>
      </c>
      <c r="F13" s="52">
        <v>29.929929999999999</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1</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1.5222789999999999</v>
      </c>
      <c r="F14" s="52">
        <v>18.521059999999999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2</v>
      </c>
      <c r="E15" s="52">
        <v>2.6055579999999998</v>
      </c>
      <c r="F15" s="52">
        <v>31.700949999999999</v>
      </c>
      <c r="G15" s="52">
        <v>1</v>
      </c>
      <c r="H15" s="52">
        <v>0</v>
      </c>
      <c r="I15" s="52">
        <v>0</v>
      </c>
      <c r="J15" s="52">
        <v>0</v>
      </c>
      <c r="K15" s="52">
        <v>0</v>
      </c>
      <c r="L15" s="52">
        <v>0</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1</v>
      </c>
      <c r="BA15" s="52">
        <v>0</v>
      </c>
      <c r="BB15" s="52">
        <v>0</v>
      </c>
      <c r="BC15" s="52">
        <v>0</v>
      </c>
      <c r="BD15" s="52">
        <v>2</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1</v>
      </c>
      <c r="E16" s="52">
        <v>1.483349</v>
      </c>
      <c r="F16" s="52">
        <v>18.047419999999999</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494</v>
      </c>
      <c r="C17" s="52" t="s">
        <v>177</v>
      </c>
      <c r="D17" s="52">
        <v>3</v>
      </c>
      <c r="E17" s="52">
        <v>3.0766070000000001</v>
      </c>
      <c r="F17" s="52">
        <v>37.43206</v>
      </c>
      <c r="G17" s="52">
        <v>0</v>
      </c>
      <c r="H17" s="52">
        <v>0</v>
      </c>
      <c r="I17" s="52">
        <v>1</v>
      </c>
      <c r="J17" s="52">
        <v>1</v>
      </c>
      <c r="K17" s="52">
        <v>0</v>
      </c>
      <c r="L17" s="52">
        <v>0</v>
      </c>
      <c r="M17" s="52">
        <v>0</v>
      </c>
      <c r="N17" s="52">
        <v>1</v>
      </c>
      <c r="O17" s="52">
        <v>0</v>
      </c>
      <c r="P17" s="52">
        <v>3</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1</v>
      </c>
      <c r="AW17" s="52">
        <v>0</v>
      </c>
      <c r="AX17" s="52">
        <v>0</v>
      </c>
      <c r="AY17" s="52">
        <v>1</v>
      </c>
      <c r="AZ17" s="52">
        <v>0</v>
      </c>
      <c r="BA17" s="52">
        <v>0</v>
      </c>
      <c r="BB17" s="52">
        <v>0</v>
      </c>
      <c r="BC17" s="52">
        <v>0</v>
      </c>
      <c r="BD17" s="52">
        <v>2</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494</v>
      </c>
      <c r="C18" s="52" t="s">
        <v>379</v>
      </c>
      <c r="D18" s="52">
        <v>4</v>
      </c>
      <c r="E18" s="52">
        <v>2.3308529999999998</v>
      </c>
      <c r="F18" s="52">
        <v>28.358709999999999</v>
      </c>
      <c r="G18" s="52">
        <v>0</v>
      </c>
      <c r="H18" s="52">
        <v>0</v>
      </c>
      <c r="I18" s="52">
        <v>0</v>
      </c>
      <c r="J18" s="52">
        <v>1</v>
      </c>
      <c r="K18" s="52">
        <v>2</v>
      </c>
      <c r="L18" s="52">
        <v>0</v>
      </c>
      <c r="M18" s="52">
        <v>1</v>
      </c>
      <c r="N18" s="52">
        <v>0</v>
      </c>
      <c r="O18" s="52">
        <v>0</v>
      </c>
      <c r="P18" s="52">
        <v>3</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1</v>
      </c>
      <c r="AT18" s="52">
        <v>0</v>
      </c>
      <c r="AU18" s="52">
        <v>0</v>
      </c>
      <c r="AV18" s="52">
        <v>0</v>
      </c>
      <c r="AW18" s="52">
        <v>0</v>
      </c>
      <c r="AX18" s="52">
        <v>0</v>
      </c>
      <c r="AY18" s="52">
        <v>0</v>
      </c>
      <c r="AZ18" s="52">
        <v>0</v>
      </c>
      <c r="BA18" s="52">
        <v>1</v>
      </c>
      <c r="BB18" s="52">
        <v>0</v>
      </c>
      <c r="BC18" s="52">
        <v>1</v>
      </c>
      <c r="BD18" s="52">
        <v>0</v>
      </c>
      <c r="BE18" s="52">
        <v>0</v>
      </c>
      <c r="BF18" s="52">
        <v>0</v>
      </c>
      <c r="BG18" s="52">
        <v>1</v>
      </c>
      <c r="BH18" s="52">
        <v>0</v>
      </c>
      <c r="BI18" s="52">
        <v>3</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494</v>
      </c>
      <c r="C19" s="52" t="s">
        <v>178</v>
      </c>
      <c r="D19" s="52">
        <v>3</v>
      </c>
      <c r="E19" s="52">
        <v>2.354511</v>
      </c>
      <c r="F19" s="52">
        <v>28.646550000000001</v>
      </c>
      <c r="G19" s="52">
        <v>0</v>
      </c>
      <c r="H19" s="52">
        <v>1</v>
      </c>
      <c r="I19" s="52">
        <v>0</v>
      </c>
      <c r="J19" s="52">
        <v>0</v>
      </c>
      <c r="K19" s="52">
        <v>0</v>
      </c>
      <c r="L19" s="52">
        <v>0</v>
      </c>
      <c r="M19" s="52">
        <v>2</v>
      </c>
      <c r="N19" s="52">
        <v>0</v>
      </c>
      <c r="O19" s="52">
        <v>0</v>
      </c>
      <c r="P19" s="52">
        <v>3</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1</v>
      </c>
      <c r="AS19" s="52">
        <v>0</v>
      </c>
      <c r="AT19" s="52">
        <v>1</v>
      </c>
      <c r="AU19" s="52">
        <v>0</v>
      </c>
      <c r="AV19" s="52">
        <v>0</v>
      </c>
      <c r="AW19" s="52">
        <v>0</v>
      </c>
      <c r="AX19" s="52">
        <v>0</v>
      </c>
      <c r="AY19" s="52">
        <v>0</v>
      </c>
      <c r="AZ19" s="52">
        <v>0</v>
      </c>
      <c r="BA19" s="52">
        <v>0</v>
      </c>
      <c r="BB19" s="52">
        <v>0</v>
      </c>
      <c r="BC19" s="52">
        <v>0</v>
      </c>
      <c r="BD19" s="52">
        <v>1</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494</v>
      </c>
      <c r="C20" s="52" t="s">
        <v>180</v>
      </c>
      <c r="D20" s="52">
        <v>2</v>
      </c>
      <c r="E20" s="52">
        <v>1.1765669999999999</v>
      </c>
      <c r="F20" s="52">
        <v>14.3149</v>
      </c>
      <c r="G20" s="52">
        <v>0</v>
      </c>
      <c r="H20" s="52">
        <v>0</v>
      </c>
      <c r="I20" s="52">
        <v>1</v>
      </c>
      <c r="J20" s="52">
        <v>0</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1</v>
      </c>
      <c r="AZ20" s="52">
        <v>0</v>
      </c>
      <c r="BA20" s="52">
        <v>0</v>
      </c>
      <c r="BB20" s="52">
        <v>0</v>
      </c>
      <c r="BC20" s="52">
        <v>0</v>
      </c>
      <c r="BD20" s="52">
        <v>0</v>
      </c>
      <c r="BE20" s="52">
        <v>0</v>
      </c>
      <c r="BF20" s="52">
        <v>1</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271195</v>
      </c>
      <c r="B21" s="52" t="s">
        <v>494</v>
      </c>
      <c r="C21" s="52" t="s">
        <v>380</v>
      </c>
      <c r="D21" s="52">
        <v>1</v>
      </c>
      <c r="E21" s="52">
        <v>0.91281690000000004</v>
      </c>
      <c r="F21" s="52">
        <v>11.10594</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494</v>
      </c>
      <c r="C22" s="52" t="s">
        <v>181</v>
      </c>
      <c r="D22" s="52">
        <v>5</v>
      </c>
      <c r="E22" s="52">
        <v>3.2638989999999999</v>
      </c>
      <c r="F22" s="52">
        <v>39.710769999999997</v>
      </c>
      <c r="G22" s="52">
        <v>0</v>
      </c>
      <c r="H22" s="52">
        <v>2</v>
      </c>
      <c r="I22" s="52">
        <v>0</v>
      </c>
      <c r="J22" s="52">
        <v>0</v>
      </c>
      <c r="K22" s="52">
        <v>1</v>
      </c>
      <c r="L22" s="52">
        <v>1</v>
      </c>
      <c r="M22" s="52">
        <v>0</v>
      </c>
      <c r="N22" s="52">
        <v>1</v>
      </c>
      <c r="O22" s="52">
        <v>0</v>
      </c>
      <c r="P22" s="52">
        <v>2</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2</v>
      </c>
      <c r="AW22" s="52">
        <v>0</v>
      </c>
      <c r="AX22" s="52">
        <v>1</v>
      </c>
      <c r="AY22" s="52">
        <v>0</v>
      </c>
      <c r="AZ22" s="52">
        <v>0</v>
      </c>
      <c r="BA22" s="52">
        <v>0</v>
      </c>
      <c r="BB22" s="52">
        <v>2</v>
      </c>
      <c r="BC22" s="52">
        <v>0</v>
      </c>
      <c r="BD22" s="52">
        <v>2</v>
      </c>
      <c r="BE22" s="52">
        <v>1</v>
      </c>
      <c r="BF22" s="52">
        <v>0</v>
      </c>
      <c r="BG22" s="52">
        <v>1</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5</v>
      </c>
      <c r="E23" s="52">
        <v>4.6759120000000003</v>
      </c>
      <c r="F23" s="52">
        <v>56.890270000000001</v>
      </c>
      <c r="G23" s="52">
        <v>0</v>
      </c>
      <c r="H23" s="52">
        <v>1</v>
      </c>
      <c r="I23" s="52">
        <v>2</v>
      </c>
      <c r="J23" s="52">
        <v>0</v>
      </c>
      <c r="K23" s="52">
        <v>1</v>
      </c>
      <c r="L23" s="52">
        <v>0</v>
      </c>
      <c r="M23" s="52">
        <v>1</v>
      </c>
      <c r="N23" s="52">
        <v>0</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1</v>
      </c>
      <c r="AY23" s="52">
        <v>0</v>
      </c>
      <c r="AZ23" s="52">
        <v>0</v>
      </c>
      <c r="BA23" s="52">
        <v>1</v>
      </c>
      <c r="BB23" s="52">
        <v>0</v>
      </c>
      <c r="BC23" s="52">
        <v>1</v>
      </c>
      <c r="BD23" s="52">
        <v>1</v>
      </c>
      <c r="BE23" s="52">
        <v>0</v>
      </c>
      <c r="BF23" s="52">
        <v>0</v>
      </c>
      <c r="BG23" s="52">
        <v>1</v>
      </c>
      <c r="BH23" s="52">
        <v>2</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2</v>
      </c>
      <c r="E24" s="52">
        <v>1.1258349999999999</v>
      </c>
      <c r="F24" s="52">
        <v>13.697649999999999</v>
      </c>
      <c r="G24" s="52">
        <v>0</v>
      </c>
      <c r="H24" s="52">
        <v>1</v>
      </c>
      <c r="I24" s="52">
        <v>0</v>
      </c>
      <c r="J24" s="52">
        <v>0</v>
      </c>
      <c r="K24" s="52">
        <v>0</v>
      </c>
      <c r="L24" s="52">
        <v>1</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1</v>
      </c>
      <c r="BD24" s="52">
        <v>1</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494</v>
      </c>
      <c r="C25" s="52" t="s">
        <v>381</v>
      </c>
      <c r="D25" s="52">
        <v>1</v>
      </c>
      <c r="E25" s="52">
        <v>0.88475219999999999</v>
      </c>
      <c r="F25" s="52">
        <v>10.764480000000001</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494</v>
      </c>
      <c r="C26" s="52" t="s">
        <v>184</v>
      </c>
      <c r="D26" s="52">
        <v>1</v>
      </c>
      <c r="E26" s="52">
        <v>0.81815649999999995</v>
      </c>
      <c r="F26" s="52">
        <v>9.9542380000000001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5</v>
      </c>
      <c r="E27" s="52">
        <v>2.5397989999999999</v>
      </c>
      <c r="F27" s="52">
        <v>30.900880000000001</v>
      </c>
      <c r="G27" s="52">
        <v>0</v>
      </c>
      <c r="H27" s="52">
        <v>0</v>
      </c>
      <c r="I27" s="52">
        <v>0</v>
      </c>
      <c r="J27" s="52">
        <v>0</v>
      </c>
      <c r="K27" s="52">
        <v>3</v>
      </c>
      <c r="L27" s="52">
        <v>2</v>
      </c>
      <c r="M27" s="52">
        <v>0</v>
      </c>
      <c r="N27" s="52">
        <v>0</v>
      </c>
      <c r="O27" s="52">
        <v>0</v>
      </c>
      <c r="P27" s="52">
        <v>2</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1</v>
      </c>
      <c r="AV27" s="52">
        <v>0</v>
      </c>
      <c r="AW27" s="52">
        <v>1</v>
      </c>
      <c r="AX27" s="52">
        <v>0</v>
      </c>
      <c r="AY27" s="52">
        <v>0</v>
      </c>
      <c r="AZ27" s="52">
        <v>1</v>
      </c>
      <c r="BA27" s="52">
        <v>0</v>
      </c>
      <c r="BB27" s="52">
        <v>0</v>
      </c>
      <c r="BC27" s="52">
        <v>1</v>
      </c>
      <c r="BD27" s="52">
        <v>1</v>
      </c>
      <c r="BE27" s="52">
        <v>0</v>
      </c>
      <c r="BF27" s="52">
        <v>2</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1</v>
      </c>
      <c r="E28" s="52">
        <v>0.78526220000000002</v>
      </c>
      <c r="F28" s="52">
        <v>9.5540240000000001</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3</v>
      </c>
      <c r="E29" s="52">
        <v>3.0038450000000001</v>
      </c>
      <c r="F29" s="52">
        <v>36.546779999999998</v>
      </c>
      <c r="G29" s="52">
        <v>0</v>
      </c>
      <c r="H29" s="52">
        <v>1</v>
      </c>
      <c r="I29" s="52">
        <v>0</v>
      </c>
      <c r="J29" s="52">
        <v>0</v>
      </c>
      <c r="K29" s="52">
        <v>1</v>
      </c>
      <c r="L29" s="52">
        <v>1</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1</v>
      </c>
      <c r="AW29" s="52">
        <v>0</v>
      </c>
      <c r="AX29" s="52">
        <v>0</v>
      </c>
      <c r="AY29" s="52">
        <v>0</v>
      </c>
      <c r="AZ29" s="52">
        <v>0</v>
      </c>
      <c r="BA29" s="52">
        <v>0</v>
      </c>
      <c r="BB29" s="52">
        <v>0</v>
      </c>
      <c r="BC29" s="52">
        <v>1</v>
      </c>
      <c r="BD29" s="52">
        <v>0</v>
      </c>
      <c r="BE29" s="52">
        <v>0</v>
      </c>
      <c r="BF29" s="52">
        <v>1</v>
      </c>
      <c r="BG29" s="52">
        <v>0</v>
      </c>
      <c r="BH29" s="52">
        <v>1</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15</v>
      </c>
      <c r="E30" s="52">
        <v>1.7904610000000001</v>
      </c>
      <c r="F30" s="52">
        <v>21.783950000000001</v>
      </c>
      <c r="G30" s="52">
        <v>0</v>
      </c>
      <c r="H30" s="52">
        <v>0</v>
      </c>
      <c r="I30" s="52">
        <v>2</v>
      </c>
      <c r="J30" s="52">
        <v>2</v>
      </c>
      <c r="K30" s="52">
        <v>3</v>
      </c>
      <c r="L30" s="52">
        <v>2</v>
      </c>
      <c r="M30" s="52">
        <v>3</v>
      </c>
      <c r="N30" s="52">
        <v>3</v>
      </c>
      <c r="O30" s="52">
        <v>0</v>
      </c>
      <c r="P30" s="52">
        <v>13</v>
      </c>
      <c r="Q30" s="52">
        <v>2</v>
      </c>
      <c r="R30" s="52">
        <v>0</v>
      </c>
      <c r="S30" s="52">
        <v>1</v>
      </c>
      <c r="T30" s="52">
        <v>4</v>
      </c>
      <c r="U30" s="52">
        <v>10</v>
      </c>
      <c r="V30" s="52">
        <v>0</v>
      </c>
      <c r="W30" s="52">
        <v>10</v>
      </c>
      <c r="X30" s="52">
        <v>1</v>
      </c>
      <c r="Y30" s="52">
        <v>0</v>
      </c>
      <c r="Z30" s="52">
        <v>7</v>
      </c>
      <c r="AA30" s="52">
        <v>2</v>
      </c>
      <c r="AB30" s="52">
        <v>0</v>
      </c>
      <c r="AC30" s="52">
        <v>7</v>
      </c>
      <c r="AD30" s="52">
        <v>4</v>
      </c>
      <c r="AE30" s="52">
        <v>1</v>
      </c>
      <c r="AF30" s="52">
        <v>0</v>
      </c>
      <c r="AG30" s="52">
        <v>0</v>
      </c>
      <c r="AH30" s="52">
        <v>3</v>
      </c>
      <c r="AI30" s="52">
        <v>0</v>
      </c>
      <c r="AJ30" s="52">
        <v>10</v>
      </c>
      <c r="AK30" s="52">
        <v>1</v>
      </c>
      <c r="AL30" s="52">
        <v>0</v>
      </c>
      <c r="AM30" s="52">
        <v>4</v>
      </c>
      <c r="AN30" s="52">
        <v>0</v>
      </c>
      <c r="AO30" s="52">
        <v>0</v>
      </c>
      <c r="AP30" s="52">
        <v>0</v>
      </c>
      <c r="AQ30" s="52">
        <v>2</v>
      </c>
      <c r="AR30" s="52">
        <v>1</v>
      </c>
      <c r="AS30" s="52">
        <v>0</v>
      </c>
      <c r="AT30" s="52">
        <v>1</v>
      </c>
      <c r="AU30" s="52">
        <v>2</v>
      </c>
      <c r="AV30" s="52">
        <v>1</v>
      </c>
      <c r="AW30" s="52">
        <v>2</v>
      </c>
      <c r="AX30" s="52">
        <v>4</v>
      </c>
      <c r="AY30" s="52">
        <v>0</v>
      </c>
      <c r="AZ30" s="52">
        <v>0</v>
      </c>
      <c r="BA30" s="52">
        <v>1</v>
      </c>
      <c r="BB30" s="52">
        <v>1</v>
      </c>
      <c r="BC30" s="52">
        <v>0</v>
      </c>
      <c r="BD30" s="52">
        <v>3</v>
      </c>
      <c r="BE30" s="52">
        <v>2</v>
      </c>
      <c r="BF30" s="52">
        <v>3</v>
      </c>
      <c r="BG30" s="52">
        <v>1</v>
      </c>
      <c r="BH30" s="52">
        <v>0</v>
      </c>
      <c r="BI30" s="52">
        <v>2</v>
      </c>
      <c r="BJ30" s="52">
        <v>4</v>
      </c>
      <c r="BK30" s="52">
        <v>0</v>
      </c>
      <c r="BL30" s="52">
        <v>4</v>
      </c>
      <c r="BM30" s="52">
        <v>15</v>
      </c>
      <c r="BN30" s="52">
        <v>1</v>
      </c>
      <c r="BO30" s="52">
        <v>1</v>
      </c>
      <c r="BP30" s="52">
        <v>0</v>
      </c>
      <c r="BQ30" s="52">
        <v>0</v>
      </c>
      <c r="BR30" s="52">
        <v>0</v>
      </c>
      <c r="BS30" s="52">
        <v>0</v>
      </c>
      <c r="BT30" s="52">
        <v>1</v>
      </c>
      <c r="BU30" s="52">
        <v>13</v>
      </c>
      <c r="BV30" s="52">
        <v>1</v>
      </c>
    </row>
    <row r="31" spans="1:74" s="52" customFormat="1" x14ac:dyDescent="0.15">
      <c r="A31" s="52">
        <v>271446</v>
      </c>
      <c r="B31" s="52" t="s">
        <v>494</v>
      </c>
      <c r="C31" s="52" t="s">
        <v>192</v>
      </c>
      <c r="D31" s="52">
        <v>2</v>
      </c>
      <c r="E31" s="52">
        <v>1.4441059999999999</v>
      </c>
      <c r="F31" s="52">
        <v>17.569949999999999</v>
      </c>
      <c r="G31" s="52">
        <v>0</v>
      </c>
      <c r="H31" s="52">
        <v>0</v>
      </c>
      <c r="I31" s="52">
        <v>0</v>
      </c>
      <c r="J31" s="52">
        <v>0</v>
      </c>
      <c r="K31" s="52">
        <v>0</v>
      </c>
      <c r="L31" s="52">
        <v>0</v>
      </c>
      <c r="M31" s="52">
        <v>0</v>
      </c>
      <c r="N31" s="52">
        <v>2</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1</v>
      </c>
      <c r="AW31" s="52">
        <v>0</v>
      </c>
      <c r="AX31" s="52">
        <v>0</v>
      </c>
      <c r="AY31" s="52">
        <v>0</v>
      </c>
      <c r="AZ31" s="52">
        <v>0</v>
      </c>
      <c r="BA31" s="52">
        <v>0</v>
      </c>
      <c r="BB31" s="52">
        <v>0</v>
      </c>
      <c r="BC31" s="52">
        <v>0</v>
      </c>
      <c r="BD31" s="52">
        <v>0</v>
      </c>
      <c r="BE31" s="52">
        <v>0</v>
      </c>
      <c r="BF31" s="52">
        <v>1</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494</v>
      </c>
      <c r="C32" s="52" t="s">
        <v>382</v>
      </c>
      <c r="D32" s="52">
        <v>6</v>
      </c>
      <c r="E32" s="52">
        <v>4.1634000000000002</v>
      </c>
      <c r="F32" s="52">
        <v>50.654699999999998</v>
      </c>
      <c r="G32" s="52">
        <v>0</v>
      </c>
      <c r="H32" s="52">
        <v>0</v>
      </c>
      <c r="I32" s="52">
        <v>0</v>
      </c>
      <c r="J32" s="52">
        <v>2</v>
      </c>
      <c r="K32" s="52">
        <v>2</v>
      </c>
      <c r="L32" s="52">
        <v>0</v>
      </c>
      <c r="M32" s="52">
        <v>2</v>
      </c>
      <c r="N32" s="52">
        <v>0</v>
      </c>
      <c r="O32" s="52">
        <v>0</v>
      </c>
      <c r="P32" s="52">
        <v>5</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1</v>
      </c>
      <c r="AV32" s="52">
        <v>0</v>
      </c>
      <c r="AW32" s="52">
        <v>0</v>
      </c>
      <c r="AX32" s="52">
        <v>3</v>
      </c>
      <c r="AY32" s="52">
        <v>0</v>
      </c>
      <c r="AZ32" s="52">
        <v>0</v>
      </c>
      <c r="BA32" s="52">
        <v>0</v>
      </c>
      <c r="BB32" s="52">
        <v>1</v>
      </c>
      <c r="BC32" s="52">
        <v>0</v>
      </c>
      <c r="BD32" s="52">
        <v>0</v>
      </c>
      <c r="BE32" s="52">
        <v>1</v>
      </c>
      <c r="BF32" s="52">
        <v>1</v>
      </c>
      <c r="BG32" s="52">
        <v>0</v>
      </c>
      <c r="BH32" s="52">
        <v>0</v>
      </c>
      <c r="BI32" s="52">
        <v>2</v>
      </c>
      <c r="BJ32" s="52">
        <v>2</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494</v>
      </c>
      <c r="C33" s="52" t="s">
        <v>193</v>
      </c>
      <c r="D33" s="52">
        <v>6</v>
      </c>
      <c r="E33" s="52">
        <v>3.7589269999999999</v>
      </c>
      <c r="F33" s="52">
        <v>45.733620000000002</v>
      </c>
      <c r="G33" s="52">
        <v>0</v>
      </c>
      <c r="H33" s="52">
        <v>0</v>
      </c>
      <c r="I33" s="52">
        <v>2</v>
      </c>
      <c r="J33" s="52">
        <v>0</v>
      </c>
      <c r="K33" s="52">
        <v>1</v>
      </c>
      <c r="L33" s="52">
        <v>2</v>
      </c>
      <c r="M33" s="52">
        <v>1</v>
      </c>
      <c r="N33" s="52">
        <v>0</v>
      </c>
      <c r="O33" s="52">
        <v>0</v>
      </c>
      <c r="P33" s="52">
        <v>6</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2</v>
      </c>
      <c r="AR33" s="52">
        <v>0</v>
      </c>
      <c r="AS33" s="52">
        <v>0</v>
      </c>
      <c r="AT33" s="52">
        <v>0</v>
      </c>
      <c r="AU33" s="52">
        <v>1</v>
      </c>
      <c r="AV33" s="52">
        <v>0</v>
      </c>
      <c r="AW33" s="52">
        <v>1</v>
      </c>
      <c r="AX33" s="52">
        <v>1</v>
      </c>
      <c r="AY33" s="52">
        <v>0</v>
      </c>
      <c r="AZ33" s="52">
        <v>0</v>
      </c>
      <c r="BA33" s="52">
        <v>1</v>
      </c>
      <c r="BB33" s="52">
        <v>0</v>
      </c>
      <c r="BC33" s="52">
        <v>0</v>
      </c>
      <c r="BD33" s="52">
        <v>3</v>
      </c>
      <c r="BE33" s="52">
        <v>0</v>
      </c>
      <c r="BF33" s="52">
        <v>1</v>
      </c>
      <c r="BG33" s="52">
        <v>0</v>
      </c>
      <c r="BH33" s="52">
        <v>0</v>
      </c>
      <c r="BI33" s="52">
        <v>0</v>
      </c>
      <c r="BJ33" s="52">
        <v>2</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494</v>
      </c>
      <c r="C34" s="52" t="s">
        <v>574</v>
      </c>
      <c r="D34" s="52">
        <v>1</v>
      </c>
      <c r="E34" s="52">
        <v>2.5719500000000002</v>
      </c>
      <c r="F34" s="52">
        <v>31.292059999999999</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3</v>
      </c>
      <c r="E35" s="52">
        <v>1.5357050000000001</v>
      </c>
      <c r="F35" s="52">
        <v>18.68441</v>
      </c>
      <c r="G35" s="52">
        <v>1</v>
      </c>
      <c r="H35" s="52">
        <v>0</v>
      </c>
      <c r="I35" s="52">
        <v>0</v>
      </c>
      <c r="J35" s="52">
        <v>1</v>
      </c>
      <c r="K35" s="52">
        <v>0</v>
      </c>
      <c r="L35" s="52">
        <v>0</v>
      </c>
      <c r="M35" s="52">
        <v>1</v>
      </c>
      <c r="N35" s="52">
        <v>0</v>
      </c>
      <c r="O35" s="52">
        <v>0</v>
      </c>
      <c r="P35" s="52">
        <v>3</v>
      </c>
      <c r="Q35" s="52">
        <v>0</v>
      </c>
      <c r="R35" s="52">
        <v>0</v>
      </c>
      <c r="S35" s="52">
        <v>0</v>
      </c>
      <c r="T35" s="52">
        <v>1</v>
      </c>
      <c r="U35" s="52">
        <v>2</v>
      </c>
      <c r="V35" s="52">
        <v>0</v>
      </c>
      <c r="W35" s="52">
        <v>2</v>
      </c>
      <c r="X35" s="52">
        <v>0</v>
      </c>
      <c r="Y35" s="52">
        <v>0</v>
      </c>
      <c r="Z35" s="52">
        <v>0</v>
      </c>
      <c r="AA35" s="52">
        <v>2</v>
      </c>
      <c r="AB35" s="52">
        <v>0</v>
      </c>
      <c r="AC35" s="52">
        <v>2</v>
      </c>
      <c r="AD35" s="52">
        <v>0</v>
      </c>
      <c r="AE35" s="52">
        <v>1</v>
      </c>
      <c r="AF35" s="52">
        <v>0</v>
      </c>
      <c r="AG35" s="52">
        <v>0</v>
      </c>
      <c r="AH35" s="52">
        <v>0</v>
      </c>
      <c r="AI35" s="52">
        <v>0</v>
      </c>
      <c r="AJ35" s="52">
        <v>0</v>
      </c>
      <c r="AK35" s="52">
        <v>1</v>
      </c>
      <c r="AL35" s="52">
        <v>1</v>
      </c>
      <c r="AM35" s="52">
        <v>0</v>
      </c>
      <c r="AN35" s="52">
        <v>0</v>
      </c>
      <c r="AO35" s="52">
        <v>1</v>
      </c>
      <c r="AP35" s="52">
        <v>0</v>
      </c>
      <c r="AQ35" s="52">
        <v>0</v>
      </c>
      <c r="AR35" s="52">
        <v>1</v>
      </c>
      <c r="AS35" s="52">
        <v>0</v>
      </c>
      <c r="AT35" s="52">
        <v>0</v>
      </c>
      <c r="AU35" s="52">
        <v>0</v>
      </c>
      <c r="AV35" s="52">
        <v>0</v>
      </c>
      <c r="AW35" s="52">
        <v>0</v>
      </c>
      <c r="AX35" s="52">
        <v>1</v>
      </c>
      <c r="AY35" s="52">
        <v>0</v>
      </c>
      <c r="AZ35" s="52">
        <v>1</v>
      </c>
      <c r="BA35" s="52">
        <v>0</v>
      </c>
      <c r="BB35" s="52">
        <v>0</v>
      </c>
      <c r="BC35" s="52">
        <v>0</v>
      </c>
      <c r="BD35" s="52">
        <v>1</v>
      </c>
      <c r="BE35" s="52">
        <v>0</v>
      </c>
      <c r="BF35" s="52">
        <v>0</v>
      </c>
      <c r="BG35" s="52">
        <v>1</v>
      </c>
      <c r="BH35" s="52">
        <v>1</v>
      </c>
      <c r="BI35" s="52">
        <v>0</v>
      </c>
      <c r="BJ35" s="52">
        <v>0</v>
      </c>
      <c r="BK35" s="52">
        <v>0</v>
      </c>
      <c r="BL35" s="52">
        <v>0</v>
      </c>
      <c r="BM35" s="52">
        <v>2</v>
      </c>
      <c r="BN35" s="52">
        <v>0</v>
      </c>
      <c r="BO35" s="52">
        <v>1</v>
      </c>
      <c r="BP35" s="52">
        <v>0</v>
      </c>
      <c r="BQ35" s="52">
        <v>0</v>
      </c>
      <c r="BR35" s="52">
        <v>0</v>
      </c>
      <c r="BS35" s="52">
        <v>0</v>
      </c>
      <c r="BT35" s="52">
        <v>0</v>
      </c>
      <c r="BU35" s="52">
        <v>3</v>
      </c>
      <c r="BV35" s="52">
        <v>0</v>
      </c>
    </row>
    <row r="36" spans="1:74" s="52" customFormat="1" x14ac:dyDescent="0.15">
      <c r="A36" s="52">
        <v>272035</v>
      </c>
      <c r="B36" s="52" t="s">
        <v>194</v>
      </c>
      <c r="C36" s="52" t="s">
        <v>494</v>
      </c>
      <c r="D36" s="52">
        <v>7</v>
      </c>
      <c r="E36" s="52">
        <v>1.7216229999999999</v>
      </c>
      <c r="F36" s="52">
        <v>20.94642</v>
      </c>
      <c r="G36" s="52">
        <v>0</v>
      </c>
      <c r="H36" s="52">
        <v>0</v>
      </c>
      <c r="I36" s="52">
        <v>1</v>
      </c>
      <c r="J36" s="52">
        <v>2</v>
      </c>
      <c r="K36" s="52">
        <v>2</v>
      </c>
      <c r="L36" s="52">
        <v>0</v>
      </c>
      <c r="M36" s="52">
        <v>2</v>
      </c>
      <c r="N36" s="52">
        <v>0</v>
      </c>
      <c r="O36" s="52">
        <v>0</v>
      </c>
      <c r="P36" s="52">
        <v>5</v>
      </c>
      <c r="Q36" s="52">
        <v>2</v>
      </c>
      <c r="R36" s="52">
        <v>0</v>
      </c>
      <c r="S36" s="52">
        <v>0</v>
      </c>
      <c r="T36" s="52">
        <v>3</v>
      </c>
      <c r="U36" s="52">
        <v>4</v>
      </c>
      <c r="V36" s="52">
        <v>0</v>
      </c>
      <c r="W36" s="52">
        <v>4</v>
      </c>
      <c r="X36" s="52">
        <v>0</v>
      </c>
      <c r="Y36" s="52">
        <v>0</v>
      </c>
      <c r="Z36" s="52">
        <v>3</v>
      </c>
      <c r="AA36" s="52">
        <v>1</v>
      </c>
      <c r="AB36" s="52">
        <v>0</v>
      </c>
      <c r="AC36" s="52">
        <v>5</v>
      </c>
      <c r="AD36" s="52">
        <v>2</v>
      </c>
      <c r="AE36" s="52">
        <v>0</v>
      </c>
      <c r="AF36" s="52">
        <v>0</v>
      </c>
      <c r="AG36" s="52">
        <v>0</v>
      </c>
      <c r="AH36" s="52">
        <v>0</v>
      </c>
      <c r="AI36" s="52">
        <v>0</v>
      </c>
      <c r="AJ36" s="52">
        <v>5</v>
      </c>
      <c r="AK36" s="52">
        <v>0</v>
      </c>
      <c r="AL36" s="52">
        <v>0</v>
      </c>
      <c r="AM36" s="52">
        <v>2</v>
      </c>
      <c r="AN36" s="52">
        <v>0</v>
      </c>
      <c r="AO36" s="52">
        <v>0</v>
      </c>
      <c r="AP36" s="52">
        <v>0</v>
      </c>
      <c r="AQ36" s="52">
        <v>0</v>
      </c>
      <c r="AR36" s="52">
        <v>1</v>
      </c>
      <c r="AS36" s="52">
        <v>0</v>
      </c>
      <c r="AT36" s="52">
        <v>0</v>
      </c>
      <c r="AU36" s="52">
        <v>1</v>
      </c>
      <c r="AV36" s="52">
        <v>0</v>
      </c>
      <c r="AW36" s="52">
        <v>0</v>
      </c>
      <c r="AX36" s="52">
        <v>1</v>
      </c>
      <c r="AY36" s="52">
        <v>1</v>
      </c>
      <c r="AZ36" s="52">
        <v>0</v>
      </c>
      <c r="BA36" s="52">
        <v>2</v>
      </c>
      <c r="BB36" s="52">
        <v>0</v>
      </c>
      <c r="BC36" s="52">
        <v>1</v>
      </c>
      <c r="BD36" s="52">
        <v>2</v>
      </c>
      <c r="BE36" s="52">
        <v>0</v>
      </c>
      <c r="BF36" s="52">
        <v>1</v>
      </c>
      <c r="BG36" s="52">
        <v>0</v>
      </c>
      <c r="BH36" s="52">
        <v>2</v>
      </c>
      <c r="BI36" s="52">
        <v>0</v>
      </c>
      <c r="BJ36" s="52">
        <v>2</v>
      </c>
      <c r="BK36" s="52">
        <v>0</v>
      </c>
      <c r="BL36" s="52">
        <v>1</v>
      </c>
      <c r="BM36" s="52">
        <v>6</v>
      </c>
      <c r="BN36" s="52">
        <v>0</v>
      </c>
      <c r="BO36" s="52">
        <v>2</v>
      </c>
      <c r="BP36" s="52">
        <v>0</v>
      </c>
      <c r="BQ36" s="52">
        <v>0</v>
      </c>
      <c r="BR36" s="52">
        <v>1</v>
      </c>
      <c r="BS36" s="52">
        <v>0</v>
      </c>
      <c r="BT36" s="52">
        <v>1</v>
      </c>
      <c r="BU36" s="52">
        <v>4</v>
      </c>
      <c r="BV36" s="52">
        <v>2</v>
      </c>
    </row>
    <row r="37" spans="1:74" s="52" customFormat="1" x14ac:dyDescent="0.15">
      <c r="A37" s="52">
        <v>272051</v>
      </c>
      <c r="B37" s="52" t="s">
        <v>196</v>
      </c>
      <c r="C37" s="52" t="s">
        <v>494</v>
      </c>
      <c r="D37" s="52">
        <v>3</v>
      </c>
      <c r="E37" s="52">
        <v>0.80706999999999995</v>
      </c>
      <c r="F37" s="52">
        <v>9.8193509999999993</v>
      </c>
      <c r="G37" s="52">
        <v>0</v>
      </c>
      <c r="H37" s="52">
        <v>1</v>
      </c>
      <c r="I37" s="52">
        <v>2</v>
      </c>
      <c r="J37" s="52">
        <v>0</v>
      </c>
      <c r="K37" s="52">
        <v>0</v>
      </c>
      <c r="L37" s="52">
        <v>0</v>
      </c>
      <c r="M37" s="52">
        <v>0</v>
      </c>
      <c r="N37" s="52">
        <v>0</v>
      </c>
      <c r="O37" s="52">
        <v>0</v>
      </c>
      <c r="P37" s="52">
        <v>1</v>
      </c>
      <c r="Q37" s="52">
        <v>2</v>
      </c>
      <c r="R37" s="52">
        <v>0</v>
      </c>
      <c r="S37" s="52">
        <v>0</v>
      </c>
      <c r="T37" s="52">
        <v>3</v>
      </c>
      <c r="U37" s="52">
        <v>0</v>
      </c>
      <c r="V37" s="52">
        <v>0</v>
      </c>
      <c r="W37" s="52">
        <v>0</v>
      </c>
      <c r="X37" s="52">
        <v>0</v>
      </c>
      <c r="Y37" s="52">
        <v>0</v>
      </c>
      <c r="Z37" s="52">
        <v>0</v>
      </c>
      <c r="AA37" s="52">
        <v>0</v>
      </c>
      <c r="AB37" s="52">
        <v>0</v>
      </c>
      <c r="AC37" s="52">
        <v>3</v>
      </c>
      <c r="AD37" s="52">
        <v>0</v>
      </c>
      <c r="AE37" s="52">
        <v>0</v>
      </c>
      <c r="AF37" s="52">
        <v>0</v>
      </c>
      <c r="AG37" s="52">
        <v>0</v>
      </c>
      <c r="AH37" s="52">
        <v>0</v>
      </c>
      <c r="AI37" s="52">
        <v>0</v>
      </c>
      <c r="AJ37" s="52">
        <v>2</v>
      </c>
      <c r="AK37" s="52">
        <v>0</v>
      </c>
      <c r="AL37" s="52">
        <v>0</v>
      </c>
      <c r="AM37" s="52">
        <v>0</v>
      </c>
      <c r="AN37" s="52">
        <v>0</v>
      </c>
      <c r="AO37" s="52">
        <v>1</v>
      </c>
      <c r="AP37" s="52">
        <v>0</v>
      </c>
      <c r="AQ37" s="52">
        <v>0</v>
      </c>
      <c r="AR37" s="52">
        <v>0</v>
      </c>
      <c r="AS37" s="52">
        <v>0</v>
      </c>
      <c r="AT37" s="52">
        <v>0</v>
      </c>
      <c r="AU37" s="52">
        <v>0</v>
      </c>
      <c r="AV37" s="52">
        <v>0</v>
      </c>
      <c r="AW37" s="52">
        <v>0</v>
      </c>
      <c r="AX37" s="52">
        <v>0</v>
      </c>
      <c r="AY37" s="52">
        <v>0</v>
      </c>
      <c r="AZ37" s="52">
        <v>2</v>
      </c>
      <c r="BA37" s="52">
        <v>0</v>
      </c>
      <c r="BB37" s="52">
        <v>0</v>
      </c>
      <c r="BC37" s="52">
        <v>1</v>
      </c>
      <c r="BD37" s="52">
        <v>1</v>
      </c>
      <c r="BE37" s="52">
        <v>0</v>
      </c>
      <c r="BF37" s="52">
        <v>0</v>
      </c>
      <c r="BG37" s="52">
        <v>0</v>
      </c>
      <c r="BH37" s="52">
        <v>1</v>
      </c>
      <c r="BI37" s="52">
        <v>1</v>
      </c>
      <c r="BJ37" s="52">
        <v>0</v>
      </c>
      <c r="BK37" s="52">
        <v>0</v>
      </c>
      <c r="BL37" s="52">
        <v>1</v>
      </c>
      <c r="BM37" s="52">
        <v>1</v>
      </c>
      <c r="BN37" s="52">
        <v>1</v>
      </c>
      <c r="BO37" s="52">
        <v>1</v>
      </c>
      <c r="BP37" s="52">
        <v>2</v>
      </c>
      <c r="BQ37" s="52">
        <v>0</v>
      </c>
      <c r="BR37" s="52">
        <v>0</v>
      </c>
      <c r="BS37" s="52">
        <v>0</v>
      </c>
      <c r="BT37" s="52">
        <v>1</v>
      </c>
      <c r="BU37" s="52">
        <v>2</v>
      </c>
      <c r="BV37" s="52">
        <v>0</v>
      </c>
    </row>
    <row r="38" spans="1:74" s="52" customFormat="1" x14ac:dyDescent="0.15">
      <c r="A38" s="52">
        <v>272060</v>
      </c>
      <c r="B38" s="52" t="s">
        <v>282</v>
      </c>
      <c r="C38" s="52" t="s">
        <v>494</v>
      </c>
      <c r="D38" s="52">
        <v>1</v>
      </c>
      <c r="E38" s="52">
        <v>1.33647</v>
      </c>
      <c r="F38" s="52">
        <v>16.260380000000001</v>
      </c>
      <c r="G38" s="52">
        <v>0</v>
      </c>
      <c r="H38" s="52">
        <v>0</v>
      </c>
      <c r="I38" s="52">
        <v>0</v>
      </c>
      <c r="J38" s="52">
        <v>0</v>
      </c>
      <c r="K38" s="52">
        <v>0</v>
      </c>
      <c r="L38" s="52">
        <v>0</v>
      </c>
      <c r="M38" s="52">
        <v>1</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494</v>
      </c>
      <c r="D39" s="52">
        <v>4</v>
      </c>
      <c r="E39" s="52">
        <v>1.134765</v>
      </c>
      <c r="F39" s="52">
        <v>13.8063</v>
      </c>
      <c r="G39" s="52">
        <v>0</v>
      </c>
      <c r="H39" s="52">
        <v>1</v>
      </c>
      <c r="I39" s="52">
        <v>0</v>
      </c>
      <c r="J39" s="52">
        <v>1</v>
      </c>
      <c r="K39" s="52">
        <v>1</v>
      </c>
      <c r="L39" s="52">
        <v>0</v>
      </c>
      <c r="M39" s="52">
        <v>0</v>
      </c>
      <c r="N39" s="52">
        <v>1</v>
      </c>
      <c r="O39" s="52">
        <v>0</v>
      </c>
      <c r="P39" s="52">
        <v>1</v>
      </c>
      <c r="Q39" s="52">
        <v>3</v>
      </c>
      <c r="R39" s="52">
        <v>0</v>
      </c>
      <c r="S39" s="52">
        <v>0</v>
      </c>
      <c r="T39" s="52">
        <v>1</v>
      </c>
      <c r="U39" s="52">
        <v>3</v>
      </c>
      <c r="V39" s="52">
        <v>0</v>
      </c>
      <c r="W39" s="52">
        <v>3</v>
      </c>
      <c r="X39" s="52">
        <v>0</v>
      </c>
      <c r="Y39" s="52">
        <v>0</v>
      </c>
      <c r="Z39" s="52">
        <v>1</v>
      </c>
      <c r="AA39" s="52">
        <v>2</v>
      </c>
      <c r="AB39" s="52">
        <v>0</v>
      </c>
      <c r="AC39" s="52">
        <v>3</v>
      </c>
      <c r="AD39" s="52">
        <v>0</v>
      </c>
      <c r="AE39" s="52">
        <v>0</v>
      </c>
      <c r="AF39" s="52">
        <v>0</v>
      </c>
      <c r="AG39" s="52">
        <v>0</v>
      </c>
      <c r="AH39" s="52">
        <v>1</v>
      </c>
      <c r="AI39" s="52">
        <v>0</v>
      </c>
      <c r="AJ39" s="52">
        <v>4</v>
      </c>
      <c r="AK39" s="52">
        <v>0</v>
      </c>
      <c r="AL39" s="52">
        <v>0</v>
      </c>
      <c r="AM39" s="52">
        <v>0</v>
      </c>
      <c r="AN39" s="52">
        <v>0</v>
      </c>
      <c r="AO39" s="52">
        <v>0</v>
      </c>
      <c r="AP39" s="52">
        <v>0</v>
      </c>
      <c r="AQ39" s="52">
        <v>0</v>
      </c>
      <c r="AR39" s="52">
        <v>0</v>
      </c>
      <c r="AS39" s="52">
        <v>1</v>
      </c>
      <c r="AT39" s="52">
        <v>0</v>
      </c>
      <c r="AU39" s="52">
        <v>0</v>
      </c>
      <c r="AV39" s="52">
        <v>0</v>
      </c>
      <c r="AW39" s="52">
        <v>2</v>
      </c>
      <c r="AX39" s="52">
        <v>0</v>
      </c>
      <c r="AY39" s="52">
        <v>0</v>
      </c>
      <c r="AZ39" s="52">
        <v>0</v>
      </c>
      <c r="BA39" s="52">
        <v>0</v>
      </c>
      <c r="BB39" s="52">
        <v>0</v>
      </c>
      <c r="BC39" s="52">
        <v>1</v>
      </c>
      <c r="BD39" s="52">
        <v>0</v>
      </c>
      <c r="BE39" s="52">
        <v>0</v>
      </c>
      <c r="BF39" s="52">
        <v>1</v>
      </c>
      <c r="BG39" s="52">
        <v>0</v>
      </c>
      <c r="BH39" s="52">
        <v>0</v>
      </c>
      <c r="BI39" s="52">
        <v>0</v>
      </c>
      <c r="BJ39" s="52">
        <v>2</v>
      </c>
      <c r="BK39" s="52">
        <v>1</v>
      </c>
      <c r="BL39" s="52">
        <v>2</v>
      </c>
      <c r="BM39" s="52">
        <v>3</v>
      </c>
      <c r="BN39" s="52">
        <v>0</v>
      </c>
      <c r="BO39" s="52">
        <v>1</v>
      </c>
      <c r="BP39" s="52">
        <v>0</v>
      </c>
      <c r="BQ39" s="52">
        <v>0</v>
      </c>
      <c r="BR39" s="52">
        <v>1</v>
      </c>
      <c r="BS39" s="52">
        <v>1</v>
      </c>
      <c r="BT39" s="52">
        <v>0</v>
      </c>
      <c r="BU39" s="52">
        <v>4</v>
      </c>
      <c r="BV39" s="52">
        <v>0</v>
      </c>
    </row>
    <row r="40" spans="1:74" s="52" customFormat="1" x14ac:dyDescent="0.15">
      <c r="A40" s="52">
        <v>272086</v>
      </c>
      <c r="B40" s="52" t="s">
        <v>198</v>
      </c>
      <c r="C40" s="52" t="s">
        <v>494</v>
      </c>
      <c r="D40" s="52">
        <v>1</v>
      </c>
      <c r="E40" s="52">
        <v>1.149769</v>
      </c>
      <c r="F40" s="52">
        <v>13.988860000000001</v>
      </c>
      <c r="G40" s="52">
        <v>0</v>
      </c>
      <c r="H40" s="52">
        <v>1</v>
      </c>
      <c r="I40" s="52">
        <v>0</v>
      </c>
      <c r="J40" s="52">
        <v>0</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1</v>
      </c>
      <c r="E41" s="52">
        <v>0.69706820000000003</v>
      </c>
      <c r="F41" s="52">
        <v>8.4809959999999993</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6</v>
      </c>
      <c r="E42" s="52">
        <v>1.490391</v>
      </c>
      <c r="F42" s="52">
        <v>18.133089999999999</v>
      </c>
      <c r="G42" s="52">
        <v>0</v>
      </c>
      <c r="H42" s="52">
        <v>2</v>
      </c>
      <c r="I42" s="52">
        <v>0</v>
      </c>
      <c r="J42" s="52">
        <v>3</v>
      </c>
      <c r="K42" s="52">
        <v>1</v>
      </c>
      <c r="L42" s="52">
        <v>0</v>
      </c>
      <c r="M42" s="52">
        <v>0</v>
      </c>
      <c r="N42" s="52">
        <v>0</v>
      </c>
      <c r="O42" s="52">
        <v>0</v>
      </c>
      <c r="P42" s="52">
        <v>3</v>
      </c>
      <c r="Q42" s="52">
        <v>3</v>
      </c>
      <c r="R42" s="52">
        <v>0</v>
      </c>
      <c r="S42" s="52">
        <v>1</v>
      </c>
      <c r="T42" s="52">
        <v>1</v>
      </c>
      <c r="U42" s="52">
        <v>4</v>
      </c>
      <c r="V42" s="52">
        <v>1</v>
      </c>
      <c r="W42" s="52">
        <v>3</v>
      </c>
      <c r="X42" s="52">
        <v>1</v>
      </c>
      <c r="Y42" s="52">
        <v>0</v>
      </c>
      <c r="Z42" s="52">
        <v>1</v>
      </c>
      <c r="AA42" s="52">
        <v>1</v>
      </c>
      <c r="AB42" s="52">
        <v>0</v>
      </c>
      <c r="AC42" s="52">
        <v>3</v>
      </c>
      <c r="AD42" s="52">
        <v>0</v>
      </c>
      <c r="AE42" s="52">
        <v>1</v>
      </c>
      <c r="AF42" s="52">
        <v>1</v>
      </c>
      <c r="AG42" s="52">
        <v>0</v>
      </c>
      <c r="AH42" s="52">
        <v>1</v>
      </c>
      <c r="AI42" s="52">
        <v>0</v>
      </c>
      <c r="AJ42" s="52">
        <v>4</v>
      </c>
      <c r="AK42" s="52">
        <v>0</v>
      </c>
      <c r="AL42" s="52">
        <v>0</v>
      </c>
      <c r="AM42" s="52">
        <v>0</v>
      </c>
      <c r="AN42" s="52">
        <v>0</v>
      </c>
      <c r="AO42" s="52">
        <v>2</v>
      </c>
      <c r="AP42" s="52">
        <v>0</v>
      </c>
      <c r="AQ42" s="52">
        <v>0</v>
      </c>
      <c r="AR42" s="52">
        <v>2</v>
      </c>
      <c r="AS42" s="52">
        <v>0</v>
      </c>
      <c r="AT42" s="52">
        <v>0</v>
      </c>
      <c r="AU42" s="52">
        <v>0</v>
      </c>
      <c r="AV42" s="52">
        <v>0</v>
      </c>
      <c r="AW42" s="52">
        <v>0</v>
      </c>
      <c r="AX42" s="52">
        <v>1</v>
      </c>
      <c r="AY42" s="52">
        <v>0</v>
      </c>
      <c r="AZ42" s="52">
        <v>0</v>
      </c>
      <c r="BA42" s="52">
        <v>0</v>
      </c>
      <c r="BB42" s="52">
        <v>0</v>
      </c>
      <c r="BC42" s="52">
        <v>3</v>
      </c>
      <c r="BD42" s="52">
        <v>1</v>
      </c>
      <c r="BE42" s="52">
        <v>1</v>
      </c>
      <c r="BF42" s="52">
        <v>0</v>
      </c>
      <c r="BG42" s="52">
        <v>3</v>
      </c>
      <c r="BH42" s="52">
        <v>0</v>
      </c>
      <c r="BI42" s="52">
        <v>0</v>
      </c>
      <c r="BJ42" s="52">
        <v>1</v>
      </c>
      <c r="BK42" s="52">
        <v>0</v>
      </c>
      <c r="BL42" s="52">
        <v>2</v>
      </c>
      <c r="BM42" s="52">
        <v>4</v>
      </c>
      <c r="BN42" s="52">
        <v>0</v>
      </c>
      <c r="BO42" s="52">
        <v>0</v>
      </c>
      <c r="BP42" s="52">
        <v>0</v>
      </c>
      <c r="BQ42" s="52">
        <v>0</v>
      </c>
      <c r="BR42" s="52">
        <v>0</v>
      </c>
      <c r="BS42" s="52">
        <v>1</v>
      </c>
      <c r="BT42" s="52">
        <v>0</v>
      </c>
      <c r="BU42" s="52">
        <v>5</v>
      </c>
      <c r="BV42" s="52">
        <v>1</v>
      </c>
    </row>
    <row r="43" spans="1:74" s="52" customFormat="1" x14ac:dyDescent="0.15">
      <c r="A43" s="52">
        <v>272116</v>
      </c>
      <c r="B43" s="52" t="s">
        <v>201</v>
      </c>
      <c r="C43" s="52" t="s">
        <v>494</v>
      </c>
      <c r="D43" s="52">
        <v>2</v>
      </c>
      <c r="E43" s="52">
        <v>0.70917459999999999</v>
      </c>
      <c r="F43" s="52">
        <v>8.6282899999999998</v>
      </c>
      <c r="G43" s="52">
        <v>0</v>
      </c>
      <c r="H43" s="52">
        <v>0</v>
      </c>
      <c r="I43" s="52">
        <v>0</v>
      </c>
      <c r="J43" s="52">
        <v>1</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1</v>
      </c>
      <c r="BD43" s="52">
        <v>1</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494</v>
      </c>
      <c r="D44" s="52">
        <v>3</v>
      </c>
      <c r="E44" s="52">
        <v>1.1238349999999999</v>
      </c>
      <c r="F44" s="52">
        <v>13.67333</v>
      </c>
      <c r="G44" s="52">
        <v>0</v>
      </c>
      <c r="H44" s="52">
        <v>1</v>
      </c>
      <c r="I44" s="52">
        <v>0</v>
      </c>
      <c r="J44" s="52">
        <v>0</v>
      </c>
      <c r="K44" s="52">
        <v>0</v>
      </c>
      <c r="L44" s="52">
        <v>0</v>
      </c>
      <c r="M44" s="52">
        <v>2</v>
      </c>
      <c r="N44" s="52">
        <v>0</v>
      </c>
      <c r="O44" s="52">
        <v>0</v>
      </c>
      <c r="P44" s="52">
        <v>2</v>
      </c>
      <c r="Q44" s="52">
        <v>1</v>
      </c>
      <c r="R44" s="52">
        <v>0</v>
      </c>
      <c r="S44" s="52">
        <v>0</v>
      </c>
      <c r="T44" s="52">
        <v>1</v>
      </c>
      <c r="U44" s="52">
        <v>2</v>
      </c>
      <c r="V44" s="52">
        <v>1</v>
      </c>
      <c r="W44" s="52">
        <v>1</v>
      </c>
      <c r="X44" s="52">
        <v>0</v>
      </c>
      <c r="Y44" s="52">
        <v>0</v>
      </c>
      <c r="Z44" s="52">
        <v>1</v>
      </c>
      <c r="AA44" s="52">
        <v>0</v>
      </c>
      <c r="AB44" s="52">
        <v>0</v>
      </c>
      <c r="AC44" s="52">
        <v>3</v>
      </c>
      <c r="AD44" s="52">
        <v>0</v>
      </c>
      <c r="AE44" s="52">
        <v>0</v>
      </c>
      <c r="AF44" s="52">
        <v>0</v>
      </c>
      <c r="AG44" s="52">
        <v>0</v>
      </c>
      <c r="AH44" s="52">
        <v>0</v>
      </c>
      <c r="AI44" s="52">
        <v>0</v>
      </c>
      <c r="AJ44" s="52">
        <v>3</v>
      </c>
      <c r="AK44" s="52">
        <v>0</v>
      </c>
      <c r="AL44" s="52">
        <v>0</v>
      </c>
      <c r="AM44" s="52">
        <v>0</v>
      </c>
      <c r="AN44" s="52">
        <v>0</v>
      </c>
      <c r="AO44" s="52">
        <v>0</v>
      </c>
      <c r="AP44" s="52">
        <v>0</v>
      </c>
      <c r="AQ44" s="52">
        <v>0</v>
      </c>
      <c r="AR44" s="52">
        <v>1</v>
      </c>
      <c r="AS44" s="52">
        <v>0</v>
      </c>
      <c r="AT44" s="52">
        <v>0</v>
      </c>
      <c r="AU44" s="52">
        <v>0</v>
      </c>
      <c r="AV44" s="52">
        <v>0</v>
      </c>
      <c r="AW44" s="52">
        <v>0</v>
      </c>
      <c r="AX44" s="52">
        <v>1</v>
      </c>
      <c r="AY44" s="52">
        <v>0</v>
      </c>
      <c r="AZ44" s="52">
        <v>0</v>
      </c>
      <c r="BA44" s="52">
        <v>1</v>
      </c>
      <c r="BB44" s="52">
        <v>0</v>
      </c>
      <c r="BC44" s="52">
        <v>0</v>
      </c>
      <c r="BD44" s="52">
        <v>1</v>
      </c>
      <c r="BE44" s="52">
        <v>2</v>
      </c>
      <c r="BF44" s="52">
        <v>0</v>
      </c>
      <c r="BG44" s="52">
        <v>0</v>
      </c>
      <c r="BH44" s="52">
        <v>0</v>
      </c>
      <c r="BI44" s="52">
        <v>0</v>
      </c>
      <c r="BJ44" s="52">
        <v>0</v>
      </c>
      <c r="BK44" s="52">
        <v>0</v>
      </c>
      <c r="BL44" s="52">
        <v>0</v>
      </c>
      <c r="BM44" s="52">
        <v>3</v>
      </c>
      <c r="BN44" s="52">
        <v>1</v>
      </c>
      <c r="BO44" s="52">
        <v>0</v>
      </c>
      <c r="BP44" s="52">
        <v>0</v>
      </c>
      <c r="BQ44" s="52">
        <v>1</v>
      </c>
      <c r="BR44" s="52">
        <v>0</v>
      </c>
      <c r="BS44" s="52">
        <v>0</v>
      </c>
      <c r="BT44" s="52">
        <v>0</v>
      </c>
      <c r="BU44" s="52">
        <v>3</v>
      </c>
      <c r="BV44" s="52">
        <v>0</v>
      </c>
    </row>
    <row r="45" spans="1:74" s="52" customFormat="1" x14ac:dyDescent="0.15">
      <c r="A45" s="52">
        <v>272132</v>
      </c>
      <c r="B45" s="52" t="s">
        <v>203</v>
      </c>
      <c r="C45" s="52" t="s">
        <v>494</v>
      </c>
      <c r="D45" s="52">
        <v>1</v>
      </c>
      <c r="E45" s="52">
        <v>0.99302889999999999</v>
      </c>
      <c r="F45" s="52">
        <v>12.081849999999999</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494</v>
      </c>
      <c r="D46" s="52">
        <v>2</v>
      </c>
      <c r="E46" s="52">
        <v>1.787342</v>
      </c>
      <c r="F46" s="52">
        <v>21.745989999999999</v>
      </c>
      <c r="G46" s="52">
        <v>0</v>
      </c>
      <c r="H46" s="52">
        <v>0</v>
      </c>
      <c r="I46" s="52">
        <v>1</v>
      </c>
      <c r="J46" s="52">
        <v>0</v>
      </c>
      <c r="K46" s="52">
        <v>1</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2</v>
      </c>
      <c r="BD46" s="52">
        <v>1</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1</v>
      </c>
      <c r="E47" s="52">
        <v>0.42829489999999998</v>
      </c>
      <c r="F47" s="52">
        <v>5.2109209999999999</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272167</v>
      </c>
      <c r="B48" s="52" t="s">
        <v>205</v>
      </c>
      <c r="C48" s="52" t="s">
        <v>494</v>
      </c>
      <c r="D48" s="52">
        <v>1</v>
      </c>
      <c r="E48" s="52">
        <v>0.9440731</v>
      </c>
      <c r="F48" s="52">
        <v>11.486219999999999</v>
      </c>
      <c r="G48" s="52">
        <v>0</v>
      </c>
      <c r="H48" s="52">
        <v>1</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494</v>
      </c>
      <c r="D49" s="52">
        <v>1</v>
      </c>
      <c r="E49" s="52">
        <v>0.83111009999999996</v>
      </c>
      <c r="F49" s="52">
        <v>10.111840000000001</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1</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272183</v>
      </c>
      <c r="B50" s="52" t="s">
        <v>207</v>
      </c>
      <c r="C50" s="52" t="s">
        <v>494</v>
      </c>
      <c r="D50" s="52">
        <v>1</v>
      </c>
      <c r="E50" s="52">
        <v>0.82809560000000004</v>
      </c>
      <c r="F50" s="52">
        <v>10.07516</v>
      </c>
      <c r="G50" s="52">
        <v>0</v>
      </c>
      <c r="H50" s="52">
        <v>0</v>
      </c>
      <c r="I50" s="52">
        <v>0</v>
      </c>
      <c r="J50" s="52">
        <v>1</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1</v>
      </c>
      <c r="AV50" s="52">
        <v>0</v>
      </c>
      <c r="AW50" s="52">
        <v>0</v>
      </c>
      <c r="AX50" s="52">
        <v>0</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272191</v>
      </c>
      <c r="B51" s="52" t="s">
        <v>298</v>
      </c>
      <c r="C51" s="52" t="s">
        <v>494</v>
      </c>
      <c r="D51" s="52">
        <v>2</v>
      </c>
      <c r="E51" s="52">
        <v>1.0749219999999999</v>
      </c>
      <c r="F51" s="52">
        <v>13.07822</v>
      </c>
      <c r="G51" s="52">
        <v>0</v>
      </c>
      <c r="H51" s="52">
        <v>0</v>
      </c>
      <c r="I51" s="52">
        <v>0</v>
      </c>
      <c r="J51" s="52">
        <v>0</v>
      </c>
      <c r="K51" s="52">
        <v>1</v>
      </c>
      <c r="L51" s="52">
        <v>0</v>
      </c>
      <c r="M51" s="52">
        <v>0</v>
      </c>
      <c r="N51" s="52">
        <v>1</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1</v>
      </c>
      <c r="AV51" s="52">
        <v>0</v>
      </c>
      <c r="AW51" s="52">
        <v>0</v>
      </c>
      <c r="AX51" s="52">
        <v>0</v>
      </c>
      <c r="AY51" s="52">
        <v>0</v>
      </c>
      <c r="AZ51" s="52">
        <v>0</v>
      </c>
      <c r="BA51" s="52">
        <v>0</v>
      </c>
      <c r="BB51" s="52">
        <v>0</v>
      </c>
      <c r="BC51" s="52">
        <v>1</v>
      </c>
      <c r="BD51" s="52">
        <v>0</v>
      </c>
      <c r="BE51" s="52">
        <v>1</v>
      </c>
      <c r="BF51" s="52">
        <v>0</v>
      </c>
      <c r="BG51" s="52">
        <v>0</v>
      </c>
      <c r="BH51" s="52">
        <v>0</v>
      </c>
      <c r="BI51" s="52">
        <v>0</v>
      </c>
      <c r="BJ51" s="52">
        <v>0</v>
      </c>
      <c r="BK51" s="52">
        <v>1</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272205</v>
      </c>
      <c r="B52" s="52" t="s">
        <v>208</v>
      </c>
      <c r="C52" s="52" t="s">
        <v>494</v>
      </c>
      <c r="D52" s="52">
        <v>2</v>
      </c>
      <c r="E52" s="52">
        <v>1.4454210000000001</v>
      </c>
      <c r="F52" s="52">
        <v>17.58595</v>
      </c>
      <c r="G52" s="52">
        <v>0</v>
      </c>
      <c r="H52" s="52">
        <v>0</v>
      </c>
      <c r="I52" s="52">
        <v>1</v>
      </c>
      <c r="J52" s="52">
        <v>0</v>
      </c>
      <c r="K52" s="52">
        <v>0</v>
      </c>
      <c r="L52" s="52">
        <v>1</v>
      </c>
      <c r="M52" s="52">
        <v>0</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1</v>
      </c>
      <c r="AU52" s="52">
        <v>0</v>
      </c>
      <c r="AV52" s="52">
        <v>1</v>
      </c>
      <c r="AW52" s="52">
        <v>0</v>
      </c>
      <c r="AX52" s="52">
        <v>0</v>
      </c>
      <c r="AY52" s="52">
        <v>0</v>
      </c>
      <c r="AZ52" s="52">
        <v>0</v>
      </c>
      <c r="BA52" s="52">
        <v>0</v>
      </c>
      <c r="BB52" s="52">
        <v>0</v>
      </c>
      <c r="BC52" s="52">
        <v>0</v>
      </c>
      <c r="BD52" s="52">
        <v>1</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272213</v>
      </c>
      <c r="B53" s="52" t="s">
        <v>301</v>
      </c>
      <c r="C53" s="52" t="s">
        <v>494</v>
      </c>
      <c r="D53" s="52">
        <v>1</v>
      </c>
      <c r="E53" s="52">
        <v>1.4382490000000001</v>
      </c>
      <c r="F53" s="52">
        <v>17.49869</v>
      </c>
      <c r="G53" s="52">
        <v>0</v>
      </c>
      <c r="H53" s="52">
        <v>0</v>
      </c>
      <c r="I53" s="52">
        <v>0</v>
      </c>
      <c r="J53" s="52">
        <v>1</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1</v>
      </c>
      <c r="AT53" s="52">
        <v>0</v>
      </c>
      <c r="AU53" s="52">
        <v>0</v>
      </c>
      <c r="AV53" s="52">
        <v>0</v>
      </c>
      <c r="AW53" s="52">
        <v>0</v>
      </c>
      <c r="AX53" s="52">
        <v>0</v>
      </c>
      <c r="AY53" s="52">
        <v>0</v>
      </c>
      <c r="AZ53" s="52">
        <v>0</v>
      </c>
      <c r="BA53" s="52">
        <v>0</v>
      </c>
      <c r="BB53" s="52">
        <v>0</v>
      </c>
      <c r="BC53" s="52">
        <v>0</v>
      </c>
      <c r="BD53" s="52">
        <v>0</v>
      </c>
      <c r="BE53" s="52">
        <v>0</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272221</v>
      </c>
      <c r="B54" s="52" t="s">
        <v>209</v>
      </c>
      <c r="C54" s="52" t="s">
        <v>494</v>
      </c>
      <c r="D54" s="52">
        <v>3</v>
      </c>
      <c r="E54" s="52">
        <v>2.6796479999999998</v>
      </c>
      <c r="F54" s="52">
        <v>32.60239</v>
      </c>
      <c r="G54" s="52">
        <v>0</v>
      </c>
      <c r="H54" s="52">
        <v>0</v>
      </c>
      <c r="I54" s="52">
        <v>0</v>
      </c>
      <c r="J54" s="52">
        <v>0</v>
      </c>
      <c r="K54" s="52">
        <v>0</v>
      </c>
      <c r="L54" s="52">
        <v>0</v>
      </c>
      <c r="M54" s="52">
        <v>2</v>
      </c>
      <c r="N54" s="52">
        <v>1</v>
      </c>
      <c r="O54" s="52">
        <v>0</v>
      </c>
      <c r="P54" s="52">
        <v>3</v>
      </c>
      <c r="Q54" s="52">
        <v>0</v>
      </c>
      <c r="R54" s="52">
        <v>0</v>
      </c>
      <c r="S54" s="52">
        <v>0</v>
      </c>
      <c r="T54" s="52">
        <v>0</v>
      </c>
      <c r="U54" s="52">
        <v>3</v>
      </c>
      <c r="V54" s="52">
        <v>0</v>
      </c>
      <c r="W54" s="52">
        <v>3</v>
      </c>
      <c r="X54" s="52">
        <v>0</v>
      </c>
      <c r="Y54" s="52">
        <v>0</v>
      </c>
      <c r="Z54" s="52">
        <v>3</v>
      </c>
      <c r="AA54" s="52">
        <v>0</v>
      </c>
      <c r="AB54" s="52">
        <v>0</v>
      </c>
      <c r="AC54" s="52">
        <v>2</v>
      </c>
      <c r="AD54" s="52">
        <v>0</v>
      </c>
      <c r="AE54" s="52">
        <v>0</v>
      </c>
      <c r="AF54" s="52">
        <v>0</v>
      </c>
      <c r="AG54" s="52">
        <v>0</v>
      </c>
      <c r="AH54" s="52">
        <v>1</v>
      </c>
      <c r="AI54" s="52">
        <v>0</v>
      </c>
      <c r="AJ54" s="52">
        <v>3</v>
      </c>
      <c r="AK54" s="52">
        <v>0</v>
      </c>
      <c r="AL54" s="52">
        <v>0</v>
      </c>
      <c r="AM54" s="52">
        <v>0</v>
      </c>
      <c r="AN54" s="52">
        <v>0</v>
      </c>
      <c r="AO54" s="52">
        <v>0</v>
      </c>
      <c r="AP54" s="52">
        <v>0</v>
      </c>
      <c r="AQ54" s="52">
        <v>1</v>
      </c>
      <c r="AR54" s="52">
        <v>0</v>
      </c>
      <c r="AS54" s="52">
        <v>1</v>
      </c>
      <c r="AT54" s="52">
        <v>0</v>
      </c>
      <c r="AU54" s="52">
        <v>0</v>
      </c>
      <c r="AV54" s="52">
        <v>0</v>
      </c>
      <c r="AW54" s="52">
        <v>1</v>
      </c>
      <c r="AX54" s="52">
        <v>0</v>
      </c>
      <c r="AY54" s="52">
        <v>0</v>
      </c>
      <c r="AZ54" s="52">
        <v>0</v>
      </c>
      <c r="BA54" s="52">
        <v>0</v>
      </c>
      <c r="BB54" s="52">
        <v>0</v>
      </c>
      <c r="BC54" s="52">
        <v>0</v>
      </c>
      <c r="BD54" s="52">
        <v>1</v>
      </c>
      <c r="BE54" s="52">
        <v>0</v>
      </c>
      <c r="BF54" s="52">
        <v>1</v>
      </c>
      <c r="BG54" s="52">
        <v>1</v>
      </c>
      <c r="BH54" s="52">
        <v>0</v>
      </c>
      <c r="BI54" s="52">
        <v>0</v>
      </c>
      <c r="BJ54" s="52">
        <v>0</v>
      </c>
      <c r="BK54" s="52">
        <v>0</v>
      </c>
      <c r="BL54" s="52">
        <v>0</v>
      </c>
      <c r="BM54" s="52">
        <v>2</v>
      </c>
      <c r="BN54" s="52">
        <v>1</v>
      </c>
      <c r="BO54" s="52">
        <v>0</v>
      </c>
      <c r="BP54" s="52">
        <v>0</v>
      </c>
      <c r="BQ54" s="52">
        <v>0</v>
      </c>
      <c r="BR54" s="52">
        <v>0</v>
      </c>
      <c r="BS54" s="52">
        <v>0</v>
      </c>
      <c r="BT54" s="52">
        <v>0</v>
      </c>
      <c r="BU54" s="52">
        <v>3</v>
      </c>
      <c r="BV54" s="52">
        <v>0</v>
      </c>
    </row>
    <row r="55" spans="1:74" s="52" customFormat="1" x14ac:dyDescent="0.15">
      <c r="A55" s="52">
        <v>272230</v>
      </c>
      <c r="B55" s="52" t="s">
        <v>171</v>
      </c>
      <c r="C55" s="52" t="s">
        <v>494</v>
      </c>
      <c r="D55" s="52">
        <v>1</v>
      </c>
      <c r="E55" s="52">
        <v>0.81528829999999997</v>
      </c>
      <c r="F55" s="52">
        <v>9.9193409999999993</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1</v>
      </c>
      <c r="BB55" s="52">
        <v>0</v>
      </c>
      <c r="BC55" s="52">
        <v>0</v>
      </c>
      <c r="BD55" s="52">
        <v>0</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272248</v>
      </c>
      <c r="B56" s="52" t="s">
        <v>210</v>
      </c>
      <c r="C56" s="52" t="s">
        <v>494</v>
      </c>
      <c r="D56" s="52">
        <v>1</v>
      </c>
      <c r="E56" s="52">
        <v>1.164755</v>
      </c>
      <c r="F56" s="52">
        <v>14.17118</v>
      </c>
      <c r="G56" s="52">
        <v>0</v>
      </c>
      <c r="H56" s="52">
        <v>0</v>
      </c>
      <c r="I56" s="52">
        <v>0</v>
      </c>
      <c r="J56" s="52">
        <v>0</v>
      </c>
      <c r="K56" s="52">
        <v>0</v>
      </c>
      <c r="L56" s="52">
        <v>0</v>
      </c>
      <c r="M56" s="52">
        <v>0</v>
      </c>
      <c r="N56" s="52">
        <v>1</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1</v>
      </c>
      <c r="AS56" s="52">
        <v>0</v>
      </c>
      <c r="AT56" s="52">
        <v>0</v>
      </c>
      <c r="AU56" s="52">
        <v>0</v>
      </c>
      <c r="AV56" s="52">
        <v>0</v>
      </c>
      <c r="AW56" s="52">
        <v>0</v>
      </c>
      <c r="AX56" s="52">
        <v>0</v>
      </c>
      <c r="AY56" s="52">
        <v>0</v>
      </c>
      <c r="AZ56" s="52">
        <v>0</v>
      </c>
      <c r="BA56" s="52">
        <v>0</v>
      </c>
      <c r="BB56" s="52">
        <v>0</v>
      </c>
      <c r="BC56" s="52">
        <v>0</v>
      </c>
      <c r="BD56" s="52">
        <v>0</v>
      </c>
      <c r="BE56" s="52">
        <v>0</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272264</v>
      </c>
      <c r="B57" s="52" t="s">
        <v>212</v>
      </c>
      <c r="C57" s="52" t="s">
        <v>494</v>
      </c>
      <c r="D57" s="52">
        <v>2</v>
      </c>
      <c r="E57" s="52">
        <v>3.0809039999999999</v>
      </c>
      <c r="F57" s="52">
        <v>37.484340000000003</v>
      </c>
      <c r="G57" s="52">
        <v>0</v>
      </c>
      <c r="H57" s="52">
        <v>0</v>
      </c>
      <c r="I57" s="52">
        <v>0</v>
      </c>
      <c r="J57" s="52">
        <v>0</v>
      </c>
      <c r="K57" s="52">
        <v>0</v>
      </c>
      <c r="L57" s="52">
        <v>0</v>
      </c>
      <c r="M57" s="52">
        <v>0</v>
      </c>
      <c r="N57" s="52">
        <v>2</v>
      </c>
      <c r="O57" s="52">
        <v>0</v>
      </c>
      <c r="P57" s="52">
        <v>0</v>
      </c>
      <c r="Q57" s="52">
        <v>2</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1</v>
      </c>
      <c r="AW57" s="52">
        <v>0</v>
      </c>
      <c r="AX57" s="52">
        <v>0</v>
      </c>
      <c r="AY57" s="52">
        <v>0</v>
      </c>
      <c r="AZ57" s="52">
        <v>0</v>
      </c>
      <c r="BA57" s="52">
        <v>0</v>
      </c>
      <c r="BB57" s="52">
        <v>0</v>
      </c>
      <c r="BC57" s="52">
        <v>1</v>
      </c>
      <c r="BD57" s="52">
        <v>0</v>
      </c>
      <c r="BE57" s="52">
        <v>0</v>
      </c>
      <c r="BF57" s="52">
        <v>0</v>
      </c>
      <c r="BG57" s="52">
        <v>0</v>
      </c>
      <c r="BH57" s="52">
        <v>0</v>
      </c>
      <c r="BI57" s="52">
        <v>1</v>
      </c>
      <c r="BJ57" s="52">
        <v>1</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272272</v>
      </c>
      <c r="B58" s="52" t="s">
        <v>213</v>
      </c>
      <c r="C58" s="52" t="s">
        <v>494</v>
      </c>
      <c r="D58" s="52">
        <v>10</v>
      </c>
      <c r="E58" s="52">
        <v>2.0399129999999999</v>
      </c>
      <c r="F58" s="52">
        <v>24.818940000000001</v>
      </c>
      <c r="G58" s="52">
        <v>0</v>
      </c>
      <c r="H58" s="52">
        <v>2</v>
      </c>
      <c r="I58" s="52">
        <v>1</v>
      </c>
      <c r="J58" s="52">
        <v>1</v>
      </c>
      <c r="K58" s="52">
        <v>1</v>
      </c>
      <c r="L58" s="52">
        <v>1</v>
      </c>
      <c r="M58" s="52">
        <v>3</v>
      </c>
      <c r="N58" s="52">
        <v>1</v>
      </c>
      <c r="O58" s="52">
        <v>0</v>
      </c>
      <c r="P58" s="52">
        <v>6</v>
      </c>
      <c r="Q58" s="52">
        <v>4</v>
      </c>
      <c r="R58" s="52">
        <v>0</v>
      </c>
      <c r="S58" s="52">
        <v>0</v>
      </c>
      <c r="T58" s="52">
        <v>4</v>
      </c>
      <c r="U58" s="52">
        <v>6</v>
      </c>
      <c r="V58" s="52">
        <v>1</v>
      </c>
      <c r="W58" s="52">
        <v>5</v>
      </c>
      <c r="X58" s="52">
        <v>0</v>
      </c>
      <c r="Y58" s="52">
        <v>0</v>
      </c>
      <c r="Z58" s="52">
        <v>3</v>
      </c>
      <c r="AA58" s="52">
        <v>2</v>
      </c>
      <c r="AB58" s="52">
        <v>0</v>
      </c>
      <c r="AC58" s="52">
        <v>6</v>
      </c>
      <c r="AD58" s="52">
        <v>0</v>
      </c>
      <c r="AE58" s="52">
        <v>0</v>
      </c>
      <c r="AF58" s="52">
        <v>0</v>
      </c>
      <c r="AG58" s="52">
        <v>2</v>
      </c>
      <c r="AH58" s="52">
        <v>2</v>
      </c>
      <c r="AI58" s="52">
        <v>0</v>
      </c>
      <c r="AJ58" s="52">
        <v>8</v>
      </c>
      <c r="AK58" s="52">
        <v>0</v>
      </c>
      <c r="AL58" s="52">
        <v>1</v>
      </c>
      <c r="AM58" s="52">
        <v>0</v>
      </c>
      <c r="AN58" s="52">
        <v>1</v>
      </c>
      <c r="AO58" s="52">
        <v>0</v>
      </c>
      <c r="AP58" s="52">
        <v>0</v>
      </c>
      <c r="AQ58" s="52">
        <v>0</v>
      </c>
      <c r="AR58" s="52">
        <v>0</v>
      </c>
      <c r="AS58" s="52">
        <v>1</v>
      </c>
      <c r="AT58" s="52">
        <v>0</v>
      </c>
      <c r="AU58" s="52">
        <v>0</v>
      </c>
      <c r="AV58" s="52">
        <v>1</v>
      </c>
      <c r="AW58" s="52">
        <v>0</v>
      </c>
      <c r="AX58" s="52">
        <v>1</v>
      </c>
      <c r="AY58" s="52">
        <v>2</v>
      </c>
      <c r="AZ58" s="52">
        <v>2</v>
      </c>
      <c r="BA58" s="52">
        <v>0</v>
      </c>
      <c r="BB58" s="52">
        <v>0</v>
      </c>
      <c r="BC58" s="52">
        <v>3</v>
      </c>
      <c r="BD58" s="52">
        <v>1</v>
      </c>
      <c r="BE58" s="52">
        <v>2</v>
      </c>
      <c r="BF58" s="52">
        <v>2</v>
      </c>
      <c r="BG58" s="52">
        <v>0</v>
      </c>
      <c r="BH58" s="52">
        <v>3</v>
      </c>
      <c r="BI58" s="52">
        <v>0</v>
      </c>
      <c r="BJ58" s="52">
        <v>2</v>
      </c>
      <c r="BK58" s="52">
        <v>0</v>
      </c>
      <c r="BL58" s="52">
        <v>3</v>
      </c>
      <c r="BM58" s="52">
        <v>5</v>
      </c>
      <c r="BN58" s="52">
        <v>0</v>
      </c>
      <c r="BO58" s="52">
        <v>3</v>
      </c>
      <c r="BP58" s="52">
        <v>0</v>
      </c>
      <c r="BQ58" s="52">
        <v>0</v>
      </c>
      <c r="BR58" s="52">
        <v>1</v>
      </c>
      <c r="BS58" s="52">
        <v>1</v>
      </c>
      <c r="BT58" s="52">
        <v>1</v>
      </c>
      <c r="BU58" s="52">
        <v>9</v>
      </c>
      <c r="BV58" s="52">
        <v>0</v>
      </c>
    </row>
    <row r="59" spans="1:74" s="52" customFormat="1" x14ac:dyDescent="0.15">
      <c r="A59" s="52">
        <v>272281</v>
      </c>
      <c r="B59" s="52" t="s">
        <v>214</v>
      </c>
      <c r="C59" s="52" t="s">
        <v>494</v>
      </c>
      <c r="D59" s="52">
        <v>2</v>
      </c>
      <c r="E59" s="52">
        <v>3.2144010000000001</v>
      </c>
      <c r="F59" s="52">
        <v>39.108539999999998</v>
      </c>
      <c r="G59" s="52">
        <v>0</v>
      </c>
      <c r="H59" s="52">
        <v>0</v>
      </c>
      <c r="I59" s="52">
        <v>0</v>
      </c>
      <c r="J59" s="52">
        <v>1</v>
      </c>
      <c r="K59" s="52">
        <v>0</v>
      </c>
      <c r="L59" s="52">
        <v>0</v>
      </c>
      <c r="M59" s="52">
        <v>1</v>
      </c>
      <c r="N59" s="52">
        <v>0</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1</v>
      </c>
      <c r="AU59" s="52">
        <v>1</v>
      </c>
      <c r="AV59" s="52">
        <v>0</v>
      </c>
      <c r="AW59" s="52">
        <v>0</v>
      </c>
      <c r="AX59" s="52">
        <v>0</v>
      </c>
      <c r="AY59" s="52">
        <v>0</v>
      </c>
      <c r="AZ59" s="52">
        <v>0</v>
      </c>
      <c r="BA59" s="52">
        <v>0</v>
      </c>
      <c r="BB59" s="52">
        <v>0</v>
      </c>
      <c r="BC59" s="52">
        <v>0</v>
      </c>
      <c r="BD59" s="52">
        <v>1</v>
      </c>
      <c r="BE59" s="52">
        <v>0</v>
      </c>
      <c r="BF59" s="52">
        <v>0</v>
      </c>
      <c r="BG59" s="52">
        <v>0</v>
      </c>
      <c r="BH59" s="52">
        <v>0</v>
      </c>
      <c r="BI59" s="52">
        <v>0</v>
      </c>
      <c r="BJ59" s="52">
        <v>1</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x14ac:dyDescent="0.15">
      <c r="A60">
        <v>272299</v>
      </c>
      <c r="B60" t="s">
        <v>215</v>
      </c>
      <c r="C60" t="s">
        <v>494</v>
      </c>
      <c r="D60">
        <v>1</v>
      </c>
      <c r="E60">
        <v>1.7920499999999999</v>
      </c>
      <c r="F60">
        <v>21.803280000000001</v>
      </c>
      <c r="G60">
        <v>0</v>
      </c>
      <c r="H60">
        <v>0</v>
      </c>
      <c r="I60">
        <v>1</v>
      </c>
      <c r="J60">
        <v>0</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0</v>
      </c>
      <c r="AY60">
        <v>0</v>
      </c>
      <c r="AZ60">
        <v>0</v>
      </c>
      <c r="BA60">
        <v>0</v>
      </c>
      <c r="BB60">
        <v>1</v>
      </c>
      <c r="BC60">
        <v>0</v>
      </c>
      <c r="BD60">
        <v>0</v>
      </c>
      <c r="BE60">
        <v>0</v>
      </c>
      <c r="BF60">
        <v>0</v>
      </c>
      <c r="BG60">
        <v>0</v>
      </c>
      <c r="BH60">
        <v>1</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272302</v>
      </c>
      <c r="B61" t="s">
        <v>216</v>
      </c>
      <c r="C61" t="s">
        <v>494</v>
      </c>
      <c r="D61">
        <v>1</v>
      </c>
      <c r="E61">
        <v>1.2836810000000001</v>
      </c>
      <c r="F61">
        <v>15.61811</v>
      </c>
      <c r="G61">
        <v>0</v>
      </c>
      <c r="H61">
        <v>0</v>
      </c>
      <c r="I61">
        <v>0</v>
      </c>
      <c r="J61">
        <v>0</v>
      </c>
      <c r="K61">
        <v>0</v>
      </c>
      <c r="L61">
        <v>0</v>
      </c>
      <c r="M61">
        <v>0</v>
      </c>
      <c r="N61">
        <v>1</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1</v>
      </c>
      <c r="AR61">
        <v>0</v>
      </c>
      <c r="AS61">
        <v>0</v>
      </c>
      <c r="AT61">
        <v>0</v>
      </c>
      <c r="AU61">
        <v>0</v>
      </c>
      <c r="AV61">
        <v>0</v>
      </c>
      <c r="AW61">
        <v>0</v>
      </c>
      <c r="AX61">
        <v>0</v>
      </c>
      <c r="AY61">
        <v>0</v>
      </c>
      <c r="AZ61">
        <v>0</v>
      </c>
      <c r="BA61">
        <v>0</v>
      </c>
      <c r="BB61">
        <v>0</v>
      </c>
      <c r="BC61">
        <v>0</v>
      </c>
      <c r="BD61">
        <v>0</v>
      </c>
      <c r="BE61">
        <v>0</v>
      </c>
      <c r="BF61">
        <v>0</v>
      </c>
      <c r="BG61">
        <v>1</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273619</v>
      </c>
      <c r="B62" t="s">
        <v>219</v>
      </c>
      <c r="C62" t="s">
        <v>494</v>
      </c>
      <c r="D62">
        <v>2</v>
      </c>
      <c r="E62">
        <v>4.569026</v>
      </c>
      <c r="F62">
        <v>55.589820000000003</v>
      </c>
      <c r="G62">
        <v>0</v>
      </c>
      <c r="H62">
        <v>0</v>
      </c>
      <c r="I62">
        <v>0</v>
      </c>
      <c r="J62">
        <v>0</v>
      </c>
      <c r="K62">
        <v>2</v>
      </c>
      <c r="L62">
        <v>0</v>
      </c>
      <c r="M62">
        <v>0</v>
      </c>
      <c r="N62">
        <v>0</v>
      </c>
      <c r="O62">
        <v>0</v>
      </c>
      <c r="P62">
        <v>2</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0</v>
      </c>
      <c r="AU62">
        <v>0</v>
      </c>
      <c r="AV62">
        <v>0</v>
      </c>
      <c r="AW62">
        <v>0</v>
      </c>
      <c r="AX62">
        <v>1</v>
      </c>
      <c r="AY62">
        <v>1</v>
      </c>
      <c r="AZ62">
        <v>0</v>
      </c>
      <c r="BA62">
        <v>0</v>
      </c>
      <c r="BB62">
        <v>0</v>
      </c>
      <c r="BC62">
        <v>0</v>
      </c>
      <c r="BD62">
        <v>1</v>
      </c>
      <c r="BE62">
        <v>0</v>
      </c>
      <c r="BF62">
        <v>1</v>
      </c>
      <c r="BG62">
        <v>0</v>
      </c>
      <c r="BH62">
        <v>0</v>
      </c>
      <c r="BI62">
        <v>0</v>
      </c>
      <c r="BJ62">
        <v>0</v>
      </c>
      <c r="BK62">
        <v>0</v>
      </c>
      <c r="BL62" t="s">
        <v>170</v>
      </c>
      <c r="BM62" t="s">
        <v>170</v>
      </c>
      <c r="BN62" t="s">
        <v>170</v>
      </c>
      <c r="BO62" t="s">
        <v>170</v>
      </c>
      <c r="BP62" t="s">
        <v>170</v>
      </c>
      <c r="BQ62" t="s">
        <v>170</v>
      </c>
      <c r="BR62" t="s">
        <v>170</v>
      </c>
      <c r="BS62" t="s">
        <v>170</v>
      </c>
      <c r="BT62" t="s">
        <v>170</v>
      </c>
      <c r="BU62" t="s">
        <v>170</v>
      </c>
      <c r="BV62" t="s">
        <v>170</v>
      </c>
    </row>
    <row r="85" spans="1:75" x14ac:dyDescent="0.15">
      <c r="B85" s="52">
        <v>271004</v>
      </c>
      <c r="C85" t="s">
        <v>427</v>
      </c>
      <c r="D85">
        <f>IFERROR(VLOOKUP($B85,$A$8:$BW$70,D$88,FALSE),0)</f>
        <v>51</v>
      </c>
      <c r="E85">
        <f t="shared" ref="E85:BP85" si="0">IFERROR(VLOOKUP($B85,$A$8:$BW$70,E88,FALSE),0)</f>
        <v>1.8788100000000001</v>
      </c>
      <c r="F85">
        <f t="shared" si="0"/>
        <v>22.85886</v>
      </c>
      <c r="G85">
        <f t="shared" si="0"/>
        <v>1</v>
      </c>
      <c r="H85">
        <f t="shared" si="0"/>
        <v>7</v>
      </c>
      <c r="I85">
        <f t="shared" si="0"/>
        <v>6</v>
      </c>
      <c r="J85">
        <f t="shared" si="0"/>
        <v>5</v>
      </c>
      <c r="K85">
        <f t="shared" si="0"/>
        <v>11</v>
      </c>
      <c r="L85">
        <f t="shared" si="0"/>
        <v>8</v>
      </c>
      <c r="M85">
        <f t="shared" si="0"/>
        <v>9</v>
      </c>
      <c r="N85">
        <f t="shared" si="0"/>
        <v>4</v>
      </c>
      <c r="O85">
        <f t="shared" si="0"/>
        <v>0</v>
      </c>
      <c r="P85">
        <f t="shared" si="0"/>
        <v>26</v>
      </c>
      <c r="Q85">
        <f t="shared" si="0"/>
        <v>25</v>
      </c>
      <c r="R85">
        <f t="shared" si="0"/>
        <v>0</v>
      </c>
      <c r="S85">
        <f t="shared" si="0"/>
        <v>2</v>
      </c>
      <c r="T85">
        <f t="shared" si="0"/>
        <v>8</v>
      </c>
      <c r="U85">
        <f t="shared" si="0"/>
        <v>41</v>
      </c>
      <c r="V85">
        <f t="shared" si="0"/>
        <v>2</v>
      </c>
      <c r="W85">
        <f t="shared" si="0"/>
        <v>39</v>
      </c>
      <c r="X85">
        <f t="shared" si="0"/>
        <v>4</v>
      </c>
      <c r="Y85">
        <f t="shared" si="0"/>
        <v>2</v>
      </c>
      <c r="Z85">
        <f t="shared" si="0"/>
        <v>22</v>
      </c>
      <c r="AA85">
        <f t="shared" si="0"/>
        <v>11</v>
      </c>
      <c r="AB85">
        <f t="shared" si="0"/>
        <v>0</v>
      </c>
      <c r="AC85">
        <f t="shared" si="0"/>
        <v>22</v>
      </c>
      <c r="AD85">
        <f t="shared" si="0"/>
        <v>16</v>
      </c>
      <c r="AE85">
        <f t="shared" si="0"/>
        <v>2</v>
      </c>
      <c r="AF85">
        <f t="shared" si="0"/>
        <v>5</v>
      </c>
      <c r="AG85">
        <f t="shared" si="0"/>
        <v>0</v>
      </c>
      <c r="AH85">
        <f t="shared" si="0"/>
        <v>6</v>
      </c>
      <c r="AI85">
        <f t="shared" si="0"/>
        <v>0</v>
      </c>
      <c r="AJ85">
        <f t="shared" si="0"/>
        <v>23</v>
      </c>
      <c r="AK85">
        <f t="shared" si="0"/>
        <v>0</v>
      </c>
      <c r="AL85">
        <f t="shared" si="0"/>
        <v>1</v>
      </c>
      <c r="AM85">
        <f t="shared" si="0"/>
        <v>16</v>
      </c>
      <c r="AN85">
        <f t="shared" si="0"/>
        <v>1</v>
      </c>
      <c r="AO85">
        <f t="shared" si="0"/>
        <v>10</v>
      </c>
      <c r="AP85">
        <f t="shared" si="0"/>
        <v>0</v>
      </c>
      <c r="AQ85">
        <f t="shared" si="0"/>
        <v>5</v>
      </c>
      <c r="AR85">
        <f t="shared" si="0"/>
        <v>3</v>
      </c>
      <c r="AS85">
        <f t="shared" si="0"/>
        <v>2</v>
      </c>
      <c r="AT85">
        <f t="shared" si="0"/>
        <v>4</v>
      </c>
      <c r="AU85">
        <f t="shared" si="0"/>
        <v>4</v>
      </c>
      <c r="AV85">
        <f t="shared" si="0"/>
        <v>6</v>
      </c>
      <c r="AW85">
        <f t="shared" si="0"/>
        <v>1</v>
      </c>
      <c r="AX85">
        <f t="shared" si="0"/>
        <v>3</v>
      </c>
      <c r="AY85">
        <f t="shared" si="0"/>
        <v>4</v>
      </c>
      <c r="AZ85">
        <f t="shared" si="0"/>
        <v>3</v>
      </c>
      <c r="BA85">
        <f t="shared" si="0"/>
        <v>3</v>
      </c>
      <c r="BB85">
        <f t="shared" si="0"/>
        <v>4</v>
      </c>
      <c r="BC85">
        <f t="shared" si="0"/>
        <v>9</v>
      </c>
      <c r="BD85">
        <f t="shared" si="0"/>
        <v>12</v>
      </c>
      <c r="BE85">
        <f t="shared" si="0"/>
        <v>7</v>
      </c>
      <c r="BF85">
        <f t="shared" si="0"/>
        <v>8</v>
      </c>
      <c r="BG85">
        <f t="shared" si="0"/>
        <v>6</v>
      </c>
      <c r="BH85">
        <f t="shared" si="0"/>
        <v>4</v>
      </c>
      <c r="BI85">
        <f t="shared" si="0"/>
        <v>8</v>
      </c>
      <c r="BJ85">
        <f t="shared" si="0"/>
        <v>5</v>
      </c>
      <c r="BK85">
        <f t="shared" si="0"/>
        <v>1</v>
      </c>
      <c r="BL85">
        <f t="shared" si="0"/>
        <v>9</v>
      </c>
      <c r="BM85">
        <f t="shared" si="0"/>
        <v>41</v>
      </c>
      <c r="BN85">
        <f t="shared" si="0"/>
        <v>10</v>
      </c>
      <c r="BO85">
        <f t="shared" si="0"/>
        <v>3</v>
      </c>
      <c r="BP85">
        <f t="shared" si="0"/>
        <v>7</v>
      </c>
      <c r="BQ85">
        <f t="shared" ref="BQ85:BW85" si="1">IFERROR(VLOOKUP($B85,$A$8:$BW$70,BQ88,FALSE),0)</f>
        <v>1</v>
      </c>
      <c r="BR85">
        <f t="shared" si="1"/>
        <v>3</v>
      </c>
      <c r="BS85">
        <f t="shared" si="1"/>
        <v>5</v>
      </c>
      <c r="BT85">
        <f t="shared" si="1"/>
        <v>12</v>
      </c>
      <c r="BU85">
        <f t="shared" si="1"/>
        <v>34</v>
      </c>
      <c r="BV85">
        <f t="shared" si="1"/>
        <v>5</v>
      </c>
      <c r="BW85">
        <f t="shared" si="1"/>
        <v>0</v>
      </c>
    </row>
    <row r="86" spans="1:75" x14ac:dyDescent="0.15">
      <c r="B86" s="52">
        <v>271403</v>
      </c>
      <c r="C86" t="s">
        <v>428</v>
      </c>
      <c r="D86">
        <f>IFERROR(VLOOKUP($B86,$A$8:$BW$70,D$88,FALSE),0)</f>
        <v>15</v>
      </c>
      <c r="E86">
        <f t="shared" ref="E86:BP86" si="2">IFERROR(VLOOKUP($B86,$A$8:$BW$70,E$88,FALSE),0)</f>
        <v>1.7904610000000001</v>
      </c>
      <c r="F86">
        <f t="shared" si="2"/>
        <v>21.783950000000001</v>
      </c>
      <c r="G86">
        <f t="shared" si="2"/>
        <v>0</v>
      </c>
      <c r="H86">
        <f t="shared" si="2"/>
        <v>0</v>
      </c>
      <c r="I86">
        <f t="shared" si="2"/>
        <v>2</v>
      </c>
      <c r="J86">
        <f t="shared" si="2"/>
        <v>2</v>
      </c>
      <c r="K86">
        <f t="shared" si="2"/>
        <v>3</v>
      </c>
      <c r="L86">
        <f t="shared" si="2"/>
        <v>2</v>
      </c>
      <c r="M86">
        <f t="shared" si="2"/>
        <v>3</v>
      </c>
      <c r="N86">
        <f t="shared" si="2"/>
        <v>3</v>
      </c>
      <c r="O86">
        <f t="shared" si="2"/>
        <v>0</v>
      </c>
      <c r="P86">
        <f t="shared" si="2"/>
        <v>13</v>
      </c>
      <c r="Q86">
        <f t="shared" si="2"/>
        <v>2</v>
      </c>
      <c r="R86">
        <f t="shared" si="2"/>
        <v>0</v>
      </c>
      <c r="S86">
        <f t="shared" si="2"/>
        <v>1</v>
      </c>
      <c r="T86">
        <f t="shared" si="2"/>
        <v>4</v>
      </c>
      <c r="U86">
        <f t="shared" si="2"/>
        <v>10</v>
      </c>
      <c r="V86">
        <f t="shared" si="2"/>
        <v>0</v>
      </c>
      <c r="W86">
        <f t="shared" si="2"/>
        <v>10</v>
      </c>
      <c r="X86">
        <f t="shared" si="2"/>
        <v>1</v>
      </c>
      <c r="Y86">
        <f t="shared" si="2"/>
        <v>0</v>
      </c>
      <c r="Z86">
        <f t="shared" si="2"/>
        <v>7</v>
      </c>
      <c r="AA86">
        <f t="shared" si="2"/>
        <v>2</v>
      </c>
      <c r="AB86">
        <f t="shared" si="2"/>
        <v>0</v>
      </c>
      <c r="AC86">
        <f t="shared" si="2"/>
        <v>7</v>
      </c>
      <c r="AD86">
        <f t="shared" si="2"/>
        <v>4</v>
      </c>
      <c r="AE86">
        <f t="shared" si="2"/>
        <v>1</v>
      </c>
      <c r="AF86">
        <f t="shared" si="2"/>
        <v>0</v>
      </c>
      <c r="AG86">
        <f t="shared" si="2"/>
        <v>0</v>
      </c>
      <c r="AH86">
        <f t="shared" si="2"/>
        <v>3</v>
      </c>
      <c r="AI86">
        <f t="shared" si="2"/>
        <v>0</v>
      </c>
      <c r="AJ86">
        <f t="shared" si="2"/>
        <v>10</v>
      </c>
      <c r="AK86">
        <f t="shared" si="2"/>
        <v>1</v>
      </c>
      <c r="AL86">
        <f t="shared" si="2"/>
        <v>0</v>
      </c>
      <c r="AM86">
        <f t="shared" si="2"/>
        <v>4</v>
      </c>
      <c r="AN86">
        <f t="shared" si="2"/>
        <v>0</v>
      </c>
      <c r="AO86">
        <f t="shared" si="2"/>
        <v>0</v>
      </c>
      <c r="AP86">
        <f t="shared" si="2"/>
        <v>0</v>
      </c>
      <c r="AQ86">
        <f t="shared" si="2"/>
        <v>2</v>
      </c>
      <c r="AR86">
        <f t="shared" si="2"/>
        <v>1</v>
      </c>
      <c r="AS86">
        <f t="shared" si="2"/>
        <v>0</v>
      </c>
      <c r="AT86">
        <f t="shared" si="2"/>
        <v>1</v>
      </c>
      <c r="AU86">
        <f t="shared" si="2"/>
        <v>2</v>
      </c>
      <c r="AV86">
        <f t="shared" si="2"/>
        <v>1</v>
      </c>
      <c r="AW86">
        <f t="shared" si="2"/>
        <v>2</v>
      </c>
      <c r="AX86">
        <f t="shared" si="2"/>
        <v>4</v>
      </c>
      <c r="AY86">
        <f t="shared" si="2"/>
        <v>0</v>
      </c>
      <c r="AZ86">
        <f t="shared" si="2"/>
        <v>0</v>
      </c>
      <c r="BA86">
        <f t="shared" si="2"/>
        <v>1</v>
      </c>
      <c r="BB86">
        <f t="shared" si="2"/>
        <v>1</v>
      </c>
      <c r="BC86">
        <f t="shared" si="2"/>
        <v>0</v>
      </c>
      <c r="BD86">
        <f t="shared" si="2"/>
        <v>3</v>
      </c>
      <c r="BE86">
        <f t="shared" si="2"/>
        <v>2</v>
      </c>
      <c r="BF86">
        <f t="shared" si="2"/>
        <v>3</v>
      </c>
      <c r="BG86">
        <f t="shared" si="2"/>
        <v>1</v>
      </c>
      <c r="BH86">
        <f t="shared" si="2"/>
        <v>0</v>
      </c>
      <c r="BI86">
        <f t="shared" si="2"/>
        <v>2</v>
      </c>
      <c r="BJ86">
        <f t="shared" si="2"/>
        <v>4</v>
      </c>
      <c r="BK86">
        <f t="shared" si="2"/>
        <v>0</v>
      </c>
      <c r="BL86">
        <f t="shared" si="2"/>
        <v>4</v>
      </c>
      <c r="BM86">
        <f t="shared" si="2"/>
        <v>15</v>
      </c>
      <c r="BN86">
        <f t="shared" si="2"/>
        <v>1</v>
      </c>
      <c r="BO86">
        <f t="shared" si="2"/>
        <v>1</v>
      </c>
      <c r="BP86">
        <f t="shared" si="2"/>
        <v>0</v>
      </c>
      <c r="BQ86">
        <f t="shared" ref="BQ86:BW86" si="3">IFERROR(VLOOKUP($B86,$A$8:$BW$70,BQ$88,FALSE),0)</f>
        <v>0</v>
      </c>
      <c r="BR86">
        <f t="shared" si="3"/>
        <v>0</v>
      </c>
      <c r="BS86">
        <f t="shared" si="3"/>
        <v>0</v>
      </c>
      <c r="BT86">
        <f t="shared" si="3"/>
        <v>1</v>
      </c>
      <c r="BU86">
        <f t="shared" si="3"/>
        <v>13</v>
      </c>
      <c r="BV86">
        <f t="shared" si="3"/>
        <v>1</v>
      </c>
      <c r="BW86">
        <f t="shared" si="3"/>
        <v>0</v>
      </c>
    </row>
    <row r="87" spans="1:75" x14ac:dyDescent="0.15">
      <c r="C87" t="s">
        <v>429</v>
      </c>
      <c r="D87">
        <f>SUM(D8:D83)</f>
        <v>198</v>
      </c>
      <c r="G87">
        <f t="shared" ref="G87:BR87" si="4">SUM(G8:G83)</f>
        <v>3</v>
      </c>
      <c r="H87">
        <f t="shared" si="4"/>
        <v>23</v>
      </c>
      <c r="I87">
        <f t="shared" si="4"/>
        <v>23</v>
      </c>
      <c r="J87">
        <f t="shared" si="4"/>
        <v>28</v>
      </c>
      <c r="K87">
        <f t="shared" si="4"/>
        <v>39</v>
      </c>
      <c r="L87">
        <f t="shared" si="4"/>
        <v>23</v>
      </c>
      <c r="M87">
        <f t="shared" si="4"/>
        <v>36</v>
      </c>
      <c r="N87">
        <f t="shared" si="4"/>
        <v>23</v>
      </c>
      <c r="O87">
        <f t="shared" si="4"/>
        <v>0</v>
      </c>
      <c r="P87">
        <f t="shared" si="4"/>
        <v>119</v>
      </c>
      <c r="Q87">
        <f t="shared" si="4"/>
        <v>79</v>
      </c>
      <c r="R87">
        <f t="shared" si="4"/>
        <v>0</v>
      </c>
      <c r="S87">
        <f t="shared" si="4"/>
        <v>4</v>
      </c>
      <c r="T87">
        <f t="shared" si="4"/>
        <v>26</v>
      </c>
      <c r="U87">
        <f t="shared" si="4"/>
        <v>75</v>
      </c>
      <c r="V87">
        <f t="shared" si="4"/>
        <v>5</v>
      </c>
      <c r="W87">
        <f t="shared" si="4"/>
        <v>70</v>
      </c>
      <c r="X87">
        <f t="shared" si="4"/>
        <v>6</v>
      </c>
      <c r="Y87">
        <f t="shared" si="4"/>
        <v>2</v>
      </c>
      <c r="Z87">
        <f t="shared" si="4"/>
        <v>41</v>
      </c>
      <c r="AA87">
        <f t="shared" si="4"/>
        <v>21</v>
      </c>
      <c r="AB87">
        <f t="shared" si="4"/>
        <v>0</v>
      </c>
      <c r="AC87">
        <f t="shared" si="4"/>
        <v>56</v>
      </c>
      <c r="AD87">
        <f t="shared" si="4"/>
        <v>22</v>
      </c>
      <c r="AE87">
        <f t="shared" si="4"/>
        <v>5</v>
      </c>
      <c r="AF87">
        <f t="shared" si="4"/>
        <v>6</v>
      </c>
      <c r="AG87">
        <f t="shared" si="4"/>
        <v>2</v>
      </c>
      <c r="AH87">
        <f t="shared" si="4"/>
        <v>14</v>
      </c>
      <c r="AI87">
        <f t="shared" si="4"/>
        <v>0</v>
      </c>
      <c r="AJ87">
        <f t="shared" si="4"/>
        <v>62</v>
      </c>
      <c r="AK87">
        <f t="shared" si="4"/>
        <v>2</v>
      </c>
      <c r="AL87">
        <f t="shared" si="4"/>
        <v>3</v>
      </c>
      <c r="AM87">
        <f t="shared" si="4"/>
        <v>22</v>
      </c>
      <c r="AN87">
        <f t="shared" si="4"/>
        <v>2</v>
      </c>
      <c r="AO87">
        <f t="shared" si="4"/>
        <v>14</v>
      </c>
      <c r="AP87">
        <f t="shared" si="4"/>
        <v>0</v>
      </c>
      <c r="AQ87">
        <f t="shared" si="4"/>
        <v>16</v>
      </c>
      <c r="AR87">
        <f t="shared" si="4"/>
        <v>14</v>
      </c>
      <c r="AS87">
        <f t="shared" si="4"/>
        <v>8</v>
      </c>
      <c r="AT87">
        <f t="shared" si="4"/>
        <v>13</v>
      </c>
      <c r="AU87">
        <f t="shared" si="4"/>
        <v>16</v>
      </c>
      <c r="AV87">
        <f t="shared" si="4"/>
        <v>18</v>
      </c>
      <c r="AW87">
        <f t="shared" si="4"/>
        <v>10</v>
      </c>
      <c r="AX87">
        <f t="shared" si="4"/>
        <v>20</v>
      </c>
      <c r="AY87">
        <f t="shared" si="4"/>
        <v>13</v>
      </c>
      <c r="AZ87">
        <f t="shared" si="4"/>
        <v>11</v>
      </c>
      <c r="BA87">
        <f t="shared" si="4"/>
        <v>14</v>
      </c>
      <c r="BB87">
        <f t="shared" si="4"/>
        <v>12</v>
      </c>
      <c r="BC87">
        <f t="shared" si="4"/>
        <v>33</v>
      </c>
      <c r="BD87">
        <f t="shared" si="4"/>
        <v>46</v>
      </c>
      <c r="BE87">
        <f t="shared" si="4"/>
        <v>26</v>
      </c>
      <c r="BF87">
        <f t="shared" si="4"/>
        <v>32</v>
      </c>
      <c r="BG87">
        <f t="shared" si="4"/>
        <v>23</v>
      </c>
      <c r="BH87">
        <f t="shared" si="4"/>
        <v>17</v>
      </c>
      <c r="BI87">
        <f t="shared" si="4"/>
        <v>22</v>
      </c>
      <c r="BJ87">
        <f t="shared" si="4"/>
        <v>28</v>
      </c>
      <c r="BK87">
        <f t="shared" si="4"/>
        <v>4</v>
      </c>
      <c r="BL87">
        <f t="shared" si="4"/>
        <v>22</v>
      </c>
      <c r="BM87">
        <f t="shared" si="4"/>
        <v>82</v>
      </c>
      <c r="BN87">
        <f t="shared" si="4"/>
        <v>14</v>
      </c>
      <c r="BO87">
        <f t="shared" si="4"/>
        <v>12</v>
      </c>
      <c r="BP87">
        <f t="shared" si="4"/>
        <v>9</v>
      </c>
      <c r="BQ87">
        <f t="shared" si="4"/>
        <v>2</v>
      </c>
      <c r="BR87">
        <f t="shared" si="4"/>
        <v>6</v>
      </c>
      <c r="BS87">
        <f t="shared" ref="BS87:BW87" si="5">SUM(BS8:BS83)</f>
        <v>8</v>
      </c>
      <c r="BT87">
        <f t="shared" si="5"/>
        <v>16</v>
      </c>
      <c r="BU87">
        <f t="shared" si="5"/>
        <v>80</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132</v>
      </c>
      <c r="E90">
        <v>1.4916940000000001</v>
      </c>
      <c r="F90">
        <v>18.148949999999999</v>
      </c>
      <c r="G90">
        <v>2</v>
      </c>
      <c r="H90">
        <v>16</v>
      </c>
      <c r="I90">
        <v>15</v>
      </c>
      <c r="J90">
        <v>21</v>
      </c>
      <c r="K90">
        <v>25</v>
      </c>
      <c r="L90">
        <v>13</v>
      </c>
      <c r="M90">
        <v>24</v>
      </c>
      <c r="N90">
        <v>16</v>
      </c>
      <c r="O90">
        <v>0</v>
      </c>
      <c r="P90">
        <v>80</v>
      </c>
      <c r="Q90">
        <v>52</v>
      </c>
      <c r="R90">
        <v>0</v>
      </c>
      <c r="S90">
        <v>5</v>
      </c>
      <c r="T90">
        <v>35</v>
      </c>
      <c r="U90">
        <v>92</v>
      </c>
      <c r="V90">
        <v>5</v>
      </c>
      <c r="W90">
        <v>87</v>
      </c>
      <c r="X90">
        <v>7</v>
      </c>
      <c r="Y90">
        <v>3</v>
      </c>
      <c r="Z90">
        <v>50</v>
      </c>
      <c r="AA90">
        <v>27</v>
      </c>
      <c r="AB90">
        <v>0</v>
      </c>
      <c r="AC90">
        <v>73</v>
      </c>
      <c r="AD90">
        <v>27</v>
      </c>
      <c r="AE90">
        <v>6</v>
      </c>
      <c r="AF90">
        <v>7</v>
      </c>
      <c r="AG90">
        <v>2</v>
      </c>
      <c r="AH90">
        <v>17</v>
      </c>
      <c r="AI90">
        <v>0</v>
      </c>
      <c r="AJ90">
        <v>76</v>
      </c>
      <c r="AK90">
        <v>3</v>
      </c>
      <c r="AL90">
        <v>5</v>
      </c>
      <c r="AM90">
        <v>27</v>
      </c>
      <c r="AN90">
        <v>4</v>
      </c>
      <c r="AO90">
        <v>17</v>
      </c>
      <c r="AP90">
        <v>0</v>
      </c>
      <c r="AQ90">
        <v>9</v>
      </c>
      <c r="AR90">
        <v>10</v>
      </c>
      <c r="AS90">
        <v>6</v>
      </c>
      <c r="AT90">
        <v>8</v>
      </c>
      <c r="AU90">
        <v>10</v>
      </c>
      <c r="AV90">
        <v>11</v>
      </c>
      <c r="AW90">
        <v>7</v>
      </c>
      <c r="AX90">
        <v>13</v>
      </c>
      <c r="AY90">
        <v>9</v>
      </c>
      <c r="AZ90">
        <v>8</v>
      </c>
      <c r="BA90">
        <v>10</v>
      </c>
      <c r="BB90">
        <v>7</v>
      </c>
      <c r="BC90">
        <v>24</v>
      </c>
      <c r="BD90">
        <v>31</v>
      </c>
      <c r="BE90">
        <v>17</v>
      </c>
      <c r="BF90">
        <v>21</v>
      </c>
      <c r="BG90">
        <v>16</v>
      </c>
      <c r="BH90">
        <v>13</v>
      </c>
      <c r="BI90">
        <v>12</v>
      </c>
      <c r="BJ90">
        <v>19</v>
      </c>
      <c r="BK90">
        <v>3</v>
      </c>
      <c r="BL90">
        <v>32</v>
      </c>
      <c r="BM90">
        <v>105</v>
      </c>
      <c r="BN90">
        <v>21</v>
      </c>
      <c r="BO90">
        <v>13</v>
      </c>
      <c r="BP90">
        <v>9</v>
      </c>
      <c r="BQ90">
        <v>2</v>
      </c>
      <c r="BR90">
        <v>7</v>
      </c>
      <c r="BS90">
        <v>9</v>
      </c>
      <c r="BT90">
        <v>24</v>
      </c>
      <c r="BU90">
        <v>97</v>
      </c>
      <c r="BV90">
        <v>11</v>
      </c>
    </row>
    <row r="91" spans="1:75" x14ac:dyDescent="0.15">
      <c r="B91" t="s">
        <v>504</v>
      </c>
    </row>
    <row r="92" spans="1:75" x14ac:dyDescent="0.15">
      <c r="D92">
        <f>D87-D85-D86</f>
        <v>132</v>
      </c>
    </row>
    <row r="100" spans="1:6" s="147" customFormat="1" x14ac:dyDescent="0.15"/>
    <row r="101" spans="1:6" x14ac:dyDescent="0.15">
      <c r="A101" s="52">
        <v>271004</v>
      </c>
      <c r="B101" s="52" t="s">
        <v>172</v>
      </c>
      <c r="C101" s="52" t="s">
        <v>494</v>
      </c>
      <c r="D101" s="52">
        <v>37</v>
      </c>
      <c r="E101" s="52">
        <v>1.369137</v>
      </c>
      <c r="F101" s="52">
        <v>16.65784</v>
      </c>
    </row>
    <row r="102" spans="1:6" x14ac:dyDescent="0.15">
      <c r="A102" s="52">
        <v>271021</v>
      </c>
      <c r="B102" s="52" t="s">
        <v>494</v>
      </c>
      <c r="C102" s="52" t="s">
        <v>389</v>
      </c>
      <c r="D102" s="52">
        <v>1</v>
      </c>
      <c r="E102" s="52">
        <v>0.95643440000000002</v>
      </c>
      <c r="F102" s="52">
        <v>11.636620000000001</v>
      </c>
    </row>
    <row r="103" spans="1:6" x14ac:dyDescent="0.15">
      <c r="A103" s="52">
        <v>271039</v>
      </c>
      <c r="B103" s="52" t="s">
        <v>494</v>
      </c>
      <c r="C103" s="52" t="s">
        <v>173</v>
      </c>
      <c r="D103" s="52">
        <v>2</v>
      </c>
      <c r="E103" s="52">
        <v>2.73366</v>
      </c>
      <c r="F103" s="52">
        <v>33.259529999999998</v>
      </c>
    </row>
    <row r="104" spans="1:6" x14ac:dyDescent="0.15">
      <c r="A104" s="52">
        <v>271047</v>
      </c>
      <c r="B104" s="52" t="s">
        <v>494</v>
      </c>
      <c r="C104" s="52" t="s">
        <v>174</v>
      </c>
      <c r="D104" s="52">
        <v>2</v>
      </c>
      <c r="E104" s="52">
        <v>2.964105</v>
      </c>
      <c r="F104" s="52">
        <v>36.063270000000003</v>
      </c>
    </row>
    <row r="105" spans="1:6" x14ac:dyDescent="0.15">
      <c r="A105" s="52">
        <v>271071</v>
      </c>
      <c r="B105" s="52" t="s">
        <v>494</v>
      </c>
      <c r="C105" s="52" t="s">
        <v>378</v>
      </c>
      <c r="D105" s="52">
        <v>1</v>
      </c>
      <c r="E105" s="52">
        <v>1.2281839999999999</v>
      </c>
      <c r="F105" s="52">
        <v>14.942909999999999</v>
      </c>
    </row>
    <row r="106" spans="1:6" x14ac:dyDescent="0.15">
      <c r="A106" s="52">
        <v>271080</v>
      </c>
      <c r="B106" s="52" t="s">
        <v>494</v>
      </c>
      <c r="C106" s="52" t="s">
        <v>175</v>
      </c>
      <c r="D106" s="52">
        <v>2</v>
      </c>
      <c r="E106" s="52">
        <v>3.007428</v>
      </c>
      <c r="F106" s="52">
        <v>36.590380000000003</v>
      </c>
    </row>
    <row r="107" spans="1:6" x14ac:dyDescent="0.15">
      <c r="A107" s="52">
        <v>271098</v>
      </c>
      <c r="B107" s="52" t="s">
        <v>494</v>
      </c>
      <c r="C107" s="52" t="s">
        <v>391</v>
      </c>
      <c r="D107" s="52">
        <v>1</v>
      </c>
      <c r="E107" s="52">
        <v>1.319331</v>
      </c>
      <c r="F107" s="52">
        <v>16.051860000000001</v>
      </c>
    </row>
    <row r="108" spans="1:6" x14ac:dyDescent="0.15">
      <c r="A108" s="52">
        <v>271136</v>
      </c>
      <c r="B108" s="52" t="s">
        <v>494</v>
      </c>
      <c r="C108" s="52" t="s">
        <v>177</v>
      </c>
      <c r="D108" s="52">
        <v>1</v>
      </c>
      <c r="E108" s="52">
        <v>1.0288809999999999</v>
      </c>
      <c r="F108" s="52">
        <v>12.518050000000001</v>
      </c>
    </row>
    <row r="109" spans="1:6" x14ac:dyDescent="0.15">
      <c r="A109" s="52">
        <v>271144</v>
      </c>
      <c r="B109" s="52" t="s">
        <v>494</v>
      </c>
      <c r="C109" s="52" t="s">
        <v>379</v>
      </c>
      <c r="D109" s="52">
        <v>3</v>
      </c>
      <c r="E109" s="52">
        <v>1.749638</v>
      </c>
      <c r="F109" s="52">
        <v>21.287269999999999</v>
      </c>
    </row>
    <row r="110" spans="1:6" x14ac:dyDescent="0.15">
      <c r="A110" s="52">
        <v>271152</v>
      </c>
      <c r="B110" s="52" t="s">
        <v>494</v>
      </c>
      <c r="C110" s="52" t="s">
        <v>388</v>
      </c>
      <c r="D110" s="52">
        <v>1</v>
      </c>
      <c r="E110" s="52">
        <v>1.21193</v>
      </c>
      <c r="F110" s="52">
        <v>14.745150000000001</v>
      </c>
    </row>
    <row r="111" spans="1:6" x14ac:dyDescent="0.15">
      <c r="A111" s="52">
        <v>271161</v>
      </c>
      <c r="B111" s="52" t="s">
        <v>494</v>
      </c>
      <c r="C111" s="52" t="s">
        <v>178</v>
      </c>
      <c r="D111" s="52">
        <v>1</v>
      </c>
      <c r="E111" s="52">
        <v>0.78424609999999995</v>
      </c>
      <c r="F111" s="52">
        <v>9.5416600000000003</v>
      </c>
    </row>
    <row r="112" spans="1:6" x14ac:dyDescent="0.15">
      <c r="A112" s="52">
        <v>271187</v>
      </c>
      <c r="B112" s="52" t="s">
        <v>494</v>
      </c>
      <c r="C112" s="52" t="s">
        <v>180</v>
      </c>
      <c r="D112" s="52">
        <v>2</v>
      </c>
      <c r="E112" s="52">
        <v>1.182075</v>
      </c>
      <c r="F112" s="52">
        <v>14.38191</v>
      </c>
    </row>
    <row r="113" spans="1:6" x14ac:dyDescent="0.15">
      <c r="A113" s="52">
        <v>271209</v>
      </c>
      <c r="B113" s="52" t="s">
        <v>494</v>
      </c>
      <c r="C113" s="52" t="s">
        <v>181</v>
      </c>
      <c r="D113" s="52">
        <v>1</v>
      </c>
      <c r="E113" s="52">
        <v>0.65311660000000005</v>
      </c>
      <c r="F113" s="52">
        <v>7.9462520000000003</v>
      </c>
    </row>
    <row r="114" spans="1:6" x14ac:dyDescent="0.15">
      <c r="A114" s="52">
        <v>271225</v>
      </c>
      <c r="B114" s="52" t="s">
        <v>494</v>
      </c>
      <c r="C114" s="52" t="s">
        <v>182</v>
      </c>
      <c r="D114" s="52">
        <v>4</v>
      </c>
      <c r="E114" s="52">
        <v>3.7091989999999999</v>
      </c>
      <c r="F114" s="52">
        <v>45.128590000000003</v>
      </c>
    </row>
    <row r="115" spans="1:6" x14ac:dyDescent="0.15">
      <c r="A115" s="52">
        <v>271233</v>
      </c>
      <c r="B115" s="52" t="s">
        <v>494</v>
      </c>
      <c r="C115" s="52" t="s">
        <v>183</v>
      </c>
      <c r="D115" s="52">
        <v>1</v>
      </c>
      <c r="E115" s="52">
        <v>0.56773989999999996</v>
      </c>
      <c r="F115" s="52">
        <v>6.907502</v>
      </c>
    </row>
    <row r="116" spans="1:6" x14ac:dyDescent="0.15">
      <c r="A116" s="52">
        <v>271250</v>
      </c>
      <c r="B116" s="52" t="s">
        <v>494</v>
      </c>
      <c r="C116" s="52" t="s">
        <v>184</v>
      </c>
      <c r="D116" s="52">
        <v>6</v>
      </c>
      <c r="E116" s="52">
        <v>4.8885019999999999</v>
      </c>
      <c r="F116" s="52">
        <v>59.476770000000002</v>
      </c>
    </row>
    <row r="117" spans="1:6" x14ac:dyDescent="0.15">
      <c r="A117" s="52">
        <v>271268</v>
      </c>
      <c r="B117" s="52" t="s">
        <v>494</v>
      </c>
      <c r="C117" s="52" t="s">
        <v>185</v>
      </c>
      <c r="D117" s="52">
        <v>2</v>
      </c>
      <c r="E117" s="52">
        <v>1.010867</v>
      </c>
      <c r="F117" s="52">
        <v>12.29888</v>
      </c>
    </row>
    <row r="118" spans="1:6" x14ac:dyDescent="0.15">
      <c r="A118" s="52">
        <v>271276</v>
      </c>
      <c r="B118" s="52" t="s">
        <v>494</v>
      </c>
      <c r="C118" s="52" t="s">
        <v>186</v>
      </c>
      <c r="D118" s="52">
        <v>4</v>
      </c>
      <c r="E118" s="52">
        <v>3.2412809999999999</v>
      </c>
      <c r="F118" s="52">
        <v>39.435589999999998</v>
      </c>
    </row>
    <row r="119" spans="1:6" x14ac:dyDescent="0.15">
      <c r="A119" s="52">
        <v>271284</v>
      </c>
      <c r="B119" s="52" t="s">
        <v>494</v>
      </c>
      <c r="C119" s="52" t="s">
        <v>187</v>
      </c>
      <c r="D119" s="52">
        <v>2</v>
      </c>
      <c r="E119" s="52">
        <v>2.0385279999999999</v>
      </c>
      <c r="F119" s="52">
        <v>24.80209</v>
      </c>
    </row>
    <row r="120" spans="1:6" x14ac:dyDescent="0.15">
      <c r="A120" s="52">
        <v>271403</v>
      </c>
      <c r="B120" s="52" t="s">
        <v>188</v>
      </c>
      <c r="C120" s="52" t="s">
        <v>494</v>
      </c>
      <c r="D120" s="52">
        <v>6</v>
      </c>
      <c r="E120" s="52">
        <v>0.71375719999999998</v>
      </c>
      <c r="F120" s="52">
        <v>8.6840460000000004</v>
      </c>
    </row>
    <row r="121" spans="1:6" x14ac:dyDescent="0.15">
      <c r="A121" s="52">
        <v>271411</v>
      </c>
      <c r="B121" s="52" t="s">
        <v>494</v>
      </c>
      <c r="C121" s="52" t="s">
        <v>189</v>
      </c>
      <c r="D121" s="52">
        <v>1</v>
      </c>
      <c r="E121" s="52">
        <v>0.68298550000000002</v>
      </c>
      <c r="F121" s="52">
        <v>8.3096569999999996</v>
      </c>
    </row>
    <row r="122" spans="1:6" x14ac:dyDescent="0.15">
      <c r="A122" s="52">
        <v>271420</v>
      </c>
      <c r="B122" s="52" t="s">
        <v>494</v>
      </c>
      <c r="C122" s="52" t="s">
        <v>190</v>
      </c>
      <c r="D122" s="52">
        <v>1</v>
      </c>
      <c r="E122" s="52">
        <v>0.80379389999999995</v>
      </c>
      <c r="F122" s="52">
        <v>9.7794919999999994</v>
      </c>
    </row>
    <row r="123" spans="1:6" x14ac:dyDescent="0.15">
      <c r="A123" s="52">
        <v>271438</v>
      </c>
      <c r="B123" s="52" t="s">
        <v>494</v>
      </c>
      <c r="C123" s="52" t="s">
        <v>191</v>
      </c>
      <c r="D123" s="52">
        <v>1</v>
      </c>
      <c r="E123" s="52">
        <v>1.1519410000000001</v>
      </c>
      <c r="F123" s="52">
        <v>14.015280000000001</v>
      </c>
    </row>
    <row r="124" spans="1:6" x14ac:dyDescent="0.15">
      <c r="A124" s="52">
        <v>271454</v>
      </c>
      <c r="B124" s="52" t="s">
        <v>494</v>
      </c>
      <c r="C124" s="52" t="s">
        <v>382</v>
      </c>
      <c r="D124" s="52">
        <v>1</v>
      </c>
      <c r="E124" s="52">
        <v>0.68495969999999995</v>
      </c>
      <c r="F124" s="52">
        <v>8.3336749999999995</v>
      </c>
    </row>
    <row r="125" spans="1:6" x14ac:dyDescent="0.15">
      <c r="A125" s="52">
        <v>271462</v>
      </c>
      <c r="B125" s="52" t="s">
        <v>494</v>
      </c>
      <c r="C125" s="52" t="s">
        <v>193</v>
      </c>
      <c r="D125" s="52">
        <v>2</v>
      </c>
      <c r="E125" s="52">
        <v>1.2584949999999999</v>
      </c>
      <c r="F125" s="52">
        <v>15.31169</v>
      </c>
    </row>
    <row r="126" spans="1:6" x14ac:dyDescent="0.15">
      <c r="A126" s="52">
        <v>272027</v>
      </c>
      <c r="B126" s="52" t="s">
        <v>273</v>
      </c>
      <c r="C126" s="52" t="s">
        <v>494</v>
      </c>
      <c r="D126" s="52">
        <v>3</v>
      </c>
      <c r="E126" s="52">
        <v>1.5238400000000001</v>
      </c>
      <c r="F126" s="52">
        <v>18.54006</v>
      </c>
    </row>
    <row r="127" spans="1:6" x14ac:dyDescent="0.15">
      <c r="A127" s="52">
        <v>272035</v>
      </c>
      <c r="B127" s="52" t="s">
        <v>194</v>
      </c>
      <c r="C127" s="52" t="s">
        <v>494</v>
      </c>
      <c r="D127" s="52">
        <v>4</v>
      </c>
      <c r="E127" s="52">
        <v>0.98528470000000001</v>
      </c>
      <c r="F127" s="52">
        <v>11.987629999999999</v>
      </c>
    </row>
    <row r="128" spans="1:6" x14ac:dyDescent="0.15">
      <c r="A128" s="52">
        <v>272043</v>
      </c>
      <c r="B128" s="52" t="s">
        <v>195</v>
      </c>
      <c r="C128" s="52" t="s">
        <v>494</v>
      </c>
      <c r="D128" s="52">
        <v>1</v>
      </c>
      <c r="E128" s="52">
        <v>0.96566110000000005</v>
      </c>
      <c r="F128" s="52">
        <v>11.74888</v>
      </c>
    </row>
    <row r="129" spans="1:6" x14ac:dyDescent="0.15">
      <c r="A129" s="52">
        <v>272051</v>
      </c>
      <c r="B129" s="52" t="s">
        <v>196</v>
      </c>
      <c r="C129" s="52" t="s">
        <v>494</v>
      </c>
      <c r="D129" s="52">
        <v>4</v>
      </c>
      <c r="E129" s="52">
        <v>1.07938</v>
      </c>
      <c r="F129" s="52">
        <v>13.13246</v>
      </c>
    </row>
    <row r="130" spans="1:6" x14ac:dyDescent="0.15">
      <c r="A130" s="52">
        <v>272060</v>
      </c>
      <c r="B130" s="52" t="s">
        <v>282</v>
      </c>
      <c r="C130" s="52" t="s">
        <v>494</v>
      </c>
      <c r="D130" s="52">
        <v>1</v>
      </c>
      <c r="E130" s="52">
        <v>1.328533</v>
      </c>
      <c r="F130" s="52">
        <v>16.163820000000001</v>
      </c>
    </row>
    <row r="131" spans="1:6" x14ac:dyDescent="0.15">
      <c r="A131" s="52">
        <v>272078</v>
      </c>
      <c r="B131" s="52" t="s">
        <v>197</v>
      </c>
      <c r="C131" s="52" t="s">
        <v>494</v>
      </c>
      <c r="D131" s="52">
        <v>3</v>
      </c>
      <c r="E131" s="52">
        <v>0.84850510000000001</v>
      </c>
      <c r="F131" s="52">
        <v>10.32348</v>
      </c>
    </row>
    <row r="132" spans="1:6" x14ac:dyDescent="0.15">
      <c r="A132" s="52">
        <v>272086</v>
      </c>
      <c r="B132" s="52" t="s">
        <v>198</v>
      </c>
      <c r="C132" s="52" t="s">
        <v>494</v>
      </c>
      <c r="D132" s="52">
        <v>4</v>
      </c>
      <c r="E132" s="52">
        <v>4.5487630000000001</v>
      </c>
      <c r="F132" s="52">
        <v>55.34328</v>
      </c>
    </row>
    <row r="133" spans="1:6" x14ac:dyDescent="0.15">
      <c r="A133" s="52">
        <v>272094</v>
      </c>
      <c r="B133" s="52" t="s">
        <v>199</v>
      </c>
      <c r="C133" s="52" t="s">
        <v>494</v>
      </c>
      <c r="D133" s="52">
        <v>3</v>
      </c>
      <c r="E133" s="52">
        <v>2.0818590000000001</v>
      </c>
      <c r="F133" s="52">
        <v>25.329280000000001</v>
      </c>
    </row>
    <row r="134" spans="1:6" x14ac:dyDescent="0.15">
      <c r="A134" s="52">
        <v>272108</v>
      </c>
      <c r="B134" s="52" t="s">
        <v>200</v>
      </c>
      <c r="C134" s="52" t="s">
        <v>494</v>
      </c>
      <c r="D134" s="52">
        <v>2</v>
      </c>
      <c r="E134" s="52">
        <v>0.49506299999999998</v>
      </c>
      <c r="F134" s="52">
        <v>6.0232659999999996</v>
      </c>
    </row>
    <row r="135" spans="1:6" x14ac:dyDescent="0.15">
      <c r="A135" s="52">
        <v>272116</v>
      </c>
      <c r="B135" s="52" t="s">
        <v>201</v>
      </c>
      <c r="C135" s="52" t="s">
        <v>494</v>
      </c>
      <c r="D135" s="52">
        <v>2</v>
      </c>
      <c r="E135" s="52">
        <v>0.71003819999999995</v>
      </c>
      <c r="F135" s="52">
        <v>8.6387979999999995</v>
      </c>
    </row>
    <row r="136" spans="1:6" x14ac:dyDescent="0.15">
      <c r="A136" s="52">
        <v>272124</v>
      </c>
      <c r="B136" s="52" t="s">
        <v>202</v>
      </c>
      <c r="C136" s="52" t="s">
        <v>494</v>
      </c>
      <c r="D136" s="52">
        <v>3</v>
      </c>
      <c r="E136" s="52">
        <v>1.1209</v>
      </c>
      <c r="F136" s="52">
        <v>13.63762</v>
      </c>
    </row>
    <row r="137" spans="1:6" x14ac:dyDescent="0.15">
      <c r="A137" s="52">
        <v>272159</v>
      </c>
      <c r="B137" s="52" t="s">
        <v>204</v>
      </c>
      <c r="C137" s="52" t="s">
        <v>494</v>
      </c>
      <c r="D137" s="52">
        <v>3</v>
      </c>
      <c r="E137" s="52">
        <v>1.272777</v>
      </c>
      <c r="F137" s="52">
        <v>15.48546</v>
      </c>
    </row>
    <row r="138" spans="1:6" x14ac:dyDescent="0.15">
      <c r="A138" s="52">
        <v>272167</v>
      </c>
      <c r="B138" s="52" t="s">
        <v>205</v>
      </c>
      <c r="C138" s="52" t="s">
        <v>494</v>
      </c>
      <c r="D138" s="52">
        <v>2</v>
      </c>
      <c r="E138" s="52">
        <v>1.8642799999999999</v>
      </c>
      <c r="F138" s="52">
        <v>22.682079999999999</v>
      </c>
    </row>
    <row r="139" spans="1:6" x14ac:dyDescent="0.15">
      <c r="A139" s="52">
        <v>272175</v>
      </c>
      <c r="B139" s="52" t="s">
        <v>206</v>
      </c>
      <c r="C139" s="52" t="s">
        <v>494</v>
      </c>
      <c r="D139" s="52">
        <v>1</v>
      </c>
      <c r="E139" s="52">
        <v>0.82757480000000005</v>
      </c>
      <c r="F139" s="52">
        <v>10.06883</v>
      </c>
    </row>
    <row r="140" spans="1:6" x14ac:dyDescent="0.15">
      <c r="A140" s="52">
        <v>272183</v>
      </c>
      <c r="B140" s="52" t="s">
        <v>207</v>
      </c>
      <c r="C140" s="52" t="s">
        <v>494</v>
      </c>
      <c r="D140" s="52">
        <v>2</v>
      </c>
      <c r="E140" s="52">
        <v>1.6424000000000001</v>
      </c>
      <c r="F140" s="52">
        <v>19.982530000000001</v>
      </c>
    </row>
    <row r="141" spans="1:6" x14ac:dyDescent="0.15">
      <c r="A141" s="52">
        <v>272191</v>
      </c>
      <c r="B141" s="52" t="s">
        <v>298</v>
      </c>
      <c r="C141" s="52" t="s">
        <v>494</v>
      </c>
      <c r="D141" s="52">
        <v>1</v>
      </c>
      <c r="E141" s="52">
        <v>0.53718390000000005</v>
      </c>
      <c r="F141" s="52">
        <v>6.5357370000000001</v>
      </c>
    </row>
    <row r="142" spans="1:6" x14ac:dyDescent="0.15">
      <c r="A142" s="52">
        <v>272213</v>
      </c>
      <c r="B142" s="52" t="s">
        <v>301</v>
      </c>
      <c r="C142" s="52" t="s">
        <v>494</v>
      </c>
      <c r="D142" s="52">
        <v>1</v>
      </c>
      <c r="E142" s="52">
        <v>1.426167</v>
      </c>
      <c r="F142" s="52">
        <v>17.351700000000001</v>
      </c>
    </row>
    <row r="143" spans="1:6" x14ac:dyDescent="0.15">
      <c r="A143" s="52">
        <v>272230</v>
      </c>
      <c r="B143" s="52" t="s">
        <v>171</v>
      </c>
      <c r="C143" s="52" t="s">
        <v>494</v>
      </c>
      <c r="D143" s="52">
        <v>2</v>
      </c>
      <c r="E143" s="52">
        <v>1.617704</v>
      </c>
      <c r="F143" s="52">
        <v>19.68207</v>
      </c>
    </row>
    <row r="144" spans="1:6" x14ac:dyDescent="0.15">
      <c r="A144" s="52">
        <v>272248</v>
      </c>
      <c r="B144" s="52" t="s">
        <v>210</v>
      </c>
      <c r="C144" s="52" t="s">
        <v>494</v>
      </c>
      <c r="D144" s="52">
        <v>2</v>
      </c>
      <c r="E144" s="52">
        <v>2.3418109999999999</v>
      </c>
      <c r="F144" s="52">
        <v>28.49203</v>
      </c>
    </row>
    <row r="145" spans="1:6" x14ac:dyDescent="0.15">
      <c r="A145" s="52">
        <v>272256</v>
      </c>
      <c r="B145" s="52" t="s">
        <v>211</v>
      </c>
      <c r="C145" s="52" t="s">
        <v>494</v>
      </c>
      <c r="D145" s="52">
        <v>1</v>
      </c>
      <c r="E145" s="52">
        <v>1.726162</v>
      </c>
      <c r="F145" s="52">
        <v>21.001629999999999</v>
      </c>
    </row>
    <row r="146" spans="1:6" x14ac:dyDescent="0.15">
      <c r="A146" s="52">
        <v>272264</v>
      </c>
      <c r="B146" s="52" t="s">
        <v>212</v>
      </c>
      <c r="C146" s="52" t="s">
        <v>494</v>
      </c>
      <c r="D146" s="52">
        <v>1</v>
      </c>
      <c r="E146" s="52">
        <v>1.5311360000000001</v>
      </c>
      <c r="F146" s="52">
        <v>18.628820000000001</v>
      </c>
    </row>
    <row r="147" spans="1:6" x14ac:dyDescent="0.15">
      <c r="A147" s="52">
        <v>272272</v>
      </c>
      <c r="B147" s="52" t="s">
        <v>213</v>
      </c>
      <c r="C147" s="52" t="s">
        <v>494</v>
      </c>
      <c r="D147" s="52">
        <v>8</v>
      </c>
      <c r="E147" s="52">
        <v>1.6262179999999999</v>
      </c>
      <c r="F147" s="52">
        <v>19.78565</v>
      </c>
    </row>
    <row r="148" spans="1:6" x14ac:dyDescent="0.15">
      <c r="A148" s="52">
        <v>272299</v>
      </c>
      <c r="B148" s="52" t="s">
        <v>215</v>
      </c>
      <c r="C148" s="52" t="s">
        <v>494</v>
      </c>
      <c r="D148" s="52">
        <v>1</v>
      </c>
      <c r="E148" s="52">
        <v>1.7923070000000001</v>
      </c>
      <c r="F148" s="52">
        <v>21.80641</v>
      </c>
    </row>
    <row r="149" spans="1:6" x14ac:dyDescent="0.15">
      <c r="A149" s="52">
        <v>273210</v>
      </c>
      <c r="B149" s="52" t="s">
        <v>316</v>
      </c>
      <c r="C149" s="52" t="s">
        <v>494</v>
      </c>
      <c r="D149" s="52">
        <v>1</v>
      </c>
      <c r="E149" s="52">
        <v>4.9937579999999997</v>
      </c>
      <c r="F149" s="52">
        <v>60.757390000000001</v>
      </c>
    </row>
    <row r="150" spans="1:6" x14ac:dyDescent="0.15">
      <c r="A150" s="52">
        <v>273619</v>
      </c>
      <c r="B150" s="52" t="s">
        <v>219</v>
      </c>
      <c r="C150" s="52" t="s">
        <v>494</v>
      </c>
      <c r="D150" s="52">
        <v>1</v>
      </c>
      <c r="E150" s="52">
        <v>2.2765040000000001</v>
      </c>
      <c r="F150" s="52">
        <v>27.697469999999999</v>
      </c>
    </row>
    <row r="151" spans="1:6" x14ac:dyDescent="0.15">
      <c r="A151" s="52"/>
      <c r="B151" s="52"/>
      <c r="C151" s="52"/>
      <c r="D151" s="52"/>
      <c r="E151" s="52"/>
      <c r="F151" s="52"/>
    </row>
    <row r="178" spans="1:6" x14ac:dyDescent="0.15">
      <c r="B178">
        <v>271004</v>
      </c>
      <c r="C178" t="s">
        <v>269</v>
      </c>
      <c r="D178">
        <v>37</v>
      </c>
      <c r="E178">
        <v>1.369137</v>
      </c>
      <c r="F178">
        <v>16.65784</v>
      </c>
    </row>
    <row r="179" spans="1:6" x14ac:dyDescent="0.15">
      <c r="B179">
        <v>271403</v>
      </c>
      <c r="C179" t="s">
        <v>271</v>
      </c>
      <c r="D179">
        <v>6</v>
      </c>
      <c r="E179">
        <v>0.71375719999999998</v>
      </c>
      <c r="F179">
        <v>8.6840460000000004</v>
      </c>
    </row>
    <row r="180" spans="1:6" x14ac:dyDescent="0.15">
      <c r="B180" s="52"/>
      <c r="C180" t="s">
        <v>429</v>
      </c>
      <c r="D180">
        <v>143</v>
      </c>
    </row>
    <row r="181" spans="1:6" x14ac:dyDescent="0.15">
      <c r="A181">
        <v>1</v>
      </c>
      <c r="B181" s="52">
        <v>2</v>
      </c>
      <c r="C181">
        <v>3</v>
      </c>
      <c r="D181">
        <v>4</v>
      </c>
      <c r="E181">
        <v>5</v>
      </c>
      <c r="F181">
        <v>6</v>
      </c>
    </row>
    <row r="183" spans="1:6" x14ac:dyDescent="0.15">
      <c r="A183">
        <v>270000</v>
      </c>
      <c r="B183" t="s">
        <v>333</v>
      </c>
      <c r="C183" t="s">
        <v>440</v>
      </c>
      <c r="D183">
        <v>100</v>
      </c>
      <c r="E183">
        <v>1.129121</v>
      </c>
      <c r="F183">
        <v>13.737640000000001</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28</v>
      </c>
      <c r="E8" s="52">
        <v>2.124873</v>
      </c>
      <c r="F8" s="52">
        <v>25.852620000000002</v>
      </c>
      <c r="G8" s="52">
        <v>0</v>
      </c>
      <c r="H8" s="52">
        <v>6</v>
      </c>
      <c r="I8" s="52">
        <v>4</v>
      </c>
      <c r="J8" s="52">
        <v>3</v>
      </c>
      <c r="K8" s="52">
        <v>5</v>
      </c>
      <c r="L8" s="52">
        <v>4</v>
      </c>
      <c r="M8" s="52">
        <v>5</v>
      </c>
      <c r="N8" s="52">
        <v>1</v>
      </c>
      <c r="O8" s="52">
        <v>0</v>
      </c>
      <c r="P8" s="52">
        <v>13</v>
      </c>
      <c r="Q8" s="52">
        <v>15</v>
      </c>
      <c r="R8" s="52">
        <v>0</v>
      </c>
      <c r="S8" s="52">
        <v>1</v>
      </c>
      <c r="T8" s="52">
        <v>5</v>
      </c>
      <c r="U8" s="52">
        <v>22</v>
      </c>
      <c r="V8" s="52">
        <v>2</v>
      </c>
      <c r="W8" s="52">
        <v>20</v>
      </c>
      <c r="X8" s="52">
        <v>0</v>
      </c>
      <c r="Y8" s="52">
        <v>2</v>
      </c>
      <c r="Z8" s="52">
        <v>11</v>
      </c>
      <c r="AA8" s="52">
        <v>7</v>
      </c>
      <c r="AB8" s="52">
        <v>0</v>
      </c>
      <c r="AC8" s="52">
        <v>9</v>
      </c>
      <c r="AD8" s="52">
        <v>8</v>
      </c>
      <c r="AE8" s="52">
        <v>2</v>
      </c>
      <c r="AF8" s="52">
        <v>4</v>
      </c>
      <c r="AG8" s="52">
        <v>0</v>
      </c>
      <c r="AH8" s="52">
        <v>5</v>
      </c>
      <c r="AI8" s="52">
        <v>0</v>
      </c>
      <c r="AJ8" s="52">
        <v>10</v>
      </c>
      <c r="AK8" s="52">
        <v>0</v>
      </c>
      <c r="AL8" s="52">
        <v>1</v>
      </c>
      <c r="AM8" s="52">
        <v>8</v>
      </c>
      <c r="AN8" s="52">
        <v>1</v>
      </c>
      <c r="AO8" s="52">
        <v>8</v>
      </c>
      <c r="AP8" s="52">
        <v>0</v>
      </c>
      <c r="AQ8" s="52">
        <v>5</v>
      </c>
      <c r="AR8" s="52">
        <v>2</v>
      </c>
      <c r="AS8" s="52">
        <v>1</v>
      </c>
      <c r="AT8" s="52">
        <v>3</v>
      </c>
      <c r="AU8" s="52">
        <v>2</v>
      </c>
      <c r="AV8" s="52">
        <v>2</v>
      </c>
      <c r="AW8" s="52">
        <v>0</v>
      </c>
      <c r="AX8" s="52">
        <v>3</v>
      </c>
      <c r="AY8" s="52">
        <v>1</v>
      </c>
      <c r="AZ8" s="52">
        <v>1</v>
      </c>
      <c r="BA8" s="52">
        <v>2</v>
      </c>
      <c r="BB8" s="52">
        <v>2</v>
      </c>
      <c r="BC8" s="52">
        <v>4</v>
      </c>
      <c r="BD8" s="52">
        <v>6</v>
      </c>
      <c r="BE8" s="52">
        <v>5</v>
      </c>
      <c r="BF8" s="52">
        <v>6</v>
      </c>
      <c r="BG8" s="52">
        <v>2</v>
      </c>
      <c r="BH8" s="52">
        <v>2</v>
      </c>
      <c r="BI8" s="52">
        <v>3</v>
      </c>
      <c r="BJ8" s="52">
        <v>3</v>
      </c>
      <c r="BK8" s="52">
        <v>1</v>
      </c>
      <c r="BL8" s="52">
        <v>4</v>
      </c>
      <c r="BM8" s="52">
        <v>17</v>
      </c>
      <c r="BN8" s="52">
        <v>7</v>
      </c>
      <c r="BO8" s="52">
        <v>3</v>
      </c>
      <c r="BP8" s="52">
        <v>2</v>
      </c>
      <c r="BQ8" s="52">
        <v>1</v>
      </c>
      <c r="BR8" s="52">
        <v>1</v>
      </c>
      <c r="BS8" s="52">
        <v>5</v>
      </c>
      <c r="BT8" s="52">
        <v>3</v>
      </c>
      <c r="BU8" s="52">
        <v>22</v>
      </c>
      <c r="BV8" s="52">
        <v>3</v>
      </c>
    </row>
    <row r="9" spans="1:74" s="52" customFormat="1" x14ac:dyDescent="0.15">
      <c r="A9" s="52">
        <v>271039</v>
      </c>
      <c r="B9" s="52" t="s">
        <v>494</v>
      </c>
      <c r="C9" s="52" t="s">
        <v>173</v>
      </c>
      <c r="D9" s="52">
        <v>1</v>
      </c>
      <c r="E9" s="52">
        <v>2.8115160000000001</v>
      </c>
      <c r="F9" s="52">
        <v>34.206780000000002</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6.0793970000000002</v>
      </c>
      <c r="F10" s="52">
        <v>73.965999999999994</v>
      </c>
      <c r="G10" s="52">
        <v>0</v>
      </c>
      <c r="H10" s="52">
        <v>0</v>
      </c>
      <c r="I10" s="52">
        <v>0</v>
      </c>
      <c r="J10" s="52">
        <v>0</v>
      </c>
      <c r="K10" s="52">
        <v>0</v>
      </c>
      <c r="L10" s="52">
        <v>2</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1</v>
      </c>
      <c r="BC10" s="52">
        <v>1</v>
      </c>
      <c r="BD10" s="52">
        <v>0</v>
      </c>
      <c r="BE10" s="52">
        <v>2</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4</v>
      </c>
      <c r="E11" s="52">
        <v>8.5658609999999999</v>
      </c>
      <c r="F11" s="52">
        <v>104.218</v>
      </c>
      <c r="G11" s="52">
        <v>0</v>
      </c>
      <c r="H11" s="52">
        <v>1</v>
      </c>
      <c r="I11" s="52">
        <v>0</v>
      </c>
      <c r="J11" s="52">
        <v>2</v>
      </c>
      <c r="K11" s="52">
        <v>0</v>
      </c>
      <c r="L11" s="52">
        <v>0</v>
      </c>
      <c r="M11" s="52">
        <v>1</v>
      </c>
      <c r="N11" s="52">
        <v>0</v>
      </c>
      <c r="O11" s="52">
        <v>0</v>
      </c>
      <c r="P11" s="52">
        <v>0</v>
      </c>
      <c r="Q11" s="52">
        <v>4</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1</v>
      </c>
      <c r="AV11" s="52">
        <v>0</v>
      </c>
      <c r="AW11" s="52">
        <v>0</v>
      </c>
      <c r="AX11" s="52">
        <v>0</v>
      </c>
      <c r="AY11" s="52">
        <v>0</v>
      </c>
      <c r="AZ11" s="52">
        <v>0</v>
      </c>
      <c r="BA11" s="52">
        <v>0</v>
      </c>
      <c r="BB11" s="52">
        <v>1</v>
      </c>
      <c r="BC11" s="52">
        <v>1</v>
      </c>
      <c r="BD11" s="52">
        <v>1</v>
      </c>
      <c r="BE11" s="52">
        <v>1</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2.5020639999999998</v>
      </c>
      <c r="F12" s="52">
        <v>30.441780000000001</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1</v>
      </c>
      <c r="E13" s="52">
        <v>3.083755</v>
      </c>
      <c r="F13" s="52">
        <v>37.519019999999998</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2.9087519999999998</v>
      </c>
      <c r="F14" s="52">
        <v>35.38982</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2</v>
      </c>
      <c r="E15" s="52">
        <v>4.1371890000000002</v>
      </c>
      <c r="F15" s="52">
        <v>50.335799999999999</v>
      </c>
      <c r="G15" s="52">
        <v>0</v>
      </c>
      <c r="H15" s="52">
        <v>0</v>
      </c>
      <c r="I15" s="52">
        <v>1</v>
      </c>
      <c r="J15" s="52">
        <v>0</v>
      </c>
      <c r="K15" s="52">
        <v>0</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1</v>
      </c>
      <c r="AZ15" s="52">
        <v>0</v>
      </c>
      <c r="BA15" s="52">
        <v>0</v>
      </c>
      <c r="BB15" s="52">
        <v>0</v>
      </c>
      <c r="BC15" s="52">
        <v>0</v>
      </c>
      <c r="BD15" s="52">
        <v>2</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3</v>
      </c>
      <c r="E16" s="52">
        <v>4.866733</v>
      </c>
      <c r="F16" s="52">
        <v>59.211910000000003</v>
      </c>
      <c r="G16" s="52">
        <v>0</v>
      </c>
      <c r="H16" s="52">
        <v>1</v>
      </c>
      <c r="I16" s="52">
        <v>0</v>
      </c>
      <c r="J16" s="52">
        <v>0</v>
      </c>
      <c r="K16" s="52">
        <v>0</v>
      </c>
      <c r="L16" s="52">
        <v>0</v>
      </c>
      <c r="M16" s="52">
        <v>2</v>
      </c>
      <c r="N16" s="52">
        <v>0</v>
      </c>
      <c r="O16" s="52">
        <v>0</v>
      </c>
      <c r="P16" s="52">
        <v>3</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1</v>
      </c>
      <c r="AS16" s="52">
        <v>0</v>
      </c>
      <c r="AT16" s="52">
        <v>1</v>
      </c>
      <c r="AU16" s="52">
        <v>0</v>
      </c>
      <c r="AV16" s="52">
        <v>0</v>
      </c>
      <c r="AW16" s="52">
        <v>0</v>
      </c>
      <c r="AX16" s="52">
        <v>0</v>
      </c>
      <c r="AY16" s="52">
        <v>0</v>
      </c>
      <c r="AZ16" s="52">
        <v>0</v>
      </c>
      <c r="BA16" s="52">
        <v>0</v>
      </c>
      <c r="BB16" s="52">
        <v>0</v>
      </c>
      <c r="BC16" s="52">
        <v>0</v>
      </c>
      <c r="BD16" s="52">
        <v>1</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1</v>
      </c>
      <c r="E17" s="52">
        <v>1.230073</v>
      </c>
      <c r="F17" s="52">
        <v>14.96589</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2</v>
      </c>
      <c r="E18" s="52">
        <v>2.776891</v>
      </c>
      <c r="F18" s="52">
        <v>33.785499999999999</v>
      </c>
      <c r="G18" s="52">
        <v>0</v>
      </c>
      <c r="H18" s="52">
        <v>2</v>
      </c>
      <c r="I18" s="52">
        <v>0</v>
      </c>
      <c r="J18" s="52">
        <v>0</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1</v>
      </c>
      <c r="AY18" s="52">
        <v>0</v>
      </c>
      <c r="AZ18" s="52">
        <v>0</v>
      </c>
      <c r="BA18" s="52">
        <v>0</v>
      </c>
      <c r="BB18" s="52">
        <v>0</v>
      </c>
      <c r="BC18" s="52">
        <v>0</v>
      </c>
      <c r="BD18" s="52">
        <v>1</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4</v>
      </c>
      <c r="E19" s="52">
        <v>6.4379059999999999</v>
      </c>
      <c r="F19" s="52">
        <v>78.327860000000001</v>
      </c>
      <c r="G19" s="52">
        <v>0</v>
      </c>
      <c r="H19" s="52">
        <v>1</v>
      </c>
      <c r="I19" s="52">
        <v>2</v>
      </c>
      <c r="J19" s="52">
        <v>0</v>
      </c>
      <c r="K19" s="52">
        <v>0</v>
      </c>
      <c r="L19" s="52">
        <v>0</v>
      </c>
      <c r="M19" s="52">
        <v>1</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1</v>
      </c>
      <c r="AY19" s="52">
        <v>0</v>
      </c>
      <c r="AZ19" s="52">
        <v>0</v>
      </c>
      <c r="BA19" s="52">
        <v>1</v>
      </c>
      <c r="BB19" s="52">
        <v>0</v>
      </c>
      <c r="BC19" s="52">
        <v>1</v>
      </c>
      <c r="BD19" s="52">
        <v>1</v>
      </c>
      <c r="BE19" s="52">
        <v>0</v>
      </c>
      <c r="BF19" s="52">
        <v>0</v>
      </c>
      <c r="BG19" s="52">
        <v>0</v>
      </c>
      <c r="BH19" s="52">
        <v>2</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1</v>
      </c>
      <c r="E20" s="52">
        <v>1.1336580000000001</v>
      </c>
      <c r="F20" s="52">
        <v>13.79284</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1.6962379999999999</v>
      </c>
      <c r="F21" s="52">
        <v>20.637560000000001</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1.0625070000000001</v>
      </c>
      <c r="F22" s="52">
        <v>12.92717</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1</v>
      </c>
      <c r="E23" s="52">
        <v>1.626069</v>
      </c>
      <c r="F23" s="52">
        <v>19.783840000000001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2</v>
      </c>
      <c r="E24" s="52">
        <v>4.298025</v>
      </c>
      <c r="F24" s="52">
        <v>52.292639999999999</v>
      </c>
      <c r="G24" s="52">
        <v>0</v>
      </c>
      <c r="H24" s="52">
        <v>0</v>
      </c>
      <c r="I24" s="52">
        <v>0</v>
      </c>
      <c r="J24" s="52">
        <v>0</v>
      </c>
      <c r="K24" s="52">
        <v>1</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1</v>
      </c>
      <c r="AW24" s="52">
        <v>0</v>
      </c>
      <c r="AX24" s="52">
        <v>0</v>
      </c>
      <c r="AY24" s="52">
        <v>0</v>
      </c>
      <c r="AZ24" s="52">
        <v>0</v>
      </c>
      <c r="BA24" s="52">
        <v>0</v>
      </c>
      <c r="BB24" s="52">
        <v>0</v>
      </c>
      <c r="BC24" s="52">
        <v>0</v>
      </c>
      <c r="BD24" s="52">
        <v>0</v>
      </c>
      <c r="BE24" s="52">
        <v>0</v>
      </c>
      <c r="BF24" s="52">
        <v>1</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10</v>
      </c>
      <c r="E25" s="52">
        <v>2.4837750000000001</v>
      </c>
      <c r="F25" s="52">
        <v>30.219259999999998</v>
      </c>
      <c r="G25" s="52">
        <v>0</v>
      </c>
      <c r="H25" s="52">
        <v>0</v>
      </c>
      <c r="I25" s="52">
        <v>1</v>
      </c>
      <c r="J25" s="52">
        <v>2</v>
      </c>
      <c r="K25" s="52">
        <v>1</v>
      </c>
      <c r="L25" s="52">
        <v>2</v>
      </c>
      <c r="M25" s="52">
        <v>2</v>
      </c>
      <c r="N25" s="52">
        <v>2</v>
      </c>
      <c r="O25" s="52">
        <v>0</v>
      </c>
      <c r="P25" s="52">
        <v>10</v>
      </c>
      <c r="Q25" s="52">
        <v>0</v>
      </c>
      <c r="R25" s="52">
        <v>0</v>
      </c>
      <c r="S25" s="52">
        <v>1</v>
      </c>
      <c r="T25" s="52">
        <v>3</v>
      </c>
      <c r="U25" s="52">
        <v>6</v>
      </c>
      <c r="V25" s="52">
        <v>0</v>
      </c>
      <c r="W25" s="52">
        <v>6</v>
      </c>
      <c r="X25" s="52">
        <v>0</v>
      </c>
      <c r="Y25" s="52">
        <v>0</v>
      </c>
      <c r="Z25" s="52">
        <v>5</v>
      </c>
      <c r="AA25" s="52">
        <v>1</v>
      </c>
      <c r="AB25" s="52">
        <v>0</v>
      </c>
      <c r="AC25" s="52">
        <v>5</v>
      </c>
      <c r="AD25" s="52">
        <v>2</v>
      </c>
      <c r="AE25" s="52">
        <v>1</v>
      </c>
      <c r="AF25" s="52">
        <v>0</v>
      </c>
      <c r="AG25" s="52">
        <v>0</v>
      </c>
      <c r="AH25" s="52">
        <v>2</v>
      </c>
      <c r="AI25" s="52">
        <v>0</v>
      </c>
      <c r="AJ25" s="52">
        <v>7</v>
      </c>
      <c r="AK25" s="52">
        <v>1</v>
      </c>
      <c r="AL25" s="52">
        <v>0</v>
      </c>
      <c r="AM25" s="52">
        <v>2</v>
      </c>
      <c r="AN25" s="52">
        <v>0</v>
      </c>
      <c r="AO25" s="52">
        <v>0</v>
      </c>
      <c r="AP25" s="52">
        <v>0</v>
      </c>
      <c r="AQ25" s="52">
        <v>1</v>
      </c>
      <c r="AR25" s="52">
        <v>1</v>
      </c>
      <c r="AS25" s="52">
        <v>0</v>
      </c>
      <c r="AT25" s="52">
        <v>0</v>
      </c>
      <c r="AU25" s="52">
        <v>2</v>
      </c>
      <c r="AV25" s="52">
        <v>1</v>
      </c>
      <c r="AW25" s="52">
        <v>2</v>
      </c>
      <c r="AX25" s="52">
        <v>1</v>
      </c>
      <c r="AY25" s="52">
        <v>0</v>
      </c>
      <c r="AZ25" s="52">
        <v>0</v>
      </c>
      <c r="BA25" s="52">
        <v>1</v>
      </c>
      <c r="BB25" s="52">
        <v>1</v>
      </c>
      <c r="BC25" s="52">
        <v>0</v>
      </c>
      <c r="BD25" s="52">
        <v>3</v>
      </c>
      <c r="BE25" s="52">
        <v>1</v>
      </c>
      <c r="BF25" s="52">
        <v>3</v>
      </c>
      <c r="BG25" s="52">
        <v>0</v>
      </c>
      <c r="BH25" s="52">
        <v>0</v>
      </c>
      <c r="BI25" s="52">
        <v>2</v>
      </c>
      <c r="BJ25" s="52">
        <v>1</v>
      </c>
      <c r="BK25" s="52">
        <v>0</v>
      </c>
      <c r="BL25" s="52">
        <v>3</v>
      </c>
      <c r="BM25" s="52">
        <v>10</v>
      </c>
      <c r="BN25" s="52">
        <v>1</v>
      </c>
      <c r="BO25" s="52">
        <v>0</v>
      </c>
      <c r="BP25" s="52">
        <v>0</v>
      </c>
      <c r="BQ25" s="52">
        <v>0</v>
      </c>
      <c r="BR25" s="52">
        <v>0</v>
      </c>
      <c r="BS25" s="52">
        <v>0</v>
      </c>
      <c r="BT25" s="52">
        <v>1</v>
      </c>
      <c r="BU25" s="52">
        <v>9</v>
      </c>
      <c r="BV25" s="52">
        <v>0</v>
      </c>
    </row>
    <row r="26" spans="1:74" s="52" customFormat="1" x14ac:dyDescent="0.15">
      <c r="A26" s="52">
        <v>271446</v>
      </c>
      <c r="B26" s="52" t="s">
        <v>494</v>
      </c>
      <c r="C26" s="52" t="s">
        <v>192</v>
      </c>
      <c r="D26" s="52">
        <v>1</v>
      </c>
      <c r="E26" s="52">
        <v>1.493897</v>
      </c>
      <c r="F26" s="52">
        <v>18.175750000000001</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271454</v>
      </c>
      <c r="B27" s="52" t="s">
        <v>494</v>
      </c>
      <c r="C27" s="52" t="s">
        <v>382</v>
      </c>
      <c r="D27" s="52">
        <v>4</v>
      </c>
      <c r="E27" s="52">
        <v>5.9282969999999997</v>
      </c>
      <c r="F27" s="52">
        <v>72.127619999999993</v>
      </c>
      <c r="G27" s="52">
        <v>0</v>
      </c>
      <c r="H27" s="52">
        <v>0</v>
      </c>
      <c r="I27" s="52">
        <v>0</v>
      </c>
      <c r="J27" s="52">
        <v>2</v>
      </c>
      <c r="K27" s="52">
        <v>1</v>
      </c>
      <c r="L27" s="52">
        <v>0</v>
      </c>
      <c r="M27" s="52">
        <v>1</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1</v>
      </c>
      <c r="AV27" s="52">
        <v>0</v>
      </c>
      <c r="AW27" s="52">
        <v>0</v>
      </c>
      <c r="AX27" s="52">
        <v>1</v>
      </c>
      <c r="AY27" s="52">
        <v>0</v>
      </c>
      <c r="AZ27" s="52">
        <v>0</v>
      </c>
      <c r="BA27" s="52">
        <v>0</v>
      </c>
      <c r="BB27" s="52">
        <v>1</v>
      </c>
      <c r="BC27" s="52">
        <v>0</v>
      </c>
      <c r="BD27" s="52">
        <v>0</v>
      </c>
      <c r="BE27" s="52">
        <v>0</v>
      </c>
      <c r="BF27" s="52">
        <v>1</v>
      </c>
      <c r="BG27" s="52">
        <v>0</v>
      </c>
      <c r="BH27" s="52">
        <v>0</v>
      </c>
      <c r="BI27" s="52">
        <v>2</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494</v>
      </c>
      <c r="C28" s="52" t="s">
        <v>193</v>
      </c>
      <c r="D28" s="52">
        <v>4</v>
      </c>
      <c r="E28" s="52">
        <v>5.2631579999999998</v>
      </c>
      <c r="F28" s="52">
        <v>64.035089999999997</v>
      </c>
      <c r="G28" s="52">
        <v>0</v>
      </c>
      <c r="H28" s="52">
        <v>0</v>
      </c>
      <c r="I28" s="52">
        <v>1</v>
      </c>
      <c r="J28" s="52">
        <v>0</v>
      </c>
      <c r="K28" s="52">
        <v>0</v>
      </c>
      <c r="L28" s="52">
        <v>2</v>
      </c>
      <c r="M28" s="52">
        <v>1</v>
      </c>
      <c r="N28" s="52">
        <v>0</v>
      </c>
      <c r="O28" s="52">
        <v>0</v>
      </c>
      <c r="P28" s="52">
        <v>4</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1</v>
      </c>
      <c r="AV28" s="52">
        <v>0</v>
      </c>
      <c r="AW28" s="52">
        <v>1</v>
      </c>
      <c r="AX28" s="52">
        <v>0</v>
      </c>
      <c r="AY28" s="52">
        <v>0</v>
      </c>
      <c r="AZ28" s="52">
        <v>0</v>
      </c>
      <c r="BA28" s="52">
        <v>1</v>
      </c>
      <c r="BB28" s="52">
        <v>0</v>
      </c>
      <c r="BC28" s="52">
        <v>0</v>
      </c>
      <c r="BD28" s="52">
        <v>3</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494</v>
      </c>
      <c r="C29" s="52" t="s">
        <v>574</v>
      </c>
      <c r="D29" s="52">
        <v>1</v>
      </c>
      <c r="E29" s="52">
        <v>5.2823409999999997</v>
      </c>
      <c r="F29" s="52">
        <v>64.268479999999997</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1</v>
      </c>
      <c r="E30" s="52">
        <v>1.065939</v>
      </c>
      <c r="F30" s="52">
        <v>12.968920000000001</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3</v>
      </c>
      <c r="E31" s="52">
        <v>1.551213</v>
      </c>
      <c r="F31" s="52">
        <v>18.873090000000001</v>
      </c>
      <c r="G31" s="52">
        <v>0</v>
      </c>
      <c r="H31" s="52">
        <v>0</v>
      </c>
      <c r="I31" s="52">
        <v>1</v>
      </c>
      <c r="J31" s="52">
        <v>2</v>
      </c>
      <c r="K31" s="52">
        <v>0</v>
      </c>
      <c r="L31" s="52">
        <v>0</v>
      </c>
      <c r="M31" s="52">
        <v>0</v>
      </c>
      <c r="N31" s="52">
        <v>0</v>
      </c>
      <c r="O31" s="52">
        <v>0</v>
      </c>
      <c r="P31" s="52">
        <v>3</v>
      </c>
      <c r="Q31" s="52">
        <v>0</v>
      </c>
      <c r="R31" s="52">
        <v>0</v>
      </c>
      <c r="S31" s="52">
        <v>0</v>
      </c>
      <c r="T31" s="52">
        <v>2</v>
      </c>
      <c r="U31" s="52">
        <v>1</v>
      </c>
      <c r="V31" s="52">
        <v>0</v>
      </c>
      <c r="W31" s="52">
        <v>1</v>
      </c>
      <c r="X31" s="52">
        <v>0</v>
      </c>
      <c r="Y31" s="52">
        <v>0</v>
      </c>
      <c r="Z31" s="52">
        <v>1</v>
      </c>
      <c r="AA31" s="52">
        <v>0</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0</v>
      </c>
      <c r="AR31" s="52">
        <v>0</v>
      </c>
      <c r="AS31" s="52">
        <v>0</v>
      </c>
      <c r="AT31" s="52">
        <v>0</v>
      </c>
      <c r="AU31" s="52">
        <v>1</v>
      </c>
      <c r="AV31" s="52">
        <v>0</v>
      </c>
      <c r="AW31" s="52">
        <v>0</v>
      </c>
      <c r="AX31" s="52">
        <v>1</v>
      </c>
      <c r="AY31" s="52">
        <v>0</v>
      </c>
      <c r="AZ31" s="52">
        <v>0</v>
      </c>
      <c r="BA31" s="52">
        <v>0</v>
      </c>
      <c r="BB31" s="52">
        <v>0</v>
      </c>
      <c r="BC31" s="52">
        <v>1</v>
      </c>
      <c r="BD31" s="52">
        <v>1</v>
      </c>
      <c r="BE31" s="52">
        <v>0</v>
      </c>
      <c r="BF31" s="52">
        <v>0</v>
      </c>
      <c r="BG31" s="52">
        <v>0</v>
      </c>
      <c r="BH31" s="52">
        <v>1</v>
      </c>
      <c r="BI31" s="52">
        <v>0</v>
      </c>
      <c r="BJ31" s="52">
        <v>1</v>
      </c>
      <c r="BK31" s="52">
        <v>0</v>
      </c>
      <c r="BL31" s="52">
        <v>1</v>
      </c>
      <c r="BM31" s="52">
        <v>2</v>
      </c>
      <c r="BN31" s="52">
        <v>0</v>
      </c>
      <c r="BO31" s="52">
        <v>2</v>
      </c>
      <c r="BP31" s="52">
        <v>0</v>
      </c>
      <c r="BQ31" s="52">
        <v>0</v>
      </c>
      <c r="BR31" s="52">
        <v>1</v>
      </c>
      <c r="BS31" s="52">
        <v>0</v>
      </c>
      <c r="BT31" s="52">
        <v>1</v>
      </c>
      <c r="BU31" s="52">
        <v>0</v>
      </c>
      <c r="BV31" s="52">
        <v>2</v>
      </c>
    </row>
    <row r="32" spans="1:74" s="52" customFormat="1" x14ac:dyDescent="0.15">
      <c r="A32" s="52">
        <v>272051</v>
      </c>
      <c r="B32" s="52" t="s">
        <v>196</v>
      </c>
      <c r="C32" s="52" t="s">
        <v>494</v>
      </c>
      <c r="D32" s="52">
        <v>3</v>
      </c>
      <c r="E32" s="52">
        <v>1.682652</v>
      </c>
      <c r="F32" s="52">
        <v>20.472270000000002</v>
      </c>
      <c r="G32" s="52">
        <v>0</v>
      </c>
      <c r="H32" s="52">
        <v>1</v>
      </c>
      <c r="I32" s="52">
        <v>2</v>
      </c>
      <c r="J32" s="52">
        <v>0</v>
      </c>
      <c r="K32" s="52">
        <v>0</v>
      </c>
      <c r="L32" s="52">
        <v>0</v>
      </c>
      <c r="M32" s="52">
        <v>0</v>
      </c>
      <c r="N32" s="52">
        <v>0</v>
      </c>
      <c r="O32" s="52">
        <v>0</v>
      </c>
      <c r="P32" s="52">
        <v>1</v>
      </c>
      <c r="Q32" s="52">
        <v>2</v>
      </c>
      <c r="R32" s="52">
        <v>0</v>
      </c>
      <c r="S32" s="52">
        <v>0</v>
      </c>
      <c r="T32" s="52">
        <v>3</v>
      </c>
      <c r="U32" s="52">
        <v>0</v>
      </c>
      <c r="V32" s="52">
        <v>0</v>
      </c>
      <c r="W32" s="52">
        <v>0</v>
      </c>
      <c r="X32" s="52">
        <v>0</v>
      </c>
      <c r="Y32" s="52">
        <v>0</v>
      </c>
      <c r="Z32" s="52">
        <v>0</v>
      </c>
      <c r="AA32" s="52">
        <v>0</v>
      </c>
      <c r="AB32" s="52">
        <v>0</v>
      </c>
      <c r="AC32" s="52">
        <v>3</v>
      </c>
      <c r="AD32" s="52">
        <v>0</v>
      </c>
      <c r="AE32" s="52">
        <v>0</v>
      </c>
      <c r="AF32" s="52">
        <v>0</v>
      </c>
      <c r="AG32" s="52">
        <v>0</v>
      </c>
      <c r="AH32" s="52">
        <v>0</v>
      </c>
      <c r="AI32" s="52">
        <v>0</v>
      </c>
      <c r="AJ32" s="52">
        <v>2</v>
      </c>
      <c r="AK32" s="52">
        <v>0</v>
      </c>
      <c r="AL32" s="52">
        <v>0</v>
      </c>
      <c r="AM32" s="52">
        <v>0</v>
      </c>
      <c r="AN32" s="52">
        <v>0</v>
      </c>
      <c r="AO32" s="52">
        <v>1</v>
      </c>
      <c r="AP32" s="52">
        <v>0</v>
      </c>
      <c r="AQ32" s="52">
        <v>0</v>
      </c>
      <c r="AR32" s="52">
        <v>0</v>
      </c>
      <c r="AS32" s="52">
        <v>0</v>
      </c>
      <c r="AT32" s="52">
        <v>0</v>
      </c>
      <c r="AU32" s="52">
        <v>0</v>
      </c>
      <c r="AV32" s="52">
        <v>0</v>
      </c>
      <c r="AW32" s="52">
        <v>0</v>
      </c>
      <c r="AX32" s="52">
        <v>0</v>
      </c>
      <c r="AY32" s="52">
        <v>0</v>
      </c>
      <c r="AZ32" s="52">
        <v>2</v>
      </c>
      <c r="BA32" s="52">
        <v>0</v>
      </c>
      <c r="BB32" s="52">
        <v>0</v>
      </c>
      <c r="BC32" s="52">
        <v>1</v>
      </c>
      <c r="BD32" s="52">
        <v>1</v>
      </c>
      <c r="BE32" s="52">
        <v>0</v>
      </c>
      <c r="BF32" s="52">
        <v>0</v>
      </c>
      <c r="BG32" s="52">
        <v>0</v>
      </c>
      <c r="BH32" s="52">
        <v>1</v>
      </c>
      <c r="BI32" s="52">
        <v>1</v>
      </c>
      <c r="BJ32" s="52">
        <v>0</v>
      </c>
      <c r="BK32" s="52">
        <v>0</v>
      </c>
      <c r="BL32" s="52">
        <v>1</v>
      </c>
      <c r="BM32" s="52">
        <v>1</v>
      </c>
      <c r="BN32" s="52">
        <v>1</v>
      </c>
      <c r="BO32" s="52">
        <v>1</v>
      </c>
      <c r="BP32" s="52">
        <v>2</v>
      </c>
      <c r="BQ32" s="52">
        <v>0</v>
      </c>
      <c r="BR32" s="52">
        <v>0</v>
      </c>
      <c r="BS32" s="52">
        <v>0</v>
      </c>
      <c r="BT32" s="52">
        <v>1</v>
      </c>
      <c r="BU32" s="52">
        <v>2</v>
      </c>
      <c r="BV32" s="52">
        <v>0</v>
      </c>
    </row>
    <row r="33" spans="1:74" s="52" customFormat="1" x14ac:dyDescent="0.15">
      <c r="A33" s="52">
        <v>272060</v>
      </c>
      <c r="B33" s="52" t="s">
        <v>282</v>
      </c>
      <c r="C33" s="52" t="s">
        <v>494</v>
      </c>
      <c r="D33" s="52">
        <v>1</v>
      </c>
      <c r="E33" s="52">
        <v>2.7949350000000002</v>
      </c>
      <c r="F33" s="52">
        <v>34.005049999999997</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0</v>
      </c>
      <c r="BB33" s="52">
        <v>0</v>
      </c>
      <c r="BC33" s="52">
        <v>0</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494</v>
      </c>
      <c r="D34" s="52">
        <v>3</v>
      </c>
      <c r="E34" s="52">
        <v>1.7786630000000001</v>
      </c>
      <c r="F34" s="52">
        <v>21.6404</v>
      </c>
      <c r="G34" s="52">
        <v>0</v>
      </c>
      <c r="H34" s="52">
        <v>1</v>
      </c>
      <c r="I34" s="52">
        <v>0</v>
      </c>
      <c r="J34" s="52">
        <v>1</v>
      </c>
      <c r="K34" s="52">
        <v>1</v>
      </c>
      <c r="L34" s="52">
        <v>0</v>
      </c>
      <c r="M34" s="52">
        <v>0</v>
      </c>
      <c r="N34" s="52">
        <v>0</v>
      </c>
      <c r="O34" s="52">
        <v>0</v>
      </c>
      <c r="P34" s="52">
        <v>0</v>
      </c>
      <c r="Q34" s="52">
        <v>3</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1</v>
      </c>
      <c r="AX34" s="52">
        <v>0</v>
      </c>
      <c r="AY34" s="52">
        <v>0</v>
      </c>
      <c r="AZ34" s="52">
        <v>0</v>
      </c>
      <c r="BA34" s="52">
        <v>0</v>
      </c>
      <c r="BB34" s="52">
        <v>0</v>
      </c>
      <c r="BC34" s="52">
        <v>1</v>
      </c>
      <c r="BD34" s="52">
        <v>0</v>
      </c>
      <c r="BE34" s="52">
        <v>0</v>
      </c>
      <c r="BF34" s="52">
        <v>1</v>
      </c>
      <c r="BG34" s="52">
        <v>0</v>
      </c>
      <c r="BH34" s="52">
        <v>0</v>
      </c>
      <c r="BI34" s="52">
        <v>0</v>
      </c>
      <c r="BJ34" s="52">
        <v>1</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494</v>
      </c>
      <c r="D35" s="52">
        <v>1</v>
      </c>
      <c r="E35" s="52">
        <v>2.3798759999999999</v>
      </c>
      <c r="F35" s="52">
        <v>28.95515</v>
      </c>
      <c r="G35" s="52">
        <v>0</v>
      </c>
      <c r="H35" s="52">
        <v>1</v>
      </c>
      <c r="I35" s="52">
        <v>0</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1</v>
      </c>
      <c r="E36" s="52">
        <v>1.4330959999999999</v>
      </c>
      <c r="F36" s="52">
        <v>17.436</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4</v>
      </c>
      <c r="E37" s="52">
        <v>2.066681</v>
      </c>
      <c r="F37" s="52">
        <v>25.14462</v>
      </c>
      <c r="G37" s="52">
        <v>0</v>
      </c>
      <c r="H37" s="52">
        <v>2</v>
      </c>
      <c r="I37" s="52">
        <v>0</v>
      </c>
      <c r="J37" s="52">
        <v>2</v>
      </c>
      <c r="K37" s="52">
        <v>0</v>
      </c>
      <c r="L37" s="52">
        <v>0</v>
      </c>
      <c r="M37" s="52">
        <v>0</v>
      </c>
      <c r="N37" s="52">
        <v>0</v>
      </c>
      <c r="O37" s="52">
        <v>0</v>
      </c>
      <c r="P37" s="52">
        <v>2</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2</v>
      </c>
      <c r="AS37" s="52">
        <v>0</v>
      </c>
      <c r="AT37" s="52">
        <v>0</v>
      </c>
      <c r="AU37" s="52">
        <v>0</v>
      </c>
      <c r="AV37" s="52">
        <v>0</v>
      </c>
      <c r="AW37" s="52">
        <v>0</v>
      </c>
      <c r="AX37" s="52">
        <v>0</v>
      </c>
      <c r="AY37" s="52">
        <v>0</v>
      </c>
      <c r="AZ37" s="52">
        <v>0</v>
      </c>
      <c r="BA37" s="52">
        <v>0</v>
      </c>
      <c r="BB37" s="52">
        <v>0</v>
      </c>
      <c r="BC37" s="52">
        <v>2</v>
      </c>
      <c r="BD37" s="52">
        <v>1</v>
      </c>
      <c r="BE37" s="52">
        <v>1</v>
      </c>
      <c r="BF37" s="52">
        <v>0</v>
      </c>
      <c r="BG37" s="52">
        <v>2</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494</v>
      </c>
      <c r="D38" s="52">
        <v>1</v>
      </c>
      <c r="E38" s="52">
        <v>0.73120799999999997</v>
      </c>
      <c r="F38" s="52">
        <v>8.8963629999999991</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494</v>
      </c>
      <c r="D39" s="52">
        <v>3</v>
      </c>
      <c r="E39" s="52">
        <v>2.3453810000000002</v>
      </c>
      <c r="F39" s="52">
        <v>28.53547</v>
      </c>
      <c r="G39" s="52">
        <v>0</v>
      </c>
      <c r="H39" s="52">
        <v>1</v>
      </c>
      <c r="I39" s="52">
        <v>0</v>
      </c>
      <c r="J39" s="52">
        <v>0</v>
      </c>
      <c r="K39" s="52">
        <v>0</v>
      </c>
      <c r="L39" s="52">
        <v>0</v>
      </c>
      <c r="M39" s="52">
        <v>2</v>
      </c>
      <c r="N39" s="52">
        <v>0</v>
      </c>
      <c r="O39" s="52">
        <v>0</v>
      </c>
      <c r="P39" s="52">
        <v>2</v>
      </c>
      <c r="Q39" s="52">
        <v>1</v>
      </c>
      <c r="R39" s="52">
        <v>0</v>
      </c>
      <c r="S39" s="52">
        <v>0</v>
      </c>
      <c r="T39" s="52">
        <v>1</v>
      </c>
      <c r="U39" s="52">
        <v>2</v>
      </c>
      <c r="V39" s="52">
        <v>1</v>
      </c>
      <c r="W39" s="52">
        <v>1</v>
      </c>
      <c r="X39" s="52">
        <v>0</v>
      </c>
      <c r="Y39" s="52">
        <v>0</v>
      </c>
      <c r="Z39" s="52">
        <v>1</v>
      </c>
      <c r="AA39" s="52">
        <v>0</v>
      </c>
      <c r="AB39" s="52">
        <v>0</v>
      </c>
      <c r="AC39" s="52">
        <v>3</v>
      </c>
      <c r="AD39" s="52">
        <v>0</v>
      </c>
      <c r="AE39" s="52">
        <v>0</v>
      </c>
      <c r="AF39" s="52">
        <v>0</v>
      </c>
      <c r="AG39" s="52">
        <v>0</v>
      </c>
      <c r="AH39" s="52">
        <v>0</v>
      </c>
      <c r="AI39" s="52">
        <v>0</v>
      </c>
      <c r="AJ39" s="52">
        <v>3</v>
      </c>
      <c r="AK39" s="52">
        <v>0</v>
      </c>
      <c r="AL39" s="52">
        <v>0</v>
      </c>
      <c r="AM39" s="52">
        <v>0</v>
      </c>
      <c r="AN39" s="52">
        <v>0</v>
      </c>
      <c r="AO39" s="52">
        <v>0</v>
      </c>
      <c r="AP39" s="52">
        <v>0</v>
      </c>
      <c r="AQ39" s="52">
        <v>0</v>
      </c>
      <c r="AR39" s="52">
        <v>1</v>
      </c>
      <c r="AS39" s="52">
        <v>0</v>
      </c>
      <c r="AT39" s="52">
        <v>0</v>
      </c>
      <c r="AU39" s="52">
        <v>0</v>
      </c>
      <c r="AV39" s="52">
        <v>0</v>
      </c>
      <c r="AW39" s="52">
        <v>0</v>
      </c>
      <c r="AX39" s="52">
        <v>1</v>
      </c>
      <c r="AY39" s="52">
        <v>0</v>
      </c>
      <c r="AZ39" s="52">
        <v>0</v>
      </c>
      <c r="BA39" s="52">
        <v>1</v>
      </c>
      <c r="BB39" s="52">
        <v>0</v>
      </c>
      <c r="BC39" s="52">
        <v>0</v>
      </c>
      <c r="BD39" s="52">
        <v>1</v>
      </c>
      <c r="BE39" s="52">
        <v>2</v>
      </c>
      <c r="BF39" s="52">
        <v>0</v>
      </c>
      <c r="BG39" s="52">
        <v>0</v>
      </c>
      <c r="BH39" s="52">
        <v>0</v>
      </c>
      <c r="BI39" s="52">
        <v>0</v>
      </c>
      <c r="BJ39" s="52">
        <v>0</v>
      </c>
      <c r="BK39" s="52">
        <v>0</v>
      </c>
      <c r="BL39" s="52">
        <v>0</v>
      </c>
      <c r="BM39" s="52">
        <v>3</v>
      </c>
      <c r="BN39" s="52">
        <v>1</v>
      </c>
      <c r="BO39" s="52">
        <v>0</v>
      </c>
      <c r="BP39" s="52">
        <v>0</v>
      </c>
      <c r="BQ39" s="52">
        <v>1</v>
      </c>
      <c r="BR39" s="52">
        <v>0</v>
      </c>
      <c r="BS39" s="52">
        <v>0</v>
      </c>
      <c r="BT39" s="52">
        <v>0</v>
      </c>
      <c r="BU39" s="52">
        <v>3</v>
      </c>
      <c r="BV39" s="52">
        <v>0</v>
      </c>
    </row>
    <row r="40" spans="1:74" s="52" customFormat="1" x14ac:dyDescent="0.15">
      <c r="A40" s="52">
        <v>272132</v>
      </c>
      <c r="B40" s="52" t="s">
        <v>203</v>
      </c>
      <c r="C40" s="52" t="s">
        <v>494</v>
      </c>
      <c r="D40" s="52">
        <v>1</v>
      </c>
      <c r="E40" s="52">
        <v>2.064282</v>
      </c>
      <c r="F40" s="52">
        <v>25.11543</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494</v>
      </c>
      <c r="D41" s="52">
        <v>1</v>
      </c>
      <c r="E41" s="52">
        <v>1.885227</v>
      </c>
      <c r="F41" s="52">
        <v>22.93693</v>
      </c>
      <c r="G41" s="52">
        <v>0</v>
      </c>
      <c r="H41" s="52">
        <v>0</v>
      </c>
      <c r="I41" s="52">
        <v>1</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1</v>
      </c>
      <c r="E42" s="52">
        <v>0.88429840000000004</v>
      </c>
      <c r="F42" s="52">
        <v>10.75896</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494</v>
      </c>
      <c r="D43" s="52">
        <v>1</v>
      </c>
      <c r="E43" s="52">
        <v>1.9968049999999999</v>
      </c>
      <c r="F43" s="52">
        <v>24.294460000000001</v>
      </c>
      <c r="G43" s="52">
        <v>0</v>
      </c>
      <c r="H43" s="52">
        <v>1</v>
      </c>
      <c r="I43" s="52">
        <v>0</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1</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1.726281</v>
      </c>
      <c r="F44" s="52">
        <v>21.003080000000001</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1</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1</v>
      </c>
      <c r="E45" s="52">
        <v>1.690617</v>
      </c>
      <c r="F45" s="52">
        <v>20.56917</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2</v>
      </c>
      <c r="E46" s="52">
        <v>2.2182539999999999</v>
      </c>
      <c r="F46" s="52">
        <v>26.988759999999999</v>
      </c>
      <c r="G46" s="52">
        <v>0</v>
      </c>
      <c r="H46" s="52">
        <v>0</v>
      </c>
      <c r="I46" s="52">
        <v>0</v>
      </c>
      <c r="J46" s="52">
        <v>0</v>
      </c>
      <c r="K46" s="52">
        <v>1</v>
      </c>
      <c r="L46" s="52">
        <v>0</v>
      </c>
      <c r="M46" s="52">
        <v>0</v>
      </c>
      <c r="N46" s="52">
        <v>1</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1</v>
      </c>
      <c r="AV46" s="52">
        <v>0</v>
      </c>
      <c r="AW46" s="52">
        <v>0</v>
      </c>
      <c r="AX46" s="52">
        <v>0</v>
      </c>
      <c r="AY46" s="52">
        <v>0</v>
      </c>
      <c r="AZ46" s="52">
        <v>0</v>
      </c>
      <c r="BA46" s="52">
        <v>0</v>
      </c>
      <c r="BB46" s="52">
        <v>0</v>
      </c>
      <c r="BC46" s="52">
        <v>1</v>
      </c>
      <c r="BD46" s="52">
        <v>0</v>
      </c>
      <c r="BE46" s="52">
        <v>1</v>
      </c>
      <c r="BF46" s="52">
        <v>0</v>
      </c>
      <c r="BG46" s="52">
        <v>0</v>
      </c>
      <c r="BH46" s="52">
        <v>0</v>
      </c>
      <c r="BI46" s="52">
        <v>0</v>
      </c>
      <c r="BJ46" s="52">
        <v>0</v>
      </c>
      <c r="BK46" s="52">
        <v>1</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272205</v>
      </c>
      <c r="B47" s="52" t="s">
        <v>208</v>
      </c>
      <c r="C47" s="52" t="s">
        <v>494</v>
      </c>
      <c r="D47" s="52">
        <v>1</v>
      </c>
      <c r="E47" s="52">
        <v>1.5120819999999999</v>
      </c>
      <c r="F47" s="52">
        <v>18.396989999999999</v>
      </c>
      <c r="G47" s="52">
        <v>0</v>
      </c>
      <c r="H47" s="52">
        <v>0</v>
      </c>
      <c r="I47" s="52">
        <v>1</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494</v>
      </c>
      <c r="D48" s="52">
        <v>2</v>
      </c>
      <c r="E48" s="52">
        <v>3.7519930000000001</v>
      </c>
      <c r="F48" s="52">
        <v>45.649250000000002</v>
      </c>
      <c r="G48" s="52">
        <v>0</v>
      </c>
      <c r="H48" s="52">
        <v>0</v>
      </c>
      <c r="I48" s="52">
        <v>0</v>
      </c>
      <c r="J48" s="52">
        <v>0</v>
      </c>
      <c r="K48" s="52">
        <v>0</v>
      </c>
      <c r="L48" s="52">
        <v>0</v>
      </c>
      <c r="M48" s="52">
        <v>1</v>
      </c>
      <c r="N48" s="52">
        <v>1</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1</v>
      </c>
      <c r="AX48" s="52">
        <v>0</v>
      </c>
      <c r="AY48" s="52">
        <v>0</v>
      </c>
      <c r="AZ48" s="52">
        <v>0</v>
      </c>
      <c r="BA48" s="52">
        <v>0</v>
      </c>
      <c r="BB48" s="52">
        <v>0</v>
      </c>
      <c r="BC48" s="52">
        <v>0</v>
      </c>
      <c r="BD48" s="52">
        <v>1</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494</v>
      </c>
      <c r="D49" s="52">
        <v>1</v>
      </c>
      <c r="E49" s="52">
        <v>1.6563969999999999</v>
      </c>
      <c r="F49" s="52">
        <v>20.152830000000002</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1</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272248</v>
      </c>
      <c r="B50" s="52" t="s">
        <v>210</v>
      </c>
      <c r="C50" s="52" t="s">
        <v>494</v>
      </c>
      <c r="D50" s="52">
        <v>1</v>
      </c>
      <c r="E50" s="52">
        <v>2.338908</v>
      </c>
      <c r="F50" s="52">
        <v>28.456710000000001</v>
      </c>
      <c r="G50" s="52">
        <v>0</v>
      </c>
      <c r="H50" s="52">
        <v>0</v>
      </c>
      <c r="I50" s="52">
        <v>0</v>
      </c>
      <c r="J50" s="52">
        <v>0</v>
      </c>
      <c r="K50" s="52">
        <v>0</v>
      </c>
      <c r="L50" s="52">
        <v>0</v>
      </c>
      <c r="M50" s="52">
        <v>0</v>
      </c>
      <c r="N50" s="52">
        <v>1</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0</v>
      </c>
      <c r="AW50" s="52">
        <v>0</v>
      </c>
      <c r="AX50" s="52">
        <v>0</v>
      </c>
      <c r="AY50" s="52">
        <v>0</v>
      </c>
      <c r="AZ50" s="52">
        <v>0</v>
      </c>
      <c r="BA50" s="52">
        <v>0</v>
      </c>
      <c r="BB50" s="52">
        <v>0</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272264</v>
      </c>
      <c r="B51" t="s">
        <v>212</v>
      </c>
      <c r="C51" t="s">
        <v>494</v>
      </c>
      <c r="D51">
        <v>1</v>
      </c>
      <c r="E51">
        <v>3.2377129999999998</v>
      </c>
      <c r="F51">
        <v>39.39217</v>
      </c>
      <c r="G51">
        <v>0</v>
      </c>
      <c r="H51">
        <v>0</v>
      </c>
      <c r="I51">
        <v>0</v>
      </c>
      <c r="J51">
        <v>0</v>
      </c>
      <c r="K51">
        <v>0</v>
      </c>
      <c r="L51">
        <v>0</v>
      </c>
      <c r="M51">
        <v>0</v>
      </c>
      <c r="N51">
        <v>1</v>
      </c>
      <c r="O51">
        <v>0</v>
      </c>
      <c r="P51">
        <v>0</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1</v>
      </c>
      <c r="AW51">
        <v>0</v>
      </c>
      <c r="AX51">
        <v>0</v>
      </c>
      <c r="AY51">
        <v>0</v>
      </c>
      <c r="AZ51">
        <v>0</v>
      </c>
      <c r="BA51">
        <v>0</v>
      </c>
      <c r="BB51">
        <v>0</v>
      </c>
      <c r="BC51">
        <v>0</v>
      </c>
      <c r="BD51">
        <v>0</v>
      </c>
      <c r="BE51">
        <v>0</v>
      </c>
      <c r="BF51">
        <v>0</v>
      </c>
      <c r="BG51">
        <v>0</v>
      </c>
      <c r="BH51">
        <v>0</v>
      </c>
      <c r="BI51">
        <v>1</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272272</v>
      </c>
      <c r="B52" t="s">
        <v>213</v>
      </c>
      <c r="C52" t="s">
        <v>494</v>
      </c>
      <c r="D52">
        <v>8</v>
      </c>
      <c r="E52">
        <v>3.3523999999999998</v>
      </c>
      <c r="F52">
        <v>40.787529999999997</v>
      </c>
      <c r="G52">
        <v>0</v>
      </c>
      <c r="H52">
        <v>2</v>
      </c>
      <c r="I52">
        <v>1</v>
      </c>
      <c r="J52">
        <v>1</v>
      </c>
      <c r="K52">
        <v>1</v>
      </c>
      <c r="L52">
        <v>1</v>
      </c>
      <c r="M52">
        <v>1</v>
      </c>
      <c r="N52">
        <v>1</v>
      </c>
      <c r="O52">
        <v>0</v>
      </c>
      <c r="P52">
        <v>5</v>
      </c>
      <c r="Q52">
        <v>3</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1</v>
      </c>
      <c r="AT52">
        <v>0</v>
      </c>
      <c r="AU52">
        <v>0</v>
      </c>
      <c r="AV52">
        <v>1</v>
      </c>
      <c r="AW52">
        <v>0</v>
      </c>
      <c r="AX52">
        <v>1</v>
      </c>
      <c r="AY52">
        <v>1</v>
      </c>
      <c r="AZ52">
        <v>1</v>
      </c>
      <c r="BA52">
        <v>0</v>
      </c>
      <c r="BB52">
        <v>0</v>
      </c>
      <c r="BC52">
        <v>3</v>
      </c>
      <c r="BD52">
        <v>1</v>
      </c>
      <c r="BE52">
        <v>2</v>
      </c>
      <c r="BF52">
        <v>2</v>
      </c>
      <c r="BG52">
        <v>0</v>
      </c>
      <c r="BH52">
        <v>2</v>
      </c>
      <c r="BI52">
        <v>0</v>
      </c>
      <c r="BJ52">
        <v>1</v>
      </c>
      <c r="BK52">
        <v>0</v>
      </c>
      <c r="BL52" t="s">
        <v>170</v>
      </c>
      <c r="BM52" t="s">
        <v>170</v>
      </c>
      <c r="BN52" t="s">
        <v>170</v>
      </c>
      <c r="BO52" t="s">
        <v>170</v>
      </c>
      <c r="BP52" t="s">
        <v>170</v>
      </c>
      <c r="BQ52" t="s">
        <v>170</v>
      </c>
      <c r="BR52" t="s">
        <v>170</v>
      </c>
      <c r="BS52" t="s">
        <v>170</v>
      </c>
      <c r="BT52" t="s">
        <v>170</v>
      </c>
      <c r="BU52" t="s">
        <v>170</v>
      </c>
      <c r="BV52" t="s">
        <v>170</v>
      </c>
    </row>
    <row r="53" spans="1:74" x14ac:dyDescent="0.15">
      <c r="A53">
        <v>272302</v>
      </c>
      <c r="B53" t="s">
        <v>216</v>
      </c>
      <c r="C53" t="s">
        <v>494</v>
      </c>
      <c r="D53">
        <v>1</v>
      </c>
      <c r="E53">
        <v>2.6587260000000001</v>
      </c>
      <c r="F53">
        <v>32.347830000000002</v>
      </c>
      <c r="G53">
        <v>0</v>
      </c>
      <c r="H53">
        <v>0</v>
      </c>
      <c r="I53">
        <v>0</v>
      </c>
      <c r="J53">
        <v>0</v>
      </c>
      <c r="K53">
        <v>0</v>
      </c>
      <c r="L53">
        <v>0</v>
      </c>
      <c r="M53">
        <v>0</v>
      </c>
      <c r="N53">
        <v>1</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1</v>
      </c>
      <c r="AR53">
        <v>0</v>
      </c>
      <c r="AS53">
        <v>0</v>
      </c>
      <c r="AT53">
        <v>0</v>
      </c>
      <c r="AU53">
        <v>0</v>
      </c>
      <c r="AV53">
        <v>0</v>
      </c>
      <c r="AW53">
        <v>0</v>
      </c>
      <c r="AX53">
        <v>0</v>
      </c>
      <c r="AY53">
        <v>0</v>
      </c>
      <c r="AZ53">
        <v>0</v>
      </c>
      <c r="BA53">
        <v>0</v>
      </c>
      <c r="BB53">
        <v>0</v>
      </c>
      <c r="BC53">
        <v>0</v>
      </c>
      <c r="BD53">
        <v>0</v>
      </c>
      <c r="BE53">
        <v>0</v>
      </c>
      <c r="BF53">
        <v>0</v>
      </c>
      <c r="BG53">
        <v>1</v>
      </c>
      <c r="BH53">
        <v>0</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273619</v>
      </c>
      <c r="B54" t="s">
        <v>219</v>
      </c>
      <c r="C54" t="s">
        <v>494</v>
      </c>
      <c r="D54">
        <v>1</v>
      </c>
      <c r="E54">
        <v>4.6988060000000003</v>
      </c>
      <c r="F54">
        <v>57.168810000000001</v>
      </c>
      <c r="G54">
        <v>0</v>
      </c>
      <c r="H54">
        <v>0</v>
      </c>
      <c r="I54">
        <v>0</v>
      </c>
      <c r="J54">
        <v>0</v>
      </c>
      <c r="K54">
        <v>1</v>
      </c>
      <c r="L54">
        <v>0</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0</v>
      </c>
      <c r="AX54">
        <v>1</v>
      </c>
      <c r="AY54">
        <v>0</v>
      </c>
      <c r="AZ54">
        <v>0</v>
      </c>
      <c r="BA54">
        <v>0</v>
      </c>
      <c r="BB54">
        <v>0</v>
      </c>
      <c r="BC54">
        <v>0</v>
      </c>
      <c r="BD54">
        <v>1</v>
      </c>
      <c r="BE54">
        <v>0</v>
      </c>
      <c r="BF54">
        <v>0</v>
      </c>
      <c r="BG54">
        <v>0</v>
      </c>
      <c r="BH54">
        <v>0</v>
      </c>
      <c r="BI54">
        <v>0</v>
      </c>
      <c r="BJ54">
        <v>0</v>
      </c>
      <c r="BK54">
        <v>0</v>
      </c>
      <c r="BL54" t="s">
        <v>170</v>
      </c>
      <c r="BM54" t="s">
        <v>170</v>
      </c>
      <c r="BN54" t="s">
        <v>170</v>
      </c>
      <c r="BO54" t="s">
        <v>170</v>
      </c>
      <c r="BP54" t="s">
        <v>170</v>
      </c>
      <c r="BQ54" t="s">
        <v>170</v>
      </c>
      <c r="BR54" t="s">
        <v>170</v>
      </c>
      <c r="BS54" t="s">
        <v>170</v>
      </c>
      <c r="BT54" t="s">
        <v>170</v>
      </c>
      <c r="BU54" t="s">
        <v>170</v>
      </c>
      <c r="BV54" t="s">
        <v>170</v>
      </c>
    </row>
    <row r="85" spans="1:75" x14ac:dyDescent="0.15">
      <c r="B85" s="52">
        <v>271004</v>
      </c>
      <c r="C85" t="s">
        <v>427</v>
      </c>
      <c r="D85">
        <f>IFERROR(VLOOKUP($B85,$A$8:$BW$70,D$88,FALSE),0)</f>
        <v>28</v>
      </c>
      <c r="E85">
        <f t="shared" ref="E85:BP85" si="0">IFERROR(VLOOKUP($B85,$A$8:$BW$70,E88,FALSE),0)</f>
        <v>2.124873</v>
      </c>
      <c r="F85">
        <f t="shared" si="0"/>
        <v>25.852620000000002</v>
      </c>
      <c r="G85">
        <f t="shared" si="0"/>
        <v>0</v>
      </c>
      <c r="H85">
        <f t="shared" si="0"/>
        <v>6</v>
      </c>
      <c r="I85">
        <f t="shared" si="0"/>
        <v>4</v>
      </c>
      <c r="J85">
        <f t="shared" si="0"/>
        <v>3</v>
      </c>
      <c r="K85">
        <f t="shared" si="0"/>
        <v>5</v>
      </c>
      <c r="L85">
        <f t="shared" si="0"/>
        <v>4</v>
      </c>
      <c r="M85">
        <f t="shared" si="0"/>
        <v>5</v>
      </c>
      <c r="N85">
        <f t="shared" si="0"/>
        <v>1</v>
      </c>
      <c r="O85">
        <f t="shared" si="0"/>
        <v>0</v>
      </c>
      <c r="P85">
        <f t="shared" si="0"/>
        <v>13</v>
      </c>
      <c r="Q85">
        <f t="shared" si="0"/>
        <v>15</v>
      </c>
      <c r="R85">
        <f t="shared" si="0"/>
        <v>0</v>
      </c>
      <c r="S85">
        <f t="shared" si="0"/>
        <v>1</v>
      </c>
      <c r="T85">
        <f t="shared" si="0"/>
        <v>5</v>
      </c>
      <c r="U85">
        <f t="shared" si="0"/>
        <v>22</v>
      </c>
      <c r="V85">
        <f t="shared" si="0"/>
        <v>2</v>
      </c>
      <c r="W85">
        <f t="shared" si="0"/>
        <v>20</v>
      </c>
      <c r="X85">
        <f t="shared" si="0"/>
        <v>0</v>
      </c>
      <c r="Y85">
        <f t="shared" si="0"/>
        <v>2</v>
      </c>
      <c r="Z85">
        <f t="shared" si="0"/>
        <v>11</v>
      </c>
      <c r="AA85">
        <f t="shared" si="0"/>
        <v>7</v>
      </c>
      <c r="AB85">
        <f t="shared" si="0"/>
        <v>0</v>
      </c>
      <c r="AC85">
        <f t="shared" si="0"/>
        <v>9</v>
      </c>
      <c r="AD85">
        <f t="shared" si="0"/>
        <v>8</v>
      </c>
      <c r="AE85">
        <f t="shared" si="0"/>
        <v>2</v>
      </c>
      <c r="AF85">
        <f t="shared" si="0"/>
        <v>4</v>
      </c>
      <c r="AG85">
        <f t="shared" si="0"/>
        <v>0</v>
      </c>
      <c r="AH85">
        <f t="shared" si="0"/>
        <v>5</v>
      </c>
      <c r="AI85">
        <f t="shared" si="0"/>
        <v>0</v>
      </c>
      <c r="AJ85">
        <f t="shared" si="0"/>
        <v>10</v>
      </c>
      <c r="AK85">
        <f t="shared" si="0"/>
        <v>0</v>
      </c>
      <c r="AL85">
        <f t="shared" si="0"/>
        <v>1</v>
      </c>
      <c r="AM85">
        <f t="shared" si="0"/>
        <v>8</v>
      </c>
      <c r="AN85">
        <f t="shared" si="0"/>
        <v>1</v>
      </c>
      <c r="AO85">
        <f t="shared" si="0"/>
        <v>8</v>
      </c>
      <c r="AP85">
        <f t="shared" si="0"/>
        <v>0</v>
      </c>
      <c r="AQ85">
        <f t="shared" si="0"/>
        <v>5</v>
      </c>
      <c r="AR85">
        <f t="shared" si="0"/>
        <v>2</v>
      </c>
      <c r="AS85">
        <f t="shared" si="0"/>
        <v>1</v>
      </c>
      <c r="AT85">
        <f t="shared" si="0"/>
        <v>3</v>
      </c>
      <c r="AU85">
        <f t="shared" si="0"/>
        <v>2</v>
      </c>
      <c r="AV85">
        <f t="shared" si="0"/>
        <v>2</v>
      </c>
      <c r="AW85">
        <f t="shared" si="0"/>
        <v>0</v>
      </c>
      <c r="AX85">
        <f t="shared" si="0"/>
        <v>3</v>
      </c>
      <c r="AY85">
        <f t="shared" si="0"/>
        <v>1</v>
      </c>
      <c r="AZ85">
        <f t="shared" si="0"/>
        <v>1</v>
      </c>
      <c r="BA85">
        <f t="shared" si="0"/>
        <v>2</v>
      </c>
      <c r="BB85">
        <f t="shared" si="0"/>
        <v>2</v>
      </c>
      <c r="BC85">
        <f t="shared" si="0"/>
        <v>4</v>
      </c>
      <c r="BD85">
        <f t="shared" si="0"/>
        <v>6</v>
      </c>
      <c r="BE85">
        <f t="shared" si="0"/>
        <v>5</v>
      </c>
      <c r="BF85">
        <f t="shared" si="0"/>
        <v>6</v>
      </c>
      <c r="BG85">
        <f t="shared" si="0"/>
        <v>2</v>
      </c>
      <c r="BH85">
        <f t="shared" si="0"/>
        <v>2</v>
      </c>
      <c r="BI85">
        <f t="shared" si="0"/>
        <v>3</v>
      </c>
      <c r="BJ85">
        <f t="shared" si="0"/>
        <v>3</v>
      </c>
      <c r="BK85">
        <f t="shared" si="0"/>
        <v>1</v>
      </c>
      <c r="BL85">
        <f t="shared" si="0"/>
        <v>4</v>
      </c>
      <c r="BM85">
        <f t="shared" si="0"/>
        <v>17</v>
      </c>
      <c r="BN85">
        <f t="shared" si="0"/>
        <v>7</v>
      </c>
      <c r="BO85">
        <f t="shared" si="0"/>
        <v>3</v>
      </c>
      <c r="BP85">
        <f t="shared" si="0"/>
        <v>2</v>
      </c>
      <c r="BQ85">
        <f t="shared" ref="BQ85:BW85" si="1">IFERROR(VLOOKUP($B85,$A$8:$BW$70,BQ88,FALSE),0)</f>
        <v>1</v>
      </c>
      <c r="BR85">
        <f t="shared" si="1"/>
        <v>1</v>
      </c>
      <c r="BS85">
        <f t="shared" si="1"/>
        <v>5</v>
      </c>
      <c r="BT85">
        <f t="shared" si="1"/>
        <v>3</v>
      </c>
      <c r="BU85">
        <f t="shared" si="1"/>
        <v>22</v>
      </c>
      <c r="BV85">
        <f t="shared" si="1"/>
        <v>3</v>
      </c>
      <c r="BW85">
        <f t="shared" si="1"/>
        <v>0</v>
      </c>
    </row>
    <row r="86" spans="1:75" x14ac:dyDescent="0.15">
      <c r="B86" s="52">
        <v>271403</v>
      </c>
      <c r="C86" t="s">
        <v>428</v>
      </c>
      <c r="D86">
        <f>IFERROR(VLOOKUP($B86,$A$8:$BW$70,D$88,FALSE),0)</f>
        <v>10</v>
      </c>
      <c r="E86">
        <f t="shared" ref="E86:BP86" si="2">IFERROR(VLOOKUP($B86,$A$8:$BW$70,E$88,FALSE),0)</f>
        <v>2.4837750000000001</v>
      </c>
      <c r="F86">
        <f t="shared" si="2"/>
        <v>30.219259999999998</v>
      </c>
      <c r="G86">
        <f t="shared" si="2"/>
        <v>0</v>
      </c>
      <c r="H86">
        <f t="shared" si="2"/>
        <v>0</v>
      </c>
      <c r="I86">
        <f t="shared" si="2"/>
        <v>1</v>
      </c>
      <c r="J86">
        <f t="shared" si="2"/>
        <v>2</v>
      </c>
      <c r="K86">
        <f t="shared" si="2"/>
        <v>1</v>
      </c>
      <c r="L86">
        <f t="shared" si="2"/>
        <v>2</v>
      </c>
      <c r="M86">
        <f t="shared" si="2"/>
        <v>2</v>
      </c>
      <c r="N86">
        <f t="shared" si="2"/>
        <v>2</v>
      </c>
      <c r="O86">
        <f t="shared" si="2"/>
        <v>0</v>
      </c>
      <c r="P86">
        <f t="shared" si="2"/>
        <v>10</v>
      </c>
      <c r="Q86">
        <f t="shared" si="2"/>
        <v>0</v>
      </c>
      <c r="R86">
        <f t="shared" si="2"/>
        <v>0</v>
      </c>
      <c r="S86">
        <f t="shared" si="2"/>
        <v>1</v>
      </c>
      <c r="T86">
        <f t="shared" si="2"/>
        <v>3</v>
      </c>
      <c r="U86">
        <f t="shared" si="2"/>
        <v>6</v>
      </c>
      <c r="V86">
        <f t="shared" si="2"/>
        <v>0</v>
      </c>
      <c r="W86">
        <f t="shared" si="2"/>
        <v>6</v>
      </c>
      <c r="X86">
        <f t="shared" si="2"/>
        <v>0</v>
      </c>
      <c r="Y86">
        <f t="shared" si="2"/>
        <v>0</v>
      </c>
      <c r="Z86">
        <f t="shared" si="2"/>
        <v>5</v>
      </c>
      <c r="AA86">
        <f t="shared" si="2"/>
        <v>1</v>
      </c>
      <c r="AB86">
        <f t="shared" si="2"/>
        <v>0</v>
      </c>
      <c r="AC86">
        <f t="shared" si="2"/>
        <v>5</v>
      </c>
      <c r="AD86">
        <f t="shared" si="2"/>
        <v>2</v>
      </c>
      <c r="AE86">
        <f t="shared" si="2"/>
        <v>1</v>
      </c>
      <c r="AF86">
        <f t="shared" si="2"/>
        <v>0</v>
      </c>
      <c r="AG86">
        <f t="shared" si="2"/>
        <v>0</v>
      </c>
      <c r="AH86">
        <f t="shared" si="2"/>
        <v>2</v>
      </c>
      <c r="AI86">
        <f t="shared" si="2"/>
        <v>0</v>
      </c>
      <c r="AJ86">
        <f t="shared" si="2"/>
        <v>7</v>
      </c>
      <c r="AK86">
        <f t="shared" si="2"/>
        <v>1</v>
      </c>
      <c r="AL86">
        <f t="shared" si="2"/>
        <v>0</v>
      </c>
      <c r="AM86">
        <f t="shared" si="2"/>
        <v>2</v>
      </c>
      <c r="AN86">
        <f t="shared" si="2"/>
        <v>0</v>
      </c>
      <c r="AO86">
        <f t="shared" si="2"/>
        <v>0</v>
      </c>
      <c r="AP86">
        <f t="shared" si="2"/>
        <v>0</v>
      </c>
      <c r="AQ86">
        <f t="shared" si="2"/>
        <v>1</v>
      </c>
      <c r="AR86">
        <f t="shared" si="2"/>
        <v>1</v>
      </c>
      <c r="AS86">
        <f t="shared" si="2"/>
        <v>0</v>
      </c>
      <c r="AT86">
        <f t="shared" si="2"/>
        <v>0</v>
      </c>
      <c r="AU86">
        <f t="shared" si="2"/>
        <v>2</v>
      </c>
      <c r="AV86">
        <f t="shared" si="2"/>
        <v>1</v>
      </c>
      <c r="AW86">
        <f t="shared" si="2"/>
        <v>2</v>
      </c>
      <c r="AX86">
        <f t="shared" si="2"/>
        <v>1</v>
      </c>
      <c r="AY86">
        <f t="shared" si="2"/>
        <v>0</v>
      </c>
      <c r="AZ86">
        <f t="shared" si="2"/>
        <v>0</v>
      </c>
      <c r="BA86">
        <f t="shared" si="2"/>
        <v>1</v>
      </c>
      <c r="BB86">
        <f t="shared" si="2"/>
        <v>1</v>
      </c>
      <c r="BC86">
        <f t="shared" si="2"/>
        <v>0</v>
      </c>
      <c r="BD86">
        <f t="shared" si="2"/>
        <v>3</v>
      </c>
      <c r="BE86">
        <f t="shared" si="2"/>
        <v>1</v>
      </c>
      <c r="BF86">
        <f t="shared" si="2"/>
        <v>3</v>
      </c>
      <c r="BG86">
        <f t="shared" si="2"/>
        <v>0</v>
      </c>
      <c r="BH86">
        <f t="shared" si="2"/>
        <v>0</v>
      </c>
      <c r="BI86">
        <f t="shared" si="2"/>
        <v>2</v>
      </c>
      <c r="BJ86">
        <f t="shared" si="2"/>
        <v>1</v>
      </c>
      <c r="BK86">
        <f t="shared" si="2"/>
        <v>0</v>
      </c>
      <c r="BL86">
        <f t="shared" si="2"/>
        <v>3</v>
      </c>
      <c r="BM86">
        <f t="shared" si="2"/>
        <v>10</v>
      </c>
      <c r="BN86">
        <f t="shared" si="2"/>
        <v>1</v>
      </c>
      <c r="BO86">
        <f t="shared" si="2"/>
        <v>0</v>
      </c>
      <c r="BP86">
        <f t="shared" si="2"/>
        <v>0</v>
      </c>
      <c r="BQ86">
        <f t="shared" ref="BQ86:BW86" si="3">IFERROR(VLOOKUP($B86,$A$8:$BW$70,BQ$88,FALSE),0)</f>
        <v>0</v>
      </c>
      <c r="BR86">
        <f t="shared" si="3"/>
        <v>0</v>
      </c>
      <c r="BS86">
        <f t="shared" si="3"/>
        <v>0</v>
      </c>
      <c r="BT86">
        <f t="shared" si="3"/>
        <v>1</v>
      </c>
      <c r="BU86">
        <f t="shared" si="3"/>
        <v>9</v>
      </c>
      <c r="BV86">
        <f t="shared" si="3"/>
        <v>0</v>
      </c>
      <c r="BW86">
        <f t="shared" si="3"/>
        <v>0</v>
      </c>
    </row>
    <row r="87" spans="1:75" x14ac:dyDescent="0.15">
      <c r="C87" t="s">
        <v>429</v>
      </c>
      <c r="D87">
        <f>SUM(D8:D83)</f>
        <v>121</v>
      </c>
      <c r="G87">
        <f t="shared" ref="G87:BR87" si="4">SUM(G8:G83)</f>
        <v>0</v>
      </c>
      <c r="H87">
        <f t="shared" si="4"/>
        <v>21</v>
      </c>
      <c r="I87">
        <f t="shared" si="4"/>
        <v>16</v>
      </c>
      <c r="J87">
        <f t="shared" si="4"/>
        <v>19</v>
      </c>
      <c r="K87">
        <f t="shared" si="4"/>
        <v>18</v>
      </c>
      <c r="L87">
        <f t="shared" si="4"/>
        <v>14</v>
      </c>
      <c r="M87">
        <f t="shared" si="4"/>
        <v>20</v>
      </c>
      <c r="N87">
        <f t="shared" si="4"/>
        <v>13</v>
      </c>
      <c r="O87">
        <f t="shared" si="4"/>
        <v>0</v>
      </c>
      <c r="P87">
        <f t="shared" si="4"/>
        <v>72</v>
      </c>
      <c r="Q87">
        <f t="shared" si="4"/>
        <v>49</v>
      </c>
      <c r="R87">
        <f t="shared" si="4"/>
        <v>0</v>
      </c>
      <c r="S87">
        <f t="shared" si="4"/>
        <v>2</v>
      </c>
      <c r="T87">
        <f t="shared" si="4"/>
        <v>14</v>
      </c>
      <c r="U87">
        <f t="shared" si="4"/>
        <v>31</v>
      </c>
      <c r="V87">
        <f t="shared" si="4"/>
        <v>3</v>
      </c>
      <c r="W87">
        <f t="shared" si="4"/>
        <v>28</v>
      </c>
      <c r="X87">
        <f t="shared" si="4"/>
        <v>0</v>
      </c>
      <c r="Y87">
        <f t="shared" si="4"/>
        <v>2</v>
      </c>
      <c r="Z87">
        <f t="shared" si="4"/>
        <v>18</v>
      </c>
      <c r="AA87">
        <f t="shared" si="4"/>
        <v>8</v>
      </c>
      <c r="AB87">
        <f t="shared" si="4"/>
        <v>0</v>
      </c>
      <c r="AC87">
        <f t="shared" si="4"/>
        <v>23</v>
      </c>
      <c r="AD87">
        <f t="shared" si="4"/>
        <v>10</v>
      </c>
      <c r="AE87">
        <f t="shared" si="4"/>
        <v>3</v>
      </c>
      <c r="AF87">
        <f t="shared" si="4"/>
        <v>4</v>
      </c>
      <c r="AG87">
        <f t="shared" si="4"/>
        <v>0</v>
      </c>
      <c r="AH87">
        <f t="shared" si="4"/>
        <v>7</v>
      </c>
      <c r="AI87">
        <f t="shared" si="4"/>
        <v>0</v>
      </c>
      <c r="AJ87">
        <f t="shared" si="4"/>
        <v>25</v>
      </c>
      <c r="AK87">
        <f t="shared" si="4"/>
        <v>1</v>
      </c>
      <c r="AL87">
        <f t="shared" si="4"/>
        <v>1</v>
      </c>
      <c r="AM87">
        <f t="shared" si="4"/>
        <v>10</v>
      </c>
      <c r="AN87">
        <f t="shared" si="4"/>
        <v>1</v>
      </c>
      <c r="AO87">
        <f t="shared" si="4"/>
        <v>9</v>
      </c>
      <c r="AP87">
        <f t="shared" si="4"/>
        <v>0</v>
      </c>
      <c r="AQ87">
        <f t="shared" si="4"/>
        <v>14</v>
      </c>
      <c r="AR87">
        <f t="shared" si="4"/>
        <v>11</v>
      </c>
      <c r="AS87">
        <f t="shared" si="4"/>
        <v>4</v>
      </c>
      <c r="AT87">
        <f t="shared" si="4"/>
        <v>7</v>
      </c>
      <c r="AU87">
        <f t="shared" si="4"/>
        <v>11</v>
      </c>
      <c r="AV87">
        <f t="shared" si="4"/>
        <v>10</v>
      </c>
      <c r="AW87">
        <f t="shared" si="4"/>
        <v>6</v>
      </c>
      <c r="AX87">
        <f t="shared" si="4"/>
        <v>12</v>
      </c>
      <c r="AY87">
        <f t="shared" si="4"/>
        <v>4</v>
      </c>
      <c r="AZ87">
        <f t="shared" si="4"/>
        <v>5</v>
      </c>
      <c r="BA87">
        <f t="shared" si="4"/>
        <v>10</v>
      </c>
      <c r="BB87">
        <f t="shared" si="4"/>
        <v>7</v>
      </c>
      <c r="BC87">
        <f t="shared" si="4"/>
        <v>20</v>
      </c>
      <c r="BD87">
        <f t="shared" si="4"/>
        <v>28</v>
      </c>
      <c r="BE87">
        <f t="shared" si="4"/>
        <v>20</v>
      </c>
      <c r="BF87">
        <f t="shared" si="4"/>
        <v>26</v>
      </c>
      <c r="BG87">
        <f t="shared" si="4"/>
        <v>10</v>
      </c>
      <c r="BH87">
        <f t="shared" si="4"/>
        <v>9</v>
      </c>
      <c r="BI87">
        <f t="shared" si="4"/>
        <v>12</v>
      </c>
      <c r="BJ87">
        <f t="shared" si="4"/>
        <v>12</v>
      </c>
      <c r="BK87">
        <f t="shared" si="4"/>
        <v>4</v>
      </c>
      <c r="BL87">
        <f t="shared" si="4"/>
        <v>9</v>
      </c>
      <c r="BM87">
        <f t="shared" si="4"/>
        <v>33</v>
      </c>
      <c r="BN87">
        <f t="shared" si="4"/>
        <v>10</v>
      </c>
      <c r="BO87">
        <f t="shared" si="4"/>
        <v>6</v>
      </c>
      <c r="BP87">
        <f t="shared" si="4"/>
        <v>4</v>
      </c>
      <c r="BQ87">
        <f t="shared" si="4"/>
        <v>2</v>
      </c>
      <c r="BR87">
        <f t="shared" si="4"/>
        <v>2</v>
      </c>
      <c r="BS87">
        <f t="shared" ref="BS87:BW87" si="5">SUM(BS8:BS83)</f>
        <v>5</v>
      </c>
      <c r="BT87">
        <f t="shared" si="5"/>
        <v>6</v>
      </c>
      <c r="BU87">
        <f t="shared" si="5"/>
        <v>36</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83</v>
      </c>
      <c r="E90">
        <v>1.943263</v>
      </c>
      <c r="F90">
        <v>23.643039999999999</v>
      </c>
      <c r="G90">
        <v>0</v>
      </c>
      <c r="H90">
        <v>15</v>
      </c>
      <c r="I90">
        <v>11</v>
      </c>
      <c r="J90">
        <v>14</v>
      </c>
      <c r="K90">
        <v>12</v>
      </c>
      <c r="L90">
        <v>8</v>
      </c>
      <c r="M90">
        <v>13</v>
      </c>
      <c r="N90">
        <v>10</v>
      </c>
      <c r="O90">
        <v>0</v>
      </c>
      <c r="P90">
        <v>49</v>
      </c>
      <c r="Q90">
        <v>34</v>
      </c>
      <c r="R90">
        <v>0</v>
      </c>
      <c r="S90">
        <v>4</v>
      </c>
      <c r="T90">
        <v>26</v>
      </c>
      <c r="U90">
        <v>53</v>
      </c>
      <c r="V90">
        <v>5</v>
      </c>
      <c r="W90">
        <v>48</v>
      </c>
      <c r="X90">
        <v>0</v>
      </c>
      <c r="Y90">
        <v>2</v>
      </c>
      <c r="Z90">
        <v>28</v>
      </c>
      <c r="AA90">
        <v>18</v>
      </c>
      <c r="AB90">
        <v>0</v>
      </c>
      <c r="AC90">
        <v>41</v>
      </c>
      <c r="AD90">
        <v>14</v>
      </c>
      <c r="AE90">
        <v>5</v>
      </c>
      <c r="AF90">
        <v>6</v>
      </c>
      <c r="AG90">
        <v>2</v>
      </c>
      <c r="AH90">
        <v>15</v>
      </c>
      <c r="AI90">
        <v>0</v>
      </c>
      <c r="AJ90">
        <v>47</v>
      </c>
      <c r="AK90">
        <v>1</v>
      </c>
      <c r="AL90">
        <v>4</v>
      </c>
      <c r="AM90">
        <v>14</v>
      </c>
      <c r="AN90">
        <v>4</v>
      </c>
      <c r="AO90">
        <v>13</v>
      </c>
      <c r="AP90">
        <v>0</v>
      </c>
      <c r="AQ90">
        <v>8</v>
      </c>
      <c r="AR90">
        <v>8</v>
      </c>
      <c r="AS90">
        <v>3</v>
      </c>
      <c r="AT90">
        <v>4</v>
      </c>
      <c r="AU90">
        <v>7</v>
      </c>
      <c r="AV90">
        <v>7</v>
      </c>
      <c r="AW90">
        <v>4</v>
      </c>
      <c r="AX90">
        <v>8</v>
      </c>
      <c r="AY90">
        <v>3</v>
      </c>
      <c r="AZ90">
        <v>4</v>
      </c>
      <c r="BA90">
        <v>7</v>
      </c>
      <c r="BB90">
        <v>4</v>
      </c>
      <c r="BC90">
        <v>16</v>
      </c>
      <c r="BD90">
        <v>19</v>
      </c>
      <c r="BE90">
        <v>14</v>
      </c>
      <c r="BF90">
        <v>17</v>
      </c>
      <c r="BG90">
        <v>8</v>
      </c>
      <c r="BH90">
        <v>7</v>
      </c>
      <c r="BI90">
        <v>7</v>
      </c>
      <c r="BJ90">
        <v>8</v>
      </c>
      <c r="BK90">
        <v>3</v>
      </c>
      <c r="BL90">
        <v>21</v>
      </c>
      <c r="BM90">
        <v>52</v>
      </c>
      <c r="BN90">
        <v>17</v>
      </c>
      <c r="BO90">
        <v>11</v>
      </c>
      <c r="BP90">
        <v>4</v>
      </c>
      <c r="BQ90">
        <v>2</v>
      </c>
      <c r="BR90">
        <v>5</v>
      </c>
      <c r="BS90">
        <v>9</v>
      </c>
      <c r="BT90">
        <v>9</v>
      </c>
      <c r="BU90">
        <v>68</v>
      </c>
      <c r="BV90">
        <v>6</v>
      </c>
    </row>
    <row r="91" spans="1:75" x14ac:dyDescent="0.15">
      <c r="B91" t="s">
        <v>504</v>
      </c>
    </row>
    <row r="92" spans="1:75" x14ac:dyDescent="0.15">
      <c r="D92">
        <f>D87-D85-D86</f>
        <v>83</v>
      </c>
    </row>
    <row r="100" spans="1:6" s="147" customFormat="1" x14ac:dyDescent="0.15"/>
    <row r="101" spans="1:6" x14ac:dyDescent="0.15">
      <c r="A101" s="52">
        <v>271004</v>
      </c>
      <c r="B101" s="52" t="s">
        <v>172</v>
      </c>
      <c r="C101" s="52" t="s">
        <v>494</v>
      </c>
      <c r="D101" s="52">
        <v>17</v>
      </c>
      <c r="E101" s="52">
        <v>1.2943210000000001</v>
      </c>
      <c r="F101" s="52">
        <v>15.74757</v>
      </c>
    </row>
    <row r="102" spans="1:6" x14ac:dyDescent="0.15">
      <c r="A102" s="52">
        <v>271039</v>
      </c>
      <c r="B102" s="52" t="s">
        <v>494</v>
      </c>
      <c r="C102" s="52" t="s">
        <v>173</v>
      </c>
      <c r="D102" s="52">
        <v>1</v>
      </c>
      <c r="E102" s="52">
        <v>2.884255</v>
      </c>
      <c r="F102" s="52">
        <v>35.091769999999997</v>
      </c>
    </row>
    <row r="103" spans="1:6" x14ac:dyDescent="0.15">
      <c r="A103" s="52">
        <v>271047</v>
      </c>
      <c r="B103" s="52" t="s">
        <v>494</v>
      </c>
      <c r="C103" s="52" t="s">
        <v>174</v>
      </c>
      <c r="D103" s="52">
        <v>2</v>
      </c>
      <c r="E103" s="52">
        <v>6.040654</v>
      </c>
      <c r="F103" s="52">
        <v>73.494619999999998</v>
      </c>
    </row>
    <row r="104" spans="1:6" x14ac:dyDescent="0.15">
      <c r="A104" s="52">
        <v>271071</v>
      </c>
      <c r="B104" s="52" t="s">
        <v>494</v>
      </c>
      <c r="C104" s="52" t="s">
        <v>378</v>
      </c>
      <c r="D104" s="52">
        <v>1</v>
      </c>
      <c r="E104" s="52">
        <v>2.4951349999999999</v>
      </c>
      <c r="F104" s="52">
        <v>30.357469999999999</v>
      </c>
    </row>
    <row r="105" spans="1:6" x14ac:dyDescent="0.15">
      <c r="A105" s="52">
        <v>271080</v>
      </c>
      <c r="B105" s="52" t="s">
        <v>494</v>
      </c>
      <c r="C105" s="52" t="s">
        <v>175</v>
      </c>
      <c r="D105" s="52">
        <v>2</v>
      </c>
      <c r="E105" s="52">
        <v>6.0819850000000004</v>
      </c>
      <c r="F105" s="52">
        <v>73.997479999999996</v>
      </c>
    </row>
    <row r="106" spans="1:6" x14ac:dyDescent="0.15">
      <c r="A106" s="52">
        <v>271098</v>
      </c>
      <c r="B106" s="52" t="s">
        <v>494</v>
      </c>
      <c r="C106" s="52" t="s">
        <v>391</v>
      </c>
      <c r="D106" s="52">
        <v>1</v>
      </c>
      <c r="E106" s="52">
        <v>2.8494899999999999</v>
      </c>
      <c r="F106" s="52">
        <v>34.668790000000001</v>
      </c>
    </row>
    <row r="107" spans="1:6" x14ac:dyDescent="0.15">
      <c r="A107" s="52">
        <v>271136</v>
      </c>
      <c r="B107" s="52" t="s">
        <v>494</v>
      </c>
      <c r="C107" s="52" t="s">
        <v>177</v>
      </c>
      <c r="D107" s="52">
        <v>1</v>
      </c>
      <c r="E107" s="52">
        <v>2.0750329999999999</v>
      </c>
      <c r="F107" s="52">
        <v>25.24624</v>
      </c>
    </row>
    <row r="108" spans="1:6" x14ac:dyDescent="0.15">
      <c r="A108" s="52">
        <v>271144</v>
      </c>
      <c r="B108" s="52" t="s">
        <v>494</v>
      </c>
      <c r="C108" s="52" t="s">
        <v>379</v>
      </c>
      <c r="D108" s="52">
        <v>1</v>
      </c>
      <c r="E108" s="52">
        <v>1.178023</v>
      </c>
      <c r="F108" s="52">
        <v>14.332610000000001</v>
      </c>
    </row>
    <row r="109" spans="1:6" x14ac:dyDescent="0.15">
      <c r="A109" s="52">
        <v>271209</v>
      </c>
      <c r="B109" s="52" t="s">
        <v>494</v>
      </c>
      <c r="C109" s="52" t="s">
        <v>181</v>
      </c>
      <c r="D109" s="52">
        <v>1</v>
      </c>
      <c r="E109" s="52">
        <v>1.3865780000000001</v>
      </c>
      <c r="F109" s="52">
        <v>16.87003</v>
      </c>
    </row>
    <row r="110" spans="1:6" x14ac:dyDescent="0.15">
      <c r="A110" s="52">
        <v>271225</v>
      </c>
      <c r="B110" s="52" t="s">
        <v>494</v>
      </c>
      <c r="C110" s="52" t="s">
        <v>182</v>
      </c>
      <c r="D110" s="52">
        <v>2</v>
      </c>
      <c r="E110" s="52">
        <v>3.1886230000000002</v>
      </c>
      <c r="F110" s="52">
        <v>38.794910000000002</v>
      </c>
    </row>
    <row r="111" spans="1:6" x14ac:dyDescent="0.15">
      <c r="A111" s="52">
        <v>271233</v>
      </c>
      <c r="B111" s="52" t="s">
        <v>494</v>
      </c>
      <c r="C111" s="52" t="s">
        <v>183</v>
      </c>
      <c r="D111" s="52">
        <v>1</v>
      </c>
      <c r="E111" s="52">
        <v>1.144531</v>
      </c>
      <c r="F111" s="52">
        <v>13.925129999999999</v>
      </c>
    </row>
    <row r="112" spans="1:6" x14ac:dyDescent="0.15">
      <c r="A112" s="52">
        <v>271250</v>
      </c>
      <c r="B112" s="52" t="s">
        <v>494</v>
      </c>
      <c r="C112" s="52" t="s">
        <v>184</v>
      </c>
      <c r="D112" s="52">
        <v>2</v>
      </c>
      <c r="E112" s="52">
        <v>3.374787</v>
      </c>
      <c r="F112" s="52">
        <v>41.059910000000002</v>
      </c>
    </row>
    <row r="113" spans="1:6" x14ac:dyDescent="0.15">
      <c r="A113" s="52">
        <v>271268</v>
      </c>
      <c r="B113" s="52" t="s">
        <v>494</v>
      </c>
      <c r="C113" s="52" t="s">
        <v>185</v>
      </c>
      <c r="D113" s="52">
        <v>1</v>
      </c>
      <c r="E113" s="52">
        <v>1.0560890000000001</v>
      </c>
      <c r="F113" s="52">
        <v>12.849080000000001</v>
      </c>
    </row>
    <row r="114" spans="1:6" x14ac:dyDescent="0.15">
      <c r="A114" s="52">
        <v>271276</v>
      </c>
      <c r="B114" s="52" t="s">
        <v>494</v>
      </c>
      <c r="C114" s="52" t="s">
        <v>186</v>
      </c>
      <c r="D114" s="52">
        <v>1</v>
      </c>
      <c r="E114" s="52">
        <v>1.6783870000000001</v>
      </c>
      <c r="F114" s="52">
        <v>20.420380000000002</v>
      </c>
    </row>
    <row r="115" spans="1:6" x14ac:dyDescent="0.15">
      <c r="A115" s="52">
        <v>271403</v>
      </c>
      <c r="B115" s="52" t="s">
        <v>188</v>
      </c>
      <c r="C115" s="52" t="s">
        <v>494</v>
      </c>
      <c r="D115" s="52">
        <v>2</v>
      </c>
      <c r="E115" s="52">
        <v>0.49481069999999999</v>
      </c>
      <c r="F115" s="52">
        <v>6.0201960000000003</v>
      </c>
    </row>
    <row r="116" spans="1:6" x14ac:dyDescent="0.15">
      <c r="A116" s="52">
        <v>271411</v>
      </c>
      <c r="B116" s="52" t="s">
        <v>494</v>
      </c>
      <c r="C116" s="52" t="s">
        <v>189</v>
      </c>
      <c r="D116" s="52">
        <v>1</v>
      </c>
      <c r="E116" s="52">
        <v>1.3922730000000001</v>
      </c>
      <c r="F116" s="52">
        <v>16.939319999999999</v>
      </c>
    </row>
    <row r="117" spans="1:6" x14ac:dyDescent="0.15">
      <c r="A117" s="52">
        <v>271462</v>
      </c>
      <c r="B117" s="52" t="s">
        <v>494</v>
      </c>
      <c r="C117" s="52" t="s">
        <v>193</v>
      </c>
      <c r="D117" s="52">
        <v>1</v>
      </c>
      <c r="E117" s="52">
        <v>1.3209690000000001</v>
      </c>
      <c r="F117" s="52">
        <v>16.07179</v>
      </c>
    </row>
    <row r="118" spans="1:6" x14ac:dyDescent="0.15">
      <c r="A118" s="52">
        <v>272027</v>
      </c>
      <c r="B118" s="52" t="s">
        <v>273</v>
      </c>
      <c r="C118" s="52" t="s">
        <v>494</v>
      </c>
      <c r="D118" s="52">
        <v>1</v>
      </c>
      <c r="E118" s="52">
        <v>1.057094</v>
      </c>
      <c r="F118" s="52">
        <v>12.86131</v>
      </c>
    </row>
    <row r="119" spans="1:6" x14ac:dyDescent="0.15">
      <c r="A119" s="52">
        <v>272035</v>
      </c>
      <c r="B119" s="52" t="s">
        <v>194</v>
      </c>
      <c r="C119" s="52" t="s">
        <v>494</v>
      </c>
      <c r="D119" s="52">
        <v>1</v>
      </c>
      <c r="E119" s="52">
        <v>0.5170283</v>
      </c>
      <c r="F119" s="52">
        <v>6.2905110000000004</v>
      </c>
    </row>
    <row r="120" spans="1:6" x14ac:dyDescent="0.15">
      <c r="A120" s="52">
        <v>272043</v>
      </c>
      <c r="B120" s="52" t="s">
        <v>195</v>
      </c>
      <c r="C120" s="52" t="s">
        <v>494</v>
      </c>
      <c r="D120" s="52">
        <v>1</v>
      </c>
      <c r="E120" s="52">
        <v>2.0075479999999999</v>
      </c>
      <c r="F120" s="52">
        <v>24.425170000000001</v>
      </c>
    </row>
    <row r="121" spans="1:6" x14ac:dyDescent="0.15">
      <c r="A121" s="52">
        <v>272051</v>
      </c>
      <c r="B121" s="52" t="s">
        <v>196</v>
      </c>
      <c r="C121" s="52" t="s">
        <v>494</v>
      </c>
      <c r="D121" s="52">
        <v>2</v>
      </c>
      <c r="E121" s="52">
        <v>1.1248089999999999</v>
      </c>
      <c r="F121" s="52">
        <v>13.685169999999999</v>
      </c>
    </row>
    <row r="122" spans="1:6" x14ac:dyDescent="0.15">
      <c r="A122" s="52">
        <v>272078</v>
      </c>
      <c r="B122" s="52" t="s">
        <v>197</v>
      </c>
      <c r="C122" s="52" t="s">
        <v>494</v>
      </c>
      <c r="D122" s="52">
        <v>3</v>
      </c>
      <c r="E122" s="52">
        <v>1.772589</v>
      </c>
      <c r="F122" s="52">
        <v>21.566500000000001</v>
      </c>
    </row>
    <row r="123" spans="1:6" x14ac:dyDescent="0.15">
      <c r="A123" s="52">
        <v>272086</v>
      </c>
      <c r="B123" s="52" t="s">
        <v>198</v>
      </c>
      <c r="C123" s="52" t="s">
        <v>494</v>
      </c>
      <c r="D123" s="52">
        <v>2</v>
      </c>
      <c r="E123" s="52">
        <v>4.7150910000000001</v>
      </c>
      <c r="F123" s="52">
        <v>57.36694</v>
      </c>
    </row>
    <row r="124" spans="1:6" x14ac:dyDescent="0.15">
      <c r="A124" s="52">
        <v>272108</v>
      </c>
      <c r="B124" s="52" t="s">
        <v>200</v>
      </c>
      <c r="C124" s="52" t="s">
        <v>494</v>
      </c>
      <c r="D124" s="52">
        <v>1</v>
      </c>
      <c r="E124" s="52">
        <v>0.51461509999999999</v>
      </c>
      <c r="F124" s="52">
        <v>6.2611499999999998</v>
      </c>
    </row>
    <row r="125" spans="1:6" x14ac:dyDescent="0.15">
      <c r="A125" s="52">
        <v>272116</v>
      </c>
      <c r="B125" s="52" t="s">
        <v>201</v>
      </c>
      <c r="C125" s="52" t="s">
        <v>494</v>
      </c>
      <c r="D125" s="52">
        <v>1</v>
      </c>
      <c r="E125" s="52">
        <v>0.73185009999999995</v>
      </c>
      <c r="F125" s="52">
        <v>8.9041759999999996</v>
      </c>
    </row>
    <row r="126" spans="1:6" x14ac:dyDescent="0.15">
      <c r="A126" s="52">
        <v>272124</v>
      </c>
      <c r="B126" s="52" t="s">
        <v>202</v>
      </c>
      <c r="C126" s="52" t="s">
        <v>494</v>
      </c>
      <c r="D126" s="52">
        <v>3</v>
      </c>
      <c r="E126" s="52">
        <v>2.3378139999999998</v>
      </c>
      <c r="F126" s="52">
        <v>28.44341</v>
      </c>
    </row>
    <row r="127" spans="1:6" x14ac:dyDescent="0.15">
      <c r="A127" s="52">
        <v>272159</v>
      </c>
      <c r="B127" s="52" t="s">
        <v>204</v>
      </c>
      <c r="C127" s="52" t="s">
        <v>494</v>
      </c>
      <c r="D127" s="52">
        <v>2</v>
      </c>
      <c r="E127" s="52">
        <v>1.749628</v>
      </c>
      <c r="F127" s="52">
        <v>21.287140000000001</v>
      </c>
    </row>
    <row r="128" spans="1:6" x14ac:dyDescent="0.15">
      <c r="A128" s="52">
        <v>272175</v>
      </c>
      <c r="B128" s="52" t="s">
        <v>206</v>
      </c>
      <c r="C128" s="52" t="s">
        <v>494</v>
      </c>
      <c r="D128" s="52">
        <v>1</v>
      </c>
      <c r="E128" s="52">
        <v>1.718863</v>
      </c>
      <c r="F128" s="52">
        <v>20.91283</v>
      </c>
    </row>
    <row r="129" spans="1:6" x14ac:dyDescent="0.15">
      <c r="A129" s="52">
        <v>272213</v>
      </c>
      <c r="B129" s="52" t="s">
        <v>301</v>
      </c>
      <c r="C129" s="52" t="s">
        <v>494</v>
      </c>
      <c r="D129" s="52">
        <v>1</v>
      </c>
      <c r="E129" s="52">
        <v>2.9660389999999999</v>
      </c>
      <c r="F129" s="52">
        <v>36.08681</v>
      </c>
    </row>
    <row r="130" spans="1:6" x14ac:dyDescent="0.15">
      <c r="A130" s="52">
        <v>272230</v>
      </c>
      <c r="B130" s="52" t="s">
        <v>171</v>
      </c>
      <c r="C130" s="52" t="s">
        <v>494</v>
      </c>
      <c r="D130" s="52">
        <v>2</v>
      </c>
      <c r="E130" s="52">
        <v>3.279871</v>
      </c>
      <c r="F130" s="52">
        <v>39.905099999999997</v>
      </c>
    </row>
    <row r="131" spans="1:6" x14ac:dyDescent="0.15">
      <c r="A131" s="52">
        <v>272248</v>
      </c>
      <c r="B131" s="52" t="s">
        <v>210</v>
      </c>
      <c r="C131" s="52" t="s">
        <v>494</v>
      </c>
      <c r="D131" s="52">
        <v>2</v>
      </c>
      <c r="E131" s="52">
        <v>4.6988060000000003</v>
      </c>
      <c r="F131" s="52">
        <v>57.168810000000001</v>
      </c>
    </row>
    <row r="132" spans="1:6" x14ac:dyDescent="0.15">
      <c r="A132" s="52">
        <v>272256</v>
      </c>
      <c r="B132" s="52" t="s">
        <v>211</v>
      </c>
      <c r="C132" s="52" t="s">
        <v>494</v>
      </c>
      <c r="D132" s="52">
        <v>1</v>
      </c>
      <c r="E132" s="52">
        <v>3.6050330000000002</v>
      </c>
      <c r="F132" s="52">
        <v>43.861229999999999</v>
      </c>
    </row>
    <row r="133" spans="1:6" x14ac:dyDescent="0.15">
      <c r="A133" s="52">
        <v>272264</v>
      </c>
      <c r="B133" s="52" t="s">
        <v>212</v>
      </c>
      <c r="C133" s="52" t="s">
        <v>494</v>
      </c>
      <c r="D133" s="52">
        <v>1</v>
      </c>
      <c r="E133" s="52">
        <v>3.2157439999999999</v>
      </c>
      <c r="F133" s="52">
        <v>39.124890000000001</v>
      </c>
    </row>
    <row r="134" spans="1:6" x14ac:dyDescent="0.15">
      <c r="A134" s="52">
        <v>272272</v>
      </c>
      <c r="B134" s="52" t="s">
        <v>213</v>
      </c>
      <c r="C134" s="52" t="s">
        <v>494</v>
      </c>
      <c r="D134" s="52">
        <v>7</v>
      </c>
      <c r="E134" s="52">
        <v>2.9206340000000002</v>
      </c>
      <c r="F134" s="52">
        <v>35.534379999999999</v>
      </c>
    </row>
    <row r="135" spans="1:6" x14ac:dyDescent="0.15">
      <c r="A135" s="52">
        <v>272299</v>
      </c>
      <c r="B135" s="52" t="s">
        <v>215</v>
      </c>
      <c r="C135" s="52" t="s">
        <v>494</v>
      </c>
      <c r="D135" s="52">
        <v>1</v>
      </c>
      <c r="E135" s="52">
        <v>3.6621990000000002</v>
      </c>
      <c r="F135" s="52">
        <v>44.556750000000001</v>
      </c>
    </row>
    <row r="136" spans="1:6" x14ac:dyDescent="0.15">
      <c r="A136" s="52">
        <v>273210</v>
      </c>
      <c r="B136" s="52" t="s">
        <v>316</v>
      </c>
      <c r="C136" s="52" t="s">
        <v>494</v>
      </c>
      <c r="D136" s="52">
        <v>1</v>
      </c>
      <c r="E136" s="52">
        <v>10.45041</v>
      </c>
      <c r="F136" s="52">
        <v>127.1467</v>
      </c>
    </row>
    <row r="137" spans="1:6" x14ac:dyDescent="0.15">
      <c r="A137" s="52">
        <v>273619</v>
      </c>
      <c r="B137" s="52" t="s">
        <v>219</v>
      </c>
      <c r="C137" s="52" t="s">
        <v>494</v>
      </c>
      <c r="D137" s="52">
        <v>1</v>
      </c>
      <c r="E137" s="52">
        <v>4.6834020000000001</v>
      </c>
      <c r="F137" s="52">
        <v>56.981389999999998</v>
      </c>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78" spans="1:6" x14ac:dyDescent="0.15">
      <c r="B178">
        <v>271004</v>
      </c>
      <c r="C178" t="s">
        <v>269</v>
      </c>
      <c r="D178">
        <v>17</v>
      </c>
      <c r="E178">
        <v>1.2943210000000001</v>
      </c>
      <c r="F178">
        <v>15.74757</v>
      </c>
    </row>
    <row r="179" spans="1:6" x14ac:dyDescent="0.15">
      <c r="B179">
        <v>271403</v>
      </c>
      <c r="C179" t="s">
        <v>271</v>
      </c>
      <c r="D179">
        <v>2</v>
      </c>
      <c r="E179">
        <v>0.49481069999999999</v>
      </c>
      <c r="F179">
        <v>6.0201960000000003</v>
      </c>
    </row>
    <row r="180" spans="1:6" x14ac:dyDescent="0.15">
      <c r="B180" s="52"/>
      <c r="C180" t="s">
        <v>429</v>
      </c>
      <c r="D180">
        <v>73</v>
      </c>
    </row>
    <row r="181" spans="1:6" x14ac:dyDescent="0.15">
      <c r="A181">
        <v>1</v>
      </c>
      <c r="B181" s="52">
        <v>2</v>
      </c>
      <c r="C181">
        <v>3</v>
      </c>
      <c r="D181">
        <v>4</v>
      </c>
      <c r="E181">
        <v>5</v>
      </c>
      <c r="F181">
        <v>6</v>
      </c>
    </row>
    <row r="183" spans="1:6" x14ac:dyDescent="0.15">
      <c r="A183">
        <v>270000</v>
      </c>
      <c r="B183" t="s">
        <v>333</v>
      </c>
      <c r="C183" t="s">
        <v>440</v>
      </c>
      <c r="D183">
        <v>54</v>
      </c>
      <c r="E183">
        <v>1.262168</v>
      </c>
      <c r="F183">
        <v>15.35638</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W442"/>
  <sheetViews>
    <sheetView view="pageBreakPreview" topLeftCell="A7" zoomScaleNormal="75" zoomScaleSheetLayoutView="100" workbookViewId="0">
      <selection activeCell="K3" sqref="K3"/>
    </sheetView>
  </sheetViews>
  <sheetFormatPr defaultRowHeight="13.5" x14ac:dyDescent="0.15"/>
  <cols>
    <col min="1" max="15" width="9" style="152"/>
    <col min="16" max="18" width="10.375" style="152" customWidth="1"/>
    <col min="19" max="19" width="9" style="152" customWidth="1"/>
    <col min="20"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令和元年1月～12月における大阪府の自殺者の状況《令和元年各月確定値》</v>
      </c>
      <c r="C2" s="153"/>
      <c r="D2" s="153"/>
      <c r="E2" s="153"/>
      <c r="F2" s="153"/>
      <c r="G2" s="153"/>
      <c r="H2" s="153"/>
      <c r="K2" s="2" t="str">
        <f>"※「地域における自殺の基礎資料（"&amp;市町村別自殺者集計表!Q7&amp;市町村別自殺者集計表!R7&amp;"年"&amp;市町村別自殺者集計表!N7&amp;"月確定値）」[発見日・発見地]から抜粋"</f>
        <v>※「地域における自殺の基礎資料（令和元年12月確定値）」[発見日・発見地]から抜粋</v>
      </c>
      <c r="L2" s="2"/>
      <c r="M2" s="2"/>
      <c r="N2" s="153"/>
      <c r="O2" s="153"/>
      <c r="P2" s="153"/>
      <c r="Q2" s="153"/>
      <c r="R2" s="153"/>
    </row>
    <row r="3" spans="1:27" ht="14.25" x14ac:dyDescent="0.15">
      <c r="C3" s="154"/>
      <c r="K3" s="2" t="str">
        <f>"警察庁自殺データ（"&amp;市町村別自殺者集計表!Q7&amp;市町村別自殺者集計表!R7&amp;"年"&amp;市町村別自殺者集計表!N7&amp;"月（速報値））を厚生労働省自殺対策推進室が再集計"</f>
        <v>警察庁自殺データ（令和元年12月（速報値））を厚生労働省自殺対策推進室が再集計</v>
      </c>
      <c r="L3" s="2"/>
      <c r="M3" s="2"/>
      <c r="V3" s="493">
        <f>市町村別自殺者集計表!F7</f>
        <v>50</v>
      </c>
    </row>
    <row r="4" spans="1:27" ht="17.25" x14ac:dyDescent="0.15">
      <c r="B4" s="155" t="str">
        <f>市町村別自殺者集計表!H7</f>
        <v>大阪府</v>
      </c>
      <c r="C4" s="156"/>
      <c r="E4" s="494" t="str">
        <f>IF(AA4=市町村別自殺者集計表!AD3,"","注・前年度の確定値が公表されていません")</f>
        <v/>
      </c>
      <c r="K4" s="31" t="s">
        <v>497</v>
      </c>
      <c r="L4" s="2"/>
      <c r="M4" s="2"/>
      <c r="AA4" s="493">
        <f>VALUE(MID(旧年度集計!E4,3,2))</f>
        <v>30</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441</v>
      </c>
      <c r="K6" s="159" t="s">
        <v>442</v>
      </c>
      <c r="L6" s="160" t="s">
        <v>443</v>
      </c>
      <c r="M6" s="160" t="s">
        <v>444</v>
      </c>
      <c r="N6" s="160" t="s">
        <v>445</v>
      </c>
      <c r="O6" s="160" t="s">
        <v>446</v>
      </c>
      <c r="P6" s="160" t="s">
        <v>447</v>
      </c>
      <c r="Q6" s="284"/>
      <c r="R6" s="284"/>
    </row>
    <row r="7" spans="1:27" ht="13.5" customHeight="1" x14ac:dyDescent="0.15">
      <c r="B7" s="530" t="str">
        <f>""&amp;市町村別自殺者集計表!Q7&amp;市町村別自殺者集計表!R7&amp;"年
(確定値）"</f>
        <v>令和元年
(確定値）</v>
      </c>
      <c r="C7" s="161" t="s">
        <v>17</v>
      </c>
      <c r="D7" s="162">
        <f>市町村別自殺者集計表!D16</f>
        <v>68</v>
      </c>
      <c r="E7" s="162">
        <f>市町村別自殺者集計表!E16</f>
        <v>67</v>
      </c>
      <c r="F7" s="162">
        <f>市町村別自殺者集計表!F16</f>
        <v>82</v>
      </c>
      <c r="G7" s="163">
        <f>市町村別自殺者集計表!G16</f>
        <v>68</v>
      </c>
      <c r="H7" s="162">
        <f>市町村別自殺者集計表!H16</f>
        <v>82</v>
      </c>
      <c r="I7" s="162">
        <f>市町村別自殺者集計表!I16</f>
        <v>83</v>
      </c>
      <c r="J7" s="162">
        <f>市町村別自殺者集計表!J16</f>
        <v>71</v>
      </c>
      <c r="K7" s="164">
        <f>市町村別自殺者集計表!K16</f>
        <v>63</v>
      </c>
      <c r="L7" s="165">
        <f>市町村別自殺者集計表!L16</f>
        <v>61</v>
      </c>
      <c r="M7" s="165">
        <f>市町村別自殺者集計表!M16</f>
        <v>72</v>
      </c>
      <c r="N7" s="165">
        <f>市町村別自殺者集計表!N16</f>
        <v>49</v>
      </c>
      <c r="O7" s="165">
        <f>市町村別自殺者集計表!O16</f>
        <v>38</v>
      </c>
      <c r="P7" s="165">
        <f>市町村別自殺者集計表!P16</f>
        <v>804</v>
      </c>
      <c r="Q7" s="419"/>
      <c r="R7" s="406"/>
    </row>
    <row r="8" spans="1:27" x14ac:dyDescent="0.15">
      <c r="B8" s="530"/>
      <c r="C8" s="166" t="s">
        <v>18</v>
      </c>
      <c r="D8" s="167">
        <f>市町村別自殺者集計表!D17</f>
        <v>36</v>
      </c>
      <c r="E8" s="167">
        <f>市町村別自殺者集計表!E17</f>
        <v>34</v>
      </c>
      <c r="F8" s="168">
        <f>市町村別自殺者集計表!F17</f>
        <v>36</v>
      </c>
      <c r="G8" s="167">
        <f>市町村別自殺者集計表!G17</f>
        <v>34</v>
      </c>
      <c r="H8" s="167">
        <f>市町村別自殺者集計表!H17</f>
        <v>41</v>
      </c>
      <c r="I8" s="167">
        <f>市町村別自殺者集計表!I17</f>
        <v>49</v>
      </c>
      <c r="J8" s="167">
        <f>市町村別自殺者集計表!J17</f>
        <v>41</v>
      </c>
      <c r="K8" s="169">
        <f>市町村別自殺者集計表!K17</f>
        <v>29</v>
      </c>
      <c r="L8" s="170">
        <f>市町村別自殺者集計表!L17</f>
        <v>40</v>
      </c>
      <c r="M8" s="170">
        <f>市町村別自殺者集計表!M17</f>
        <v>34</v>
      </c>
      <c r="N8" s="170">
        <f>市町村別自殺者集計表!N17</f>
        <v>28</v>
      </c>
      <c r="O8" s="170">
        <f>市町村別自殺者集計表!O17</f>
        <v>25</v>
      </c>
      <c r="P8" s="170">
        <f>市町村別自殺者集計表!P17</f>
        <v>427</v>
      </c>
      <c r="Q8" s="419"/>
      <c r="R8" s="406"/>
    </row>
    <row r="9" spans="1:27" x14ac:dyDescent="0.15">
      <c r="B9" s="530"/>
      <c r="C9" s="171" t="str">
        <f>IF(市町村別自殺者集計表!N7&lt;5,"総数（H"&amp;市町村別自殺者集計表!R$7&amp;")","総数（R1）")</f>
        <v>総数（R1）</v>
      </c>
      <c r="D9" s="172">
        <f>市町村別自殺者集計表!D18</f>
        <v>104</v>
      </c>
      <c r="E9" s="172">
        <f>市町村別自殺者集計表!E18</f>
        <v>101</v>
      </c>
      <c r="F9" s="172">
        <f>市町村別自殺者集計表!F18</f>
        <v>118</v>
      </c>
      <c r="G9" s="172">
        <f>市町村別自殺者集計表!G18</f>
        <v>102</v>
      </c>
      <c r="H9" s="172">
        <f>市町村別自殺者集計表!H18</f>
        <v>123</v>
      </c>
      <c r="I9" s="172">
        <f>市町村別自殺者集計表!I18</f>
        <v>132</v>
      </c>
      <c r="J9" s="172">
        <f>市町村別自殺者集計表!J18</f>
        <v>112</v>
      </c>
      <c r="K9" s="173">
        <f>市町村別自殺者集計表!K18</f>
        <v>92</v>
      </c>
      <c r="L9" s="174">
        <f>市町村別自殺者集計表!L18</f>
        <v>101</v>
      </c>
      <c r="M9" s="174">
        <f>市町村別自殺者集計表!M18</f>
        <v>106</v>
      </c>
      <c r="N9" s="174">
        <f>市町村別自殺者集計表!N18</f>
        <v>77</v>
      </c>
      <c r="O9" s="174">
        <f>市町村別自殺者集計表!O18</f>
        <v>63</v>
      </c>
      <c r="P9" s="174">
        <f>市町村別自殺者集計表!P18</f>
        <v>1231</v>
      </c>
      <c r="Q9" s="419"/>
      <c r="R9" s="406"/>
    </row>
    <row r="10" spans="1:27" ht="13.5" customHeight="1" x14ac:dyDescent="0.15">
      <c r="B10" s="531" t="str">
        <f>IF(市町村別自殺者集計表!N7&lt;5,"平成"&amp;市町村別自殺者集計表!R7-1&amp;"年 (暫定値）","平成30年  (暫定値）")</f>
        <v>平成30年  (暫定値）</v>
      </c>
      <c r="C10" s="161" t="s">
        <v>17</v>
      </c>
      <c r="D10" s="162">
        <f>市町村別自殺者集計表!D22</f>
        <v>56</v>
      </c>
      <c r="E10" s="163">
        <f>市町村別自殺者集計表!E22</f>
        <v>73</v>
      </c>
      <c r="F10" s="162">
        <f>市町村別自殺者集計表!F22</f>
        <v>75</v>
      </c>
      <c r="G10" s="163">
        <f>市町村別自殺者集計表!G22</f>
        <v>52</v>
      </c>
      <c r="H10" s="162">
        <f>市町村別自殺者集計表!H22</f>
        <v>64</v>
      </c>
      <c r="I10" s="162">
        <f>市町村別自殺者集計表!I22</f>
        <v>54</v>
      </c>
      <c r="J10" s="162">
        <f>市町村別自殺者集計表!J22</f>
        <v>52</v>
      </c>
      <c r="K10" s="164">
        <f>市町村別自殺者集計表!K22</f>
        <v>53</v>
      </c>
      <c r="L10" s="165">
        <f>市町村別自殺者集計表!L22</f>
        <v>49</v>
      </c>
      <c r="M10" s="165">
        <f>市町村別自殺者集計表!M22</f>
        <v>49</v>
      </c>
      <c r="N10" s="165">
        <f>市町村別自殺者集計表!N22</f>
        <v>51</v>
      </c>
      <c r="O10" s="165">
        <f>市町村別自殺者集計表!O22</f>
        <v>48</v>
      </c>
      <c r="P10" s="165">
        <f>市町村別自殺者集計表!P22</f>
        <v>676</v>
      </c>
      <c r="Q10" s="419"/>
      <c r="R10" s="406"/>
    </row>
    <row r="11" spans="1:27" x14ac:dyDescent="0.15">
      <c r="B11" s="531"/>
      <c r="C11" s="166" t="s">
        <v>18</v>
      </c>
      <c r="D11" s="167">
        <f>市町村別自殺者集計表!D23</f>
        <v>24</v>
      </c>
      <c r="E11" s="167">
        <f>市町村別自殺者集計表!E23</f>
        <v>22</v>
      </c>
      <c r="F11" s="167">
        <f>市町村別自殺者集計表!F23</f>
        <v>33</v>
      </c>
      <c r="G11" s="167">
        <f>市町村別自殺者集計表!G23</f>
        <v>45</v>
      </c>
      <c r="H11" s="167">
        <f>市町村別自殺者集計表!H23</f>
        <v>39</v>
      </c>
      <c r="I11" s="167">
        <f>市町村別自殺者集計表!I23</f>
        <v>46</v>
      </c>
      <c r="J11" s="167">
        <f>市町村別自殺者集計表!J23</f>
        <v>35</v>
      </c>
      <c r="K11" s="169">
        <f>市町村別自殺者集計表!K23</f>
        <v>41</v>
      </c>
      <c r="L11" s="170">
        <f>市町村別自殺者集計表!L23</f>
        <v>42</v>
      </c>
      <c r="M11" s="170">
        <f>市町村別自殺者集計表!M23</f>
        <v>22</v>
      </c>
      <c r="N11" s="170">
        <f>市町村別自殺者集計表!N23</f>
        <v>37</v>
      </c>
      <c r="O11" s="170">
        <f>市町村別自殺者集計表!O23</f>
        <v>22</v>
      </c>
      <c r="P11" s="170">
        <f>市町村別自殺者集計表!P23</f>
        <v>408</v>
      </c>
      <c r="Q11" s="419"/>
      <c r="R11" s="406"/>
      <c r="T11" s="394" t="s">
        <v>562</v>
      </c>
    </row>
    <row r="12" spans="1:27" x14ac:dyDescent="0.15">
      <c r="B12" s="531"/>
      <c r="C12" s="175" t="str">
        <f>IF(市町村別自殺者集計表!N7&lt;5,"総数（H"&amp;市町村別自殺者集計表!R$7-1&amp;")","総数（H30）")</f>
        <v>総数（H30）</v>
      </c>
      <c r="D12" s="176">
        <f>市町村別自殺者集計表!D24</f>
        <v>80</v>
      </c>
      <c r="E12" s="176">
        <f>市町村別自殺者集計表!E24</f>
        <v>95</v>
      </c>
      <c r="F12" s="176">
        <f>市町村別自殺者集計表!F24</f>
        <v>108</v>
      </c>
      <c r="G12" s="176">
        <f>市町村別自殺者集計表!G24</f>
        <v>97</v>
      </c>
      <c r="H12" s="176">
        <f>市町村別自殺者集計表!H24</f>
        <v>103</v>
      </c>
      <c r="I12" s="176">
        <f>市町村別自殺者集計表!I24</f>
        <v>100</v>
      </c>
      <c r="J12" s="176">
        <f>市町村別自殺者集計表!J24</f>
        <v>87</v>
      </c>
      <c r="K12" s="177">
        <f>市町村別自殺者集計表!K24</f>
        <v>94</v>
      </c>
      <c r="L12" s="178">
        <f>市町村別自殺者集計表!L24</f>
        <v>91</v>
      </c>
      <c r="M12" s="178">
        <f>市町村別自殺者集計表!M24</f>
        <v>71</v>
      </c>
      <c r="N12" s="178">
        <f>市町村別自殺者集計表!N24</f>
        <v>88</v>
      </c>
      <c r="O12" s="178">
        <f>市町村別自殺者集計表!O24</f>
        <v>70</v>
      </c>
      <c r="P12" s="178">
        <f>市町村別自殺者集計表!P24</f>
        <v>1084</v>
      </c>
      <c r="Q12" s="419"/>
      <c r="R12" s="406"/>
      <c r="S12" s="152" t="str">
        <f>IF(市町村別自殺者集計表!AD3=AA4,"","（４月までは昨年度の確定値が公表されませんので一昨年度との比較になります）　＊使い方シート参照")</f>
        <v/>
      </c>
    </row>
    <row r="13" spans="1:27" x14ac:dyDescent="0.15">
      <c r="B13" s="179"/>
      <c r="C13" s="180"/>
      <c r="D13" s="181"/>
      <c r="E13" s="181"/>
      <c r="F13" s="181"/>
      <c r="G13" s="181"/>
      <c r="H13" s="181"/>
      <c r="I13" s="181"/>
      <c r="J13" s="181"/>
      <c r="K13" s="181"/>
      <c r="L13" s="181"/>
      <c r="M13" s="181"/>
      <c r="N13" s="181"/>
      <c r="O13" s="181"/>
      <c r="P13" s="182"/>
      <c r="Q13" s="182"/>
      <c r="R13" s="182"/>
      <c r="T13" s="499" t="s">
        <v>575</v>
      </c>
    </row>
    <row r="14" spans="1:27" x14ac:dyDescent="0.15">
      <c r="B14" s="179"/>
      <c r="C14" s="180"/>
      <c r="D14" s="181"/>
      <c r="E14" s="181"/>
      <c r="F14" s="181"/>
      <c r="G14" s="181"/>
      <c r="H14" s="181"/>
      <c r="I14" s="181"/>
      <c r="J14" s="181"/>
      <c r="K14" s="181"/>
      <c r="L14" s="181"/>
      <c r="M14" s="181"/>
      <c r="N14" s="181"/>
      <c r="O14" s="181"/>
      <c r="P14" s="182"/>
      <c r="Q14" s="182"/>
      <c r="R14" s="182"/>
    </row>
    <row r="44" spans="2:29" x14ac:dyDescent="0.15">
      <c r="S44" s="152" t="str">
        <f>IF(S12="","",S12)</f>
        <v/>
      </c>
    </row>
    <row r="45" spans="2:29" ht="14.25" thickBot="1" x14ac:dyDescent="0.2">
      <c r="B45" s="183" t="s">
        <v>448</v>
      </c>
    </row>
    <row r="46" spans="2:29" x14ac:dyDescent="0.15">
      <c r="B46" s="184"/>
      <c r="C46" s="185"/>
      <c r="D46" s="532" t="s">
        <v>24</v>
      </c>
      <c r="E46" s="536" t="s">
        <v>7</v>
      </c>
      <c r="F46" s="536"/>
      <c r="G46" s="536"/>
      <c r="H46" s="536"/>
      <c r="I46" s="536"/>
      <c r="J46" s="536"/>
      <c r="K46" s="536"/>
      <c r="L46" s="536"/>
      <c r="M46" s="537"/>
      <c r="P46" s="186"/>
      <c r="Q46" s="186"/>
      <c r="R46" s="186"/>
      <c r="S46" s="187" t="s">
        <v>449</v>
      </c>
      <c r="T46" s="186" t="s">
        <v>575</v>
      </c>
      <c r="U46" s="186"/>
      <c r="V46" s="186"/>
      <c r="W46" s="186"/>
      <c r="X46" s="186"/>
      <c r="Y46" s="186"/>
      <c r="Z46" s="186"/>
    </row>
    <row r="47" spans="2:29" ht="14.25" thickBot="1" x14ac:dyDescent="0.2">
      <c r="B47" s="188"/>
      <c r="C47" s="189"/>
      <c r="D47" s="533"/>
      <c r="E47" s="477" t="s">
        <v>8</v>
      </c>
      <c r="F47" s="478" t="s">
        <v>9</v>
      </c>
      <c r="G47" s="478" t="s">
        <v>10</v>
      </c>
      <c r="H47" s="478" t="s">
        <v>11</v>
      </c>
      <c r="I47" s="478" t="s">
        <v>12</v>
      </c>
      <c r="J47" s="478" t="s">
        <v>13</v>
      </c>
      <c r="K47" s="478" t="s">
        <v>14</v>
      </c>
      <c r="L47" s="478" t="s">
        <v>15</v>
      </c>
      <c r="M47" s="479" t="s">
        <v>16</v>
      </c>
      <c r="S47" s="190"/>
      <c r="T47" s="191" t="s">
        <v>16</v>
      </c>
      <c r="U47" s="191" t="s">
        <v>450</v>
      </c>
      <c r="V47" s="191" t="s">
        <v>14</v>
      </c>
      <c r="W47" s="191" t="s">
        <v>13</v>
      </c>
      <c r="X47" s="191" t="s">
        <v>12</v>
      </c>
      <c r="Y47" s="191" t="s">
        <v>11</v>
      </c>
      <c r="Z47" s="191" t="s">
        <v>10</v>
      </c>
      <c r="AA47" s="191" t="s">
        <v>9</v>
      </c>
      <c r="AB47" s="191" t="s">
        <v>8</v>
      </c>
      <c r="AC47" s="192" t="s">
        <v>24</v>
      </c>
    </row>
    <row r="48" spans="2:29" x14ac:dyDescent="0.15">
      <c r="B48" s="526" t="s">
        <v>56</v>
      </c>
      <c r="C48" s="193" t="s">
        <v>17</v>
      </c>
      <c r="D48" s="194">
        <f>市町村別自殺者集計表!E111</f>
        <v>68</v>
      </c>
      <c r="E48" s="195">
        <f>市町村別自殺者集計表!H111</f>
        <v>3</v>
      </c>
      <c r="F48" s="196">
        <f>市町村別自殺者集計表!I111</f>
        <v>8</v>
      </c>
      <c r="G48" s="196">
        <f>市町村別自殺者集計表!J111</f>
        <v>8</v>
      </c>
      <c r="H48" s="196">
        <f>市町村別自殺者集計表!K111</f>
        <v>10</v>
      </c>
      <c r="I48" s="196">
        <f>市町村別自殺者集計表!L111</f>
        <v>14</v>
      </c>
      <c r="J48" s="196">
        <f>市町村別自殺者集計表!M111</f>
        <v>12</v>
      </c>
      <c r="K48" s="196">
        <f>市町村別自殺者集計表!N111</f>
        <v>9</v>
      </c>
      <c r="L48" s="196">
        <f>市町村別自殺者集計表!O111</f>
        <v>4</v>
      </c>
      <c r="M48" s="197">
        <f>市町村別自殺者集計表!P111</f>
        <v>0</v>
      </c>
      <c r="S48" s="191" t="str">
        <f>"R"&amp;市町村別自殺者集計表!R7</f>
        <v>R元</v>
      </c>
      <c r="T48" s="198">
        <f>AB72</f>
        <v>0</v>
      </c>
      <c r="U48" s="198">
        <f>AA72</f>
        <v>110</v>
      </c>
      <c r="V48" s="198">
        <f>Z72</f>
        <v>204</v>
      </c>
      <c r="W48" s="198">
        <f>Y72</f>
        <v>165</v>
      </c>
      <c r="X48" s="198">
        <f>X72</f>
        <v>223</v>
      </c>
      <c r="Y48" s="198">
        <f>W72</f>
        <v>222</v>
      </c>
      <c r="Z48" s="198">
        <f>V72</f>
        <v>136</v>
      </c>
      <c r="AA48" s="198">
        <f>U72</f>
        <v>130</v>
      </c>
      <c r="AB48" s="198">
        <f>T72</f>
        <v>41</v>
      </c>
      <c r="AC48" s="199">
        <f>SUM(T48:AB48)</f>
        <v>1231</v>
      </c>
    </row>
    <row r="49" spans="2:29" x14ac:dyDescent="0.15">
      <c r="B49" s="526"/>
      <c r="C49" s="200" t="s">
        <v>18</v>
      </c>
      <c r="D49" s="201">
        <f>市町村別自殺者集計表!E112</f>
        <v>36</v>
      </c>
      <c r="E49" s="202">
        <f>市町村別自殺者集計表!H112</f>
        <v>2</v>
      </c>
      <c r="F49" s="203">
        <f>市町村別自殺者集計表!I112</f>
        <v>2</v>
      </c>
      <c r="G49" s="203">
        <f>市町村別自殺者集計表!J112</f>
        <v>7</v>
      </c>
      <c r="H49" s="203">
        <f>市町村別自殺者集計表!K112</f>
        <v>6</v>
      </c>
      <c r="I49" s="203">
        <f>市町村別自殺者集計表!L112</f>
        <v>5</v>
      </c>
      <c r="J49" s="203">
        <f>市町村別自殺者集計表!M112</f>
        <v>6</v>
      </c>
      <c r="K49" s="203">
        <f>市町村別自殺者集計表!N112</f>
        <v>5</v>
      </c>
      <c r="L49" s="203">
        <f>市町村別自殺者集計表!O112</f>
        <v>3</v>
      </c>
      <c r="M49" s="204">
        <f>市町村別自殺者集計表!P112</f>
        <v>0</v>
      </c>
      <c r="S49" s="191" t="str">
        <f>"H"&amp;IF(S12="",市町村別自殺者集計表!AD3,市町村別自殺者集計表!AD4)</f>
        <v>H30</v>
      </c>
      <c r="T49" s="198">
        <f>AB71</f>
        <v>0</v>
      </c>
      <c r="U49" s="198">
        <f>AA71</f>
        <v>148</v>
      </c>
      <c r="V49" s="198">
        <f>Z71</f>
        <v>213</v>
      </c>
      <c r="W49" s="198">
        <f>Y71</f>
        <v>175</v>
      </c>
      <c r="X49" s="198">
        <f>X71</f>
        <v>222</v>
      </c>
      <c r="Y49" s="198">
        <f>W71</f>
        <v>213</v>
      </c>
      <c r="Z49" s="198">
        <f>V71</f>
        <v>148</v>
      </c>
      <c r="AA49" s="198">
        <f>U71</f>
        <v>123</v>
      </c>
      <c r="AB49" s="198">
        <f>T71</f>
        <v>33</v>
      </c>
      <c r="AC49" s="199">
        <f>SUM(T49:AB49)</f>
        <v>1275</v>
      </c>
    </row>
    <row r="50" spans="2:29" x14ac:dyDescent="0.15">
      <c r="B50" s="528"/>
      <c r="C50" s="205" t="s">
        <v>447</v>
      </c>
      <c r="D50" s="206">
        <f>市町村別自殺者集計表!E113</f>
        <v>104</v>
      </c>
      <c r="E50" s="207">
        <f>市町村別自殺者集計表!H113</f>
        <v>5</v>
      </c>
      <c r="F50" s="208">
        <f>市町村別自殺者集計表!I113</f>
        <v>10</v>
      </c>
      <c r="G50" s="208">
        <f>市町村別自殺者集計表!J113</f>
        <v>15</v>
      </c>
      <c r="H50" s="208">
        <f>市町村別自殺者集計表!K113</f>
        <v>16</v>
      </c>
      <c r="I50" s="208">
        <f>市町村別自殺者集計表!L113</f>
        <v>19</v>
      </c>
      <c r="J50" s="208">
        <f>市町村別自殺者集計表!M113</f>
        <v>18</v>
      </c>
      <c r="K50" s="208">
        <f>市町村別自殺者集計表!N113</f>
        <v>14</v>
      </c>
      <c r="L50" s="208">
        <f>市町村別自殺者集計表!O113</f>
        <v>7</v>
      </c>
      <c r="M50" s="209">
        <f>市町村別自殺者集計表!P113</f>
        <v>0</v>
      </c>
    </row>
    <row r="51" spans="2:29" x14ac:dyDescent="0.15">
      <c r="B51" s="529" t="s">
        <v>57</v>
      </c>
      <c r="C51" s="193" t="s">
        <v>17</v>
      </c>
      <c r="D51" s="194">
        <f>市町村別自殺者集計表!E114</f>
        <v>67</v>
      </c>
      <c r="E51" s="195">
        <f>市町村別自殺者集計表!H114</f>
        <v>2</v>
      </c>
      <c r="F51" s="196">
        <f>市町村別自殺者集計表!I114</f>
        <v>10</v>
      </c>
      <c r="G51" s="196">
        <f>市町村別自殺者集計表!J114</f>
        <v>7</v>
      </c>
      <c r="H51" s="196">
        <f>市町村別自殺者集計表!K114</f>
        <v>10</v>
      </c>
      <c r="I51" s="196">
        <f>市町村別自殺者集計表!L114</f>
        <v>14</v>
      </c>
      <c r="J51" s="196">
        <f>市町村別自殺者集計表!M114</f>
        <v>8</v>
      </c>
      <c r="K51" s="196">
        <f>市町村別自殺者集計表!N114</f>
        <v>10</v>
      </c>
      <c r="L51" s="196">
        <f>市町村別自殺者集計表!O114</f>
        <v>6</v>
      </c>
      <c r="M51" s="197">
        <f>市町村別自殺者集計表!P114</f>
        <v>0</v>
      </c>
      <c r="N51" s="390"/>
    </row>
    <row r="52" spans="2:29" x14ac:dyDescent="0.15">
      <c r="B52" s="526"/>
      <c r="C52" s="200" t="s">
        <v>18</v>
      </c>
      <c r="D52" s="201">
        <f>市町村別自殺者集計表!E115</f>
        <v>34</v>
      </c>
      <c r="E52" s="202">
        <f>市町村別自殺者集計表!H115</f>
        <v>3</v>
      </c>
      <c r="F52" s="203">
        <f>市町村別自殺者集計表!I115</f>
        <v>3</v>
      </c>
      <c r="G52" s="203">
        <f>市町村別自殺者集計表!J115</f>
        <v>5</v>
      </c>
      <c r="H52" s="203">
        <f>市町村別自殺者集計表!K115</f>
        <v>2</v>
      </c>
      <c r="I52" s="203">
        <f>市町村別自殺者集計表!L115</f>
        <v>3</v>
      </c>
      <c r="J52" s="203">
        <f>市町村別自殺者集計表!M115</f>
        <v>11</v>
      </c>
      <c r="K52" s="203">
        <f>市町村別自殺者集計表!N115</f>
        <v>3</v>
      </c>
      <c r="L52" s="203">
        <f>市町村別自殺者集計表!O115</f>
        <v>4</v>
      </c>
      <c r="M52" s="204">
        <f>市町村別自殺者集計表!P115</f>
        <v>0</v>
      </c>
      <c r="N52" s="390"/>
    </row>
    <row r="53" spans="2:29" x14ac:dyDescent="0.15">
      <c r="B53" s="528"/>
      <c r="C53" s="205" t="s">
        <v>447</v>
      </c>
      <c r="D53" s="206">
        <f>市町村別自殺者集計表!E116</f>
        <v>101</v>
      </c>
      <c r="E53" s="207">
        <f>市町村別自殺者集計表!H116</f>
        <v>5</v>
      </c>
      <c r="F53" s="208">
        <f>市町村別自殺者集計表!I116</f>
        <v>13</v>
      </c>
      <c r="G53" s="208">
        <f>市町村別自殺者集計表!J116</f>
        <v>12</v>
      </c>
      <c r="H53" s="208">
        <f>市町村別自殺者集計表!K116</f>
        <v>12</v>
      </c>
      <c r="I53" s="208">
        <f>市町村別自殺者集計表!L116</f>
        <v>17</v>
      </c>
      <c r="J53" s="208">
        <f>市町村別自殺者集計表!M116</f>
        <v>19</v>
      </c>
      <c r="K53" s="208">
        <f>市町村別自殺者集計表!N116</f>
        <v>13</v>
      </c>
      <c r="L53" s="208">
        <f>市町村別自殺者集計表!O116</f>
        <v>10</v>
      </c>
      <c r="M53" s="209">
        <f>市町村別自殺者集計表!P116</f>
        <v>0</v>
      </c>
      <c r="N53" s="390"/>
    </row>
    <row r="54" spans="2:29" x14ac:dyDescent="0.15">
      <c r="B54" s="529" t="s">
        <v>58</v>
      </c>
      <c r="C54" s="193" t="s">
        <v>17</v>
      </c>
      <c r="D54" s="210">
        <f>市町村別自殺者集計表!E117</f>
        <v>82</v>
      </c>
      <c r="E54" s="195">
        <f>市町村別自殺者集計表!H117</f>
        <v>3</v>
      </c>
      <c r="F54" s="196">
        <f>市町村別自殺者集計表!I117</f>
        <v>13</v>
      </c>
      <c r="G54" s="196">
        <f>市町村別自殺者集計表!J117</f>
        <v>12</v>
      </c>
      <c r="H54" s="196">
        <f>市町村別自殺者集計表!K117</f>
        <v>16</v>
      </c>
      <c r="I54" s="196">
        <f>市町村別自殺者集計表!L117</f>
        <v>13</v>
      </c>
      <c r="J54" s="196">
        <f>市町村別自殺者集計表!M117</f>
        <v>10</v>
      </c>
      <c r="K54" s="196">
        <f>市町村別自殺者集計表!N117</f>
        <v>13</v>
      </c>
      <c r="L54" s="196">
        <f>市町村別自殺者集計表!O117</f>
        <v>2</v>
      </c>
      <c r="M54" s="197">
        <f>市町村別自殺者集計表!P117</f>
        <v>0</v>
      </c>
      <c r="N54" s="390"/>
    </row>
    <row r="55" spans="2:29" x14ac:dyDescent="0.15">
      <c r="B55" s="526"/>
      <c r="C55" s="200" t="s">
        <v>18</v>
      </c>
      <c r="D55" s="211">
        <f>市町村別自殺者集計表!E118</f>
        <v>36</v>
      </c>
      <c r="E55" s="202">
        <f>市町村別自殺者集計表!H118</f>
        <v>0</v>
      </c>
      <c r="F55" s="203">
        <f>市町村別自殺者集計表!I118</f>
        <v>1</v>
      </c>
      <c r="G55" s="203">
        <f>市町村別自殺者集計表!J118</f>
        <v>0</v>
      </c>
      <c r="H55" s="203">
        <f>市町村別自殺者集計表!K118</f>
        <v>6</v>
      </c>
      <c r="I55" s="203">
        <f>市町村別自殺者集計表!L118</f>
        <v>8</v>
      </c>
      <c r="J55" s="203">
        <f>市町村別自殺者集計表!M118</f>
        <v>7</v>
      </c>
      <c r="K55" s="203">
        <f>市町村別自殺者集計表!N118</f>
        <v>8</v>
      </c>
      <c r="L55" s="203">
        <f>市町村別自殺者集計表!O118</f>
        <v>6</v>
      </c>
      <c r="M55" s="204">
        <f>市町村別自殺者集計表!P118</f>
        <v>0</v>
      </c>
    </row>
    <row r="56" spans="2:29" x14ac:dyDescent="0.15">
      <c r="B56" s="528"/>
      <c r="C56" s="205" t="s">
        <v>447</v>
      </c>
      <c r="D56" s="212">
        <f>市町村別自殺者集計表!E119</f>
        <v>118</v>
      </c>
      <c r="E56" s="207">
        <f>市町村別自殺者集計表!H119</f>
        <v>3</v>
      </c>
      <c r="F56" s="208">
        <f>市町村別自殺者集計表!I119</f>
        <v>14</v>
      </c>
      <c r="G56" s="208">
        <f>市町村別自殺者集計表!J119</f>
        <v>12</v>
      </c>
      <c r="H56" s="208">
        <f>市町村別自殺者集計表!K119</f>
        <v>22</v>
      </c>
      <c r="I56" s="208">
        <f>市町村別自殺者集計表!L119</f>
        <v>21</v>
      </c>
      <c r="J56" s="208">
        <f>市町村別自殺者集計表!M119</f>
        <v>17</v>
      </c>
      <c r="K56" s="208">
        <f>市町村別自殺者集計表!N119</f>
        <v>21</v>
      </c>
      <c r="L56" s="208">
        <f>市町村別自殺者集計表!O119</f>
        <v>8</v>
      </c>
      <c r="M56" s="209">
        <f>市町村別自殺者集計表!P119</f>
        <v>0</v>
      </c>
    </row>
    <row r="57" spans="2:29" x14ac:dyDescent="0.15">
      <c r="B57" s="529" t="s">
        <v>451</v>
      </c>
      <c r="C57" s="193" t="s">
        <v>17</v>
      </c>
      <c r="D57" s="210">
        <f>市町村別自殺者集計表!E120</f>
        <v>68</v>
      </c>
      <c r="E57" s="195">
        <f>市町村別自殺者集計表!H120</f>
        <v>3</v>
      </c>
      <c r="F57" s="196">
        <f>市町村別自殺者集計表!I120</f>
        <v>8</v>
      </c>
      <c r="G57" s="196">
        <f>市町村別自殺者集計表!J120</f>
        <v>6</v>
      </c>
      <c r="H57" s="196">
        <f>市町村別自殺者集計表!K120</f>
        <v>12</v>
      </c>
      <c r="I57" s="196">
        <f>市町村別自殺者集計表!L120</f>
        <v>16</v>
      </c>
      <c r="J57" s="196">
        <f>市町村別自殺者集計表!M120</f>
        <v>11</v>
      </c>
      <c r="K57" s="196">
        <f>市町村別自殺者集計表!N120</f>
        <v>7</v>
      </c>
      <c r="L57" s="196">
        <f>市町村別自殺者集計表!O120</f>
        <v>5</v>
      </c>
      <c r="M57" s="197">
        <f>市町村別自殺者集計表!P120</f>
        <v>0</v>
      </c>
    </row>
    <row r="58" spans="2:29" x14ac:dyDescent="0.15">
      <c r="B58" s="526"/>
      <c r="C58" s="200" t="s">
        <v>18</v>
      </c>
      <c r="D58" s="211">
        <f>市町村別自殺者集計表!E121</f>
        <v>34</v>
      </c>
      <c r="E58" s="202">
        <f>市町村別自殺者集計表!H121</f>
        <v>4</v>
      </c>
      <c r="F58" s="203">
        <f>市町村別自殺者集計表!I121</f>
        <v>2</v>
      </c>
      <c r="G58" s="203">
        <f>市町村別自殺者集計表!J121</f>
        <v>4</v>
      </c>
      <c r="H58" s="203">
        <f>市町村別自殺者集計表!K121</f>
        <v>6</v>
      </c>
      <c r="I58" s="203">
        <f>市町村別自殺者集計表!L121</f>
        <v>4</v>
      </c>
      <c r="J58" s="203">
        <f>市町村別自殺者集計表!M121</f>
        <v>7</v>
      </c>
      <c r="K58" s="203">
        <f>市町村別自殺者集計表!N121</f>
        <v>6</v>
      </c>
      <c r="L58" s="203">
        <f>市町村別自殺者集計表!O121</f>
        <v>1</v>
      </c>
      <c r="M58" s="204">
        <f>市町村別自殺者集計表!P121</f>
        <v>0</v>
      </c>
    </row>
    <row r="59" spans="2:29" x14ac:dyDescent="0.15">
      <c r="B59" s="528"/>
      <c r="C59" s="205" t="s">
        <v>447</v>
      </c>
      <c r="D59" s="212">
        <f>市町村別自殺者集計表!E122</f>
        <v>102</v>
      </c>
      <c r="E59" s="207">
        <f>市町村別自殺者集計表!H122</f>
        <v>7</v>
      </c>
      <c r="F59" s="208">
        <f>市町村別自殺者集計表!I122</f>
        <v>10</v>
      </c>
      <c r="G59" s="208">
        <f>市町村別自殺者集計表!J122</f>
        <v>10</v>
      </c>
      <c r="H59" s="208">
        <f>市町村別自殺者集計表!K122</f>
        <v>18</v>
      </c>
      <c r="I59" s="208">
        <f>市町村別自殺者集計表!L122</f>
        <v>20</v>
      </c>
      <c r="J59" s="208">
        <f>市町村別自殺者集計表!M122</f>
        <v>18</v>
      </c>
      <c r="K59" s="208">
        <f>市町村別自殺者集計表!N122</f>
        <v>13</v>
      </c>
      <c r="L59" s="208">
        <f>市町村別自殺者集計表!O122</f>
        <v>6</v>
      </c>
      <c r="M59" s="209">
        <f>市町村別自殺者集計表!P122</f>
        <v>0</v>
      </c>
    </row>
    <row r="60" spans="2:29" x14ac:dyDescent="0.15">
      <c r="B60" s="529" t="s">
        <v>452</v>
      </c>
      <c r="C60" s="193" t="s">
        <v>17</v>
      </c>
      <c r="D60" s="210">
        <f>市町村別自殺者集計表!E123</f>
        <v>82</v>
      </c>
      <c r="E60" s="195">
        <f>市町村別自殺者集計表!H123</f>
        <v>5</v>
      </c>
      <c r="F60" s="196">
        <f>市町村別自殺者集計表!I123</f>
        <v>4</v>
      </c>
      <c r="G60" s="196">
        <f>市町村別自殺者集計表!J123</f>
        <v>9</v>
      </c>
      <c r="H60" s="196">
        <f>市町村別自殺者集計表!K123</f>
        <v>11</v>
      </c>
      <c r="I60" s="196">
        <f>市町村別自殺者集計表!L123</f>
        <v>22</v>
      </c>
      <c r="J60" s="196">
        <f>市町村別自殺者集計表!M123</f>
        <v>7</v>
      </c>
      <c r="K60" s="196">
        <f>市町村別自殺者集計表!N123</f>
        <v>17</v>
      </c>
      <c r="L60" s="196">
        <f>市町村別自殺者集計表!O123</f>
        <v>7</v>
      </c>
      <c r="M60" s="197">
        <f>市町村別自殺者集計表!P123</f>
        <v>0</v>
      </c>
    </row>
    <row r="61" spans="2:29" x14ac:dyDescent="0.15">
      <c r="B61" s="526"/>
      <c r="C61" s="200" t="s">
        <v>18</v>
      </c>
      <c r="D61" s="211">
        <f>市町村別自殺者集計表!E124</f>
        <v>41</v>
      </c>
      <c r="E61" s="202">
        <f>市町村別自殺者集計表!H124</f>
        <v>1</v>
      </c>
      <c r="F61" s="203">
        <f>市町村別自殺者集計表!I124</f>
        <v>4</v>
      </c>
      <c r="G61" s="203">
        <f>市町村別自殺者集計表!J124</f>
        <v>2</v>
      </c>
      <c r="H61" s="203">
        <f>市町村別自殺者集計表!K124</f>
        <v>9</v>
      </c>
      <c r="I61" s="203">
        <f>市町村別自殺者集計表!L124</f>
        <v>8</v>
      </c>
      <c r="J61" s="203">
        <f>市町村別自殺者集計表!M124</f>
        <v>5</v>
      </c>
      <c r="K61" s="203">
        <f>市町村別自殺者集計表!N124</f>
        <v>8</v>
      </c>
      <c r="L61" s="203">
        <f>市町村別自殺者集計表!O124</f>
        <v>4</v>
      </c>
      <c r="M61" s="204">
        <f>市町村別自殺者集計表!P124</f>
        <v>0</v>
      </c>
    </row>
    <row r="62" spans="2:29" x14ac:dyDescent="0.15">
      <c r="B62" s="528"/>
      <c r="C62" s="205" t="s">
        <v>447</v>
      </c>
      <c r="D62" s="212">
        <f>市町村別自殺者集計表!E125</f>
        <v>123</v>
      </c>
      <c r="E62" s="207">
        <f>市町村別自殺者集計表!H125</f>
        <v>6</v>
      </c>
      <c r="F62" s="208">
        <f>市町村別自殺者集計表!I125</f>
        <v>8</v>
      </c>
      <c r="G62" s="208">
        <f>市町村別自殺者集計表!J125</f>
        <v>11</v>
      </c>
      <c r="H62" s="208">
        <f>市町村別自殺者集計表!K125</f>
        <v>20</v>
      </c>
      <c r="I62" s="208">
        <f>市町村別自殺者集計表!L125</f>
        <v>30</v>
      </c>
      <c r="J62" s="208">
        <f>市町村別自殺者集計表!M125</f>
        <v>12</v>
      </c>
      <c r="K62" s="208">
        <f>市町村別自殺者集計表!N125</f>
        <v>25</v>
      </c>
      <c r="L62" s="208">
        <f>市町村別自殺者集計表!O125</f>
        <v>11</v>
      </c>
      <c r="M62" s="209">
        <f>市町村別自殺者集計表!P125</f>
        <v>0</v>
      </c>
    </row>
    <row r="63" spans="2:29" x14ac:dyDescent="0.15">
      <c r="B63" s="529" t="s">
        <v>453</v>
      </c>
      <c r="C63" s="213" t="s">
        <v>17</v>
      </c>
      <c r="D63" s="214">
        <f>市町村別自殺者集計表!E126</f>
        <v>83</v>
      </c>
      <c r="E63" s="215">
        <f>市町村別自殺者集計表!H126</f>
        <v>0</v>
      </c>
      <c r="F63" s="216">
        <f>市町村別自殺者集計表!I126</f>
        <v>15</v>
      </c>
      <c r="G63" s="216">
        <f>市町村別自殺者集計表!J126</f>
        <v>11</v>
      </c>
      <c r="H63" s="216">
        <f>市町村別自殺者集計表!K126</f>
        <v>14</v>
      </c>
      <c r="I63" s="216">
        <f>市町村別自殺者集計表!L126</f>
        <v>12</v>
      </c>
      <c r="J63" s="216">
        <f>市町村別自殺者集計表!M126</f>
        <v>8</v>
      </c>
      <c r="K63" s="216">
        <f>市町村別自殺者集計表!N126</f>
        <v>13</v>
      </c>
      <c r="L63" s="216">
        <f>市町村別自殺者集計表!O126</f>
        <v>10</v>
      </c>
      <c r="M63" s="217">
        <f>市町村別自殺者集計表!P126</f>
        <v>0</v>
      </c>
    </row>
    <row r="64" spans="2:29" x14ac:dyDescent="0.15">
      <c r="B64" s="526"/>
      <c r="C64" s="200" t="s">
        <v>18</v>
      </c>
      <c r="D64" s="211">
        <f>市町村別自殺者集計表!E127</f>
        <v>49</v>
      </c>
      <c r="E64" s="202">
        <f>市町村別自殺者集計表!H127</f>
        <v>2</v>
      </c>
      <c r="F64" s="203">
        <f>市町村別自殺者集計表!I127</f>
        <v>1</v>
      </c>
      <c r="G64" s="203">
        <f>市町村別自殺者集計表!J127</f>
        <v>4</v>
      </c>
      <c r="H64" s="203">
        <f>市町村別自殺者集計表!K127</f>
        <v>7</v>
      </c>
      <c r="I64" s="203">
        <f>市町村別自殺者集計表!L127</f>
        <v>13</v>
      </c>
      <c r="J64" s="203">
        <f>市町村別自殺者集計表!M127</f>
        <v>5</v>
      </c>
      <c r="K64" s="203">
        <f>市町村別自殺者集計表!N127</f>
        <v>11</v>
      </c>
      <c r="L64" s="203">
        <f>市町村別自殺者集計表!O127</f>
        <v>6</v>
      </c>
      <c r="M64" s="204">
        <f>市町村別自殺者集計表!P127</f>
        <v>0</v>
      </c>
    </row>
    <row r="65" spans="2:29" x14ac:dyDescent="0.15">
      <c r="B65" s="528"/>
      <c r="C65" s="205" t="s">
        <v>447</v>
      </c>
      <c r="D65" s="212">
        <f>市町村別自殺者集計表!E128</f>
        <v>132</v>
      </c>
      <c r="E65" s="207">
        <f>市町村別自殺者集計表!H128</f>
        <v>2</v>
      </c>
      <c r="F65" s="208">
        <f>市町村別自殺者集計表!I128</f>
        <v>16</v>
      </c>
      <c r="G65" s="208">
        <f>市町村別自殺者集計表!J128</f>
        <v>15</v>
      </c>
      <c r="H65" s="208">
        <f>市町村別自殺者集計表!K128</f>
        <v>21</v>
      </c>
      <c r="I65" s="208">
        <f>市町村別自殺者集計表!L128</f>
        <v>25</v>
      </c>
      <c r="J65" s="208">
        <f>市町村別自殺者集計表!M128</f>
        <v>13</v>
      </c>
      <c r="K65" s="208">
        <f>市町村別自殺者集計表!N128</f>
        <v>24</v>
      </c>
      <c r="L65" s="208">
        <f>市町村別自殺者集計表!O128</f>
        <v>16</v>
      </c>
      <c r="M65" s="209">
        <f>市町村別自殺者集計表!P128</f>
        <v>0</v>
      </c>
    </row>
    <row r="66" spans="2:29" x14ac:dyDescent="0.15">
      <c r="B66" s="526" t="s">
        <v>441</v>
      </c>
      <c r="C66" s="193" t="s">
        <v>17</v>
      </c>
      <c r="D66" s="194">
        <f>市町村別自殺者集計表!E129</f>
        <v>71</v>
      </c>
      <c r="E66" s="195">
        <f>市町村別自殺者集計表!H129</f>
        <v>3</v>
      </c>
      <c r="F66" s="196">
        <f>市町村別自殺者集計表!I129</f>
        <v>9</v>
      </c>
      <c r="G66" s="196">
        <f>市町村別自殺者集計表!J129</f>
        <v>8</v>
      </c>
      <c r="H66" s="196">
        <f>市町村別自殺者集計表!K129</f>
        <v>10</v>
      </c>
      <c r="I66" s="196">
        <f>市町村別自殺者集計表!L129</f>
        <v>13</v>
      </c>
      <c r="J66" s="196">
        <f>市町村別自殺者集計表!M129</f>
        <v>10</v>
      </c>
      <c r="K66" s="196">
        <f>市町村別自殺者集計表!N129</f>
        <v>12</v>
      </c>
      <c r="L66" s="196">
        <f>市町村別自殺者集計表!O129</f>
        <v>6</v>
      </c>
      <c r="M66" s="197">
        <f>市町村別自殺者集計表!P129</f>
        <v>0</v>
      </c>
    </row>
    <row r="67" spans="2:29" x14ac:dyDescent="0.15">
      <c r="B67" s="526"/>
      <c r="C67" s="200" t="s">
        <v>18</v>
      </c>
      <c r="D67" s="201">
        <f>市町村別自殺者集計表!E130</f>
        <v>41</v>
      </c>
      <c r="E67" s="202">
        <f>市町村別自殺者集計表!H130</f>
        <v>0</v>
      </c>
      <c r="F67" s="203">
        <f>市町村別自殺者集計表!I130</f>
        <v>3</v>
      </c>
      <c r="G67" s="203">
        <f>市町村別自殺者集計表!J130</f>
        <v>5</v>
      </c>
      <c r="H67" s="203">
        <f>市町村別自殺者集計表!K130</f>
        <v>8</v>
      </c>
      <c r="I67" s="203">
        <f>市町村別自殺者集計表!L130</f>
        <v>10</v>
      </c>
      <c r="J67" s="203">
        <f>市町村別自殺者集計表!M130</f>
        <v>5</v>
      </c>
      <c r="K67" s="203">
        <f>市町村別自殺者集計表!N130</f>
        <v>7</v>
      </c>
      <c r="L67" s="203">
        <f>市町村別自殺者集計表!O130</f>
        <v>3</v>
      </c>
      <c r="M67" s="204">
        <f>市町村別自殺者集計表!P130</f>
        <v>0</v>
      </c>
    </row>
    <row r="68" spans="2:29" x14ac:dyDescent="0.15">
      <c r="B68" s="528"/>
      <c r="C68" s="205" t="s">
        <v>447</v>
      </c>
      <c r="D68" s="206">
        <f>市町村別自殺者集計表!E131</f>
        <v>112</v>
      </c>
      <c r="E68" s="207">
        <f>市町村別自殺者集計表!H131</f>
        <v>3</v>
      </c>
      <c r="F68" s="208">
        <f>市町村別自殺者集計表!I131</f>
        <v>12</v>
      </c>
      <c r="G68" s="208">
        <f>市町村別自殺者集計表!J131</f>
        <v>13</v>
      </c>
      <c r="H68" s="208">
        <f>市町村別自殺者集計表!K131</f>
        <v>18</v>
      </c>
      <c r="I68" s="208">
        <f>市町村別自殺者集計表!L131</f>
        <v>23</v>
      </c>
      <c r="J68" s="208">
        <f>市町村別自殺者集計表!M131</f>
        <v>15</v>
      </c>
      <c r="K68" s="208">
        <f>市町村別自殺者集計表!N131</f>
        <v>19</v>
      </c>
      <c r="L68" s="208">
        <f>市町村別自殺者集計表!O131</f>
        <v>9</v>
      </c>
      <c r="M68" s="209">
        <f>市町村別自殺者集計表!P131</f>
        <v>0</v>
      </c>
    </row>
    <row r="69" spans="2:29" x14ac:dyDescent="0.15">
      <c r="B69" s="529" t="s">
        <v>442</v>
      </c>
      <c r="C69" s="193" t="s">
        <v>17</v>
      </c>
      <c r="D69" s="194">
        <f>市町村別自殺者集計表!E132</f>
        <v>63</v>
      </c>
      <c r="E69" s="195">
        <f>市町村別自殺者集計表!H132</f>
        <v>4</v>
      </c>
      <c r="F69" s="196">
        <f>市町村別自殺者集計表!I132</f>
        <v>7</v>
      </c>
      <c r="G69" s="196">
        <f>市町村別自殺者集計表!J132</f>
        <v>3</v>
      </c>
      <c r="H69" s="196">
        <f>市町村別自殺者集計表!K132</f>
        <v>8</v>
      </c>
      <c r="I69" s="196">
        <f>市町村別自殺者集計表!L132</f>
        <v>15</v>
      </c>
      <c r="J69" s="196">
        <f>市町村別自殺者集計表!M132</f>
        <v>6</v>
      </c>
      <c r="K69" s="196">
        <f>市町村別自殺者集計表!N132</f>
        <v>15</v>
      </c>
      <c r="L69" s="196">
        <f>市町村別自殺者集計表!O132</f>
        <v>5</v>
      </c>
      <c r="M69" s="197">
        <f>市町村別自殺者集計表!P132</f>
        <v>0</v>
      </c>
      <c r="T69" s="152" t="s">
        <v>575</v>
      </c>
    </row>
    <row r="70" spans="2:29" x14ac:dyDescent="0.15">
      <c r="B70" s="526"/>
      <c r="C70" s="200" t="s">
        <v>18</v>
      </c>
      <c r="D70" s="201">
        <f>市町村別自殺者集計表!E133</f>
        <v>29</v>
      </c>
      <c r="E70" s="202">
        <f>市町村別自殺者集計表!H133</f>
        <v>0</v>
      </c>
      <c r="F70" s="203">
        <f>市町村別自殺者集計表!I133</f>
        <v>4</v>
      </c>
      <c r="G70" s="203">
        <f>市町村別自殺者集計表!J133</f>
        <v>2</v>
      </c>
      <c r="H70" s="203">
        <f>市町村別自殺者集計表!K133</f>
        <v>9</v>
      </c>
      <c r="I70" s="203">
        <f>市町村別自殺者集計表!L133</f>
        <v>4</v>
      </c>
      <c r="J70" s="203">
        <f>市町村別自殺者集計表!M133</f>
        <v>3</v>
      </c>
      <c r="K70" s="203">
        <f>市町村別自殺者集計表!N133</f>
        <v>5</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28"/>
      <c r="C71" s="205" t="s">
        <v>447</v>
      </c>
      <c r="D71" s="206">
        <f>市町村別自殺者集計表!E134</f>
        <v>92</v>
      </c>
      <c r="E71" s="207">
        <f>市町村別自殺者集計表!H134</f>
        <v>4</v>
      </c>
      <c r="F71" s="208">
        <f>市町村別自殺者集計表!I134</f>
        <v>11</v>
      </c>
      <c r="G71" s="208">
        <f>市町村別自殺者集計表!J134</f>
        <v>5</v>
      </c>
      <c r="H71" s="208">
        <f>市町村別自殺者集計表!K134</f>
        <v>17</v>
      </c>
      <c r="I71" s="208">
        <f>市町村別自殺者集計表!L134</f>
        <v>19</v>
      </c>
      <c r="J71" s="208">
        <f>市町村別自殺者集計表!M134</f>
        <v>9</v>
      </c>
      <c r="K71" s="208">
        <f>市町村別自殺者集計表!N134</f>
        <v>20</v>
      </c>
      <c r="L71" s="208">
        <f>市町村別自殺者集計表!O134</f>
        <v>7</v>
      </c>
      <c r="M71" s="209">
        <f>市町村別自殺者集計表!P134</f>
        <v>0</v>
      </c>
      <c r="S71" s="191" t="str">
        <f>S49</f>
        <v>H30</v>
      </c>
      <c r="T71" s="218">
        <f>IF($V$3=50,旧年度集計!D19,H442)</f>
        <v>33</v>
      </c>
      <c r="U71" s="218">
        <f>IF($V$3=50,旧年度集計!E19,I442)</f>
        <v>123</v>
      </c>
      <c r="V71" s="218">
        <f>IF($V$3=50,旧年度集計!F19,J442)</f>
        <v>148</v>
      </c>
      <c r="W71" s="218">
        <f>IF($V$3=50,旧年度集計!G19,K442)</f>
        <v>213</v>
      </c>
      <c r="X71" s="218">
        <f>IF($V$3=50,旧年度集計!H19,L442)</f>
        <v>222</v>
      </c>
      <c r="Y71" s="218">
        <f>IF($V$3=50,旧年度集計!I19,M442)</f>
        <v>175</v>
      </c>
      <c r="Z71" s="218">
        <f>IF($V$3=50,旧年度集計!J19,N442)</f>
        <v>213</v>
      </c>
      <c r="AA71" s="218">
        <f>IF($V$3=50,旧年度集計!K19,O442)</f>
        <v>148</v>
      </c>
      <c r="AB71" s="218">
        <f>IF($V$3=50,旧年度集計!L19,P442)</f>
        <v>0</v>
      </c>
      <c r="AC71" s="199">
        <f>SUM(T71:AB71)</f>
        <v>1275</v>
      </c>
    </row>
    <row r="72" spans="2:29" x14ac:dyDescent="0.15">
      <c r="B72" s="529" t="s">
        <v>443</v>
      </c>
      <c r="C72" s="193" t="s">
        <v>17</v>
      </c>
      <c r="D72" s="210">
        <f>市町村別自殺者集計表!E135</f>
        <v>61</v>
      </c>
      <c r="E72" s="195">
        <f>市町村別自殺者集計表!H135</f>
        <v>3</v>
      </c>
      <c r="F72" s="196">
        <f>市町村別自殺者集計表!I135</f>
        <v>6</v>
      </c>
      <c r="G72" s="196">
        <f>市町村別自殺者集計表!J135</f>
        <v>5</v>
      </c>
      <c r="H72" s="196">
        <f>市町村別自殺者集計表!K135</f>
        <v>17</v>
      </c>
      <c r="I72" s="196">
        <f>市町村別自殺者集計表!L135</f>
        <v>7</v>
      </c>
      <c r="J72" s="196">
        <f>市町村別自殺者集計表!M135</f>
        <v>9</v>
      </c>
      <c r="K72" s="196">
        <f>市町村別自殺者集計表!N135</f>
        <v>8</v>
      </c>
      <c r="L72" s="196">
        <f>市町村別自殺者集計表!O135</f>
        <v>6</v>
      </c>
      <c r="M72" s="197">
        <f>市町村別自殺者集計表!P135</f>
        <v>0</v>
      </c>
      <c r="S72" s="191" t="str">
        <f>S48</f>
        <v>R元</v>
      </c>
      <c r="T72" s="218">
        <f>E86</f>
        <v>41</v>
      </c>
      <c r="U72" s="218">
        <f t="shared" ref="U72:AB72" si="0">F86</f>
        <v>130</v>
      </c>
      <c r="V72" s="218">
        <f t="shared" si="0"/>
        <v>136</v>
      </c>
      <c r="W72" s="218">
        <f t="shared" si="0"/>
        <v>222</v>
      </c>
      <c r="X72" s="218">
        <f t="shared" si="0"/>
        <v>223</v>
      </c>
      <c r="Y72" s="218">
        <f t="shared" si="0"/>
        <v>165</v>
      </c>
      <c r="Z72" s="218">
        <f t="shared" si="0"/>
        <v>204</v>
      </c>
      <c r="AA72" s="218">
        <f t="shared" si="0"/>
        <v>110</v>
      </c>
      <c r="AB72" s="218">
        <f t="shared" si="0"/>
        <v>0</v>
      </c>
      <c r="AC72" s="199">
        <f>SUM(T72:AB72)</f>
        <v>1231</v>
      </c>
    </row>
    <row r="73" spans="2:29" x14ac:dyDescent="0.15">
      <c r="B73" s="526"/>
      <c r="C73" s="200" t="s">
        <v>18</v>
      </c>
      <c r="D73" s="211">
        <f>市町村別自殺者集計表!E136</f>
        <v>40</v>
      </c>
      <c r="E73" s="202">
        <f>市町村別自殺者集計表!H136</f>
        <v>0</v>
      </c>
      <c r="F73" s="203">
        <f>市町村別自殺者集計表!I136</f>
        <v>2</v>
      </c>
      <c r="G73" s="203">
        <f>市町村別自殺者集計表!J136</f>
        <v>7</v>
      </c>
      <c r="H73" s="203">
        <f>市町村別自殺者集計表!K136</f>
        <v>10</v>
      </c>
      <c r="I73" s="203">
        <f>市町村別自殺者集計表!L136</f>
        <v>5</v>
      </c>
      <c r="J73" s="203">
        <f>市町村別自殺者集計表!M136</f>
        <v>1</v>
      </c>
      <c r="K73" s="203">
        <f>市町村別自殺者集計表!N136</f>
        <v>10</v>
      </c>
      <c r="L73" s="203">
        <f>市町村別自殺者集計表!O136</f>
        <v>5</v>
      </c>
      <c r="M73" s="204">
        <f>市町村別自殺者集計表!P136</f>
        <v>0</v>
      </c>
    </row>
    <row r="74" spans="2:29" x14ac:dyDescent="0.15">
      <c r="B74" s="528"/>
      <c r="C74" s="205" t="s">
        <v>447</v>
      </c>
      <c r="D74" s="212">
        <f>市町村別自殺者集計表!E137</f>
        <v>101</v>
      </c>
      <c r="E74" s="207">
        <f>市町村別自殺者集計表!H137</f>
        <v>3</v>
      </c>
      <c r="F74" s="208">
        <f>市町村別自殺者集計表!I137</f>
        <v>8</v>
      </c>
      <c r="G74" s="208">
        <f>市町村別自殺者集計表!J137</f>
        <v>12</v>
      </c>
      <c r="H74" s="208">
        <f>市町村別自殺者集計表!K137</f>
        <v>27</v>
      </c>
      <c r="I74" s="208">
        <f>市町村別自殺者集計表!L137</f>
        <v>12</v>
      </c>
      <c r="J74" s="208">
        <f>市町村別自殺者集計表!M137</f>
        <v>10</v>
      </c>
      <c r="K74" s="208">
        <f>市町村別自殺者集計表!N137</f>
        <v>18</v>
      </c>
      <c r="L74" s="208">
        <f>市町村別自殺者集計表!O137</f>
        <v>11</v>
      </c>
      <c r="M74" s="209">
        <f>市町村別自殺者集計表!P137</f>
        <v>0</v>
      </c>
    </row>
    <row r="75" spans="2:29" x14ac:dyDescent="0.15">
      <c r="B75" s="529" t="s">
        <v>444</v>
      </c>
      <c r="C75" s="193" t="s">
        <v>17</v>
      </c>
      <c r="D75" s="210">
        <f>市町村別自殺者集計表!E138</f>
        <v>72</v>
      </c>
      <c r="E75" s="195">
        <f>市町村別自殺者集計表!H138</f>
        <v>1</v>
      </c>
      <c r="F75" s="196">
        <f>市町村別自殺者集計表!I138</f>
        <v>5</v>
      </c>
      <c r="G75" s="196">
        <f>市町村別自殺者集計表!J138</f>
        <v>10</v>
      </c>
      <c r="H75" s="196">
        <f>市町村別自殺者集計表!K138</f>
        <v>15</v>
      </c>
      <c r="I75" s="196">
        <f>市町村別自殺者集計表!L138</f>
        <v>11</v>
      </c>
      <c r="J75" s="196">
        <f>市町村別自殺者集計表!M138</f>
        <v>7</v>
      </c>
      <c r="K75" s="196">
        <f>市町村別自殺者集計表!N138</f>
        <v>12</v>
      </c>
      <c r="L75" s="196">
        <f>市町村別自殺者集計表!O138</f>
        <v>11</v>
      </c>
      <c r="M75" s="197">
        <f>市町村別自殺者集計表!P138</f>
        <v>0</v>
      </c>
    </row>
    <row r="76" spans="2:29" x14ac:dyDescent="0.15">
      <c r="B76" s="526"/>
      <c r="C76" s="200" t="s">
        <v>18</v>
      </c>
      <c r="D76" s="211">
        <f>市町村別自殺者集計表!E139</f>
        <v>34</v>
      </c>
      <c r="E76" s="202">
        <f>市町村別自殺者集計表!H139</f>
        <v>1</v>
      </c>
      <c r="F76" s="203">
        <f>市町村別自殺者集計表!I139</f>
        <v>8</v>
      </c>
      <c r="G76" s="203">
        <f>市町村別自殺者集計表!J139</f>
        <v>2</v>
      </c>
      <c r="H76" s="203">
        <f>市町村別自殺者集計表!K139</f>
        <v>6</v>
      </c>
      <c r="I76" s="203">
        <f>市町村別自殺者集計表!L139</f>
        <v>6</v>
      </c>
      <c r="J76" s="203">
        <f>市町村別自殺者集計表!M139</f>
        <v>4</v>
      </c>
      <c r="K76" s="203">
        <f>市町村別自殺者集計表!N139</f>
        <v>6</v>
      </c>
      <c r="L76" s="203">
        <f>市町村別自殺者集計表!O139</f>
        <v>1</v>
      </c>
      <c r="M76" s="204">
        <f>市町村別自殺者集計表!P139</f>
        <v>0</v>
      </c>
    </row>
    <row r="77" spans="2:29" x14ac:dyDescent="0.15">
      <c r="B77" s="528"/>
      <c r="C77" s="205" t="s">
        <v>447</v>
      </c>
      <c r="D77" s="212">
        <f>市町村別自殺者集計表!E140</f>
        <v>106</v>
      </c>
      <c r="E77" s="207">
        <f>市町村別自殺者集計表!H140</f>
        <v>2</v>
      </c>
      <c r="F77" s="208">
        <f>市町村別自殺者集計表!I140</f>
        <v>13</v>
      </c>
      <c r="G77" s="208">
        <f>市町村別自殺者集計表!J140</f>
        <v>12</v>
      </c>
      <c r="H77" s="208">
        <f>市町村別自殺者集計表!K140</f>
        <v>21</v>
      </c>
      <c r="I77" s="208">
        <f>市町村別自殺者集計表!L140</f>
        <v>17</v>
      </c>
      <c r="J77" s="208">
        <f>市町村別自殺者集計表!M140</f>
        <v>11</v>
      </c>
      <c r="K77" s="208">
        <f>市町村別自殺者集計表!N140</f>
        <v>18</v>
      </c>
      <c r="L77" s="208">
        <f>市町村別自殺者集計表!O140</f>
        <v>12</v>
      </c>
      <c r="M77" s="209">
        <f>市町村別自殺者集計表!P140</f>
        <v>0</v>
      </c>
    </row>
    <row r="78" spans="2:29" x14ac:dyDescent="0.15">
      <c r="B78" s="529" t="s">
        <v>445</v>
      </c>
      <c r="C78" s="193" t="s">
        <v>17</v>
      </c>
      <c r="D78" s="210">
        <f>市町村別自殺者集計表!E141</f>
        <v>49</v>
      </c>
      <c r="E78" s="195">
        <f>市町村別自殺者集計表!H141</f>
        <v>0</v>
      </c>
      <c r="F78" s="196">
        <f>市町村別自殺者集計表!I141</f>
        <v>4</v>
      </c>
      <c r="G78" s="196">
        <f>市町村別自殺者集計表!J141</f>
        <v>8</v>
      </c>
      <c r="H78" s="196">
        <f>市町村別自殺者集計表!K141</f>
        <v>10</v>
      </c>
      <c r="I78" s="196">
        <f>市町村別自殺者集計表!L141</f>
        <v>7</v>
      </c>
      <c r="J78" s="196">
        <f>市町村別自殺者集計表!M141</f>
        <v>8</v>
      </c>
      <c r="K78" s="196">
        <f>市町村別自殺者集計表!N141</f>
        <v>7</v>
      </c>
      <c r="L78" s="196">
        <f>市町村別自殺者集計表!O141</f>
        <v>5</v>
      </c>
      <c r="M78" s="197">
        <f>市町村別自殺者集計表!P141</f>
        <v>0</v>
      </c>
      <c r="N78" s="219"/>
    </row>
    <row r="79" spans="2:29" x14ac:dyDescent="0.15">
      <c r="B79" s="526"/>
      <c r="C79" s="200" t="s">
        <v>18</v>
      </c>
      <c r="D79" s="211">
        <f>市町村別自殺者集計表!E142</f>
        <v>28</v>
      </c>
      <c r="E79" s="202">
        <f>市町村別自殺者集計表!H142</f>
        <v>0</v>
      </c>
      <c r="F79" s="203">
        <f>市町村別自殺者集計表!I142</f>
        <v>2</v>
      </c>
      <c r="G79" s="203">
        <f>市町村別自殺者集計表!J142</f>
        <v>3</v>
      </c>
      <c r="H79" s="203">
        <f>市町村別自殺者集計表!K142</f>
        <v>9</v>
      </c>
      <c r="I79" s="203">
        <f>市町村別自殺者集計表!L142</f>
        <v>4</v>
      </c>
      <c r="J79" s="203">
        <f>市町村別自殺者集計表!M142</f>
        <v>4</v>
      </c>
      <c r="K79" s="203">
        <f>市町村別自殺者集計表!N142</f>
        <v>3</v>
      </c>
      <c r="L79" s="203">
        <f>市町村別自殺者集計表!O142</f>
        <v>3</v>
      </c>
      <c r="M79" s="204">
        <f>市町村別自殺者集計表!P142</f>
        <v>0</v>
      </c>
      <c r="N79" s="219"/>
    </row>
    <row r="80" spans="2:29" x14ac:dyDescent="0.15">
      <c r="B80" s="528"/>
      <c r="C80" s="205" t="s">
        <v>447</v>
      </c>
      <c r="D80" s="212">
        <f>市町村別自殺者集計表!E143</f>
        <v>77</v>
      </c>
      <c r="E80" s="207">
        <f>市町村別自殺者集計表!H143</f>
        <v>0</v>
      </c>
      <c r="F80" s="208">
        <f>市町村別自殺者集計表!I143</f>
        <v>6</v>
      </c>
      <c r="G80" s="208">
        <f>市町村別自殺者集計表!J143</f>
        <v>11</v>
      </c>
      <c r="H80" s="208">
        <f>市町村別自殺者集計表!K143</f>
        <v>19</v>
      </c>
      <c r="I80" s="208">
        <f>市町村別自殺者集計表!L143</f>
        <v>11</v>
      </c>
      <c r="J80" s="208">
        <f>市町村別自殺者集計表!M143</f>
        <v>12</v>
      </c>
      <c r="K80" s="208">
        <f>市町村別自殺者集計表!N143</f>
        <v>10</v>
      </c>
      <c r="L80" s="208">
        <f>市町村別自殺者集計表!O143</f>
        <v>8</v>
      </c>
      <c r="M80" s="209">
        <f>市町村別自殺者集計表!P143</f>
        <v>0</v>
      </c>
      <c r="N80" s="219"/>
    </row>
    <row r="81" spans="2:29" x14ac:dyDescent="0.15">
      <c r="B81" s="529" t="s">
        <v>446</v>
      </c>
      <c r="C81" s="193" t="s">
        <v>17</v>
      </c>
      <c r="D81" s="210">
        <f>市町村別自殺者集計表!E144</f>
        <v>38</v>
      </c>
      <c r="E81" s="195">
        <f>市町村別自殺者集計表!H144</f>
        <v>1</v>
      </c>
      <c r="F81" s="196">
        <f>市町村別自殺者集計表!I144</f>
        <v>4</v>
      </c>
      <c r="G81" s="196">
        <f>市町村別自殺者集計表!J144</f>
        <v>4</v>
      </c>
      <c r="H81" s="196">
        <f>市町村別自殺者集計表!K144</f>
        <v>7</v>
      </c>
      <c r="I81" s="196">
        <f>市町村別自殺者集計表!L144</f>
        <v>7</v>
      </c>
      <c r="J81" s="196">
        <f>市町村別自殺者集計表!M144</f>
        <v>8</v>
      </c>
      <c r="K81" s="196">
        <f>市町村別自殺者集計表!N144</f>
        <v>6</v>
      </c>
      <c r="L81" s="196">
        <f>市町村別自殺者集計表!O144</f>
        <v>1</v>
      </c>
      <c r="M81" s="197">
        <f>市町村別自殺者集計表!P144</f>
        <v>0</v>
      </c>
    </row>
    <row r="82" spans="2:29" x14ac:dyDescent="0.15">
      <c r="B82" s="526"/>
      <c r="C82" s="200" t="s">
        <v>18</v>
      </c>
      <c r="D82" s="211">
        <f>市町村別自殺者集計表!E145</f>
        <v>25</v>
      </c>
      <c r="E82" s="202">
        <f>市町村別自殺者集計表!H145</f>
        <v>0</v>
      </c>
      <c r="F82" s="203">
        <f>市町村別自殺者集計表!I145</f>
        <v>5</v>
      </c>
      <c r="G82" s="203">
        <f>市町村別自殺者集計表!J145</f>
        <v>4</v>
      </c>
      <c r="H82" s="203">
        <f>市町村別自殺者集計表!K145</f>
        <v>4</v>
      </c>
      <c r="I82" s="203">
        <f>市町村別自殺者集計表!L145</f>
        <v>2</v>
      </c>
      <c r="J82" s="203">
        <f>市町村別自殺者集計表!M145</f>
        <v>3</v>
      </c>
      <c r="K82" s="203">
        <f>市町村別自殺者集計表!N145</f>
        <v>3</v>
      </c>
      <c r="L82" s="203">
        <f>市町村別自殺者集計表!O145</f>
        <v>4</v>
      </c>
      <c r="M82" s="204">
        <f>市町村別自殺者集計表!P145</f>
        <v>0</v>
      </c>
    </row>
    <row r="83" spans="2:29" ht="14.25" thickBot="1" x14ac:dyDescent="0.2">
      <c r="B83" s="526"/>
      <c r="C83" s="220" t="s">
        <v>447</v>
      </c>
      <c r="D83" s="221">
        <f>市町村別自殺者集計表!E146</f>
        <v>63</v>
      </c>
      <c r="E83" s="222">
        <f>市町村別自殺者集計表!H146</f>
        <v>1</v>
      </c>
      <c r="F83" s="223">
        <f>市町村別自殺者集計表!I146</f>
        <v>9</v>
      </c>
      <c r="G83" s="223">
        <f>市町村別自殺者集計表!J146</f>
        <v>8</v>
      </c>
      <c r="H83" s="223">
        <f>市町村別自殺者集計表!K146</f>
        <v>11</v>
      </c>
      <c r="I83" s="223">
        <f>市町村別自殺者集計表!L146</f>
        <v>9</v>
      </c>
      <c r="J83" s="223">
        <f>市町村別自殺者集計表!M146</f>
        <v>11</v>
      </c>
      <c r="K83" s="223">
        <f>市町村別自殺者集計表!N146</f>
        <v>9</v>
      </c>
      <c r="L83" s="223">
        <f>市町村別自殺者集計表!O146</f>
        <v>5</v>
      </c>
      <c r="M83" s="224">
        <f>市町村別自殺者集計表!P146</f>
        <v>0</v>
      </c>
    </row>
    <row r="84" spans="2:29" x14ac:dyDescent="0.15">
      <c r="B84" s="525" t="s">
        <v>447</v>
      </c>
      <c r="C84" s="225" t="str">
        <f>IF(V3=50,S49,"")</f>
        <v>H30</v>
      </c>
      <c r="D84" s="226">
        <f>IF(V3=50,AC71,"")</f>
        <v>1275</v>
      </c>
      <c r="E84" s="227">
        <f>IF($V$3=50,T71,"")</f>
        <v>33</v>
      </c>
      <c r="F84" s="227">
        <f t="shared" ref="F84:M84" si="1">IF($V$3=50,U71,"")</f>
        <v>123</v>
      </c>
      <c r="G84" s="227">
        <f t="shared" si="1"/>
        <v>148</v>
      </c>
      <c r="H84" s="227">
        <f t="shared" si="1"/>
        <v>213</v>
      </c>
      <c r="I84" s="227">
        <f t="shared" si="1"/>
        <v>222</v>
      </c>
      <c r="J84" s="227">
        <f t="shared" si="1"/>
        <v>175</v>
      </c>
      <c r="K84" s="227">
        <f t="shared" si="1"/>
        <v>213</v>
      </c>
      <c r="L84" s="227">
        <f t="shared" si="1"/>
        <v>148</v>
      </c>
      <c r="M84" s="228">
        <f t="shared" si="1"/>
        <v>0</v>
      </c>
      <c r="N84" s="219"/>
    </row>
    <row r="85" spans="2:29" ht="14.25" thickBot="1" x14ac:dyDescent="0.2">
      <c r="B85" s="526"/>
      <c r="C85" s="229" t="str">
        <f>S48</f>
        <v>R元</v>
      </c>
      <c r="D85" s="211">
        <f>SUM(E85:M85)</f>
        <v>1231</v>
      </c>
      <c r="E85" s="230">
        <f>SUM(E50,E53,E56,E59,E62,E65,E68,E71,E74,E77,E80,E83)</f>
        <v>41</v>
      </c>
      <c r="F85" s="230">
        <f t="shared" ref="F85:M85" si="2">SUM(F50,F53,F56,F59,F62,F65,F68,F71,F74,F77,F80,F83)</f>
        <v>130</v>
      </c>
      <c r="G85" s="230">
        <f t="shared" si="2"/>
        <v>136</v>
      </c>
      <c r="H85" s="230">
        <f t="shared" si="2"/>
        <v>222</v>
      </c>
      <c r="I85" s="230">
        <f t="shared" si="2"/>
        <v>223</v>
      </c>
      <c r="J85" s="230">
        <f t="shared" si="2"/>
        <v>165</v>
      </c>
      <c r="K85" s="230">
        <f t="shared" si="2"/>
        <v>204</v>
      </c>
      <c r="L85" s="230">
        <f t="shared" si="2"/>
        <v>110</v>
      </c>
      <c r="M85" s="231">
        <f t="shared" si="2"/>
        <v>0</v>
      </c>
      <c r="N85" s="219"/>
    </row>
    <row r="86" spans="2:29" ht="14.25" thickBot="1" x14ac:dyDescent="0.2">
      <c r="B86" s="527"/>
      <c r="C86" s="232" t="s">
        <v>24</v>
      </c>
      <c r="D86" s="233">
        <f>SUM(D50,D53,D56,D59,D62,D65,D68,D71,D74,D77,D80,D83)</f>
        <v>1231</v>
      </c>
      <c r="E86" s="234">
        <f t="shared" ref="E86:M86" si="3">SUM(E50,E53,E56,E59,E62,E65,E68,E71,E74,E77,E80,E83)</f>
        <v>41</v>
      </c>
      <c r="F86" s="234">
        <f t="shared" si="3"/>
        <v>130</v>
      </c>
      <c r="G86" s="234">
        <f t="shared" si="3"/>
        <v>136</v>
      </c>
      <c r="H86" s="234">
        <f t="shared" si="3"/>
        <v>222</v>
      </c>
      <c r="I86" s="234">
        <f t="shared" si="3"/>
        <v>223</v>
      </c>
      <c r="J86" s="234">
        <f t="shared" si="3"/>
        <v>165</v>
      </c>
      <c r="K86" s="234">
        <f t="shared" si="3"/>
        <v>204</v>
      </c>
      <c r="L86" s="234">
        <f t="shared" si="3"/>
        <v>110</v>
      </c>
      <c r="M86" s="235">
        <f t="shared" si="3"/>
        <v>0</v>
      </c>
      <c r="N86" s="219"/>
    </row>
    <row r="87" spans="2:29" ht="14.25" thickBot="1" x14ac:dyDescent="0.2">
      <c r="B87" s="236" t="s">
        <v>454</v>
      </c>
    </row>
    <row r="88" spans="2:29" ht="14.25" thickBot="1" x14ac:dyDescent="0.2">
      <c r="B88" s="237"/>
      <c r="C88" s="238"/>
      <c r="D88" s="239" t="s">
        <v>24</v>
      </c>
      <c r="E88" s="240" t="s">
        <v>455</v>
      </c>
      <c r="F88" s="241" t="s">
        <v>456</v>
      </c>
      <c r="G88" s="242" t="s">
        <v>6</v>
      </c>
      <c r="H88" s="243"/>
      <c r="I88" s="244"/>
      <c r="J88" s="245"/>
      <c r="K88" s="245"/>
      <c r="L88" s="245"/>
      <c r="M88" s="245"/>
    </row>
    <row r="89" spans="2:29" x14ac:dyDescent="0.15">
      <c r="B89" s="526" t="s">
        <v>56</v>
      </c>
      <c r="C89" s="246" t="s">
        <v>457</v>
      </c>
      <c r="D89" s="415">
        <f>D48</f>
        <v>68</v>
      </c>
      <c r="E89" s="248">
        <f>市町村別自殺者集計表!Q111</f>
        <v>37</v>
      </c>
      <c r="F89" s="249">
        <f>市町村別自殺者集計表!R111</f>
        <v>31</v>
      </c>
      <c r="G89" s="250">
        <f>市町村別自殺者集計表!S111</f>
        <v>0</v>
      </c>
    </row>
    <row r="90" spans="2:29" x14ac:dyDescent="0.15">
      <c r="B90" s="526"/>
      <c r="C90" s="251" t="s">
        <v>458</v>
      </c>
      <c r="D90" s="252">
        <f t="shared" ref="D90:D124" si="4">D49</f>
        <v>36</v>
      </c>
      <c r="E90" s="253">
        <f>市町村別自殺者集計表!Q112</f>
        <v>28</v>
      </c>
      <c r="F90" s="254">
        <f>市町村別自殺者集計表!R112</f>
        <v>8</v>
      </c>
      <c r="G90" s="255">
        <f>市町村別自殺者集計表!S112</f>
        <v>0</v>
      </c>
    </row>
    <row r="91" spans="2:29" x14ac:dyDescent="0.15">
      <c r="B91" s="528"/>
      <c r="C91" s="205" t="s">
        <v>447</v>
      </c>
      <c r="D91" s="256">
        <f t="shared" si="4"/>
        <v>104</v>
      </c>
      <c r="E91" s="257">
        <f>市町村別自殺者集計表!Q113</f>
        <v>65</v>
      </c>
      <c r="F91" s="258">
        <f>市町村別自殺者集計表!R113</f>
        <v>39</v>
      </c>
      <c r="G91" s="259">
        <f>市町村別自殺者集計表!S113</f>
        <v>0</v>
      </c>
    </row>
    <row r="92" spans="2:29" x14ac:dyDescent="0.15">
      <c r="B92" s="529" t="s">
        <v>57</v>
      </c>
      <c r="C92" s="246" t="s">
        <v>457</v>
      </c>
      <c r="D92" s="247">
        <f t="shared" si="4"/>
        <v>67</v>
      </c>
      <c r="E92" s="248">
        <f>市町村別自殺者集計表!Q114</f>
        <v>35</v>
      </c>
      <c r="F92" s="249">
        <f>市町村別自殺者集計表!R114</f>
        <v>32</v>
      </c>
      <c r="G92" s="250">
        <f>市町村別自殺者集計表!S114</f>
        <v>0</v>
      </c>
      <c r="S92" s="498" t="s">
        <v>567</v>
      </c>
      <c r="AC92" s="152" t="s">
        <v>513</v>
      </c>
    </row>
    <row r="93" spans="2:29" x14ac:dyDescent="0.15">
      <c r="B93" s="526"/>
      <c r="C93" s="260" t="s">
        <v>458</v>
      </c>
      <c r="D93" s="261">
        <f t="shared" si="4"/>
        <v>34</v>
      </c>
      <c r="E93" s="262">
        <f>市町村別自殺者集計表!Q115</f>
        <v>23</v>
      </c>
      <c r="F93" s="263">
        <f>市町村別自殺者集計表!R115</f>
        <v>11</v>
      </c>
      <c r="G93" s="264">
        <f>市町村別自殺者集計表!S115</f>
        <v>0</v>
      </c>
      <c r="S93" s="491"/>
      <c r="T93" s="152" t="s">
        <v>514</v>
      </c>
      <c r="U93" s="152" t="s">
        <v>536</v>
      </c>
    </row>
    <row r="94" spans="2:29" x14ac:dyDescent="0.15">
      <c r="B94" s="528"/>
      <c r="C94" s="205" t="s">
        <v>447</v>
      </c>
      <c r="D94" s="256">
        <f t="shared" si="4"/>
        <v>101</v>
      </c>
      <c r="E94" s="257">
        <f>市町村別自殺者集計表!Q116</f>
        <v>58</v>
      </c>
      <c r="F94" s="258">
        <f>市町村別自殺者集計表!R116</f>
        <v>43</v>
      </c>
      <c r="G94" s="259">
        <f>市町村別自殺者集計表!S116</f>
        <v>0</v>
      </c>
      <c r="S94" s="199"/>
      <c r="T94" s="199"/>
      <c r="U94" s="199" t="s">
        <v>537</v>
      </c>
      <c r="V94" s="199" t="s">
        <v>538</v>
      </c>
      <c r="W94" s="199" t="s">
        <v>539</v>
      </c>
      <c r="X94" s="199" t="s">
        <v>540</v>
      </c>
      <c r="Y94" s="199" t="s">
        <v>541</v>
      </c>
      <c r="Z94" s="199" t="s">
        <v>542</v>
      </c>
      <c r="AA94" s="199" t="s">
        <v>543</v>
      </c>
      <c r="AB94" s="199" t="s">
        <v>544</v>
      </c>
      <c r="AC94" s="199" t="s">
        <v>532</v>
      </c>
    </row>
    <row r="95" spans="2:29" x14ac:dyDescent="0.15">
      <c r="B95" s="529" t="s">
        <v>58</v>
      </c>
      <c r="C95" s="265" t="s">
        <v>457</v>
      </c>
      <c r="D95" s="266">
        <f t="shared" si="4"/>
        <v>82</v>
      </c>
      <c r="E95" s="267">
        <f>市町村別自殺者集計表!Q117</f>
        <v>47</v>
      </c>
      <c r="F95" s="268">
        <f>市町村別自殺者集計表!R117</f>
        <v>35</v>
      </c>
      <c r="G95" s="269">
        <f>市町村別自殺者集計表!S117</f>
        <v>0</v>
      </c>
      <c r="S95" s="199" t="s">
        <v>545</v>
      </c>
      <c r="T95" s="492">
        <f>IF($V$3=50,旧年度集計!C17,SUM(U95:AC95))</f>
        <v>814</v>
      </c>
      <c r="U95" s="199">
        <f>IF($V$3=50,旧年度集計!D17,H440)</f>
        <v>16</v>
      </c>
      <c r="V95" s="199">
        <f>IF($V$3=50,旧年度集計!E17,I440)</f>
        <v>91</v>
      </c>
      <c r="W95" s="199">
        <f>IF($V$3=50,旧年度集計!F17,J440)</f>
        <v>101</v>
      </c>
      <c r="X95" s="199">
        <f>IF($V$3=50,旧年度集計!G17,K440)</f>
        <v>133</v>
      </c>
      <c r="Y95" s="199">
        <f>IF($V$3=50,旧年度集計!H17,L440)</f>
        <v>146</v>
      </c>
      <c r="Z95" s="199">
        <f>IF($V$3=50,旧年度集計!I17,M440)</f>
        <v>103</v>
      </c>
      <c r="AA95" s="199">
        <f>IF($V$3=50,旧年度集計!J17,N440)</f>
        <v>130</v>
      </c>
      <c r="AB95" s="199">
        <f>IF($V$3=50,旧年度集計!K17,O440)</f>
        <v>94</v>
      </c>
      <c r="AC95" s="199">
        <f>IF($V$3=50,旧年度集計!L17,P440)</f>
        <v>0</v>
      </c>
    </row>
    <row r="96" spans="2:29" x14ac:dyDescent="0.15">
      <c r="B96" s="526"/>
      <c r="C96" s="270" t="s">
        <v>458</v>
      </c>
      <c r="D96" s="271">
        <f t="shared" si="4"/>
        <v>36</v>
      </c>
      <c r="E96" s="272">
        <f>市町村別自殺者集計表!Q118</f>
        <v>26</v>
      </c>
      <c r="F96" s="273">
        <f>市町村別自殺者集計表!R118</f>
        <v>10</v>
      </c>
      <c r="G96" s="274">
        <f>市町村別自殺者集計表!S118</f>
        <v>0</v>
      </c>
      <c r="N96" s="390"/>
      <c r="S96" s="199" t="s">
        <v>546</v>
      </c>
      <c r="T96" s="199">
        <f>IF($V$3=50,旧年度集計!C18,SUM(U96:AC96))</f>
        <v>461</v>
      </c>
      <c r="U96" s="199">
        <f>IF($V$3=50,旧年度集計!D18,H441)</f>
        <v>17</v>
      </c>
      <c r="V96" s="199">
        <f>IF($V$3=50,旧年度集計!E18,I441)</f>
        <v>32</v>
      </c>
      <c r="W96" s="199">
        <f>IF($V$3=50,旧年度集計!F18,J441)</f>
        <v>47</v>
      </c>
      <c r="X96" s="199">
        <f>IF($V$3=50,旧年度集計!G18,K441)</f>
        <v>80</v>
      </c>
      <c r="Y96" s="199">
        <f>IF($V$3=50,旧年度集計!H18,L441)</f>
        <v>76</v>
      </c>
      <c r="Z96" s="199">
        <f>IF($V$3=50,旧年度集計!I18,M441)</f>
        <v>72</v>
      </c>
      <c r="AA96" s="199">
        <f>IF($V$3=50,旧年度集計!J18,N441)</f>
        <v>83</v>
      </c>
      <c r="AB96" s="199">
        <f>IF($V$3=50,旧年度集計!K18,O441)</f>
        <v>54</v>
      </c>
      <c r="AC96" s="199">
        <f>IF($V$3=50,旧年度集計!L18,P441)</f>
        <v>0</v>
      </c>
    </row>
    <row r="97" spans="2:29" x14ac:dyDescent="0.15">
      <c r="B97" s="528"/>
      <c r="C97" s="205" t="s">
        <v>447</v>
      </c>
      <c r="D97" s="275">
        <f t="shared" si="4"/>
        <v>118</v>
      </c>
      <c r="E97" s="276">
        <f>市町村別自殺者集計表!Q119</f>
        <v>73</v>
      </c>
      <c r="F97" s="277">
        <f>市町村別自殺者集計表!R119</f>
        <v>45</v>
      </c>
      <c r="G97" s="278">
        <f>市町村別自殺者集計表!S119</f>
        <v>0</v>
      </c>
      <c r="N97" s="390"/>
      <c r="S97" s="199" t="s">
        <v>514</v>
      </c>
      <c r="T97" s="199">
        <f>IF($V$3=50,旧年度集計!C19,SUM(U97:AC97))</f>
        <v>1275</v>
      </c>
      <c r="U97" s="199">
        <f>IF($V$3=50,旧年度集計!D19,H442)</f>
        <v>33</v>
      </c>
      <c r="V97" s="199">
        <f>IF($V$3=50,旧年度集計!E19,I442)</f>
        <v>123</v>
      </c>
      <c r="W97" s="199">
        <f>IF($V$3=50,旧年度集計!F19,J442)</f>
        <v>148</v>
      </c>
      <c r="X97" s="199">
        <f>IF($V$3=50,旧年度集計!G19,K442)</f>
        <v>213</v>
      </c>
      <c r="Y97" s="199">
        <f>IF($V$3=50,旧年度集計!H19,L442)</f>
        <v>222</v>
      </c>
      <c r="Z97" s="199">
        <f>IF($V$3=50,旧年度集計!I19,M442)</f>
        <v>175</v>
      </c>
      <c r="AA97" s="199">
        <f>IF($V$3=50,旧年度集計!J19,N442)</f>
        <v>213</v>
      </c>
      <c r="AB97" s="199">
        <f>IF($V$3=50,旧年度集計!K19,O442)</f>
        <v>148</v>
      </c>
      <c r="AC97" s="199">
        <f>IF($V$3=50,旧年度集計!L19,P442)</f>
        <v>0</v>
      </c>
    </row>
    <row r="98" spans="2:29" x14ac:dyDescent="0.15">
      <c r="B98" s="526" t="s">
        <v>451</v>
      </c>
      <c r="C98" s="279" t="s">
        <v>457</v>
      </c>
      <c r="D98" s="280">
        <f t="shared" si="4"/>
        <v>68</v>
      </c>
      <c r="E98" s="281">
        <f>市町村別自殺者集計表!Q120</f>
        <v>32</v>
      </c>
      <c r="F98" s="282">
        <f>市町村別自殺者集計表!R120</f>
        <v>36</v>
      </c>
      <c r="G98" s="283">
        <f>市町村別自殺者集計表!S120</f>
        <v>0</v>
      </c>
      <c r="N98" s="390"/>
    </row>
    <row r="99" spans="2:29" x14ac:dyDescent="0.15">
      <c r="B99" s="526"/>
      <c r="C99" s="270" t="s">
        <v>458</v>
      </c>
      <c r="D99" s="271">
        <f t="shared" si="4"/>
        <v>34</v>
      </c>
      <c r="E99" s="272">
        <f>市町村別自殺者集計表!Q121</f>
        <v>26</v>
      </c>
      <c r="F99" s="273">
        <f>市町村別自殺者集計表!R121</f>
        <v>8</v>
      </c>
      <c r="G99" s="274">
        <f>市町村別自殺者集計表!S121</f>
        <v>0</v>
      </c>
      <c r="N99" s="390"/>
    </row>
    <row r="100" spans="2:29" x14ac:dyDescent="0.15">
      <c r="B100" s="528"/>
      <c r="C100" s="205" t="s">
        <v>447</v>
      </c>
      <c r="D100" s="275">
        <f t="shared" si="4"/>
        <v>102</v>
      </c>
      <c r="E100" s="276">
        <f>市町村別自殺者集計表!Q122</f>
        <v>58</v>
      </c>
      <c r="F100" s="277">
        <f>市町村別自殺者集計表!R122</f>
        <v>44</v>
      </c>
      <c r="G100" s="278">
        <f>市町村別自殺者集計表!S122</f>
        <v>0</v>
      </c>
      <c r="N100" s="390"/>
    </row>
    <row r="101" spans="2:29" x14ac:dyDescent="0.15">
      <c r="B101" s="529" t="s">
        <v>452</v>
      </c>
      <c r="C101" s="279" t="s">
        <v>457</v>
      </c>
      <c r="D101" s="280">
        <f t="shared" si="4"/>
        <v>82</v>
      </c>
      <c r="E101" s="281">
        <f>市町村別自殺者集計表!Q123</f>
        <v>47</v>
      </c>
      <c r="F101" s="282">
        <f>市町村別自殺者集計表!R123</f>
        <v>35</v>
      </c>
      <c r="G101" s="283">
        <f>市町村別自殺者集計表!S123</f>
        <v>0</v>
      </c>
      <c r="N101" s="390"/>
    </row>
    <row r="102" spans="2:29" x14ac:dyDescent="0.15">
      <c r="B102" s="526"/>
      <c r="C102" s="270" t="s">
        <v>458</v>
      </c>
      <c r="D102" s="271">
        <f t="shared" si="4"/>
        <v>41</v>
      </c>
      <c r="E102" s="272">
        <f>市町村別自殺者集計表!Q124</f>
        <v>27</v>
      </c>
      <c r="F102" s="273">
        <f>市町村別自殺者集計表!R124</f>
        <v>14</v>
      </c>
      <c r="G102" s="274">
        <f>市町村別自殺者集計表!S124</f>
        <v>0</v>
      </c>
      <c r="N102" s="390"/>
    </row>
    <row r="103" spans="2:29" x14ac:dyDescent="0.15">
      <c r="B103" s="528"/>
      <c r="C103" s="205" t="s">
        <v>447</v>
      </c>
      <c r="D103" s="275">
        <f t="shared" si="4"/>
        <v>123</v>
      </c>
      <c r="E103" s="276">
        <f>市町村別自殺者集計表!Q125</f>
        <v>74</v>
      </c>
      <c r="F103" s="277">
        <f>市町村別自殺者集計表!R125</f>
        <v>49</v>
      </c>
      <c r="G103" s="278">
        <f>市町村別自殺者集計表!S125</f>
        <v>0</v>
      </c>
      <c r="N103" s="390"/>
    </row>
    <row r="104" spans="2:29" x14ac:dyDescent="0.15">
      <c r="B104" s="529" t="s">
        <v>453</v>
      </c>
      <c r="C104" s="265" t="s">
        <v>457</v>
      </c>
      <c r="D104" s="266">
        <f t="shared" si="4"/>
        <v>83</v>
      </c>
      <c r="E104" s="267">
        <f>市町村別自殺者集計表!Q126</f>
        <v>49</v>
      </c>
      <c r="F104" s="268">
        <f>市町村別自殺者集計表!R126</f>
        <v>34</v>
      </c>
      <c r="G104" s="269">
        <f>市町村別自殺者集計表!S126</f>
        <v>0</v>
      </c>
      <c r="N104" s="390"/>
    </row>
    <row r="105" spans="2:29" x14ac:dyDescent="0.15">
      <c r="B105" s="526"/>
      <c r="C105" s="270" t="s">
        <v>458</v>
      </c>
      <c r="D105" s="271">
        <f t="shared" si="4"/>
        <v>49</v>
      </c>
      <c r="E105" s="272">
        <f>市町村別自殺者集計表!Q127</f>
        <v>31</v>
      </c>
      <c r="F105" s="273">
        <f>市町村別自殺者集計表!R127</f>
        <v>18</v>
      </c>
      <c r="G105" s="274">
        <f>市町村別自殺者集計表!S127</f>
        <v>0</v>
      </c>
      <c r="N105" s="390"/>
    </row>
    <row r="106" spans="2:29" x14ac:dyDescent="0.15">
      <c r="B106" s="528"/>
      <c r="C106" s="205" t="s">
        <v>447</v>
      </c>
      <c r="D106" s="275">
        <f t="shared" si="4"/>
        <v>132</v>
      </c>
      <c r="E106" s="276">
        <f>市町村別自殺者集計表!Q128</f>
        <v>80</v>
      </c>
      <c r="F106" s="277">
        <f>市町村別自殺者集計表!R128</f>
        <v>52</v>
      </c>
      <c r="G106" s="278">
        <f>市町村別自殺者集計表!S128</f>
        <v>0</v>
      </c>
      <c r="N106" s="390"/>
    </row>
    <row r="107" spans="2:29" x14ac:dyDescent="0.15">
      <c r="B107" s="526" t="s">
        <v>441</v>
      </c>
      <c r="C107" s="279" t="s">
        <v>457</v>
      </c>
      <c r="D107" s="280">
        <f t="shared" si="4"/>
        <v>71</v>
      </c>
      <c r="E107" s="281">
        <f>市町村別自殺者集計表!Q129</f>
        <v>38</v>
      </c>
      <c r="F107" s="282">
        <f>市町村別自殺者集計表!R129</f>
        <v>33</v>
      </c>
      <c r="G107" s="283">
        <f>市町村別自殺者集計表!S129</f>
        <v>0</v>
      </c>
      <c r="H107" s="284"/>
      <c r="I107" s="285"/>
      <c r="J107" s="286"/>
      <c r="K107" s="286"/>
      <c r="L107" s="286"/>
      <c r="M107" s="286"/>
      <c r="N107" s="298"/>
    </row>
    <row r="108" spans="2:29" x14ac:dyDescent="0.15">
      <c r="B108" s="526"/>
      <c r="C108" s="270" t="s">
        <v>458</v>
      </c>
      <c r="D108" s="271">
        <f t="shared" si="4"/>
        <v>41</v>
      </c>
      <c r="E108" s="272">
        <f>市町村別自殺者集計表!Q130</f>
        <v>29</v>
      </c>
      <c r="F108" s="273">
        <f>市町村別自殺者集計表!R130</f>
        <v>12</v>
      </c>
      <c r="G108" s="274">
        <f>市町村別自殺者集計表!S130</f>
        <v>0</v>
      </c>
      <c r="H108" s="284"/>
      <c r="I108" s="285"/>
      <c r="J108" s="286"/>
      <c r="K108" s="286"/>
      <c r="L108" s="286"/>
      <c r="M108" s="286"/>
      <c r="N108" s="298"/>
    </row>
    <row r="109" spans="2:29" x14ac:dyDescent="0.15">
      <c r="B109" s="528"/>
      <c r="C109" s="205" t="s">
        <v>447</v>
      </c>
      <c r="D109" s="275">
        <f t="shared" si="4"/>
        <v>112</v>
      </c>
      <c r="E109" s="276">
        <f>市町村別自殺者集計表!Q131</f>
        <v>67</v>
      </c>
      <c r="F109" s="277">
        <f>市町村別自殺者集計表!R131</f>
        <v>45</v>
      </c>
      <c r="G109" s="278">
        <f>市町村別自殺者集計表!S131</f>
        <v>0</v>
      </c>
      <c r="H109" s="284"/>
      <c r="I109" s="285"/>
      <c r="J109" s="286"/>
      <c r="K109" s="286"/>
      <c r="L109" s="286"/>
      <c r="M109" s="286"/>
      <c r="N109" s="298"/>
    </row>
    <row r="110" spans="2:29" x14ac:dyDescent="0.15">
      <c r="B110" s="529" t="s">
        <v>442</v>
      </c>
      <c r="C110" s="279" t="s">
        <v>457</v>
      </c>
      <c r="D110" s="280">
        <f t="shared" si="4"/>
        <v>63</v>
      </c>
      <c r="E110" s="281">
        <f>市町村別自殺者集計表!Q132</f>
        <v>37</v>
      </c>
      <c r="F110" s="282">
        <f>市町村別自殺者集計表!R132</f>
        <v>26</v>
      </c>
      <c r="G110" s="283">
        <f>市町村別自殺者集計表!S132</f>
        <v>0</v>
      </c>
      <c r="H110" s="284"/>
      <c r="I110" s="285"/>
      <c r="J110" s="286"/>
      <c r="K110" s="286"/>
      <c r="L110" s="286"/>
      <c r="M110" s="286"/>
      <c r="N110" s="298"/>
    </row>
    <row r="111" spans="2:29" x14ac:dyDescent="0.15">
      <c r="B111" s="526"/>
      <c r="C111" s="270" t="s">
        <v>458</v>
      </c>
      <c r="D111" s="271">
        <f t="shared" si="4"/>
        <v>29</v>
      </c>
      <c r="E111" s="272">
        <f>市町村別自殺者集計表!Q133</f>
        <v>20</v>
      </c>
      <c r="F111" s="273">
        <f>市町村別自殺者集計表!R133</f>
        <v>9</v>
      </c>
      <c r="G111" s="274">
        <f>市町村別自殺者集計表!S133</f>
        <v>0</v>
      </c>
      <c r="H111" s="284"/>
      <c r="I111" s="285"/>
      <c r="J111" s="286"/>
      <c r="K111" s="286"/>
      <c r="L111" s="286"/>
      <c r="M111" s="286"/>
      <c r="N111" s="298"/>
    </row>
    <row r="112" spans="2:29" x14ac:dyDescent="0.15">
      <c r="B112" s="528"/>
      <c r="C112" s="205" t="s">
        <v>447</v>
      </c>
      <c r="D112" s="275">
        <f t="shared" si="4"/>
        <v>92</v>
      </c>
      <c r="E112" s="276">
        <f>市町村別自殺者集計表!Q134</f>
        <v>57</v>
      </c>
      <c r="F112" s="277">
        <f>市町村別自殺者集計表!R134</f>
        <v>35</v>
      </c>
      <c r="G112" s="278">
        <f>市町村別自殺者集計表!S134</f>
        <v>0</v>
      </c>
      <c r="H112" s="284"/>
      <c r="I112" s="285"/>
      <c r="J112" s="286"/>
      <c r="K112" s="286"/>
      <c r="L112" s="286"/>
      <c r="M112" s="286"/>
      <c r="N112" s="298"/>
    </row>
    <row r="113" spans="2:14" x14ac:dyDescent="0.15">
      <c r="B113" s="529" t="s">
        <v>443</v>
      </c>
      <c r="C113" s="265" t="s">
        <v>457</v>
      </c>
      <c r="D113" s="266">
        <f t="shared" si="4"/>
        <v>61</v>
      </c>
      <c r="E113" s="267">
        <f>市町村別自殺者集計表!Q135</f>
        <v>43</v>
      </c>
      <c r="F113" s="268">
        <f>市町村別自殺者集計表!R135</f>
        <v>18</v>
      </c>
      <c r="G113" s="269">
        <f>市町村別自殺者集計表!S135</f>
        <v>0</v>
      </c>
      <c r="H113" s="284"/>
      <c r="I113" s="285"/>
      <c r="J113" s="286"/>
      <c r="K113" s="286"/>
      <c r="L113" s="286"/>
      <c r="M113" s="286"/>
      <c r="N113" s="298"/>
    </row>
    <row r="114" spans="2:14" x14ac:dyDescent="0.15">
      <c r="B114" s="526"/>
      <c r="C114" s="270" t="s">
        <v>458</v>
      </c>
      <c r="D114" s="271">
        <f t="shared" si="4"/>
        <v>40</v>
      </c>
      <c r="E114" s="272">
        <f>市町村別自殺者集計表!Q136</f>
        <v>30</v>
      </c>
      <c r="F114" s="273">
        <f>市町村別自殺者集計表!R136</f>
        <v>10</v>
      </c>
      <c r="G114" s="274">
        <f>市町村別自殺者集計表!S136</f>
        <v>0</v>
      </c>
      <c r="H114" s="284"/>
      <c r="I114" s="285"/>
      <c r="J114" s="286"/>
      <c r="K114" s="286"/>
      <c r="L114" s="286"/>
      <c r="M114" s="286"/>
      <c r="N114" s="298"/>
    </row>
    <row r="115" spans="2:14" x14ac:dyDescent="0.15">
      <c r="B115" s="528"/>
      <c r="C115" s="205" t="s">
        <v>447</v>
      </c>
      <c r="D115" s="275">
        <f t="shared" si="4"/>
        <v>101</v>
      </c>
      <c r="E115" s="276">
        <f>市町村別自殺者集計表!Q137</f>
        <v>73</v>
      </c>
      <c r="F115" s="277">
        <f>市町村別自殺者集計表!R137</f>
        <v>28</v>
      </c>
      <c r="G115" s="278">
        <f>市町村別自殺者集計表!S137</f>
        <v>0</v>
      </c>
      <c r="H115" s="284"/>
      <c r="I115" s="285"/>
      <c r="J115" s="286"/>
      <c r="K115" s="286"/>
      <c r="L115" s="286"/>
      <c r="M115" s="286"/>
      <c r="N115" s="298"/>
    </row>
    <row r="116" spans="2:14" x14ac:dyDescent="0.15">
      <c r="B116" s="526" t="s">
        <v>444</v>
      </c>
      <c r="C116" s="287" t="s">
        <v>457</v>
      </c>
      <c r="D116" s="280">
        <f t="shared" si="4"/>
        <v>72</v>
      </c>
      <c r="E116" s="281">
        <f>市町村別自殺者集計表!Q138</f>
        <v>39</v>
      </c>
      <c r="F116" s="282">
        <f>市町村別自殺者集計表!R138</f>
        <v>33</v>
      </c>
      <c r="G116" s="283">
        <f>市町村別自殺者集計表!S138</f>
        <v>0</v>
      </c>
      <c r="H116" s="284"/>
      <c r="I116" s="285"/>
      <c r="J116" s="286"/>
      <c r="K116" s="286"/>
      <c r="L116" s="286"/>
      <c r="M116" s="286"/>
      <c r="N116" s="298"/>
    </row>
    <row r="117" spans="2:14" x14ac:dyDescent="0.15">
      <c r="B117" s="526"/>
      <c r="C117" s="288" t="s">
        <v>458</v>
      </c>
      <c r="D117" s="271">
        <f t="shared" si="4"/>
        <v>34</v>
      </c>
      <c r="E117" s="272">
        <f>市町村別自殺者集計表!Q139</f>
        <v>23</v>
      </c>
      <c r="F117" s="273">
        <f>市町村別自殺者集計表!R139</f>
        <v>11</v>
      </c>
      <c r="G117" s="274">
        <f>市町村別自殺者集計表!S139</f>
        <v>0</v>
      </c>
      <c r="H117" s="284"/>
      <c r="I117" s="285"/>
      <c r="J117" s="286"/>
      <c r="K117" s="286"/>
      <c r="L117" s="286"/>
      <c r="M117" s="286"/>
      <c r="N117" s="298"/>
    </row>
    <row r="118" spans="2:14" x14ac:dyDescent="0.15">
      <c r="B118" s="528"/>
      <c r="C118" s="289" t="s">
        <v>447</v>
      </c>
      <c r="D118" s="275">
        <f t="shared" si="4"/>
        <v>106</v>
      </c>
      <c r="E118" s="276">
        <f>市町村別自殺者集計表!Q140</f>
        <v>62</v>
      </c>
      <c r="F118" s="277">
        <f>市町村別自殺者集計表!R140</f>
        <v>44</v>
      </c>
      <c r="G118" s="278">
        <f>市町村別自殺者集計表!S140</f>
        <v>0</v>
      </c>
      <c r="H118" s="284"/>
      <c r="I118" s="285"/>
      <c r="J118" s="286"/>
      <c r="K118" s="286"/>
      <c r="L118" s="286"/>
      <c r="M118" s="286"/>
      <c r="N118" s="298"/>
    </row>
    <row r="119" spans="2:14" x14ac:dyDescent="0.15">
      <c r="B119" s="529" t="s">
        <v>445</v>
      </c>
      <c r="C119" s="287" t="s">
        <v>457</v>
      </c>
      <c r="D119" s="280">
        <f t="shared" si="4"/>
        <v>49</v>
      </c>
      <c r="E119" s="281">
        <f>市町村別自殺者集計表!Q141</f>
        <v>26</v>
      </c>
      <c r="F119" s="282">
        <f>市町村別自殺者集計表!R141</f>
        <v>23</v>
      </c>
      <c r="G119" s="283">
        <f>市町村別自殺者集計表!S141</f>
        <v>0</v>
      </c>
      <c r="H119" s="284"/>
      <c r="I119" s="285"/>
      <c r="J119" s="286"/>
      <c r="K119" s="286"/>
      <c r="L119" s="286"/>
      <c r="M119" s="286"/>
      <c r="N119" s="298"/>
    </row>
    <row r="120" spans="2:14" x14ac:dyDescent="0.15">
      <c r="B120" s="526"/>
      <c r="C120" s="288" t="s">
        <v>458</v>
      </c>
      <c r="D120" s="271">
        <f t="shared" si="4"/>
        <v>28</v>
      </c>
      <c r="E120" s="272">
        <f>市町村別自殺者集計表!Q142</f>
        <v>15</v>
      </c>
      <c r="F120" s="273">
        <f>市町村別自殺者集計表!R142</f>
        <v>13</v>
      </c>
      <c r="G120" s="274">
        <f>市町村別自殺者集計表!S142</f>
        <v>0</v>
      </c>
      <c r="H120" s="284"/>
      <c r="I120" s="285"/>
      <c r="J120" s="286"/>
      <c r="K120" s="286"/>
      <c r="L120" s="286"/>
      <c r="M120" s="286"/>
      <c r="N120" s="298"/>
    </row>
    <row r="121" spans="2:14" x14ac:dyDescent="0.15">
      <c r="B121" s="528"/>
      <c r="C121" s="289" t="s">
        <v>447</v>
      </c>
      <c r="D121" s="275">
        <f t="shared" si="4"/>
        <v>77</v>
      </c>
      <c r="E121" s="276">
        <f>市町村別自殺者集計表!Q143</f>
        <v>41</v>
      </c>
      <c r="F121" s="277">
        <f>市町村別自殺者集計表!R143</f>
        <v>36</v>
      </c>
      <c r="G121" s="278">
        <f>市町村別自殺者集計表!S143</f>
        <v>0</v>
      </c>
      <c r="H121" s="284"/>
      <c r="I121" s="285"/>
      <c r="J121" s="286"/>
      <c r="K121" s="286"/>
      <c r="L121" s="286"/>
      <c r="M121" s="286"/>
      <c r="N121" s="298"/>
    </row>
    <row r="122" spans="2:14" x14ac:dyDescent="0.15">
      <c r="B122" s="529" t="s">
        <v>446</v>
      </c>
      <c r="C122" s="287" t="s">
        <v>457</v>
      </c>
      <c r="D122" s="280">
        <f t="shared" si="4"/>
        <v>38</v>
      </c>
      <c r="E122" s="281">
        <f>市町村別自殺者集計表!Q144</f>
        <v>30</v>
      </c>
      <c r="F122" s="282">
        <f>市町村別自殺者集計表!R144</f>
        <v>8</v>
      </c>
      <c r="G122" s="283">
        <f>市町村別自殺者集計表!S144</f>
        <v>0</v>
      </c>
      <c r="H122" s="284"/>
      <c r="I122" s="285"/>
      <c r="J122" s="286"/>
      <c r="K122" s="286"/>
      <c r="L122" s="286"/>
      <c r="M122" s="286"/>
      <c r="N122" s="298"/>
    </row>
    <row r="123" spans="2:14" x14ac:dyDescent="0.15">
      <c r="B123" s="526"/>
      <c r="C123" s="288" t="s">
        <v>458</v>
      </c>
      <c r="D123" s="271">
        <f t="shared" si="4"/>
        <v>25</v>
      </c>
      <c r="E123" s="272">
        <f>市町村別自殺者集計表!Q145</f>
        <v>15</v>
      </c>
      <c r="F123" s="273">
        <f>市町村別自殺者集計表!R145</f>
        <v>10</v>
      </c>
      <c r="G123" s="274">
        <f>市町村別自殺者集計表!S145</f>
        <v>0</v>
      </c>
      <c r="H123" s="284"/>
      <c r="I123" s="285"/>
      <c r="J123" s="286"/>
      <c r="K123" s="286"/>
      <c r="L123" s="286"/>
      <c r="M123" s="286"/>
      <c r="N123" s="298"/>
    </row>
    <row r="124" spans="2:14" ht="14.25" thickBot="1" x14ac:dyDescent="0.2">
      <c r="B124" s="527"/>
      <c r="C124" s="290" t="s">
        <v>447</v>
      </c>
      <c r="D124" s="291">
        <f t="shared" si="4"/>
        <v>63</v>
      </c>
      <c r="E124" s="292">
        <f>市町村別自殺者集計表!Q146</f>
        <v>45</v>
      </c>
      <c r="F124" s="293">
        <f>市町村別自殺者集計表!R146</f>
        <v>18</v>
      </c>
      <c r="G124" s="294">
        <f>市町村別自殺者集計表!S146</f>
        <v>0</v>
      </c>
      <c r="H124" s="284"/>
      <c r="I124" s="285"/>
      <c r="J124" s="286"/>
      <c r="K124" s="286"/>
      <c r="L124" s="286"/>
      <c r="M124" s="286"/>
      <c r="N124" s="298"/>
    </row>
    <row r="125" spans="2:14" x14ac:dyDescent="0.15">
      <c r="B125" s="525" t="s">
        <v>447</v>
      </c>
      <c r="C125" s="225" t="s">
        <v>457</v>
      </c>
      <c r="D125" s="295">
        <f>SUM(D89,D92,D95,D98,D101,D104,D107,D110,D113,D116,D119,D122)</f>
        <v>804</v>
      </c>
      <c r="E125" s="296">
        <f>SUM(E89,E92,E95,E98,E101,E104,E107,E110,E113,E116,E119,E122)</f>
        <v>460</v>
      </c>
      <c r="F125" s="296">
        <f>SUM(F89,F92,F95,F98,F101,F104,F107,F110,F113,F116,F119,F122)</f>
        <v>344</v>
      </c>
      <c r="G125" s="297">
        <f>SUM(G89,G92,G95,G98,G101,G104,G107,G110,G113,G116,G119,G122)</f>
        <v>0</v>
      </c>
      <c r="H125" s="298"/>
      <c r="I125" s="285"/>
      <c r="J125" s="286"/>
      <c r="K125" s="286"/>
      <c r="L125" s="286"/>
      <c r="M125" s="286"/>
      <c r="N125" s="298"/>
    </row>
    <row r="126" spans="2:14" ht="14.25" thickBot="1" x14ac:dyDescent="0.2">
      <c r="B126" s="526"/>
      <c r="C126" s="229" t="s">
        <v>458</v>
      </c>
      <c r="D126" s="271">
        <f t="shared" ref="D126:G127" si="5">SUM(D90,D93,D96,D108,D111,D114,D99,D102,D105,D117,D120,D123)</f>
        <v>427</v>
      </c>
      <c r="E126" s="299">
        <f t="shared" si="5"/>
        <v>293</v>
      </c>
      <c r="F126" s="299">
        <f t="shared" si="5"/>
        <v>134</v>
      </c>
      <c r="G126" s="300">
        <f t="shared" si="5"/>
        <v>0</v>
      </c>
      <c r="H126" s="298"/>
      <c r="I126" s="285"/>
      <c r="J126" s="286"/>
      <c r="K126" s="286"/>
      <c r="L126" s="286"/>
      <c r="M126" s="286"/>
      <c r="N126" s="298"/>
    </row>
    <row r="127" spans="2:14" ht="14.25" thickBot="1" x14ac:dyDescent="0.2">
      <c r="B127" s="527"/>
      <c r="C127" s="232" t="s">
        <v>24</v>
      </c>
      <c r="D127" s="301">
        <f t="shared" si="5"/>
        <v>1231</v>
      </c>
      <c r="E127" s="302">
        <f t="shared" si="5"/>
        <v>753</v>
      </c>
      <c r="F127" s="302">
        <f t="shared" si="5"/>
        <v>478</v>
      </c>
      <c r="G127" s="303">
        <f t="shared" si="5"/>
        <v>0</v>
      </c>
      <c r="H127" s="298"/>
      <c r="I127" s="285"/>
      <c r="J127" s="286"/>
      <c r="K127" s="286"/>
      <c r="L127" s="286"/>
      <c r="M127" s="286"/>
      <c r="N127" s="298"/>
    </row>
    <row r="128" spans="2:14" x14ac:dyDescent="0.15">
      <c r="H128" s="298"/>
      <c r="I128" s="298"/>
      <c r="J128" s="298"/>
      <c r="K128" s="298"/>
      <c r="L128" s="298"/>
      <c r="M128" s="298"/>
      <c r="N128" s="298"/>
    </row>
    <row r="131" spans="2:19" ht="14.25" thickBot="1" x14ac:dyDescent="0.2">
      <c r="B131" s="304" t="s">
        <v>459</v>
      </c>
    </row>
    <row r="132" spans="2:19" ht="23.25" thickBot="1" x14ac:dyDescent="0.2">
      <c r="B132" s="237"/>
      <c r="C132" s="305"/>
      <c r="D132" s="306" t="s">
        <v>24</v>
      </c>
      <c r="E132" s="307" t="s">
        <v>460</v>
      </c>
      <c r="F132" s="308" t="s">
        <v>461</v>
      </c>
      <c r="G132" s="308" t="s">
        <v>462</v>
      </c>
      <c r="H132" s="309" t="s">
        <v>19</v>
      </c>
      <c r="I132" s="310" t="s">
        <v>20</v>
      </c>
      <c r="J132" s="311" t="s">
        <v>21</v>
      </c>
      <c r="K132" s="308" t="s">
        <v>22</v>
      </c>
      <c r="L132" s="312" t="s">
        <v>16</v>
      </c>
      <c r="M132" s="390"/>
    </row>
    <row r="133" spans="2:19" x14ac:dyDescent="0.15">
      <c r="B133" s="525" t="s">
        <v>56</v>
      </c>
      <c r="C133" s="246" t="s">
        <v>17</v>
      </c>
      <c r="D133" s="415">
        <f t="shared" ref="D133:D168" si="6">D48</f>
        <v>68</v>
      </c>
      <c r="E133" s="313">
        <f>市町村別自殺者集計表!T111</f>
        <v>1</v>
      </c>
      <c r="F133" s="313">
        <f>市町村別自殺者集計表!U111</f>
        <v>22</v>
      </c>
      <c r="G133" s="313">
        <f>市町村別自殺者集計表!W111</f>
        <v>3</v>
      </c>
      <c r="H133" s="313">
        <f>市町村別自殺者集計表!Y111</f>
        <v>0</v>
      </c>
      <c r="I133" s="313">
        <f>市町村別自殺者集計表!Z111</f>
        <v>0</v>
      </c>
      <c r="J133" s="313">
        <f>市町村別自殺者集計表!AA111</f>
        <v>23</v>
      </c>
      <c r="K133" s="313">
        <f>市町村別自殺者集計表!AB111</f>
        <v>19</v>
      </c>
      <c r="L133" s="314">
        <f>市町村別自殺者集計表!AC111</f>
        <v>0</v>
      </c>
      <c r="M133" s="390"/>
      <c r="N133" s="480">
        <f>SUM(E133:L133)</f>
        <v>68</v>
      </c>
    </row>
    <row r="134" spans="2:19" x14ac:dyDescent="0.15">
      <c r="B134" s="526"/>
      <c r="C134" s="251" t="s">
        <v>23</v>
      </c>
      <c r="D134" s="252">
        <f t="shared" si="6"/>
        <v>36</v>
      </c>
      <c r="E134" s="315">
        <f>市町村別自殺者集計表!T112</f>
        <v>1</v>
      </c>
      <c r="F134" s="315">
        <f>市町村別自殺者集計表!U112</f>
        <v>6</v>
      </c>
      <c r="G134" s="315">
        <f>市町村別自殺者集計表!W112</f>
        <v>2</v>
      </c>
      <c r="H134" s="315">
        <f>市町村別自殺者集計表!Y112</f>
        <v>8</v>
      </c>
      <c r="I134" s="315">
        <f>市町村別自殺者集計表!Z112</f>
        <v>0</v>
      </c>
      <c r="J134" s="315">
        <f>市町村別自殺者集計表!AA112</f>
        <v>14</v>
      </c>
      <c r="K134" s="315">
        <f>市町村別自殺者集計表!AB112</f>
        <v>5</v>
      </c>
      <c r="L134" s="316">
        <f>市町村別自殺者集計表!AC112</f>
        <v>0</v>
      </c>
      <c r="M134" s="390"/>
      <c r="N134" s="480">
        <f t="shared" ref="N134:N168" si="7">SUM(E134:L134)</f>
        <v>36</v>
      </c>
    </row>
    <row r="135" spans="2:19" x14ac:dyDescent="0.15">
      <c r="B135" s="528"/>
      <c r="C135" s="205" t="s">
        <v>447</v>
      </c>
      <c r="D135" s="256">
        <f t="shared" si="6"/>
        <v>104</v>
      </c>
      <c r="E135" s="317">
        <f>市町村別自殺者集計表!T113</f>
        <v>2</v>
      </c>
      <c r="F135" s="317">
        <f>市町村別自殺者集計表!U113</f>
        <v>28</v>
      </c>
      <c r="G135" s="317">
        <f>市町村別自殺者集計表!W113</f>
        <v>5</v>
      </c>
      <c r="H135" s="317">
        <f>市町村別自殺者集計表!Y113</f>
        <v>8</v>
      </c>
      <c r="I135" s="317">
        <f>市町村別自殺者集計表!Z113</f>
        <v>0</v>
      </c>
      <c r="J135" s="317">
        <f>市町村別自殺者集計表!AA113</f>
        <v>37</v>
      </c>
      <c r="K135" s="317">
        <f>市町村別自殺者集計表!AB113</f>
        <v>24</v>
      </c>
      <c r="L135" s="318">
        <f>市町村別自殺者集計表!AC113</f>
        <v>0</v>
      </c>
      <c r="N135" s="480">
        <f t="shared" si="7"/>
        <v>104</v>
      </c>
    </row>
    <row r="136" spans="2:19" x14ac:dyDescent="0.15">
      <c r="B136" s="529" t="s">
        <v>57</v>
      </c>
      <c r="C136" s="319" t="s">
        <v>17</v>
      </c>
      <c r="D136" s="320">
        <f t="shared" si="6"/>
        <v>67</v>
      </c>
      <c r="E136" s="321">
        <f>市町村別自殺者集計表!T114</f>
        <v>7</v>
      </c>
      <c r="F136" s="321">
        <f>市町村別自殺者集計表!U114</f>
        <v>24</v>
      </c>
      <c r="G136" s="321">
        <f>市町村別自殺者集計表!W114</f>
        <v>4</v>
      </c>
      <c r="H136" s="321">
        <f>市町村別自殺者集計表!Y114</f>
        <v>0</v>
      </c>
      <c r="I136" s="321">
        <f>市町村別自殺者集計表!Z114</f>
        <v>3</v>
      </c>
      <c r="J136" s="321">
        <f>市町村別自殺者集計表!AA114</f>
        <v>22</v>
      </c>
      <c r="K136" s="321">
        <f>市町村別自殺者集計表!AB114</f>
        <v>7</v>
      </c>
      <c r="L136" s="322">
        <f>市町村別自殺者集計表!AC114</f>
        <v>0</v>
      </c>
      <c r="N136" s="480">
        <f t="shared" si="7"/>
        <v>67</v>
      </c>
    </row>
    <row r="137" spans="2:19" x14ac:dyDescent="0.15">
      <c r="B137" s="526"/>
      <c r="C137" s="251" t="s">
        <v>23</v>
      </c>
      <c r="D137" s="252">
        <f t="shared" si="6"/>
        <v>34</v>
      </c>
      <c r="E137" s="315">
        <f>市町村別自殺者集計表!T115</f>
        <v>0</v>
      </c>
      <c r="F137" s="315">
        <f>市町村別自殺者集計表!U115</f>
        <v>3</v>
      </c>
      <c r="G137" s="315">
        <f>市町村別自殺者集計表!W115</f>
        <v>3</v>
      </c>
      <c r="H137" s="315">
        <f>市町村別自殺者集計表!Y115</f>
        <v>5</v>
      </c>
      <c r="I137" s="315">
        <f>市町村別自殺者集計表!Z115</f>
        <v>0</v>
      </c>
      <c r="J137" s="315">
        <f>市町村別自殺者集計表!AA115</f>
        <v>16</v>
      </c>
      <c r="K137" s="315">
        <f>市町村別自殺者集計表!AB115</f>
        <v>7</v>
      </c>
      <c r="L137" s="316">
        <f>市町村別自殺者集計表!AC115</f>
        <v>0</v>
      </c>
      <c r="N137" s="480">
        <f t="shared" si="7"/>
        <v>34</v>
      </c>
    </row>
    <row r="138" spans="2:19" x14ac:dyDescent="0.15">
      <c r="B138" s="528"/>
      <c r="C138" s="205" t="s">
        <v>447</v>
      </c>
      <c r="D138" s="256">
        <f t="shared" si="6"/>
        <v>101</v>
      </c>
      <c r="E138" s="317">
        <f>市町村別自殺者集計表!T116</f>
        <v>7</v>
      </c>
      <c r="F138" s="317">
        <f>市町村別自殺者集計表!U116</f>
        <v>27</v>
      </c>
      <c r="G138" s="317">
        <f>市町村別自殺者集計表!W116</f>
        <v>7</v>
      </c>
      <c r="H138" s="317">
        <f>市町村別自殺者集計表!Y116</f>
        <v>5</v>
      </c>
      <c r="I138" s="317">
        <f>市町村別自殺者集計表!Z116</f>
        <v>3</v>
      </c>
      <c r="J138" s="317">
        <f>市町村別自殺者集計表!AA116</f>
        <v>38</v>
      </c>
      <c r="K138" s="317">
        <f>市町村別自殺者集計表!AB116</f>
        <v>14</v>
      </c>
      <c r="L138" s="318">
        <f>市町村別自殺者集計表!AC116</f>
        <v>0</v>
      </c>
      <c r="N138" s="480">
        <f t="shared" si="7"/>
        <v>101</v>
      </c>
    </row>
    <row r="139" spans="2:19" x14ac:dyDescent="0.15">
      <c r="B139" s="529" t="s">
        <v>58</v>
      </c>
      <c r="C139" s="265" t="s">
        <v>17</v>
      </c>
      <c r="D139" s="266">
        <f t="shared" si="6"/>
        <v>82</v>
      </c>
      <c r="E139" s="323">
        <f>市町村別自殺者集計表!T117</f>
        <v>6</v>
      </c>
      <c r="F139" s="268">
        <f>市町村別自殺者集計表!U117</f>
        <v>23</v>
      </c>
      <c r="G139" s="268">
        <f>市町村別自殺者集計表!W117</f>
        <v>10</v>
      </c>
      <c r="H139" s="268">
        <f>市町村別自殺者集計表!Y117</f>
        <v>0</v>
      </c>
      <c r="I139" s="268">
        <f>市町村別自殺者集計表!Z117</f>
        <v>4</v>
      </c>
      <c r="J139" s="268">
        <f>市町村別自殺者集計表!AA117</f>
        <v>20</v>
      </c>
      <c r="K139" s="268">
        <f>市町村別自殺者集計表!AB117</f>
        <v>18</v>
      </c>
      <c r="L139" s="269">
        <f>市町村別自殺者集計表!AC117</f>
        <v>1</v>
      </c>
      <c r="N139" s="480">
        <f t="shared" si="7"/>
        <v>82</v>
      </c>
    </row>
    <row r="140" spans="2:19" x14ac:dyDescent="0.15">
      <c r="B140" s="526"/>
      <c r="C140" s="270" t="s">
        <v>23</v>
      </c>
      <c r="D140" s="271">
        <f t="shared" si="6"/>
        <v>36</v>
      </c>
      <c r="E140" s="299">
        <f>市町村別自殺者集計表!T118</f>
        <v>1</v>
      </c>
      <c r="F140" s="299">
        <f>市町村別自殺者集計表!U118</f>
        <v>3</v>
      </c>
      <c r="G140" s="299">
        <f>市町村別自殺者集計表!W118</f>
        <v>0</v>
      </c>
      <c r="H140" s="299">
        <f>市町村別自殺者集計表!Y118</f>
        <v>7</v>
      </c>
      <c r="I140" s="299">
        <f>市町村別自殺者集計表!Z118</f>
        <v>0</v>
      </c>
      <c r="J140" s="299">
        <f>市町村別自殺者集計表!AA118</f>
        <v>17</v>
      </c>
      <c r="K140" s="299">
        <f>市町村別自殺者集計表!AB118</f>
        <v>8</v>
      </c>
      <c r="L140" s="300">
        <f>市町村別自殺者集計表!AC118</f>
        <v>0</v>
      </c>
      <c r="N140" s="480">
        <f t="shared" si="7"/>
        <v>36</v>
      </c>
    </row>
    <row r="141" spans="2:19" x14ac:dyDescent="0.15">
      <c r="B141" s="528"/>
      <c r="C141" s="205" t="s">
        <v>447</v>
      </c>
      <c r="D141" s="275">
        <f t="shared" si="6"/>
        <v>118</v>
      </c>
      <c r="E141" s="324">
        <f>市町村別自殺者集計表!T119</f>
        <v>7</v>
      </c>
      <c r="F141" s="324">
        <f>市町村別自殺者集計表!U119</f>
        <v>26</v>
      </c>
      <c r="G141" s="324">
        <f>市町村別自殺者集計表!W119</f>
        <v>10</v>
      </c>
      <c r="H141" s="324">
        <f>市町村別自殺者集計表!Y119</f>
        <v>7</v>
      </c>
      <c r="I141" s="324">
        <f>市町村別自殺者集計表!Z119</f>
        <v>4</v>
      </c>
      <c r="J141" s="324">
        <f>市町村別自殺者集計表!AA119</f>
        <v>37</v>
      </c>
      <c r="K141" s="324">
        <f>市町村別自殺者集計表!AB119</f>
        <v>26</v>
      </c>
      <c r="L141" s="325">
        <f>市町村別自殺者集計表!AC119</f>
        <v>1</v>
      </c>
      <c r="N141" s="480">
        <f t="shared" si="7"/>
        <v>118</v>
      </c>
    </row>
    <row r="142" spans="2:19" x14ac:dyDescent="0.15">
      <c r="B142" s="529" t="s">
        <v>451</v>
      </c>
      <c r="C142" s="265" t="s">
        <v>17</v>
      </c>
      <c r="D142" s="266">
        <f t="shared" si="6"/>
        <v>68</v>
      </c>
      <c r="E142" s="323">
        <f>市町村別自殺者集計表!T120</f>
        <v>7</v>
      </c>
      <c r="F142" s="268">
        <f>市町村別自殺者集計表!U120</f>
        <v>11</v>
      </c>
      <c r="G142" s="268">
        <f>市町村別自殺者集計表!W120</f>
        <v>7</v>
      </c>
      <c r="H142" s="268">
        <f>市町村別自殺者集計表!Y120</f>
        <v>0</v>
      </c>
      <c r="I142" s="268">
        <f>市町村別自殺者集計表!Z120</f>
        <v>1</v>
      </c>
      <c r="J142" s="268">
        <f>市町村別自殺者集計表!AA120</f>
        <v>24</v>
      </c>
      <c r="K142" s="268">
        <f>市町村別自殺者集計表!AB120</f>
        <v>18</v>
      </c>
      <c r="L142" s="269">
        <f>市町村別自殺者集計表!AC120</f>
        <v>0</v>
      </c>
      <c r="N142" s="480">
        <f t="shared" si="7"/>
        <v>68</v>
      </c>
    </row>
    <row r="143" spans="2:19" x14ac:dyDescent="0.15">
      <c r="B143" s="526"/>
      <c r="C143" s="270" t="s">
        <v>23</v>
      </c>
      <c r="D143" s="271">
        <f t="shared" si="6"/>
        <v>34</v>
      </c>
      <c r="E143" s="299">
        <f>市町村別自殺者集計表!T121</f>
        <v>2</v>
      </c>
      <c r="F143" s="299">
        <f>市町村別自殺者集計表!U121</f>
        <v>4</v>
      </c>
      <c r="G143" s="299">
        <f>市町村別自殺者集計表!W121</f>
        <v>2</v>
      </c>
      <c r="H143" s="299">
        <f>市町村別自殺者集計表!Y121</f>
        <v>5</v>
      </c>
      <c r="I143" s="299">
        <f>市町村別自殺者集計表!Z121</f>
        <v>1</v>
      </c>
      <c r="J143" s="299">
        <f>市町村別自殺者集計表!AA121</f>
        <v>13</v>
      </c>
      <c r="K143" s="299">
        <f>市町村別自殺者集計表!AB121</f>
        <v>7</v>
      </c>
      <c r="L143" s="300">
        <f>市町村別自殺者集計表!AC121</f>
        <v>0</v>
      </c>
      <c r="N143" s="480">
        <f t="shared" si="7"/>
        <v>34</v>
      </c>
    </row>
    <row r="144" spans="2:19" x14ac:dyDescent="0.15">
      <c r="B144" s="528"/>
      <c r="C144" s="205" t="s">
        <v>447</v>
      </c>
      <c r="D144" s="275">
        <f t="shared" si="6"/>
        <v>102</v>
      </c>
      <c r="E144" s="324">
        <f>市町村別自殺者集計表!T122</f>
        <v>9</v>
      </c>
      <c r="F144" s="324">
        <f>市町村別自殺者集計表!U122</f>
        <v>15</v>
      </c>
      <c r="G144" s="324">
        <f>市町村別自殺者集計表!W122</f>
        <v>9</v>
      </c>
      <c r="H144" s="324">
        <f>市町村別自殺者集計表!Y122</f>
        <v>5</v>
      </c>
      <c r="I144" s="324">
        <f>市町村別自殺者集計表!Z122</f>
        <v>2</v>
      </c>
      <c r="J144" s="324">
        <f>市町村別自殺者集計表!AA122</f>
        <v>37</v>
      </c>
      <c r="K144" s="324">
        <f>市町村別自殺者集計表!AB122</f>
        <v>25</v>
      </c>
      <c r="L144" s="325">
        <f>市町村別自殺者集計表!AC122</f>
        <v>0</v>
      </c>
      <c r="N144" s="480">
        <f t="shared" si="7"/>
        <v>102</v>
      </c>
      <c r="S144" s="152" t="str">
        <f>IF($S$12="","",$S$12)</f>
        <v/>
      </c>
    </row>
    <row r="145" spans="2:14" x14ac:dyDescent="0.15">
      <c r="B145" s="529" t="s">
        <v>452</v>
      </c>
      <c r="C145" s="265" t="s">
        <v>17</v>
      </c>
      <c r="D145" s="266">
        <f t="shared" si="6"/>
        <v>82</v>
      </c>
      <c r="E145" s="323">
        <f>市町村別自殺者集計表!T123</f>
        <v>4</v>
      </c>
      <c r="F145" s="268">
        <f>市町村別自殺者集計表!U123</f>
        <v>25</v>
      </c>
      <c r="G145" s="268">
        <f>市町村別自殺者集計表!W123</f>
        <v>6</v>
      </c>
      <c r="H145" s="268">
        <f>市町村別自殺者集計表!Y123</f>
        <v>0</v>
      </c>
      <c r="I145" s="268">
        <f>市町村別自殺者集計表!Z123</f>
        <v>1</v>
      </c>
      <c r="J145" s="268">
        <f>市町村別自殺者集計表!AA123</f>
        <v>36</v>
      </c>
      <c r="K145" s="268">
        <f>市町村別自殺者集計表!AB123</f>
        <v>10</v>
      </c>
      <c r="L145" s="269">
        <f>市町村別自殺者集計表!AC123</f>
        <v>0</v>
      </c>
      <c r="N145" s="480">
        <f t="shared" si="7"/>
        <v>82</v>
      </c>
    </row>
    <row r="146" spans="2:14" x14ac:dyDescent="0.15">
      <c r="B146" s="526"/>
      <c r="C146" s="270" t="s">
        <v>23</v>
      </c>
      <c r="D146" s="271">
        <f t="shared" si="6"/>
        <v>41</v>
      </c>
      <c r="E146" s="299">
        <f>市町村別自殺者集計表!T124</f>
        <v>3</v>
      </c>
      <c r="F146" s="299">
        <f>市町村別自殺者集計表!U124</f>
        <v>6</v>
      </c>
      <c r="G146" s="299">
        <f>市町村別自殺者集計表!W124</f>
        <v>2</v>
      </c>
      <c r="H146" s="299">
        <f>市町村別自殺者集計表!Y124</f>
        <v>8</v>
      </c>
      <c r="I146" s="299">
        <f>市町村別自殺者集計表!Z124</f>
        <v>0</v>
      </c>
      <c r="J146" s="299">
        <f>市町村別自殺者集計表!AA124</f>
        <v>18</v>
      </c>
      <c r="K146" s="299">
        <f>市町村別自殺者集計表!AB124</f>
        <v>4</v>
      </c>
      <c r="L146" s="300">
        <f>市町村別自殺者集計表!AC124</f>
        <v>0</v>
      </c>
      <c r="N146" s="480">
        <f t="shared" si="7"/>
        <v>41</v>
      </c>
    </row>
    <row r="147" spans="2:14" x14ac:dyDescent="0.15">
      <c r="B147" s="528"/>
      <c r="C147" s="205" t="s">
        <v>447</v>
      </c>
      <c r="D147" s="275">
        <f t="shared" si="6"/>
        <v>123</v>
      </c>
      <c r="E147" s="324">
        <f>市町村別自殺者集計表!T125</f>
        <v>7</v>
      </c>
      <c r="F147" s="324">
        <f>市町村別自殺者集計表!U125</f>
        <v>31</v>
      </c>
      <c r="G147" s="324">
        <f>市町村別自殺者集計表!W125</f>
        <v>8</v>
      </c>
      <c r="H147" s="324">
        <f>市町村別自殺者集計表!Y125</f>
        <v>8</v>
      </c>
      <c r="I147" s="324">
        <f>市町村別自殺者集計表!Z125</f>
        <v>1</v>
      </c>
      <c r="J147" s="324">
        <f>市町村別自殺者集計表!AA125</f>
        <v>54</v>
      </c>
      <c r="K147" s="324">
        <f>市町村別自殺者集計表!AB125</f>
        <v>14</v>
      </c>
      <c r="L147" s="325">
        <f>市町村別自殺者集計表!AC125</f>
        <v>0</v>
      </c>
      <c r="N147" s="480">
        <f t="shared" si="7"/>
        <v>123</v>
      </c>
    </row>
    <row r="148" spans="2:14" x14ac:dyDescent="0.15">
      <c r="B148" s="529" t="s">
        <v>453</v>
      </c>
      <c r="C148" s="265" t="s">
        <v>17</v>
      </c>
      <c r="D148" s="266">
        <f t="shared" si="6"/>
        <v>83</v>
      </c>
      <c r="E148" s="323">
        <f>市町村別自殺者集計表!T126</f>
        <v>4</v>
      </c>
      <c r="F148" s="268">
        <f>市町村別自殺者集計表!U126</f>
        <v>26</v>
      </c>
      <c r="G148" s="268">
        <f>市町村別自殺者集計表!W126</f>
        <v>5</v>
      </c>
      <c r="H148" s="268">
        <f>市町村別自殺者集計表!Y126</f>
        <v>0</v>
      </c>
      <c r="I148" s="268">
        <f>市町村別自殺者集計表!Z126</f>
        <v>2</v>
      </c>
      <c r="J148" s="268">
        <f>市町村別自殺者集計表!AA126</f>
        <v>28</v>
      </c>
      <c r="K148" s="268">
        <f>市町村別自殺者集計表!AB126</f>
        <v>18</v>
      </c>
      <c r="L148" s="269">
        <f>市町村別自殺者集計表!AC126</f>
        <v>0</v>
      </c>
      <c r="N148" s="480">
        <f t="shared" si="7"/>
        <v>83</v>
      </c>
    </row>
    <row r="149" spans="2:14" x14ac:dyDescent="0.15">
      <c r="B149" s="526"/>
      <c r="C149" s="270" t="s">
        <v>23</v>
      </c>
      <c r="D149" s="271">
        <f t="shared" si="6"/>
        <v>49</v>
      </c>
      <c r="E149" s="299">
        <f>市町村別自殺者集計表!T127</f>
        <v>1</v>
      </c>
      <c r="F149" s="299">
        <f>市町村別自殺者集計表!U127</f>
        <v>9</v>
      </c>
      <c r="G149" s="299">
        <f>市町村別自殺者集計表!W127</f>
        <v>0</v>
      </c>
      <c r="H149" s="299">
        <f>市町村別自殺者集計表!Y127</f>
        <v>7</v>
      </c>
      <c r="I149" s="299">
        <f>市町村別自殺者集計表!Z127</f>
        <v>1</v>
      </c>
      <c r="J149" s="299">
        <f>市町村別自殺者集計表!AA127</f>
        <v>22</v>
      </c>
      <c r="K149" s="299">
        <f>市町村別自殺者集計表!AB127</f>
        <v>9</v>
      </c>
      <c r="L149" s="300">
        <f>市町村別自殺者集計表!AC127</f>
        <v>0</v>
      </c>
      <c r="N149" s="480">
        <f t="shared" si="7"/>
        <v>49</v>
      </c>
    </row>
    <row r="150" spans="2:14" x14ac:dyDescent="0.15">
      <c r="B150" s="528"/>
      <c r="C150" s="326" t="s">
        <v>447</v>
      </c>
      <c r="D150" s="275">
        <f t="shared" si="6"/>
        <v>132</v>
      </c>
      <c r="E150" s="324">
        <f>市町村別自殺者集計表!T128</f>
        <v>5</v>
      </c>
      <c r="F150" s="324">
        <f>市町村別自殺者集計表!U128</f>
        <v>35</v>
      </c>
      <c r="G150" s="324">
        <f>市町村別自殺者集計表!W128</f>
        <v>5</v>
      </c>
      <c r="H150" s="324">
        <f>市町村別自殺者集計表!Y128</f>
        <v>7</v>
      </c>
      <c r="I150" s="324">
        <f>市町村別自殺者集計表!Z128</f>
        <v>3</v>
      </c>
      <c r="J150" s="324">
        <f>市町村別自殺者集計表!AA128</f>
        <v>50</v>
      </c>
      <c r="K150" s="324">
        <f>市町村別自殺者集計表!AB128</f>
        <v>27</v>
      </c>
      <c r="L150" s="325">
        <f>市町村別自殺者集計表!AC128</f>
        <v>0</v>
      </c>
      <c r="N150" s="480">
        <f t="shared" si="7"/>
        <v>132</v>
      </c>
    </row>
    <row r="151" spans="2:14" x14ac:dyDescent="0.15">
      <c r="B151" s="526" t="s">
        <v>441</v>
      </c>
      <c r="C151" s="246" t="s">
        <v>17</v>
      </c>
      <c r="D151" s="247">
        <f t="shared" si="6"/>
        <v>71</v>
      </c>
      <c r="E151" s="313">
        <f>市町村別自殺者集計表!T129</f>
        <v>6</v>
      </c>
      <c r="F151" s="313">
        <f>市町村別自殺者集計表!U129</f>
        <v>21</v>
      </c>
      <c r="G151" s="313">
        <f>市町村別自殺者集計表!W129</f>
        <v>3</v>
      </c>
      <c r="H151" s="313">
        <f>市町村別自殺者集計表!Y129</f>
        <v>0</v>
      </c>
      <c r="I151" s="313">
        <f>市町村別自殺者集計表!Z129</f>
        <v>3</v>
      </c>
      <c r="J151" s="313">
        <f>市町村別自殺者集計表!AA129</f>
        <v>21</v>
      </c>
      <c r="K151" s="313">
        <f>市町村別自殺者集計表!AB129</f>
        <v>17</v>
      </c>
      <c r="L151" s="314">
        <f>市町村別自殺者集計表!AC129</f>
        <v>0</v>
      </c>
      <c r="N151" s="480">
        <f t="shared" si="7"/>
        <v>71</v>
      </c>
    </row>
    <row r="152" spans="2:14" x14ac:dyDescent="0.15">
      <c r="B152" s="526"/>
      <c r="C152" s="251" t="s">
        <v>23</v>
      </c>
      <c r="D152" s="252">
        <f t="shared" si="6"/>
        <v>41</v>
      </c>
      <c r="E152" s="315">
        <f>市町村別自殺者集計表!T130</f>
        <v>1</v>
      </c>
      <c r="F152" s="315">
        <f>市町村別自殺者集計表!U130</f>
        <v>8</v>
      </c>
      <c r="G152" s="315">
        <f>市町村別自殺者集計表!W130</f>
        <v>0</v>
      </c>
      <c r="H152" s="315">
        <f>市町村別自殺者集計表!Y130</f>
        <v>5</v>
      </c>
      <c r="I152" s="315">
        <f>市町村別自殺者集計表!Z130</f>
        <v>3</v>
      </c>
      <c r="J152" s="315">
        <f>市町村別自殺者集計表!AA130</f>
        <v>14</v>
      </c>
      <c r="K152" s="315">
        <f>市町村別自殺者集計表!AB130</f>
        <v>10</v>
      </c>
      <c r="L152" s="316">
        <f>市町村別自殺者集計表!AC130</f>
        <v>0</v>
      </c>
      <c r="N152" s="480">
        <f t="shared" si="7"/>
        <v>41</v>
      </c>
    </row>
    <row r="153" spans="2:14" x14ac:dyDescent="0.15">
      <c r="B153" s="528"/>
      <c r="C153" s="205" t="s">
        <v>447</v>
      </c>
      <c r="D153" s="256">
        <f t="shared" si="6"/>
        <v>112</v>
      </c>
      <c r="E153" s="317">
        <f>市町村別自殺者集計表!T131</f>
        <v>7</v>
      </c>
      <c r="F153" s="317">
        <f>市町村別自殺者集計表!U131</f>
        <v>29</v>
      </c>
      <c r="G153" s="317">
        <f>市町村別自殺者集計表!W131</f>
        <v>3</v>
      </c>
      <c r="H153" s="317">
        <f>市町村別自殺者集計表!Y131</f>
        <v>5</v>
      </c>
      <c r="I153" s="317">
        <f>市町村別自殺者集計表!Z131</f>
        <v>6</v>
      </c>
      <c r="J153" s="317">
        <f>市町村別自殺者集計表!AA131</f>
        <v>35</v>
      </c>
      <c r="K153" s="317">
        <f>市町村別自殺者集計表!AB131</f>
        <v>27</v>
      </c>
      <c r="L153" s="318">
        <f>市町村別自殺者集計表!AC131</f>
        <v>0</v>
      </c>
      <c r="N153" s="480">
        <f t="shared" si="7"/>
        <v>112</v>
      </c>
    </row>
    <row r="154" spans="2:14" x14ac:dyDescent="0.15">
      <c r="B154" s="529" t="s">
        <v>442</v>
      </c>
      <c r="C154" s="319" t="s">
        <v>17</v>
      </c>
      <c r="D154" s="320">
        <f t="shared" si="6"/>
        <v>63</v>
      </c>
      <c r="E154" s="321">
        <f>市町村別自殺者集計表!T132</f>
        <v>2</v>
      </c>
      <c r="F154" s="321">
        <f>市町村別自殺者集計表!U132</f>
        <v>27</v>
      </c>
      <c r="G154" s="321">
        <f>市町村別自殺者集計表!W132</f>
        <v>5</v>
      </c>
      <c r="H154" s="321">
        <f>市町村別自殺者集計表!Y132</f>
        <v>0</v>
      </c>
      <c r="I154" s="321">
        <f>市町村別自殺者集計表!Z132</f>
        <v>2</v>
      </c>
      <c r="J154" s="321">
        <f>市町村別自殺者集計表!AA132</f>
        <v>22</v>
      </c>
      <c r="K154" s="321">
        <f>市町村別自殺者集計表!AB132</f>
        <v>5</v>
      </c>
      <c r="L154" s="322">
        <f>市町村別自殺者集計表!AC132</f>
        <v>0</v>
      </c>
      <c r="N154" s="480">
        <f t="shared" si="7"/>
        <v>63</v>
      </c>
    </row>
    <row r="155" spans="2:14" x14ac:dyDescent="0.15">
      <c r="B155" s="526"/>
      <c r="C155" s="251" t="s">
        <v>23</v>
      </c>
      <c r="D155" s="252">
        <f t="shared" si="6"/>
        <v>29</v>
      </c>
      <c r="E155" s="315">
        <f>市町村別自殺者集計表!T133</f>
        <v>1</v>
      </c>
      <c r="F155" s="315">
        <f>市町村別自殺者集計表!U133</f>
        <v>3</v>
      </c>
      <c r="G155" s="315">
        <f>市町村別自殺者集計表!W133</f>
        <v>1</v>
      </c>
      <c r="H155" s="315">
        <f>市町村別自殺者集計表!Y133</f>
        <v>5</v>
      </c>
      <c r="I155" s="315">
        <f>市町村別自殺者集計表!Z133</f>
        <v>0</v>
      </c>
      <c r="J155" s="315">
        <f>市町村別自殺者集計表!AA133</f>
        <v>14</v>
      </c>
      <c r="K155" s="315">
        <f>市町村別自殺者集計表!AB133</f>
        <v>5</v>
      </c>
      <c r="L155" s="316">
        <f>市町村別自殺者集計表!AC133</f>
        <v>0</v>
      </c>
      <c r="N155" s="480">
        <f t="shared" si="7"/>
        <v>29</v>
      </c>
    </row>
    <row r="156" spans="2:14" x14ac:dyDescent="0.15">
      <c r="B156" s="528"/>
      <c r="C156" s="205" t="s">
        <v>447</v>
      </c>
      <c r="D156" s="256">
        <f t="shared" si="6"/>
        <v>92</v>
      </c>
      <c r="E156" s="317">
        <f>市町村別自殺者集計表!T134</f>
        <v>3</v>
      </c>
      <c r="F156" s="317">
        <f>市町村別自殺者集計表!U134</f>
        <v>30</v>
      </c>
      <c r="G156" s="317">
        <f>市町村別自殺者集計表!W134</f>
        <v>6</v>
      </c>
      <c r="H156" s="317">
        <f>市町村別自殺者集計表!Y134</f>
        <v>5</v>
      </c>
      <c r="I156" s="317">
        <f>市町村別自殺者集計表!Z134</f>
        <v>2</v>
      </c>
      <c r="J156" s="317">
        <f>市町村別自殺者集計表!AA134</f>
        <v>36</v>
      </c>
      <c r="K156" s="317">
        <f>市町村別自殺者集計表!AB134</f>
        <v>10</v>
      </c>
      <c r="L156" s="318">
        <f>市町村別自殺者集計表!AC134</f>
        <v>0</v>
      </c>
      <c r="N156" s="480">
        <f t="shared" si="7"/>
        <v>92</v>
      </c>
    </row>
    <row r="157" spans="2:14" x14ac:dyDescent="0.15">
      <c r="B157" s="529" t="s">
        <v>443</v>
      </c>
      <c r="C157" s="265" t="s">
        <v>17</v>
      </c>
      <c r="D157" s="266">
        <f t="shared" si="6"/>
        <v>61</v>
      </c>
      <c r="E157" s="323">
        <f>市町村別自殺者集計表!T135</f>
        <v>3</v>
      </c>
      <c r="F157" s="268">
        <f>市町村別自殺者集計表!U135</f>
        <v>27</v>
      </c>
      <c r="G157" s="268">
        <f>市町村別自殺者集計表!W135</f>
        <v>4</v>
      </c>
      <c r="H157" s="268">
        <f>市町村別自殺者集計表!Y135</f>
        <v>0</v>
      </c>
      <c r="I157" s="268">
        <f>市町村別自殺者集計表!Z135</f>
        <v>0</v>
      </c>
      <c r="J157" s="268">
        <f>市町村別自殺者集計表!AA135</f>
        <v>20</v>
      </c>
      <c r="K157" s="268">
        <f>市町村別自殺者集計表!AB135</f>
        <v>7</v>
      </c>
      <c r="L157" s="269">
        <f>市町村別自殺者集計表!AC135</f>
        <v>0</v>
      </c>
      <c r="N157" s="480">
        <f t="shared" si="7"/>
        <v>61</v>
      </c>
    </row>
    <row r="158" spans="2:14" x14ac:dyDescent="0.15">
      <c r="B158" s="526"/>
      <c r="C158" s="270" t="s">
        <v>23</v>
      </c>
      <c r="D158" s="271">
        <f t="shared" si="6"/>
        <v>40</v>
      </c>
      <c r="E158" s="299">
        <f>市町村別自殺者集計表!T136</f>
        <v>2</v>
      </c>
      <c r="F158" s="299">
        <f>市町村別自殺者集計表!U136</f>
        <v>7</v>
      </c>
      <c r="G158" s="299">
        <f>市町村別自殺者集計表!W136</f>
        <v>0</v>
      </c>
      <c r="H158" s="299">
        <f>市町村別自殺者集計表!Y136</f>
        <v>3</v>
      </c>
      <c r="I158" s="299">
        <f>市町村別自殺者集計表!Z136</f>
        <v>0</v>
      </c>
      <c r="J158" s="299">
        <f>市町村別自殺者集計表!AA136</f>
        <v>17</v>
      </c>
      <c r="K158" s="299">
        <f>市町村別自殺者集計表!AB136</f>
        <v>11</v>
      </c>
      <c r="L158" s="300">
        <f>市町村別自殺者集計表!AC136</f>
        <v>0</v>
      </c>
      <c r="N158" s="480">
        <f t="shared" si="7"/>
        <v>40</v>
      </c>
    </row>
    <row r="159" spans="2:14" x14ac:dyDescent="0.15">
      <c r="B159" s="528"/>
      <c r="C159" s="205" t="s">
        <v>447</v>
      </c>
      <c r="D159" s="275">
        <f t="shared" si="6"/>
        <v>101</v>
      </c>
      <c r="E159" s="324">
        <f>市町村別自殺者集計表!T137</f>
        <v>5</v>
      </c>
      <c r="F159" s="324">
        <f>市町村別自殺者集計表!U137</f>
        <v>34</v>
      </c>
      <c r="G159" s="324">
        <f>市町村別自殺者集計表!W137</f>
        <v>4</v>
      </c>
      <c r="H159" s="324">
        <f>市町村別自殺者集計表!Y137</f>
        <v>3</v>
      </c>
      <c r="I159" s="324">
        <f>市町村別自殺者集計表!Z137</f>
        <v>0</v>
      </c>
      <c r="J159" s="324">
        <f>市町村別自殺者集計表!AA137</f>
        <v>37</v>
      </c>
      <c r="K159" s="324">
        <f>市町村別自殺者集計表!AB137</f>
        <v>18</v>
      </c>
      <c r="L159" s="325">
        <f>市町村別自殺者集計表!AC137</f>
        <v>0</v>
      </c>
      <c r="N159" s="480">
        <f t="shared" si="7"/>
        <v>101</v>
      </c>
    </row>
    <row r="160" spans="2:14" x14ac:dyDescent="0.15">
      <c r="B160" s="529" t="s">
        <v>444</v>
      </c>
      <c r="C160" s="265" t="s">
        <v>17</v>
      </c>
      <c r="D160" s="266">
        <f t="shared" si="6"/>
        <v>72</v>
      </c>
      <c r="E160" s="323">
        <f>市町村別自殺者集計表!T138</f>
        <v>6</v>
      </c>
      <c r="F160" s="268">
        <f>市町村別自殺者集計表!U138</f>
        <v>22</v>
      </c>
      <c r="G160" s="268">
        <f>市町村別自殺者集計表!W138</f>
        <v>1</v>
      </c>
      <c r="H160" s="268">
        <f>市町村別自殺者集計表!Y138</f>
        <v>0</v>
      </c>
      <c r="I160" s="268">
        <f>市町村別自殺者集計表!Z138</f>
        <v>4</v>
      </c>
      <c r="J160" s="268">
        <f>市町村別自殺者集計表!AA138</f>
        <v>28</v>
      </c>
      <c r="K160" s="268">
        <f>市町村別自殺者集計表!AB138</f>
        <v>11</v>
      </c>
      <c r="L160" s="269">
        <f>市町村別自殺者集計表!AC138</f>
        <v>0</v>
      </c>
      <c r="N160" s="480">
        <f t="shared" si="7"/>
        <v>72</v>
      </c>
    </row>
    <row r="161" spans="2:30" x14ac:dyDescent="0.15">
      <c r="B161" s="526"/>
      <c r="C161" s="270" t="s">
        <v>23</v>
      </c>
      <c r="D161" s="271">
        <f t="shared" si="6"/>
        <v>34</v>
      </c>
      <c r="E161" s="299">
        <f>市町村別自殺者集計表!T139</f>
        <v>1</v>
      </c>
      <c r="F161" s="299">
        <f>市町村別自殺者集計表!U139</f>
        <v>5</v>
      </c>
      <c r="G161" s="299">
        <f>市町村別自殺者集計表!W139</f>
        <v>2</v>
      </c>
      <c r="H161" s="299">
        <f>市町村別自殺者集計表!Y139</f>
        <v>6</v>
      </c>
      <c r="I161" s="299">
        <f>市町村別自殺者集計表!Z139</f>
        <v>1</v>
      </c>
      <c r="J161" s="299">
        <f>市町村別自殺者集計表!AA139</f>
        <v>15</v>
      </c>
      <c r="K161" s="299">
        <f>市町村別自殺者集計表!AB139</f>
        <v>4</v>
      </c>
      <c r="L161" s="300">
        <f>市町村別自殺者集計表!AC139</f>
        <v>0</v>
      </c>
      <c r="N161" s="480">
        <f t="shared" si="7"/>
        <v>34</v>
      </c>
    </row>
    <row r="162" spans="2:30" x14ac:dyDescent="0.15">
      <c r="B162" s="528"/>
      <c r="C162" s="205" t="s">
        <v>447</v>
      </c>
      <c r="D162" s="275">
        <f t="shared" si="6"/>
        <v>106</v>
      </c>
      <c r="E162" s="324">
        <f>市町村別自殺者集計表!T140</f>
        <v>7</v>
      </c>
      <c r="F162" s="324">
        <f>市町村別自殺者集計表!U140</f>
        <v>27</v>
      </c>
      <c r="G162" s="324">
        <f>市町村別自殺者集計表!W140</f>
        <v>3</v>
      </c>
      <c r="H162" s="324">
        <f>市町村別自殺者集計表!Y140</f>
        <v>6</v>
      </c>
      <c r="I162" s="324">
        <f>市町村別自殺者集計表!Z140</f>
        <v>5</v>
      </c>
      <c r="J162" s="324">
        <f>市町村別自殺者集計表!AA140</f>
        <v>43</v>
      </c>
      <c r="K162" s="324">
        <f>市町村別自殺者集計表!AB140</f>
        <v>15</v>
      </c>
      <c r="L162" s="325">
        <f>市町村別自殺者集計表!AC140</f>
        <v>0</v>
      </c>
      <c r="N162" s="480">
        <f t="shared" si="7"/>
        <v>106</v>
      </c>
    </row>
    <row r="163" spans="2:30" x14ac:dyDescent="0.15">
      <c r="B163" s="529" t="s">
        <v>445</v>
      </c>
      <c r="C163" s="265" t="s">
        <v>17</v>
      </c>
      <c r="D163" s="266">
        <f t="shared" si="6"/>
        <v>49</v>
      </c>
      <c r="E163" s="323">
        <f>市町村別自殺者集計表!T141</f>
        <v>5</v>
      </c>
      <c r="F163" s="268">
        <f>市町村別自殺者集計表!U141</f>
        <v>16</v>
      </c>
      <c r="G163" s="268">
        <f>市町村別自殺者集計表!W141</f>
        <v>0</v>
      </c>
      <c r="H163" s="268">
        <f>市町村別自殺者集計表!Y141</f>
        <v>0</v>
      </c>
      <c r="I163" s="268">
        <f>市町村別自殺者集計表!Z141</f>
        <v>3</v>
      </c>
      <c r="J163" s="268">
        <f>市町村別自殺者集計表!AA141</f>
        <v>17</v>
      </c>
      <c r="K163" s="268">
        <f>市町村別自殺者集計表!AB141</f>
        <v>8</v>
      </c>
      <c r="L163" s="269">
        <f>市町村別自殺者集計表!AC141</f>
        <v>0</v>
      </c>
      <c r="N163" s="480">
        <f t="shared" si="7"/>
        <v>49</v>
      </c>
      <c r="T163" s="152" t="s">
        <v>575</v>
      </c>
    </row>
    <row r="164" spans="2:30" x14ac:dyDescent="0.15">
      <c r="B164" s="526"/>
      <c r="C164" s="270" t="s">
        <v>23</v>
      </c>
      <c r="D164" s="271">
        <f t="shared" si="6"/>
        <v>28</v>
      </c>
      <c r="E164" s="299">
        <f>市町村別自殺者集計表!T142</f>
        <v>0</v>
      </c>
      <c r="F164" s="299">
        <f>市町村別自殺者集計表!U142</f>
        <v>8</v>
      </c>
      <c r="G164" s="299">
        <f>市町村別自殺者集計表!W142</f>
        <v>0</v>
      </c>
      <c r="H164" s="299">
        <f>市町村別自殺者集計表!Y142</f>
        <v>3</v>
      </c>
      <c r="I164" s="299">
        <f>市町村別自殺者集計表!Z142</f>
        <v>1</v>
      </c>
      <c r="J164" s="299">
        <f>市町村別自殺者集計表!AA142</f>
        <v>12</v>
      </c>
      <c r="K164" s="299">
        <f>市町村別自殺者集計表!AB142</f>
        <v>4</v>
      </c>
      <c r="L164" s="300">
        <f>市町村別自殺者集計表!AC142</f>
        <v>0</v>
      </c>
      <c r="N164" s="480">
        <f t="shared" si="7"/>
        <v>28</v>
      </c>
      <c r="S164" s="190"/>
      <c r="T164" s="327" t="s">
        <v>133</v>
      </c>
      <c r="U164" s="327" t="s">
        <v>134</v>
      </c>
      <c r="V164" s="327" t="s">
        <v>165</v>
      </c>
      <c r="W164" s="327" t="s">
        <v>166</v>
      </c>
      <c r="X164" s="327" t="s">
        <v>167</v>
      </c>
      <c r="Y164" s="327" t="s">
        <v>168</v>
      </c>
      <c r="Z164" s="327" t="s">
        <v>169</v>
      </c>
      <c r="AA164" s="327" t="s">
        <v>6</v>
      </c>
      <c r="AB164" s="427" t="s">
        <v>24</v>
      </c>
    </row>
    <row r="165" spans="2:30" x14ac:dyDescent="0.15">
      <c r="B165" s="528"/>
      <c r="C165" s="205" t="s">
        <v>447</v>
      </c>
      <c r="D165" s="275">
        <f t="shared" si="6"/>
        <v>77</v>
      </c>
      <c r="E165" s="324">
        <f>市町村別自殺者集計表!T143</f>
        <v>5</v>
      </c>
      <c r="F165" s="324">
        <f>市町村別自殺者集計表!U143</f>
        <v>24</v>
      </c>
      <c r="G165" s="324">
        <f>市町村別自殺者集計表!W143</f>
        <v>0</v>
      </c>
      <c r="H165" s="324">
        <f>市町村別自殺者集計表!Y143</f>
        <v>3</v>
      </c>
      <c r="I165" s="324">
        <f>市町村別自殺者集計表!Z143</f>
        <v>4</v>
      </c>
      <c r="J165" s="324">
        <f>市町村別自殺者集計表!AA143</f>
        <v>29</v>
      </c>
      <c r="K165" s="324">
        <f>市町村別自殺者集計表!AB143</f>
        <v>12</v>
      </c>
      <c r="L165" s="325">
        <f>市町村別自殺者集計表!AC143</f>
        <v>0</v>
      </c>
      <c r="N165" s="480">
        <f t="shared" si="7"/>
        <v>77</v>
      </c>
      <c r="S165" s="191" t="str">
        <f>S71</f>
        <v>H30</v>
      </c>
      <c r="T165" s="428">
        <f>U173</f>
        <v>76</v>
      </c>
      <c r="U165" s="428">
        <f t="shared" ref="U165:AA165" si="8">V173</f>
        <v>318</v>
      </c>
      <c r="V165" s="428">
        <f t="shared" si="8"/>
        <v>40</v>
      </c>
      <c r="W165" s="428">
        <f t="shared" si="8"/>
        <v>56</v>
      </c>
      <c r="X165" s="428">
        <f t="shared" si="8"/>
        <v>28</v>
      </c>
      <c r="Y165" s="428">
        <f t="shared" si="8"/>
        <v>521</v>
      </c>
      <c r="Z165" s="428">
        <f t="shared" si="8"/>
        <v>233</v>
      </c>
      <c r="AA165" s="428">
        <f t="shared" si="8"/>
        <v>3</v>
      </c>
      <c r="AB165" s="199">
        <f>T173</f>
        <v>1275</v>
      </c>
    </row>
    <row r="166" spans="2:30" x14ac:dyDescent="0.15">
      <c r="B166" s="529" t="s">
        <v>446</v>
      </c>
      <c r="C166" s="265" t="s">
        <v>17</v>
      </c>
      <c r="D166" s="266">
        <f t="shared" si="6"/>
        <v>38</v>
      </c>
      <c r="E166" s="323">
        <f>市町村別自殺者集計表!T144</f>
        <v>5</v>
      </c>
      <c r="F166" s="268">
        <f>市町村別自殺者集計表!U144</f>
        <v>12</v>
      </c>
      <c r="G166" s="268">
        <f>市町村別自殺者集計表!W144</f>
        <v>1</v>
      </c>
      <c r="H166" s="268">
        <f>市町村別自殺者集計表!Y144</f>
        <v>0</v>
      </c>
      <c r="I166" s="268">
        <f>市町村別自殺者集計表!Z144</f>
        <v>5</v>
      </c>
      <c r="J166" s="268">
        <f>市町村別自殺者集計表!AA144</f>
        <v>10</v>
      </c>
      <c r="K166" s="268">
        <f>市町村別自殺者集計表!AB144</f>
        <v>5</v>
      </c>
      <c r="L166" s="269">
        <f>市町村別自殺者集計表!AC144</f>
        <v>0</v>
      </c>
      <c r="N166" s="480">
        <f t="shared" si="7"/>
        <v>38</v>
      </c>
      <c r="S166" s="191" t="str">
        <f>S72</f>
        <v>R元</v>
      </c>
      <c r="T166" s="428">
        <f>E171</f>
        <v>69</v>
      </c>
      <c r="U166" s="428">
        <f t="shared" ref="U166:AA166" si="9">F171</f>
        <v>323</v>
      </c>
      <c r="V166" s="428">
        <f t="shared" si="9"/>
        <v>62</v>
      </c>
      <c r="W166" s="428">
        <f t="shared" si="9"/>
        <v>63</v>
      </c>
      <c r="X166" s="428">
        <f t="shared" si="9"/>
        <v>35</v>
      </c>
      <c r="Y166" s="428">
        <f t="shared" si="9"/>
        <v>455</v>
      </c>
      <c r="Z166" s="428">
        <f t="shared" si="9"/>
        <v>223</v>
      </c>
      <c r="AA166" s="428">
        <f t="shared" si="9"/>
        <v>1</v>
      </c>
      <c r="AB166" s="199">
        <f>SUM(T166:AA166)</f>
        <v>1231</v>
      </c>
    </row>
    <row r="167" spans="2:30" x14ac:dyDescent="0.15">
      <c r="B167" s="526"/>
      <c r="C167" s="270" t="s">
        <v>23</v>
      </c>
      <c r="D167" s="271">
        <f t="shared" si="6"/>
        <v>25</v>
      </c>
      <c r="E167" s="299">
        <f>市町村別自殺者集計表!T145</f>
        <v>0</v>
      </c>
      <c r="F167" s="299">
        <f>市町村別自殺者集計表!U145</f>
        <v>5</v>
      </c>
      <c r="G167" s="299">
        <f>市町村別自殺者集計表!W145</f>
        <v>1</v>
      </c>
      <c r="H167" s="299">
        <f>市町村別自殺者集計表!Y145</f>
        <v>1</v>
      </c>
      <c r="I167" s="299">
        <f>市町村別自殺者集計表!Z145</f>
        <v>0</v>
      </c>
      <c r="J167" s="299">
        <f>市町村別自殺者集計表!AA145</f>
        <v>12</v>
      </c>
      <c r="K167" s="299">
        <f>市町村別自殺者集計表!AB145</f>
        <v>6</v>
      </c>
      <c r="L167" s="300">
        <f>市町村別自殺者集計表!AC145</f>
        <v>0</v>
      </c>
      <c r="N167" s="480">
        <f t="shared" si="7"/>
        <v>25</v>
      </c>
    </row>
    <row r="168" spans="2:30" ht="14.25" thickBot="1" x14ac:dyDescent="0.2">
      <c r="B168" s="527"/>
      <c r="C168" s="220" t="s">
        <v>447</v>
      </c>
      <c r="D168" s="328">
        <f t="shared" si="6"/>
        <v>63</v>
      </c>
      <c r="E168" s="329">
        <f>市町村別自殺者集計表!T146</f>
        <v>5</v>
      </c>
      <c r="F168" s="329">
        <f>市町村別自殺者集計表!U146</f>
        <v>17</v>
      </c>
      <c r="G168" s="329">
        <f>市町村別自殺者集計表!W146</f>
        <v>2</v>
      </c>
      <c r="H168" s="329">
        <f>市町村別自殺者集計表!Y146</f>
        <v>1</v>
      </c>
      <c r="I168" s="329">
        <f>市町村別自殺者集計表!Z146</f>
        <v>5</v>
      </c>
      <c r="J168" s="329">
        <f>市町村別自殺者集計表!AA146</f>
        <v>22</v>
      </c>
      <c r="K168" s="329">
        <f>市町村別自殺者集計表!AB146</f>
        <v>11</v>
      </c>
      <c r="L168" s="330">
        <f>市町村別自殺者集計表!AC146</f>
        <v>0</v>
      </c>
      <c r="N168" s="480">
        <f t="shared" si="7"/>
        <v>63</v>
      </c>
    </row>
    <row r="169" spans="2:30" ht="14.25" thickBot="1" x14ac:dyDescent="0.2">
      <c r="B169" s="525" t="s">
        <v>447</v>
      </c>
      <c r="C169" s="225" t="str">
        <f>C84</f>
        <v>H30</v>
      </c>
      <c r="D169" s="295">
        <f>IF(V3=50,T173,"")</f>
        <v>1275</v>
      </c>
      <c r="E169" s="296">
        <f>IF($V$3=50,U173,"")</f>
        <v>76</v>
      </c>
      <c r="F169" s="296">
        <f t="shared" ref="F169:L169" si="10">IF($V$3=50,V173,"")</f>
        <v>318</v>
      </c>
      <c r="G169" s="296">
        <f t="shared" si="10"/>
        <v>40</v>
      </c>
      <c r="H169" s="296">
        <f t="shared" si="10"/>
        <v>56</v>
      </c>
      <c r="I169" s="296">
        <f t="shared" si="10"/>
        <v>28</v>
      </c>
      <c r="J169" s="296">
        <f t="shared" si="10"/>
        <v>521</v>
      </c>
      <c r="K169" s="296">
        <f t="shared" si="10"/>
        <v>233</v>
      </c>
      <c r="L169" s="297">
        <f t="shared" si="10"/>
        <v>3</v>
      </c>
      <c r="S169" s="498" t="s">
        <v>568</v>
      </c>
      <c r="T169" s="429"/>
      <c r="U169" s="152" t="s">
        <v>501</v>
      </c>
    </row>
    <row r="170" spans="2:30" ht="21.75" thickBot="1" x14ac:dyDescent="0.2">
      <c r="B170" s="526"/>
      <c r="C170" s="229" t="str">
        <f>C85</f>
        <v>R元</v>
      </c>
      <c r="D170" s="271">
        <f>SUM(D135,D138,D141,D144,D147,D150,D153,D156,D159,D162,D165,D168)</f>
        <v>1231</v>
      </c>
      <c r="E170" s="299">
        <f>SUM(E135,E138,E141,E144,E147,E150,E153,E156,E159,E162,E165,E168)</f>
        <v>69</v>
      </c>
      <c r="F170" s="299">
        <f t="shared" ref="F170:L170" si="11">SUM(F135,F138,F141,F144,F147,F150,F153,F156,F159,F162,F165,F168)</f>
        <v>323</v>
      </c>
      <c r="G170" s="299">
        <f t="shared" si="11"/>
        <v>62</v>
      </c>
      <c r="H170" s="299">
        <f t="shared" si="11"/>
        <v>63</v>
      </c>
      <c r="I170" s="299">
        <f t="shared" si="11"/>
        <v>35</v>
      </c>
      <c r="J170" s="299">
        <f t="shared" si="11"/>
        <v>455</v>
      </c>
      <c r="K170" s="299">
        <f t="shared" si="11"/>
        <v>223</v>
      </c>
      <c r="L170" s="300">
        <f t="shared" si="11"/>
        <v>1</v>
      </c>
      <c r="S170" s="430"/>
      <c r="T170" s="431" t="s">
        <v>24</v>
      </c>
      <c r="U170" s="432" t="s">
        <v>547</v>
      </c>
      <c r="V170" s="433" t="s">
        <v>548</v>
      </c>
      <c r="W170" s="434" t="s">
        <v>549</v>
      </c>
      <c r="X170" s="435" t="s">
        <v>19</v>
      </c>
      <c r="Y170" s="436" t="s">
        <v>20</v>
      </c>
      <c r="Z170" s="433" t="s">
        <v>21</v>
      </c>
      <c r="AA170" s="433" t="s">
        <v>22</v>
      </c>
      <c r="AB170" s="437" t="s">
        <v>16</v>
      </c>
    </row>
    <row r="171" spans="2:30" ht="14.25" thickBot="1" x14ac:dyDescent="0.2">
      <c r="B171" s="527"/>
      <c r="C171" s="232" t="s">
        <v>24</v>
      </c>
      <c r="D171" s="301">
        <f>SUM(D135,D138,D141,D144,D147,D150,D153,D156,D159,D162,D165,D168)</f>
        <v>1231</v>
      </c>
      <c r="E171" s="302">
        <f t="shared" ref="E171:L171" si="12">SUM(E135,E138,E141,E144,E147,E150,E153,E156,E159,E162,E165,E168)</f>
        <v>69</v>
      </c>
      <c r="F171" s="302">
        <f t="shared" si="12"/>
        <v>323</v>
      </c>
      <c r="G171" s="302">
        <f t="shared" si="12"/>
        <v>62</v>
      </c>
      <c r="H171" s="302">
        <f t="shared" si="12"/>
        <v>63</v>
      </c>
      <c r="I171" s="302">
        <f t="shared" si="12"/>
        <v>35</v>
      </c>
      <c r="J171" s="302">
        <f t="shared" si="12"/>
        <v>455</v>
      </c>
      <c r="K171" s="302">
        <f t="shared" si="12"/>
        <v>223</v>
      </c>
      <c r="L171" s="303">
        <f t="shared" si="12"/>
        <v>1</v>
      </c>
      <c r="S171" s="438" t="s">
        <v>17</v>
      </c>
      <c r="T171" s="438">
        <f>IF($V$3=50,旧年度集計!C30,T95)</f>
        <v>814</v>
      </c>
      <c r="U171" s="439">
        <f>IF($V$3=50,旧年度集計!D30,T440)</f>
        <v>67</v>
      </c>
      <c r="V171" s="440">
        <f>IF($V$3=50,旧年度集計!E30,U440)</f>
        <v>244</v>
      </c>
      <c r="W171" s="440">
        <f>IF($V$3=50,旧年度集計!F30,W440)</f>
        <v>25</v>
      </c>
      <c r="X171" s="440">
        <f>IF($V$3=50,旧年度集計!G30,Y440)</f>
        <v>0</v>
      </c>
      <c r="Y171" s="439">
        <f>IF($V$3=50,旧年度集計!H30,Z440)</f>
        <v>26</v>
      </c>
      <c r="Z171" s="440">
        <f>IF($V$3=50,旧年度集計!I30,AA440)</f>
        <v>310</v>
      </c>
      <c r="AA171" s="440">
        <f>IF($V$3=50,旧年度集計!J30,AB440)</f>
        <v>139</v>
      </c>
      <c r="AB171" s="441">
        <f>IF($V$3=50,旧年度集計!K30,AC440)</f>
        <v>3</v>
      </c>
      <c r="AD171" s="152">
        <f>SUM(U171:AB171)</f>
        <v>814</v>
      </c>
    </row>
    <row r="172" spans="2:30" ht="14.25" thickBot="1" x14ac:dyDescent="0.2">
      <c r="B172" s="331"/>
      <c r="S172" s="442" t="s">
        <v>23</v>
      </c>
      <c r="T172" s="443">
        <f>IF($V$3=50,旧年度集計!C31,T96)</f>
        <v>461</v>
      </c>
      <c r="U172" s="444">
        <f>IF($V$3=50,旧年度集計!D31,T441)</f>
        <v>9</v>
      </c>
      <c r="V172" s="445">
        <f>IF($V$3=50,旧年度集計!E31,U441)</f>
        <v>74</v>
      </c>
      <c r="W172" s="446">
        <f>IF($V$3=50,旧年度集計!F31,W441)</f>
        <v>15</v>
      </c>
      <c r="X172" s="445">
        <f>IF($V$3=50,旧年度集計!G31,Y441)</f>
        <v>56</v>
      </c>
      <c r="Y172" s="444">
        <f>IF($V$3=50,旧年度集計!H31,Z441)</f>
        <v>2</v>
      </c>
      <c r="Z172" s="445">
        <f>IF($V$3=50,旧年度集計!I31,AA441)</f>
        <v>211</v>
      </c>
      <c r="AA172" s="445">
        <f>IF($V$3=50,旧年度集計!J31,AB441)</f>
        <v>94</v>
      </c>
      <c r="AB172" s="447">
        <f>IF($V$3=50,旧年度集計!K31,AC441)</f>
        <v>0</v>
      </c>
      <c r="AD172" s="152">
        <f>SUM(U172:AB172)</f>
        <v>461</v>
      </c>
    </row>
    <row r="173" spans="2:30" ht="15" thickTop="1" thickBot="1" x14ac:dyDescent="0.2">
      <c r="B173" s="332" t="s">
        <v>463</v>
      </c>
      <c r="S173" s="534" t="s">
        <v>24</v>
      </c>
      <c r="T173" s="448">
        <f>IF($V$3=50,旧年度集計!C32,T97)</f>
        <v>1275</v>
      </c>
      <c r="U173" s="449">
        <f>IF($V$3=50,旧年度集計!D32,T442)</f>
        <v>76</v>
      </c>
      <c r="V173" s="450">
        <f>IF($V$3=50,旧年度集計!E32,U442)</f>
        <v>318</v>
      </c>
      <c r="W173" s="451">
        <f>IF($V$3=50,旧年度集計!F32,W442)</f>
        <v>40</v>
      </c>
      <c r="X173" s="450">
        <f>IF($V$3=50,旧年度集計!G32,Y442)</f>
        <v>56</v>
      </c>
      <c r="Y173" s="450">
        <f>IF($V$3=50,旧年度集計!H32,Z442)</f>
        <v>28</v>
      </c>
      <c r="Z173" s="450">
        <f>IF($V$3=50,旧年度集計!I32,AA442)</f>
        <v>521</v>
      </c>
      <c r="AA173" s="450">
        <f>IF($V$3=50,旧年度集計!J32,AB442)</f>
        <v>233</v>
      </c>
      <c r="AB173" s="452">
        <f>IF($V$3=50,旧年度集計!K32,AC442)</f>
        <v>3</v>
      </c>
      <c r="AD173" s="152">
        <f>SUM(U173:AB173)</f>
        <v>1275</v>
      </c>
    </row>
    <row r="174" spans="2:30" ht="14.25" thickBot="1" x14ac:dyDescent="0.2">
      <c r="B174" s="333"/>
      <c r="C174" s="334"/>
      <c r="D174" s="241" t="s">
        <v>24</v>
      </c>
      <c r="E174" s="335" t="s">
        <v>464</v>
      </c>
      <c r="F174" s="241" t="s">
        <v>465</v>
      </c>
      <c r="G174" s="241" t="s">
        <v>466</v>
      </c>
      <c r="H174" s="336" t="s">
        <v>467</v>
      </c>
      <c r="I174" s="335" t="s">
        <v>468</v>
      </c>
      <c r="J174" s="241" t="s">
        <v>469</v>
      </c>
      <c r="K174" s="242" t="s">
        <v>470</v>
      </c>
      <c r="S174" s="535"/>
      <c r="T174" s="453"/>
      <c r="U174" s="454"/>
      <c r="V174" s="455"/>
      <c r="W174" s="455"/>
      <c r="X174" s="455"/>
      <c r="Y174" s="455"/>
      <c r="Z174" s="455"/>
      <c r="AA174" s="455"/>
      <c r="AB174" s="456"/>
    </row>
    <row r="175" spans="2:30" x14ac:dyDescent="0.15">
      <c r="B175" s="526" t="s">
        <v>56</v>
      </c>
      <c r="C175" s="337" t="s">
        <v>457</v>
      </c>
      <c r="D175" s="416">
        <f>D48</f>
        <v>68</v>
      </c>
      <c r="E175" s="313">
        <f>市町村別自殺者集計表!AD111</f>
        <v>35</v>
      </c>
      <c r="F175" s="313">
        <f>市町村別自殺者集計表!AE111</f>
        <v>14</v>
      </c>
      <c r="G175" s="313">
        <f>市町村別自殺者集計表!AF111</f>
        <v>5</v>
      </c>
      <c r="H175" s="313">
        <f>市町村別自殺者集計表!AG111</f>
        <v>3</v>
      </c>
      <c r="I175" s="313">
        <f>市町村別自殺者集計表!AH111</f>
        <v>1</v>
      </c>
      <c r="J175" s="313">
        <f>市町村別自殺者集計表!AI111</f>
        <v>10</v>
      </c>
      <c r="K175" s="314">
        <f>市町村別自殺者集計表!AJ111</f>
        <v>0</v>
      </c>
    </row>
    <row r="176" spans="2:30" x14ac:dyDescent="0.15">
      <c r="B176" s="526"/>
      <c r="C176" s="338" t="s">
        <v>458</v>
      </c>
      <c r="D176" s="254">
        <f t="shared" ref="D176:D210" si="13">D49</f>
        <v>36</v>
      </c>
      <c r="E176" s="315">
        <f>市町村別自殺者集計表!AD112</f>
        <v>18</v>
      </c>
      <c r="F176" s="315">
        <f>市町村別自殺者集計表!AE112</f>
        <v>12</v>
      </c>
      <c r="G176" s="315">
        <f>市町村別自殺者集計表!AF112</f>
        <v>0</v>
      </c>
      <c r="H176" s="315">
        <f>市町村別自殺者集計表!AG112</f>
        <v>2</v>
      </c>
      <c r="I176" s="315">
        <f>市町村別自殺者集計表!AH112</f>
        <v>0</v>
      </c>
      <c r="J176" s="315">
        <f>市町村別自殺者集計表!AI112</f>
        <v>4</v>
      </c>
      <c r="K176" s="316">
        <f>市町村別自殺者集計表!AJ112</f>
        <v>0</v>
      </c>
    </row>
    <row r="177" spans="2:11" x14ac:dyDescent="0.15">
      <c r="B177" s="528"/>
      <c r="C177" s="339" t="s">
        <v>447</v>
      </c>
      <c r="D177" s="258">
        <f t="shared" si="13"/>
        <v>104</v>
      </c>
      <c r="E177" s="317">
        <f>市町村別自殺者集計表!AD113</f>
        <v>53</v>
      </c>
      <c r="F177" s="317">
        <f>市町村別自殺者集計表!AE113</f>
        <v>26</v>
      </c>
      <c r="G177" s="317">
        <f>市町村別自殺者集計表!AF113</f>
        <v>5</v>
      </c>
      <c r="H177" s="317">
        <f>市町村別自殺者集計表!AG113</f>
        <v>5</v>
      </c>
      <c r="I177" s="317">
        <f>市町村別自殺者集計表!AH113</f>
        <v>1</v>
      </c>
      <c r="J177" s="317">
        <f>市町村別自殺者集計表!AI113</f>
        <v>14</v>
      </c>
      <c r="K177" s="318">
        <f>市町村別自殺者集計表!AJ113</f>
        <v>0</v>
      </c>
    </row>
    <row r="178" spans="2:11" x14ac:dyDescent="0.15">
      <c r="B178" s="529" t="s">
        <v>57</v>
      </c>
      <c r="C178" s="337" t="s">
        <v>457</v>
      </c>
      <c r="D178" s="249">
        <f t="shared" si="13"/>
        <v>67</v>
      </c>
      <c r="E178" s="313">
        <f>市町村別自殺者集計表!AD114</f>
        <v>35</v>
      </c>
      <c r="F178" s="313">
        <f>市町村別自殺者集計表!AE114</f>
        <v>13</v>
      </c>
      <c r="G178" s="313">
        <f>市町村別自殺者集計表!AF114</f>
        <v>2</v>
      </c>
      <c r="H178" s="313">
        <f>市町村別自殺者集計表!AG114</f>
        <v>4</v>
      </c>
      <c r="I178" s="313">
        <f>市町村別自殺者集計表!AH114</f>
        <v>0</v>
      </c>
      <c r="J178" s="313">
        <f>市町村別自殺者集計表!AI114</f>
        <v>13</v>
      </c>
      <c r="K178" s="314">
        <f>市町村別自殺者集計表!AJ114</f>
        <v>0</v>
      </c>
    </row>
    <row r="179" spans="2:11" x14ac:dyDescent="0.15">
      <c r="B179" s="526"/>
      <c r="C179" s="338" t="s">
        <v>458</v>
      </c>
      <c r="D179" s="254">
        <f t="shared" si="13"/>
        <v>34</v>
      </c>
      <c r="E179" s="315">
        <f>市町村別自殺者集計表!AD115</f>
        <v>18</v>
      </c>
      <c r="F179" s="315">
        <f>市町村別自殺者集計表!AE115</f>
        <v>9</v>
      </c>
      <c r="G179" s="315">
        <f>市町村別自殺者集計表!AF115</f>
        <v>0</v>
      </c>
      <c r="H179" s="315">
        <f>市町村別自殺者集計表!AG115</f>
        <v>0</v>
      </c>
      <c r="I179" s="315">
        <f>市町村別自殺者集計表!AH115</f>
        <v>0</v>
      </c>
      <c r="J179" s="315">
        <f>市町村別自殺者集計表!AI115</f>
        <v>7</v>
      </c>
      <c r="K179" s="316">
        <f>市町村別自殺者集計表!AJ115</f>
        <v>0</v>
      </c>
    </row>
    <row r="180" spans="2:11" x14ac:dyDescent="0.15">
      <c r="B180" s="528"/>
      <c r="C180" s="339" t="s">
        <v>447</v>
      </c>
      <c r="D180" s="258">
        <f t="shared" si="13"/>
        <v>101</v>
      </c>
      <c r="E180" s="317">
        <f>市町村別自殺者集計表!AD116</f>
        <v>53</v>
      </c>
      <c r="F180" s="317">
        <f>市町村別自殺者集計表!AE116</f>
        <v>22</v>
      </c>
      <c r="G180" s="317">
        <f>市町村別自殺者集計表!AF116</f>
        <v>2</v>
      </c>
      <c r="H180" s="317">
        <f>市町村別自殺者集計表!AG116</f>
        <v>4</v>
      </c>
      <c r="I180" s="317">
        <f>市町村別自殺者集計表!AH116</f>
        <v>0</v>
      </c>
      <c r="J180" s="317">
        <f>市町村別自殺者集計表!AI116</f>
        <v>20</v>
      </c>
      <c r="K180" s="318">
        <f>市町村別自殺者集計表!AJ116</f>
        <v>0</v>
      </c>
    </row>
    <row r="181" spans="2:11" x14ac:dyDescent="0.15">
      <c r="B181" s="529" t="s">
        <v>58</v>
      </c>
      <c r="C181" s="340" t="s">
        <v>457</v>
      </c>
      <c r="D181" s="282">
        <f t="shared" si="13"/>
        <v>82</v>
      </c>
      <c r="E181" s="282">
        <f>市町村別自殺者集計表!AD117</f>
        <v>46</v>
      </c>
      <c r="F181" s="282">
        <f>市町村別自殺者集計表!AE117</f>
        <v>12</v>
      </c>
      <c r="G181" s="282">
        <f>市町村別自殺者集計表!AF117</f>
        <v>1</v>
      </c>
      <c r="H181" s="282">
        <f>市町村別自殺者集計表!AG117</f>
        <v>3</v>
      </c>
      <c r="I181" s="282">
        <f>市町村別自殺者集計表!AH117</f>
        <v>0</v>
      </c>
      <c r="J181" s="282">
        <f>市町村別自殺者集計表!AI117</f>
        <v>20</v>
      </c>
      <c r="K181" s="283">
        <f>市町村別自殺者集計表!AJ117</f>
        <v>0</v>
      </c>
    </row>
    <row r="182" spans="2:11" x14ac:dyDescent="0.15">
      <c r="B182" s="526"/>
      <c r="C182" s="341" t="s">
        <v>458</v>
      </c>
      <c r="D182" s="273">
        <f t="shared" si="13"/>
        <v>36</v>
      </c>
      <c r="E182" s="299">
        <f>市町村別自殺者集計表!AD118</f>
        <v>23</v>
      </c>
      <c r="F182" s="299">
        <f>市町村別自殺者集計表!AE118</f>
        <v>4</v>
      </c>
      <c r="G182" s="299">
        <f>市町村別自殺者集計表!AF118</f>
        <v>1</v>
      </c>
      <c r="H182" s="299">
        <f>市町村別自殺者集計表!AG118</f>
        <v>6</v>
      </c>
      <c r="I182" s="299">
        <f>市町村別自殺者集計表!AH118</f>
        <v>0</v>
      </c>
      <c r="J182" s="299">
        <f>市町村別自殺者集計表!AI118</f>
        <v>2</v>
      </c>
      <c r="K182" s="300">
        <f>市町村別自殺者集計表!AJ118</f>
        <v>0</v>
      </c>
    </row>
    <row r="183" spans="2:11" x14ac:dyDescent="0.15">
      <c r="B183" s="528"/>
      <c r="C183" s="339" t="s">
        <v>447</v>
      </c>
      <c r="D183" s="277">
        <f t="shared" si="13"/>
        <v>118</v>
      </c>
      <c r="E183" s="324">
        <f>市町村別自殺者集計表!AD119</f>
        <v>69</v>
      </c>
      <c r="F183" s="324">
        <f>市町村別自殺者集計表!AE119</f>
        <v>16</v>
      </c>
      <c r="G183" s="324">
        <f>市町村別自殺者集計表!AF119</f>
        <v>2</v>
      </c>
      <c r="H183" s="324">
        <f>市町村別自殺者集計表!AG119</f>
        <v>9</v>
      </c>
      <c r="I183" s="324">
        <f>市町村別自殺者集計表!AH119</f>
        <v>0</v>
      </c>
      <c r="J183" s="324">
        <f>市町村別自殺者集計表!AI119</f>
        <v>22</v>
      </c>
      <c r="K183" s="325">
        <f>市町村別自殺者集計表!AJ119</f>
        <v>0</v>
      </c>
    </row>
    <row r="184" spans="2:11" x14ac:dyDescent="0.15">
      <c r="B184" s="529" t="s">
        <v>451</v>
      </c>
      <c r="C184" s="340" t="s">
        <v>457</v>
      </c>
      <c r="D184" s="282">
        <f t="shared" si="13"/>
        <v>68</v>
      </c>
      <c r="E184" s="282">
        <f>市町村別自殺者集計表!AD120</f>
        <v>31</v>
      </c>
      <c r="F184" s="282">
        <f>市町村別自殺者集計表!AE120</f>
        <v>15</v>
      </c>
      <c r="G184" s="282">
        <f>市町村別自殺者集計表!AF120</f>
        <v>2</v>
      </c>
      <c r="H184" s="282">
        <f>市町村別自殺者集計表!AG120</f>
        <v>1</v>
      </c>
      <c r="I184" s="282">
        <f>市町村別自殺者集計表!AH120</f>
        <v>1</v>
      </c>
      <c r="J184" s="282">
        <f>市町村別自殺者集計表!AI120</f>
        <v>18</v>
      </c>
      <c r="K184" s="283">
        <f>市町村別自殺者集計表!AJ120</f>
        <v>0</v>
      </c>
    </row>
    <row r="185" spans="2:11" x14ac:dyDescent="0.15">
      <c r="B185" s="526"/>
      <c r="C185" s="341" t="s">
        <v>458</v>
      </c>
      <c r="D185" s="273">
        <f t="shared" si="13"/>
        <v>34</v>
      </c>
      <c r="E185" s="299">
        <f>市町村別自殺者集計表!AD121</f>
        <v>23</v>
      </c>
      <c r="F185" s="299">
        <f>市町村別自殺者集計表!AE121</f>
        <v>7</v>
      </c>
      <c r="G185" s="299">
        <f>市町村別自殺者集計表!AF121</f>
        <v>0</v>
      </c>
      <c r="H185" s="299">
        <f>市町村別自殺者集計表!AG121</f>
        <v>2</v>
      </c>
      <c r="I185" s="299">
        <f>市町村別自殺者集計表!AH121</f>
        <v>0</v>
      </c>
      <c r="J185" s="299">
        <f>市町村別自殺者集計表!AI121</f>
        <v>2</v>
      </c>
      <c r="K185" s="300">
        <f>市町村別自殺者集計表!AJ121</f>
        <v>0</v>
      </c>
    </row>
    <row r="186" spans="2:11" x14ac:dyDescent="0.15">
      <c r="B186" s="528"/>
      <c r="C186" s="339" t="s">
        <v>447</v>
      </c>
      <c r="D186" s="277">
        <f t="shared" si="13"/>
        <v>102</v>
      </c>
      <c r="E186" s="324">
        <f>市町村別自殺者集計表!AD122</f>
        <v>54</v>
      </c>
      <c r="F186" s="324">
        <f>市町村別自殺者集計表!AE122</f>
        <v>22</v>
      </c>
      <c r="G186" s="324">
        <f>市町村別自殺者集計表!AF122</f>
        <v>2</v>
      </c>
      <c r="H186" s="324">
        <f>市町村別自殺者集計表!AG122</f>
        <v>3</v>
      </c>
      <c r="I186" s="324">
        <f>市町村別自殺者集計表!AH122</f>
        <v>1</v>
      </c>
      <c r="J186" s="324">
        <f>市町村別自殺者集計表!AI122</f>
        <v>20</v>
      </c>
      <c r="K186" s="325">
        <f>市町村別自殺者集計表!AJ122</f>
        <v>0</v>
      </c>
    </row>
    <row r="187" spans="2:11" x14ac:dyDescent="0.15">
      <c r="B187" s="529" t="s">
        <v>452</v>
      </c>
      <c r="C187" s="340" t="s">
        <v>457</v>
      </c>
      <c r="D187" s="282">
        <f t="shared" si="13"/>
        <v>82</v>
      </c>
      <c r="E187" s="282">
        <f>市町村別自殺者集計表!AD123</f>
        <v>43</v>
      </c>
      <c r="F187" s="282">
        <f>市町村別自殺者集計表!AE123</f>
        <v>13</v>
      </c>
      <c r="G187" s="282">
        <f>市町村別自殺者集計表!AF123</f>
        <v>5</v>
      </c>
      <c r="H187" s="282">
        <f>市町村別自殺者集計表!AG123</f>
        <v>3</v>
      </c>
      <c r="I187" s="282">
        <f>市町村別自殺者集計表!AH123</f>
        <v>2</v>
      </c>
      <c r="J187" s="282">
        <f>市町村別自殺者集計表!AI123</f>
        <v>16</v>
      </c>
      <c r="K187" s="283">
        <f>市町村別自殺者集計表!AJ123</f>
        <v>0</v>
      </c>
    </row>
    <row r="188" spans="2:11" x14ac:dyDescent="0.15">
      <c r="B188" s="526"/>
      <c r="C188" s="341" t="s">
        <v>458</v>
      </c>
      <c r="D188" s="273">
        <f t="shared" si="13"/>
        <v>41</v>
      </c>
      <c r="E188" s="299">
        <f>市町村別自殺者集計表!AD124</f>
        <v>18</v>
      </c>
      <c r="F188" s="299">
        <f>市町村別自殺者集計表!AE124</f>
        <v>13</v>
      </c>
      <c r="G188" s="299">
        <f>市町村別自殺者集計表!AF124</f>
        <v>2</v>
      </c>
      <c r="H188" s="299">
        <f>市町村別自殺者集計表!AG124</f>
        <v>2</v>
      </c>
      <c r="I188" s="299">
        <f>市町村別自殺者集計表!AH124</f>
        <v>1</v>
      </c>
      <c r="J188" s="299">
        <f>市町村別自殺者集計表!AI124</f>
        <v>5</v>
      </c>
      <c r="K188" s="300">
        <f>市町村別自殺者集計表!AJ124</f>
        <v>0</v>
      </c>
    </row>
    <row r="189" spans="2:11" x14ac:dyDescent="0.15">
      <c r="B189" s="528"/>
      <c r="C189" s="339" t="s">
        <v>447</v>
      </c>
      <c r="D189" s="277">
        <f t="shared" si="13"/>
        <v>123</v>
      </c>
      <c r="E189" s="324">
        <f>市町村別自殺者集計表!AD125</f>
        <v>61</v>
      </c>
      <c r="F189" s="324">
        <f>市町村別自殺者集計表!AE125</f>
        <v>26</v>
      </c>
      <c r="G189" s="324">
        <f>市町村別自殺者集計表!AF125</f>
        <v>7</v>
      </c>
      <c r="H189" s="324">
        <f>市町村別自殺者集計表!AG125</f>
        <v>5</v>
      </c>
      <c r="I189" s="324">
        <f>市町村別自殺者集計表!AH125</f>
        <v>3</v>
      </c>
      <c r="J189" s="324">
        <f>市町村別自殺者集計表!AI125</f>
        <v>21</v>
      </c>
      <c r="K189" s="325">
        <f>市町村別自殺者集計表!AJ125</f>
        <v>0</v>
      </c>
    </row>
    <row r="190" spans="2:11" x14ac:dyDescent="0.15">
      <c r="B190" s="529" t="s">
        <v>453</v>
      </c>
      <c r="C190" s="340" t="s">
        <v>457</v>
      </c>
      <c r="D190" s="282">
        <f t="shared" si="13"/>
        <v>83</v>
      </c>
      <c r="E190" s="282">
        <f>市町村別自殺者集計表!AD126</f>
        <v>41</v>
      </c>
      <c r="F190" s="282">
        <f>市町村別自殺者集計表!AE126</f>
        <v>14</v>
      </c>
      <c r="G190" s="282">
        <f>市町村別自殺者集計表!AF126</f>
        <v>5</v>
      </c>
      <c r="H190" s="282">
        <f>市町村別自殺者集計表!AG126</f>
        <v>6</v>
      </c>
      <c r="I190" s="282">
        <f>市町村別自殺者集計表!AH126</f>
        <v>2</v>
      </c>
      <c r="J190" s="282">
        <f>市町村別自殺者集計表!AI126</f>
        <v>15</v>
      </c>
      <c r="K190" s="283">
        <f>市町村別自殺者集計表!AJ126</f>
        <v>0</v>
      </c>
    </row>
    <row r="191" spans="2:11" x14ac:dyDescent="0.15">
      <c r="B191" s="526"/>
      <c r="C191" s="341" t="s">
        <v>458</v>
      </c>
      <c r="D191" s="273">
        <f t="shared" si="13"/>
        <v>49</v>
      </c>
      <c r="E191" s="299">
        <f>市町村別自殺者集計表!AD127</f>
        <v>32</v>
      </c>
      <c r="F191" s="299">
        <f>市町村別自殺者集計表!AE127</f>
        <v>13</v>
      </c>
      <c r="G191" s="299">
        <f>市町村別自殺者集計表!AF127</f>
        <v>1</v>
      </c>
      <c r="H191" s="299">
        <f>市町村別自殺者集計表!AG127</f>
        <v>1</v>
      </c>
      <c r="I191" s="299">
        <f>市町村別自殺者集計表!AH127</f>
        <v>0</v>
      </c>
      <c r="J191" s="299">
        <f>市町村別自殺者集計表!AI127</f>
        <v>2</v>
      </c>
      <c r="K191" s="300">
        <f>市町村別自殺者集計表!AJ127</f>
        <v>0</v>
      </c>
    </row>
    <row r="192" spans="2:11" x14ac:dyDescent="0.15">
      <c r="B192" s="528"/>
      <c r="C192" s="339" t="s">
        <v>447</v>
      </c>
      <c r="D192" s="277">
        <f t="shared" si="13"/>
        <v>132</v>
      </c>
      <c r="E192" s="324">
        <f>市町村別自殺者集計表!AD128</f>
        <v>73</v>
      </c>
      <c r="F192" s="324">
        <f>市町村別自殺者集計表!AE128</f>
        <v>27</v>
      </c>
      <c r="G192" s="324">
        <f>市町村別自殺者集計表!AF128</f>
        <v>6</v>
      </c>
      <c r="H192" s="324">
        <f>市町村別自殺者集計表!AG128</f>
        <v>7</v>
      </c>
      <c r="I192" s="324">
        <f>市町村別自殺者集計表!AH128</f>
        <v>2</v>
      </c>
      <c r="J192" s="324">
        <f>市町村別自殺者集計表!AI128</f>
        <v>17</v>
      </c>
      <c r="K192" s="325">
        <f>市町村別自殺者集計表!AJ128</f>
        <v>0</v>
      </c>
    </row>
    <row r="193" spans="2:27" x14ac:dyDescent="0.15">
      <c r="B193" s="526" t="s">
        <v>441</v>
      </c>
      <c r="C193" s="337" t="s">
        <v>457</v>
      </c>
      <c r="D193" s="249">
        <f t="shared" si="13"/>
        <v>71</v>
      </c>
      <c r="E193" s="313">
        <f>市町村別自殺者集計表!AD129</f>
        <v>42</v>
      </c>
      <c r="F193" s="313">
        <f>市町村別自殺者集計表!AE129</f>
        <v>8</v>
      </c>
      <c r="G193" s="313">
        <f>市町村別自殺者集計表!AF129</f>
        <v>2</v>
      </c>
      <c r="H193" s="313">
        <f>市町村別自殺者集計表!AG129</f>
        <v>8</v>
      </c>
      <c r="I193" s="313">
        <f>市町村別自殺者集計表!AH129</f>
        <v>1</v>
      </c>
      <c r="J193" s="313">
        <f>市町村別自殺者集計表!AI129</f>
        <v>10</v>
      </c>
      <c r="K193" s="314">
        <f>市町村別自殺者集計表!AJ129</f>
        <v>0</v>
      </c>
    </row>
    <row r="194" spans="2:27" x14ac:dyDescent="0.15">
      <c r="B194" s="526"/>
      <c r="C194" s="338" t="s">
        <v>458</v>
      </c>
      <c r="D194" s="254">
        <f t="shared" si="13"/>
        <v>41</v>
      </c>
      <c r="E194" s="315">
        <f>市町村別自殺者集計表!AD130</f>
        <v>23</v>
      </c>
      <c r="F194" s="315">
        <f>市町村別自殺者集計表!AE130</f>
        <v>10</v>
      </c>
      <c r="G194" s="315">
        <f>市町村別自殺者集計表!AF130</f>
        <v>0</v>
      </c>
      <c r="H194" s="315">
        <f>市町村別自殺者集計表!AG130</f>
        <v>1</v>
      </c>
      <c r="I194" s="315">
        <f>市町村別自殺者集計表!AH130</f>
        <v>0</v>
      </c>
      <c r="J194" s="315">
        <f>市町村別自殺者集計表!AI130</f>
        <v>7</v>
      </c>
      <c r="K194" s="316">
        <f>市町村別自殺者集計表!AJ130</f>
        <v>0</v>
      </c>
    </row>
    <row r="195" spans="2:27" x14ac:dyDescent="0.15">
      <c r="B195" s="528"/>
      <c r="C195" s="339" t="s">
        <v>447</v>
      </c>
      <c r="D195" s="258">
        <f t="shared" si="13"/>
        <v>112</v>
      </c>
      <c r="E195" s="317">
        <f>市町村別自殺者集計表!AD131</f>
        <v>65</v>
      </c>
      <c r="F195" s="317">
        <f>市町村別自殺者集計表!AE131</f>
        <v>18</v>
      </c>
      <c r="G195" s="317">
        <f>市町村別自殺者集計表!AF131</f>
        <v>2</v>
      </c>
      <c r="H195" s="317">
        <f>市町村別自殺者集計表!AG131</f>
        <v>9</v>
      </c>
      <c r="I195" s="317">
        <f>市町村別自殺者集計表!AH131</f>
        <v>1</v>
      </c>
      <c r="J195" s="317">
        <f>市町村別自殺者集計表!AI131</f>
        <v>17</v>
      </c>
      <c r="K195" s="318">
        <f>市町村別自殺者集計表!AJ131</f>
        <v>0</v>
      </c>
    </row>
    <row r="196" spans="2:27" x14ac:dyDescent="0.15">
      <c r="B196" s="529" t="s">
        <v>442</v>
      </c>
      <c r="C196" s="337" t="s">
        <v>457</v>
      </c>
      <c r="D196" s="249">
        <f t="shared" si="13"/>
        <v>63</v>
      </c>
      <c r="E196" s="313">
        <f>市町村別自殺者集計表!AD132</f>
        <v>38</v>
      </c>
      <c r="F196" s="313">
        <f>市町村別自殺者集計表!AE132</f>
        <v>7</v>
      </c>
      <c r="G196" s="313">
        <f>市町村別自殺者集計表!AF132</f>
        <v>1</v>
      </c>
      <c r="H196" s="313">
        <f>市町村別自殺者集計表!AG132</f>
        <v>4</v>
      </c>
      <c r="I196" s="313">
        <f>市町村別自殺者集計表!AH132</f>
        <v>0</v>
      </c>
      <c r="J196" s="313">
        <f>市町村別自殺者集計表!AI132</f>
        <v>13</v>
      </c>
      <c r="K196" s="314">
        <f>市町村別自殺者集計表!AJ132</f>
        <v>0</v>
      </c>
    </row>
    <row r="197" spans="2:27" x14ac:dyDescent="0.15">
      <c r="B197" s="526"/>
      <c r="C197" s="338" t="s">
        <v>458</v>
      </c>
      <c r="D197" s="254">
        <f t="shared" si="13"/>
        <v>29</v>
      </c>
      <c r="E197" s="315">
        <f>市町村別自殺者集計表!AD133</f>
        <v>16</v>
      </c>
      <c r="F197" s="315">
        <f>市町村別自殺者集計表!AE133</f>
        <v>8</v>
      </c>
      <c r="G197" s="315">
        <f>市町村別自殺者集計表!AF133</f>
        <v>0</v>
      </c>
      <c r="H197" s="315">
        <f>市町村別自殺者集計表!AG133</f>
        <v>3</v>
      </c>
      <c r="I197" s="315">
        <f>市町村別自殺者集計表!AH133</f>
        <v>0</v>
      </c>
      <c r="J197" s="315">
        <f>市町村別自殺者集計表!AI133</f>
        <v>2</v>
      </c>
      <c r="K197" s="316">
        <f>市町村別自殺者集計表!AJ133</f>
        <v>0</v>
      </c>
    </row>
    <row r="198" spans="2:27" x14ac:dyDescent="0.15">
      <c r="B198" s="528"/>
      <c r="C198" s="339" t="s">
        <v>447</v>
      </c>
      <c r="D198" s="258">
        <f t="shared" si="13"/>
        <v>92</v>
      </c>
      <c r="E198" s="317">
        <f>市町村別自殺者集計表!AD134</f>
        <v>54</v>
      </c>
      <c r="F198" s="317">
        <f>市町村別自殺者集計表!AE134</f>
        <v>15</v>
      </c>
      <c r="G198" s="317">
        <f>市町村別自殺者集計表!AF134</f>
        <v>1</v>
      </c>
      <c r="H198" s="317">
        <f>市町村別自殺者集計表!AG134</f>
        <v>7</v>
      </c>
      <c r="I198" s="317">
        <f>市町村別自殺者集計表!AH134</f>
        <v>0</v>
      </c>
      <c r="J198" s="317">
        <f>市町村別自殺者集計表!AI134</f>
        <v>15</v>
      </c>
      <c r="K198" s="318">
        <f>市町村別自殺者集計表!AJ134</f>
        <v>0</v>
      </c>
    </row>
    <row r="199" spans="2:27" x14ac:dyDescent="0.15">
      <c r="B199" s="529" t="s">
        <v>443</v>
      </c>
      <c r="C199" s="340" t="s">
        <v>457</v>
      </c>
      <c r="D199" s="282">
        <f t="shared" si="13"/>
        <v>61</v>
      </c>
      <c r="E199" s="282">
        <f>市町村別自殺者集計表!AD135</f>
        <v>32</v>
      </c>
      <c r="F199" s="282">
        <f>市町村別自殺者集計表!AE135</f>
        <v>6</v>
      </c>
      <c r="G199" s="282">
        <f>市町村別自殺者集計表!AF135</f>
        <v>1</v>
      </c>
      <c r="H199" s="282">
        <f>市町村別自殺者集計表!AG135</f>
        <v>3</v>
      </c>
      <c r="I199" s="282">
        <f>市町村別自殺者集計表!AH135</f>
        <v>0</v>
      </c>
      <c r="J199" s="282">
        <f>市町村別自殺者集計表!AI135</f>
        <v>19</v>
      </c>
      <c r="K199" s="283">
        <f>市町村別自殺者集計表!AJ135</f>
        <v>0</v>
      </c>
    </row>
    <row r="200" spans="2:27" x14ac:dyDescent="0.15">
      <c r="B200" s="526"/>
      <c r="C200" s="341" t="s">
        <v>458</v>
      </c>
      <c r="D200" s="273">
        <f t="shared" si="13"/>
        <v>40</v>
      </c>
      <c r="E200" s="299">
        <f>市町村別自殺者集計表!AD136</f>
        <v>27</v>
      </c>
      <c r="F200" s="299">
        <f>市町村別自殺者集計表!AE136</f>
        <v>5</v>
      </c>
      <c r="G200" s="299">
        <f>市町村別自殺者集計表!AF136</f>
        <v>0</v>
      </c>
      <c r="H200" s="299">
        <f>市町村別自殺者集計表!AG136</f>
        <v>3</v>
      </c>
      <c r="I200" s="299">
        <f>市町村別自殺者集計表!AH136</f>
        <v>0</v>
      </c>
      <c r="J200" s="299">
        <f>市町村別自殺者集計表!AI136</f>
        <v>5</v>
      </c>
      <c r="K200" s="300">
        <f>市町村別自殺者集計表!AJ136</f>
        <v>0</v>
      </c>
    </row>
    <row r="201" spans="2:27" x14ac:dyDescent="0.15">
      <c r="B201" s="528"/>
      <c r="C201" s="339" t="s">
        <v>447</v>
      </c>
      <c r="D201" s="277">
        <f t="shared" si="13"/>
        <v>101</v>
      </c>
      <c r="E201" s="324">
        <f>市町村別自殺者集計表!AD137</f>
        <v>59</v>
      </c>
      <c r="F201" s="324">
        <f>市町村別自殺者集計表!AE137</f>
        <v>11</v>
      </c>
      <c r="G201" s="324">
        <f>市町村別自殺者集計表!AF137</f>
        <v>1</v>
      </c>
      <c r="H201" s="324">
        <f>市町村別自殺者集計表!AG137</f>
        <v>6</v>
      </c>
      <c r="I201" s="324">
        <f>市町村別自殺者集計表!AH137</f>
        <v>0</v>
      </c>
      <c r="J201" s="324">
        <f>市町村別自殺者集計表!AI137</f>
        <v>24</v>
      </c>
      <c r="K201" s="325">
        <f>市町村別自殺者集計表!AJ137</f>
        <v>0</v>
      </c>
      <c r="T201" s="152" t="s">
        <v>575</v>
      </c>
    </row>
    <row r="202" spans="2:27" x14ac:dyDescent="0.15">
      <c r="B202" s="529" t="s">
        <v>444</v>
      </c>
      <c r="C202" s="340" t="s">
        <v>457</v>
      </c>
      <c r="D202" s="282">
        <f t="shared" si="13"/>
        <v>72</v>
      </c>
      <c r="E202" s="282">
        <f>市町村別自殺者集計表!AD138</f>
        <v>32</v>
      </c>
      <c r="F202" s="282">
        <f>市町村別自殺者集計表!AE138</f>
        <v>17</v>
      </c>
      <c r="G202" s="282">
        <f>市町村別自殺者集計表!AF138</f>
        <v>1</v>
      </c>
      <c r="H202" s="282">
        <f>市町村別自殺者集計表!AG138</f>
        <v>4</v>
      </c>
      <c r="I202" s="282">
        <f>市町村別自殺者集計表!AH138</f>
        <v>3</v>
      </c>
      <c r="J202" s="282">
        <f>市町村別自殺者集計表!AI138</f>
        <v>15</v>
      </c>
      <c r="K202" s="283">
        <f>市町村別自殺者集計表!AJ138</f>
        <v>0</v>
      </c>
      <c r="S202" s="190"/>
      <c r="T202" s="327" t="s">
        <v>135</v>
      </c>
      <c r="U202" s="327" t="s">
        <v>136</v>
      </c>
      <c r="V202" s="327" t="s">
        <v>137</v>
      </c>
      <c r="W202" s="327" t="s">
        <v>138</v>
      </c>
      <c r="X202" s="327" t="s">
        <v>139</v>
      </c>
      <c r="Y202" s="327" t="s">
        <v>5</v>
      </c>
      <c r="Z202" s="327" t="s">
        <v>6</v>
      </c>
      <c r="AA202" s="327" t="s">
        <v>24</v>
      </c>
    </row>
    <row r="203" spans="2:27" x14ac:dyDescent="0.15">
      <c r="B203" s="526"/>
      <c r="C203" s="341" t="s">
        <v>458</v>
      </c>
      <c r="D203" s="273">
        <f t="shared" si="13"/>
        <v>34</v>
      </c>
      <c r="E203" s="299">
        <f>市町村別自殺者集計表!AD139</f>
        <v>18</v>
      </c>
      <c r="F203" s="299">
        <f>市町村別自殺者集計表!AE139</f>
        <v>11</v>
      </c>
      <c r="G203" s="299">
        <f>市町村別自殺者集計表!AF139</f>
        <v>1</v>
      </c>
      <c r="H203" s="299">
        <f>市町村別自殺者集計表!AG139</f>
        <v>1</v>
      </c>
      <c r="I203" s="299">
        <f>市町村別自殺者集計表!AH139</f>
        <v>0</v>
      </c>
      <c r="J203" s="299">
        <f>市町村別自殺者集計表!AI139</f>
        <v>3</v>
      </c>
      <c r="K203" s="300">
        <f>市町村別自殺者集計表!AJ139</f>
        <v>0</v>
      </c>
      <c r="S203" s="191" t="str">
        <f>S165</f>
        <v>H30</v>
      </c>
      <c r="T203" s="488">
        <f>U212</f>
        <v>707</v>
      </c>
      <c r="U203" s="488">
        <f t="shared" ref="U203:Z203" si="14">V212</f>
        <v>258</v>
      </c>
      <c r="V203" s="488">
        <f t="shared" si="14"/>
        <v>23</v>
      </c>
      <c r="W203" s="488">
        <f t="shared" si="14"/>
        <v>71</v>
      </c>
      <c r="X203" s="488">
        <f t="shared" si="14"/>
        <v>14</v>
      </c>
      <c r="Y203" s="488">
        <f t="shared" si="14"/>
        <v>202</v>
      </c>
      <c r="Z203" s="488">
        <f t="shared" si="14"/>
        <v>0</v>
      </c>
      <c r="AA203" s="488">
        <f>T212</f>
        <v>1275</v>
      </c>
    </row>
    <row r="204" spans="2:27" x14ac:dyDescent="0.15">
      <c r="B204" s="528"/>
      <c r="C204" s="339" t="s">
        <v>447</v>
      </c>
      <c r="D204" s="277">
        <f t="shared" si="13"/>
        <v>106</v>
      </c>
      <c r="E204" s="324">
        <f>市町村別自殺者集計表!AD140</f>
        <v>50</v>
      </c>
      <c r="F204" s="324">
        <f>市町村別自殺者集計表!AE140</f>
        <v>28</v>
      </c>
      <c r="G204" s="324">
        <f>市町村別自殺者集計表!AF140</f>
        <v>2</v>
      </c>
      <c r="H204" s="324">
        <f>市町村別自殺者集計表!AG140</f>
        <v>5</v>
      </c>
      <c r="I204" s="324">
        <f>市町村別自殺者集計表!AH140</f>
        <v>3</v>
      </c>
      <c r="J204" s="324">
        <f>市町村別自殺者集計表!AI140</f>
        <v>18</v>
      </c>
      <c r="K204" s="325">
        <f>市町村別自殺者集計表!AJ140</f>
        <v>0</v>
      </c>
      <c r="S204" s="191" t="str">
        <f>S166</f>
        <v>R元</v>
      </c>
      <c r="T204" s="488">
        <f>E213</f>
        <v>668</v>
      </c>
      <c r="U204" s="488">
        <f t="shared" ref="U204:Z204" si="15">F213</f>
        <v>244</v>
      </c>
      <c r="V204" s="488">
        <f t="shared" si="15"/>
        <v>33</v>
      </c>
      <c r="W204" s="488">
        <f t="shared" si="15"/>
        <v>65</v>
      </c>
      <c r="X204" s="488">
        <f t="shared" si="15"/>
        <v>12</v>
      </c>
      <c r="Y204" s="488">
        <f t="shared" si="15"/>
        <v>209</v>
      </c>
      <c r="Z204" s="488">
        <f t="shared" si="15"/>
        <v>0</v>
      </c>
      <c r="AA204" s="488">
        <f>D213</f>
        <v>1231</v>
      </c>
    </row>
    <row r="205" spans="2:27" x14ac:dyDescent="0.15">
      <c r="B205" s="529" t="s">
        <v>445</v>
      </c>
      <c r="C205" s="340" t="s">
        <v>457</v>
      </c>
      <c r="D205" s="282">
        <f t="shared" si="13"/>
        <v>49</v>
      </c>
      <c r="E205" s="282">
        <f>市町村別自殺者集計表!AD141</f>
        <v>25</v>
      </c>
      <c r="F205" s="282">
        <f>市町村別自殺者集計表!AE141</f>
        <v>12</v>
      </c>
      <c r="G205" s="282">
        <f>市町村別自殺者集計表!AF141</f>
        <v>2</v>
      </c>
      <c r="H205" s="282">
        <f>市町村別自殺者集計表!AG141</f>
        <v>1</v>
      </c>
      <c r="I205" s="282">
        <f>市町村別自殺者集計表!AH141</f>
        <v>0</v>
      </c>
      <c r="J205" s="282">
        <f>市町村別自殺者集計表!AI141</f>
        <v>9</v>
      </c>
      <c r="K205" s="283">
        <f>市町村別自殺者集計表!AJ141</f>
        <v>0</v>
      </c>
    </row>
    <row r="206" spans="2:27" x14ac:dyDescent="0.15">
      <c r="B206" s="526"/>
      <c r="C206" s="341" t="s">
        <v>458</v>
      </c>
      <c r="D206" s="273">
        <f t="shared" si="13"/>
        <v>28</v>
      </c>
      <c r="E206" s="299">
        <f>市町村別自殺者集計表!AD142</f>
        <v>13</v>
      </c>
      <c r="F206" s="299">
        <f>市町村別自殺者集計表!AE142</f>
        <v>11</v>
      </c>
      <c r="G206" s="299">
        <f>市町村別自殺者集計表!AF142</f>
        <v>0</v>
      </c>
      <c r="H206" s="299">
        <f>市町村別自殺者集計表!AG142</f>
        <v>1</v>
      </c>
      <c r="I206" s="299">
        <f>市町村別自殺者集計表!AH142</f>
        <v>0</v>
      </c>
      <c r="J206" s="299">
        <f>市町村別自殺者集計表!AI142</f>
        <v>3</v>
      </c>
      <c r="K206" s="300">
        <f>市町村別自殺者集計表!AJ142</f>
        <v>0</v>
      </c>
    </row>
    <row r="207" spans="2:27" x14ac:dyDescent="0.15">
      <c r="B207" s="528"/>
      <c r="C207" s="339" t="s">
        <v>447</v>
      </c>
      <c r="D207" s="277">
        <f t="shared" si="13"/>
        <v>77</v>
      </c>
      <c r="E207" s="324">
        <f>市町村別自殺者集計表!AD143</f>
        <v>38</v>
      </c>
      <c r="F207" s="324">
        <f>市町村別自殺者集計表!AE143</f>
        <v>23</v>
      </c>
      <c r="G207" s="324">
        <f>市町村別自殺者集計表!AF143</f>
        <v>2</v>
      </c>
      <c r="H207" s="324">
        <f>市町村別自殺者集計表!AG143</f>
        <v>2</v>
      </c>
      <c r="I207" s="324">
        <f>市町村別自殺者集計表!AH143</f>
        <v>0</v>
      </c>
      <c r="J207" s="324">
        <f>市町村別自殺者集計表!AI143</f>
        <v>12</v>
      </c>
      <c r="K207" s="325">
        <f>市町村別自殺者集計表!AJ143</f>
        <v>0</v>
      </c>
    </row>
    <row r="208" spans="2:27" x14ac:dyDescent="0.15">
      <c r="B208" s="529" t="s">
        <v>446</v>
      </c>
      <c r="C208" s="340" t="s">
        <v>457</v>
      </c>
      <c r="D208" s="282">
        <f t="shared" si="13"/>
        <v>38</v>
      </c>
      <c r="E208" s="282">
        <f>市町村別自殺者集計表!AD144</f>
        <v>23</v>
      </c>
      <c r="F208" s="282">
        <f>市町村別自殺者集計表!AE144</f>
        <v>5</v>
      </c>
      <c r="G208" s="282">
        <f>市町村別自殺者集計表!AF144</f>
        <v>1</v>
      </c>
      <c r="H208" s="282">
        <f>市町村別自殺者集計表!AG144</f>
        <v>1</v>
      </c>
      <c r="I208" s="282">
        <f>市町村別自殺者集計表!AH144</f>
        <v>1</v>
      </c>
      <c r="J208" s="282">
        <f>市町村別自殺者集計表!AI144</f>
        <v>7</v>
      </c>
      <c r="K208" s="283">
        <f>市町村別自殺者集計表!AJ144</f>
        <v>0</v>
      </c>
      <c r="S208" s="498" t="s">
        <v>569</v>
      </c>
      <c r="AA208" s="152" t="s">
        <v>513</v>
      </c>
    </row>
    <row r="209" spans="2:27" x14ac:dyDescent="0.15">
      <c r="B209" s="526"/>
      <c r="C209" s="341" t="s">
        <v>458</v>
      </c>
      <c r="D209" s="273">
        <f t="shared" si="13"/>
        <v>25</v>
      </c>
      <c r="E209" s="299">
        <f>市町村別自殺者集計表!AD145</f>
        <v>16</v>
      </c>
      <c r="F209" s="299">
        <f>市町村別自殺者集計表!AE145</f>
        <v>5</v>
      </c>
      <c r="G209" s="299">
        <f>市町村別自殺者集計表!AF145</f>
        <v>0</v>
      </c>
      <c r="H209" s="299">
        <f>市町村別自殺者集計表!AG145</f>
        <v>2</v>
      </c>
      <c r="I209" s="299">
        <f>市町村別自殺者集計表!AH145</f>
        <v>0</v>
      </c>
      <c r="J209" s="299">
        <f>市町村別自殺者集計表!AI145</f>
        <v>2</v>
      </c>
      <c r="K209" s="300">
        <f>市町村別自殺者集計表!AJ145</f>
        <v>0</v>
      </c>
      <c r="S209" s="199"/>
      <c r="T209" s="199" t="s">
        <v>514</v>
      </c>
      <c r="U209" s="199" t="s">
        <v>135</v>
      </c>
      <c r="V209" s="199" t="s">
        <v>136</v>
      </c>
      <c r="W209" s="199" t="s">
        <v>137</v>
      </c>
      <c r="X209" s="199" t="s">
        <v>138</v>
      </c>
      <c r="Y209" s="199" t="s">
        <v>139</v>
      </c>
      <c r="Z209" s="199" t="s">
        <v>5</v>
      </c>
      <c r="AA209" s="199" t="s">
        <v>6</v>
      </c>
    </row>
    <row r="210" spans="2:27" ht="14.25" thickBot="1" x14ac:dyDescent="0.2">
      <c r="B210" s="527"/>
      <c r="C210" s="339" t="s">
        <v>447</v>
      </c>
      <c r="D210" s="277">
        <f t="shared" si="13"/>
        <v>63</v>
      </c>
      <c r="E210" s="324">
        <f>市町村別自殺者集計表!AD146</f>
        <v>39</v>
      </c>
      <c r="F210" s="324">
        <f>市町村別自殺者集計表!AE146</f>
        <v>10</v>
      </c>
      <c r="G210" s="324">
        <f>市町村別自殺者集計表!AF146</f>
        <v>1</v>
      </c>
      <c r="H210" s="324">
        <f>市町村別自殺者集計表!AG146</f>
        <v>3</v>
      </c>
      <c r="I210" s="324">
        <f>市町村別自殺者集計表!AH146</f>
        <v>1</v>
      </c>
      <c r="J210" s="324">
        <f>市町村別自殺者集計表!AI146</f>
        <v>9</v>
      </c>
      <c r="K210" s="325">
        <f>市町村別自殺者集計表!AJ146</f>
        <v>0</v>
      </c>
      <c r="S210" s="199" t="s">
        <v>498</v>
      </c>
      <c r="T210" s="199">
        <f>IF($V$3=50,旧年度集計!C37,T95)</f>
        <v>814</v>
      </c>
      <c r="U210" s="199">
        <f>IF($V$3=50,旧年度集計!D37,AD440)</f>
        <v>441</v>
      </c>
      <c r="V210" s="199">
        <f>IF($V$3=50,旧年度集計!E37,AE440)</f>
        <v>128</v>
      </c>
      <c r="W210" s="199">
        <f>IF($V$3=50,旧年度集計!F37,AF440)</f>
        <v>22</v>
      </c>
      <c r="X210" s="199">
        <f>IF($V$3=50,旧年度集計!G37,AG440)</f>
        <v>44</v>
      </c>
      <c r="Y210" s="199">
        <f>IF($V$3=50,旧年度集計!H37,AH440)</f>
        <v>13</v>
      </c>
      <c r="Z210" s="199">
        <f>IF($V$3=50,旧年度集計!I37,AI440)</f>
        <v>166</v>
      </c>
      <c r="AA210" s="199">
        <f>IF($V$3=50,旧年度集計!J37,AJ440)</f>
        <v>0</v>
      </c>
    </row>
    <row r="211" spans="2:27" x14ac:dyDescent="0.15">
      <c r="B211" s="525" t="s">
        <v>447</v>
      </c>
      <c r="C211" s="342" t="s">
        <v>457</v>
      </c>
      <c r="D211" s="296">
        <f>SUM(D175,D178,D181,D184,D187,D190,D193,D196,D199,D202,D205,D208)</f>
        <v>804</v>
      </c>
      <c r="E211" s="296">
        <f t="shared" ref="E211:K213" si="16">SUM(E175,E178,E181,E184,E187,E190,E193,E196,E199,E202,E205,E208)</f>
        <v>423</v>
      </c>
      <c r="F211" s="296">
        <f t="shared" si="16"/>
        <v>136</v>
      </c>
      <c r="G211" s="296">
        <f t="shared" si="16"/>
        <v>28</v>
      </c>
      <c r="H211" s="296">
        <f t="shared" si="16"/>
        <v>41</v>
      </c>
      <c r="I211" s="296">
        <f t="shared" si="16"/>
        <v>11</v>
      </c>
      <c r="J211" s="296">
        <f t="shared" si="16"/>
        <v>165</v>
      </c>
      <c r="K211" s="297">
        <f t="shared" si="16"/>
        <v>0</v>
      </c>
      <c r="S211" s="199" t="s">
        <v>499</v>
      </c>
      <c r="T211" s="199">
        <f>IF($V$3=50,旧年度集計!C38,T96)</f>
        <v>461</v>
      </c>
      <c r="U211" s="199">
        <f>IF($V$3=50,旧年度集計!D38,AD441)</f>
        <v>266</v>
      </c>
      <c r="V211" s="199">
        <f>IF($V$3=50,旧年度集計!E38,AE441)</f>
        <v>130</v>
      </c>
      <c r="W211" s="199">
        <f>IF($V$3=50,旧年度集計!F38,AF441)</f>
        <v>1</v>
      </c>
      <c r="X211" s="199">
        <f>IF($V$3=50,旧年度集計!G38,AG441)</f>
        <v>27</v>
      </c>
      <c r="Y211" s="199">
        <f>IF($V$3=50,旧年度集計!H38,AH441)</f>
        <v>1</v>
      </c>
      <c r="Z211" s="199">
        <f>IF($V$3=50,旧年度集計!I38,AI441)</f>
        <v>36</v>
      </c>
      <c r="AA211" s="199">
        <f>IF($V$3=50,旧年度集計!J38,AJ441)</f>
        <v>0</v>
      </c>
    </row>
    <row r="212" spans="2:27" ht="14.25" thickBot="1" x14ac:dyDescent="0.2">
      <c r="B212" s="526"/>
      <c r="C212" s="343" t="s">
        <v>458</v>
      </c>
      <c r="D212" s="299">
        <f>SUM(D176,D179,D182,D185,D188,D191,D194,D197,D200,D203,D206,D209)</f>
        <v>427</v>
      </c>
      <c r="E212" s="299">
        <f t="shared" si="16"/>
        <v>245</v>
      </c>
      <c r="F212" s="299">
        <f t="shared" si="16"/>
        <v>108</v>
      </c>
      <c r="G212" s="299">
        <f t="shared" si="16"/>
        <v>5</v>
      </c>
      <c r="H212" s="299">
        <f t="shared" si="16"/>
        <v>24</v>
      </c>
      <c r="I212" s="299">
        <f t="shared" si="16"/>
        <v>1</v>
      </c>
      <c r="J212" s="299">
        <f t="shared" si="16"/>
        <v>44</v>
      </c>
      <c r="K212" s="300">
        <f t="shared" si="16"/>
        <v>0</v>
      </c>
      <c r="S212" s="199" t="s">
        <v>514</v>
      </c>
      <c r="T212" s="199">
        <f>IF($V$3=50,旧年度集計!C39,T97)</f>
        <v>1275</v>
      </c>
      <c r="U212" s="199">
        <f>IF($V$3=50,旧年度集計!D39,AD442)</f>
        <v>707</v>
      </c>
      <c r="V212" s="199">
        <f>IF($V$3=50,旧年度集計!E39,AE442)</f>
        <v>258</v>
      </c>
      <c r="W212" s="199">
        <f>IF($V$3=50,旧年度集計!F39,AF442)</f>
        <v>23</v>
      </c>
      <c r="X212" s="199">
        <f>IF($V$3=50,旧年度集計!G39,AG442)</f>
        <v>71</v>
      </c>
      <c r="Y212" s="199">
        <f>IF($V$3=50,旧年度集計!H39,AH442)</f>
        <v>14</v>
      </c>
      <c r="Z212" s="199">
        <f>IF($V$3=50,旧年度集計!I39,AI442)</f>
        <v>202</v>
      </c>
      <c r="AA212" s="199">
        <f>IF($V$3=50,旧年度集計!J39,AJ442)</f>
        <v>0</v>
      </c>
    </row>
    <row r="213" spans="2:27" ht="14.25" thickBot="1" x14ac:dyDescent="0.2">
      <c r="B213" s="527"/>
      <c r="C213" s="344" t="s">
        <v>24</v>
      </c>
      <c r="D213" s="302">
        <f>SUM(D177,D180,D183,D186,D189,D192,D195,D198,D201,D204,D207,D210)</f>
        <v>1231</v>
      </c>
      <c r="E213" s="302">
        <f t="shared" si="16"/>
        <v>668</v>
      </c>
      <c r="F213" s="302">
        <f t="shared" si="16"/>
        <v>244</v>
      </c>
      <c r="G213" s="302">
        <f t="shared" si="16"/>
        <v>33</v>
      </c>
      <c r="H213" s="302">
        <f t="shared" si="16"/>
        <v>65</v>
      </c>
      <c r="I213" s="302">
        <f t="shared" si="16"/>
        <v>12</v>
      </c>
      <c r="J213" s="302">
        <f t="shared" si="16"/>
        <v>209</v>
      </c>
      <c r="K213" s="303">
        <f t="shared" si="16"/>
        <v>0</v>
      </c>
      <c r="S213" s="199"/>
      <c r="T213" s="199"/>
      <c r="U213" s="199"/>
      <c r="V213" s="199"/>
      <c r="W213" s="199"/>
      <c r="X213" s="199"/>
      <c r="Y213" s="199"/>
      <c r="Z213" s="199"/>
      <c r="AA213" s="199"/>
    </row>
    <row r="214" spans="2:27" x14ac:dyDescent="0.15">
      <c r="B214" s="331"/>
    </row>
    <row r="215" spans="2:27" ht="14.25" thickBot="1" x14ac:dyDescent="0.2">
      <c r="B215" s="332" t="s">
        <v>471</v>
      </c>
    </row>
    <row r="216" spans="2:27" ht="14.25" thickBot="1" x14ac:dyDescent="0.2">
      <c r="B216" s="237"/>
      <c r="C216" s="334"/>
      <c r="D216" s="241" t="s">
        <v>24</v>
      </c>
      <c r="E216" s="335" t="s">
        <v>472</v>
      </c>
      <c r="F216" s="241" t="s">
        <v>473</v>
      </c>
      <c r="G216" s="241" t="s">
        <v>474</v>
      </c>
      <c r="H216" s="241" t="s">
        <v>475</v>
      </c>
      <c r="I216" s="335" t="s">
        <v>476</v>
      </c>
      <c r="J216" s="241" t="s">
        <v>469</v>
      </c>
      <c r="K216" s="242" t="s">
        <v>470</v>
      </c>
    </row>
    <row r="217" spans="2:27" x14ac:dyDescent="0.15">
      <c r="B217" s="526" t="s">
        <v>56</v>
      </c>
      <c r="C217" s="337" t="s">
        <v>457</v>
      </c>
      <c r="D217" s="416">
        <f>D175</f>
        <v>68</v>
      </c>
      <c r="E217" s="313">
        <f>市町村別自殺者集計表!AK111</f>
        <v>41</v>
      </c>
      <c r="F217" s="313">
        <f>市町村別自殺者集計表!AL111</f>
        <v>1</v>
      </c>
      <c r="G217" s="313">
        <f>市町村別自殺者集計表!AM111</f>
        <v>5</v>
      </c>
      <c r="H217" s="313">
        <f>市町村別自殺者集計表!AN111</f>
        <v>17</v>
      </c>
      <c r="I217" s="313">
        <f>市町村別自殺者集計表!AO111</f>
        <v>2</v>
      </c>
      <c r="J217" s="313">
        <f>市町村別自殺者集計表!AP111</f>
        <v>2</v>
      </c>
      <c r="K217" s="314">
        <f>市町村別自殺者集計表!AQ111</f>
        <v>0</v>
      </c>
    </row>
    <row r="218" spans="2:27" x14ac:dyDescent="0.15">
      <c r="B218" s="526"/>
      <c r="C218" s="338" t="s">
        <v>458</v>
      </c>
      <c r="D218" s="254">
        <f t="shared" ref="D218:D252" si="17">D176</f>
        <v>36</v>
      </c>
      <c r="E218" s="315">
        <f>市町村別自殺者集計表!AK112</f>
        <v>15</v>
      </c>
      <c r="F218" s="315">
        <f>市町村別自殺者集計表!AL112</f>
        <v>1</v>
      </c>
      <c r="G218" s="315">
        <f>市町村別自殺者集計表!AM112</f>
        <v>0</v>
      </c>
      <c r="H218" s="315">
        <f>市町村別自殺者集計表!AN112</f>
        <v>14</v>
      </c>
      <c r="I218" s="315">
        <f>市町村別自殺者集計表!AO112</f>
        <v>2</v>
      </c>
      <c r="J218" s="315">
        <f>市町村別自殺者集計表!AP112</f>
        <v>4</v>
      </c>
      <c r="K218" s="316">
        <f>市町村別自殺者集計表!AQ112</f>
        <v>0</v>
      </c>
    </row>
    <row r="219" spans="2:27" x14ac:dyDescent="0.15">
      <c r="B219" s="528"/>
      <c r="C219" s="339" t="s">
        <v>447</v>
      </c>
      <c r="D219" s="258">
        <f t="shared" si="17"/>
        <v>104</v>
      </c>
      <c r="E219" s="317">
        <f>市町村別自殺者集計表!AK113</f>
        <v>56</v>
      </c>
      <c r="F219" s="317">
        <f>市町村別自殺者集計表!AL113</f>
        <v>2</v>
      </c>
      <c r="G219" s="317">
        <f>市町村別自殺者集計表!AM113</f>
        <v>5</v>
      </c>
      <c r="H219" s="317">
        <f>市町村別自殺者集計表!AN113</f>
        <v>31</v>
      </c>
      <c r="I219" s="317">
        <f>市町村別自殺者集計表!AO113</f>
        <v>4</v>
      </c>
      <c r="J219" s="317">
        <f>市町村別自殺者集計表!AP113</f>
        <v>6</v>
      </c>
      <c r="K219" s="318">
        <f>市町村別自殺者集計表!AQ113</f>
        <v>0</v>
      </c>
    </row>
    <row r="220" spans="2:27" x14ac:dyDescent="0.15">
      <c r="B220" s="529" t="s">
        <v>57</v>
      </c>
      <c r="C220" s="337" t="s">
        <v>457</v>
      </c>
      <c r="D220" s="249">
        <f t="shared" si="17"/>
        <v>67</v>
      </c>
      <c r="E220" s="313">
        <f>市町村別自殺者集計表!AK114</f>
        <v>42</v>
      </c>
      <c r="F220" s="313">
        <f>市町村別自殺者集計表!AL114</f>
        <v>0</v>
      </c>
      <c r="G220" s="313">
        <f>市町村別自殺者集計表!AM114</f>
        <v>4</v>
      </c>
      <c r="H220" s="313">
        <f>市町村別自殺者集計表!AN114</f>
        <v>13</v>
      </c>
      <c r="I220" s="313">
        <f>市町村別自殺者集計表!AO114</f>
        <v>4</v>
      </c>
      <c r="J220" s="313">
        <f>市町村別自殺者集計表!AP114</f>
        <v>4</v>
      </c>
      <c r="K220" s="314">
        <f>市町村別自殺者集計表!AQ114</f>
        <v>0</v>
      </c>
    </row>
    <row r="221" spans="2:27" x14ac:dyDescent="0.15">
      <c r="B221" s="526"/>
      <c r="C221" s="338" t="s">
        <v>458</v>
      </c>
      <c r="D221" s="254">
        <f t="shared" si="17"/>
        <v>34</v>
      </c>
      <c r="E221" s="315">
        <f>市町村別自殺者集計表!AK115</f>
        <v>18</v>
      </c>
      <c r="F221" s="315">
        <f>市町村別自殺者集計表!AL115</f>
        <v>1</v>
      </c>
      <c r="G221" s="315">
        <f>市町村別自殺者集計表!AM115</f>
        <v>1</v>
      </c>
      <c r="H221" s="315">
        <f>市町村別自殺者集計表!AN115</f>
        <v>9</v>
      </c>
      <c r="I221" s="315">
        <f>市町村別自殺者集計表!AO115</f>
        <v>3</v>
      </c>
      <c r="J221" s="315">
        <f>市町村別自殺者集計表!AP115</f>
        <v>2</v>
      </c>
      <c r="K221" s="316">
        <f>市町村別自殺者集計表!AQ115</f>
        <v>0</v>
      </c>
    </row>
    <row r="222" spans="2:27" x14ac:dyDescent="0.15">
      <c r="B222" s="528"/>
      <c r="C222" s="339" t="s">
        <v>447</v>
      </c>
      <c r="D222" s="258">
        <f t="shared" si="17"/>
        <v>101</v>
      </c>
      <c r="E222" s="317">
        <f>市町村別自殺者集計表!AK116</f>
        <v>60</v>
      </c>
      <c r="F222" s="317">
        <f>市町村別自殺者集計表!AL116</f>
        <v>1</v>
      </c>
      <c r="G222" s="317">
        <f>市町村別自殺者集計表!AM116</f>
        <v>5</v>
      </c>
      <c r="H222" s="317">
        <f>市町村別自殺者集計表!AN116</f>
        <v>22</v>
      </c>
      <c r="I222" s="317">
        <f>市町村別自殺者集計表!AO116</f>
        <v>7</v>
      </c>
      <c r="J222" s="317">
        <f>市町村別自殺者集計表!AP116</f>
        <v>6</v>
      </c>
      <c r="K222" s="318">
        <f>市町村別自殺者集計表!AQ116</f>
        <v>0</v>
      </c>
    </row>
    <row r="223" spans="2:27" x14ac:dyDescent="0.15">
      <c r="B223" s="529" t="s">
        <v>58</v>
      </c>
      <c r="C223" s="340" t="s">
        <v>457</v>
      </c>
      <c r="D223" s="282">
        <f t="shared" si="17"/>
        <v>82</v>
      </c>
      <c r="E223" s="282">
        <f>市町村別自殺者集計表!AK117</f>
        <v>57</v>
      </c>
      <c r="F223" s="282">
        <f>市町村別自殺者集計表!AL117</f>
        <v>0</v>
      </c>
      <c r="G223" s="282">
        <f>市町村別自殺者集計表!AM117</f>
        <v>3</v>
      </c>
      <c r="H223" s="282">
        <f>市町村別自殺者集計表!AN117</f>
        <v>14</v>
      </c>
      <c r="I223" s="282">
        <f>市町村別自殺者集計表!AO117</f>
        <v>5</v>
      </c>
      <c r="J223" s="282">
        <f>市町村別自殺者集計表!AP117</f>
        <v>3</v>
      </c>
      <c r="K223" s="283">
        <f>市町村別自殺者集計表!AQ117</f>
        <v>0</v>
      </c>
    </row>
    <row r="224" spans="2:27" x14ac:dyDescent="0.15">
      <c r="B224" s="526"/>
      <c r="C224" s="341" t="s">
        <v>458</v>
      </c>
      <c r="D224" s="273">
        <f t="shared" si="17"/>
        <v>36</v>
      </c>
      <c r="E224" s="299">
        <f>市町村別自殺者集計表!AK118</f>
        <v>17</v>
      </c>
      <c r="F224" s="299">
        <f>市町村別自殺者集計表!AL118</f>
        <v>0</v>
      </c>
      <c r="G224" s="299">
        <f>市町村別自殺者集計表!AM118</f>
        <v>2</v>
      </c>
      <c r="H224" s="299">
        <f>市町村別自殺者集計表!AN118</f>
        <v>5</v>
      </c>
      <c r="I224" s="299">
        <f>市町村別自殺者集計表!AO118</f>
        <v>2</v>
      </c>
      <c r="J224" s="299">
        <f>市町村別自殺者集計表!AP118</f>
        <v>10</v>
      </c>
      <c r="K224" s="300">
        <f>市町村別自殺者集計表!AQ118</f>
        <v>0</v>
      </c>
    </row>
    <row r="225" spans="2:27" x14ac:dyDescent="0.15">
      <c r="B225" s="528"/>
      <c r="C225" s="339" t="s">
        <v>447</v>
      </c>
      <c r="D225" s="277">
        <f t="shared" si="17"/>
        <v>118</v>
      </c>
      <c r="E225" s="324">
        <f>市町村別自殺者集計表!AK119</f>
        <v>74</v>
      </c>
      <c r="F225" s="324">
        <f>市町村別自殺者集計表!AL119</f>
        <v>0</v>
      </c>
      <c r="G225" s="324">
        <f>市町村別自殺者集計表!AM119</f>
        <v>5</v>
      </c>
      <c r="H225" s="324">
        <f>市町村別自殺者集計表!AN119</f>
        <v>19</v>
      </c>
      <c r="I225" s="324">
        <f>市町村別自殺者集計表!AO119</f>
        <v>7</v>
      </c>
      <c r="J225" s="324">
        <f>市町村別自殺者集計表!AP119</f>
        <v>13</v>
      </c>
      <c r="K225" s="325">
        <f>市町村別自殺者集計表!AQ119</f>
        <v>0</v>
      </c>
    </row>
    <row r="226" spans="2:27" x14ac:dyDescent="0.15">
      <c r="B226" s="529" t="s">
        <v>451</v>
      </c>
      <c r="C226" s="340" t="s">
        <v>457</v>
      </c>
      <c r="D226" s="282">
        <f t="shared" si="17"/>
        <v>68</v>
      </c>
      <c r="E226" s="282">
        <f>市町村別自殺者集計表!AK120</f>
        <v>37</v>
      </c>
      <c r="F226" s="282">
        <f>市町村別自殺者集計表!AL120</f>
        <v>1</v>
      </c>
      <c r="G226" s="282">
        <f>市町村別自殺者集計表!AM120</f>
        <v>4</v>
      </c>
      <c r="H226" s="282">
        <f>市町村別自殺者集計表!AN120</f>
        <v>15</v>
      </c>
      <c r="I226" s="282">
        <f>市町村別自殺者集計表!AO120</f>
        <v>5</v>
      </c>
      <c r="J226" s="282">
        <f>市町村別自殺者集計表!AP120</f>
        <v>6</v>
      </c>
      <c r="K226" s="283">
        <f>市町村別自殺者集計表!AQ120</f>
        <v>0</v>
      </c>
    </row>
    <row r="227" spans="2:27" x14ac:dyDescent="0.15">
      <c r="B227" s="526"/>
      <c r="C227" s="341" t="s">
        <v>458</v>
      </c>
      <c r="D227" s="273">
        <f t="shared" si="17"/>
        <v>34</v>
      </c>
      <c r="E227" s="299">
        <f>市町村別自殺者集計表!AK121</f>
        <v>18</v>
      </c>
      <c r="F227" s="299">
        <f>市町村別自殺者集計表!AL121</f>
        <v>2</v>
      </c>
      <c r="G227" s="299">
        <f>市町村別自殺者集計表!AM121</f>
        <v>2</v>
      </c>
      <c r="H227" s="299">
        <f>市町村別自殺者集計表!AN121</f>
        <v>8</v>
      </c>
      <c r="I227" s="299">
        <f>市町村別自殺者集計表!AO121</f>
        <v>2</v>
      </c>
      <c r="J227" s="299">
        <f>市町村別自殺者集計表!AP121</f>
        <v>2</v>
      </c>
      <c r="K227" s="300">
        <f>市町村別自殺者集計表!AQ121</f>
        <v>0</v>
      </c>
    </row>
    <row r="228" spans="2:27" x14ac:dyDescent="0.15">
      <c r="B228" s="528"/>
      <c r="C228" s="339" t="s">
        <v>447</v>
      </c>
      <c r="D228" s="277">
        <f t="shared" si="17"/>
        <v>102</v>
      </c>
      <c r="E228" s="324">
        <f>市町村別自殺者集計表!AK122</f>
        <v>55</v>
      </c>
      <c r="F228" s="324">
        <f>市町村別自殺者集計表!AL122</f>
        <v>3</v>
      </c>
      <c r="G228" s="324">
        <f>市町村別自殺者集計表!AM122</f>
        <v>6</v>
      </c>
      <c r="H228" s="324">
        <f>市町村別自殺者集計表!AN122</f>
        <v>23</v>
      </c>
      <c r="I228" s="324">
        <f>市町村別自殺者集計表!AO122</f>
        <v>7</v>
      </c>
      <c r="J228" s="324">
        <f>市町村別自殺者集計表!AP122</f>
        <v>8</v>
      </c>
      <c r="K228" s="325">
        <f>市町村別自殺者集計表!AQ122</f>
        <v>0</v>
      </c>
    </row>
    <row r="229" spans="2:27" x14ac:dyDescent="0.15">
      <c r="B229" s="529" t="s">
        <v>452</v>
      </c>
      <c r="C229" s="340" t="s">
        <v>457</v>
      </c>
      <c r="D229" s="282">
        <f t="shared" si="17"/>
        <v>82</v>
      </c>
      <c r="E229" s="282">
        <f>市町村別自殺者集計表!AK123</f>
        <v>51</v>
      </c>
      <c r="F229" s="282">
        <f>市町村別自殺者集計表!AL123</f>
        <v>1</v>
      </c>
      <c r="G229" s="282">
        <f>市町村別自殺者集計表!AM123</f>
        <v>7</v>
      </c>
      <c r="H229" s="282">
        <f>市町村別自殺者集計表!AN123</f>
        <v>15</v>
      </c>
      <c r="I229" s="282">
        <f>市町村別自殺者集計表!AO123</f>
        <v>5</v>
      </c>
      <c r="J229" s="282">
        <f>市町村別自殺者集計表!AP123</f>
        <v>3</v>
      </c>
      <c r="K229" s="283">
        <f>市町村別自殺者集計表!AQ123</f>
        <v>0</v>
      </c>
    </row>
    <row r="230" spans="2:27" x14ac:dyDescent="0.15">
      <c r="B230" s="526"/>
      <c r="C230" s="341" t="s">
        <v>458</v>
      </c>
      <c r="D230" s="273">
        <f t="shared" si="17"/>
        <v>41</v>
      </c>
      <c r="E230" s="299">
        <f>市町村別自殺者集計表!AK124</f>
        <v>18</v>
      </c>
      <c r="F230" s="299">
        <f>市町村別自殺者集計表!AL124</f>
        <v>1</v>
      </c>
      <c r="G230" s="299">
        <f>市町村別自殺者集計表!AM124</f>
        <v>2</v>
      </c>
      <c r="H230" s="299">
        <f>市町村別自殺者集計表!AN124</f>
        <v>13</v>
      </c>
      <c r="I230" s="299">
        <f>市町村別自殺者集計表!AO124</f>
        <v>3</v>
      </c>
      <c r="J230" s="299">
        <f>市町村別自殺者集計表!AP124</f>
        <v>4</v>
      </c>
      <c r="K230" s="300">
        <f>市町村別自殺者集計表!AQ124</f>
        <v>0</v>
      </c>
    </row>
    <row r="231" spans="2:27" x14ac:dyDescent="0.15">
      <c r="B231" s="528"/>
      <c r="C231" s="339" t="s">
        <v>447</v>
      </c>
      <c r="D231" s="277">
        <f t="shared" si="17"/>
        <v>123</v>
      </c>
      <c r="E231" s="324">
        <f>市町村別自殺者集計表!AK125</f>
        <v>69</v>
      </c>
      <c r="F231" s="324">
        <f>市町村別自殺者集計表!AL125</f>
        <v>2</v>
      </c>
      <c r="G231" s="324">
        <f>市町村別自殺者集計表!AM125</f>
        <v>9</v>
      </c>
      <c r="H231" s="324">
        <f>市町村別自殺者集計表!AN125</f>
        <v>28</v>
      </c>
      <c r="I231" s="324">
        <f>市町村別自殺者集計表!AO125</f>
        <v>8</v>
      </c>
      <c r="J231" s="324">
        <f>市町村別自殺者集計表!AP125</f>
        <v>7</v>
      </c>
      <c r="K231" s="325">
        <f>市町村別自殺者集計表!AQ125</f>
        <v>0</v>
      </c>
    </row>
    <row r="232" spans="2:27" x14ac:dyDescent="0.15">
      <c r="B232" s="529" t="s">
        <v>453</v>
      </c>
      <c r="C232" s="340" t="s">
        <v>457</v>
      </c>
      <c r="D232" s="282">
        <f t="shared" si="17"/>
        <v>83</v>
      </c>
      <c r="E232" s="282">
        <f>市町村別自殺者集計表!AK126</f>
        <v>47</v>
      </c>
      <c r="F232" s="282">
        <f>市町村別自殺者集計表!AL126</f>
        <v>1</v>
      </c>
      <c r="G232" s="282">
        <f>市町村別自殺者集計表!AM126</f>
        <v>4</v>
      </c>
      <c r="H232" s="282">
        <f>市町村別自殺者集計表!AN126</f>
        <v>14</v>
      </c>
      <c r="I232" s="282">
        <f>市町村別自殺者集計表!AO126</f>
        <v>4</v>
      </c>
      <c r="J232" s="282">
        <f>市町村別自殺者集計表!AP126</f>
        <v>13</v>
      </c>
      <c r="K232" s="283">
        <f>市町村別自殺者集計表!AQ126</f>
        <v>0</v>
      </c>
    </row>
    <row r="233" spans="2:27" x14ac:dyDescent="0.15">
      <c r="B233" s="526"/>
      <c r="C233" s="341" t="s">
        <v>458</v>
      </c>
      <c r="D233" s="273">
        <f t="shared" si="17"/>
        <v>49</v>
      </c>
      <c r="E233" s="299">
        <f>市町村別自殺者集計表!AK127</f>
        <v>29</v>
      </c>
      <c r="F233" s="299">
        <f>市町村別自殺者集計表!AL127</f>
        <v>2</v>
      </c>
      <c r="G233" s="299">
        <f>市町村別自殺者集計表!AM127</f>
        <v>1</v>
      </c>
      <c r="H233" s="299">
        <f>市町村別自殺者集計表!AN127</f>
        <v>13</v>
      </c>
      <c r="I233" s="299">
        <f>市町村別自殺者集計表!AO127</f>
        <v>0</v>
      </c>
      <c r="J233" s="299">
        <f>市町村別自殺者集計表!AP127</f>
        <v>4</v>
      </c>
      <c r="K233" s="300">
        <f>市町村別自殺者集計表!AQ127</f>
        <v>0</v>
      </c>
    </row>
    <row r="234" spans="2:27" x14ac:dyDescent="0.15">
      <c r="B234" s="528"/>
      <c r="C234" s="339" t="s">
        <v>447</v>
      </c>
      <c r="D234" s="277">
        <f t="shared" si="17"/>
        <v>132</v>
      </c>
      <c r="E234" s="324">
        <f>市町村別自殺者集計表!AK128</f>
        <v>76</v>
      </c>
      <c r="F234" s="324">
        <f>市町村別自殺者集計表!AL128</f>
        <v>3</v>
      </c>
      <c r="G234" s="324">
        <f>市町村別自殺者集計表!AM128</f>
        <v>5</v>
      </c>
      <c r="H234" s="324">
        <f>市町村別自殺者集計表!AN128</f>
        <v>27</v>
      </c>
      <c r="I234" s="324">
        <f>市町村別自殺者集計表!AO128</f>
        <v>4</v>
      </c>
      <c r="J234" s="324">
        <f>市町村別自殺者集計表!AP128</f>
        <v>17</v>
      </c>
      <c r="K234" s="325">
        <f>市町村別自殺者集計表!AQ128</f>
        <v>0</v>
      </c>
    </row>
    <row r="235" spans="2:27" x14ac:dyDescent="0.15">
      <c r="B235" s="526" t="s">
        <v>441</v>
      </c>
      <c r="C235" s="337" t="s">
        <v>457</v>
      </c>
      <c r="D235" s="249">
        <f t="shared" si="17"/>
        <v>71</v>
      </c>
      <c r="E235" s="313">
        <f>市町村別自殺者集計表!AK129</f>
        <v>42</v>
      </c>
      <c r="F235" s="313">
        <f>市町村別自殺者集計表!AL129</f>
        <v>1</v>
      </c>
      <c r="G235" s="313">
        <f>市町村別自殺者集計表!AM129</f>
        <v>4</v>
      </c>
      <c r="H235" s="313">
        <f>市町村別自殺者集計表!AN129</f>
        <v>9</v>
      </c>
      <c r="I235" s="313">
        <f>市町村別自殺者集計表!AO129</f>
        <v>3</v>
      </c>
      <c r="J235" s="313">
        <f>市町村別自殺者集計表!AP129</f>
        <v>12</v>
      </c>
      <c r="K235" s="314">
        <f>市町村別自殺者集計表!AQ129</f>
        <v>0</v>
      </c>
    </row>
    <row r="236" spans="2:27" x14ac:dyDescent="0.15">
      <c r="B236" s="526"/>
      <c r="C236" s="338" t="s">
        <v>458</v>
      </c>
      <c r="D236" s="254">
        <f t="shared" si="17"/>
        <v>41</v>
      </c>
      <c r="E236" s="315">
        <f>市町村別自殺者集計表!AK130</f>
        <v>25</v>
      </c>
      <c r="F236" s="315">
        <f>市町村別自殺者集計表!AL130</f>
        <v>2</v>
      </c>
      <c r="G236" s="315">
        <f>市町村別自殺者集計表!AM130</f>
        <v>0</v>
      </c>
      <c r="H236" s="315">
        <f>市町村別自殺者集計表!AN130</f>
        <v>10</v>
      </c>
      <c r="I236" s="315">
        <f>市町村別自殺者集計表!AO130</f>
        <v>2</v>
      </c>
      <c r="J236" s="315">
        <f>市町村別自殺者集計表!AP130</f>
        <v>2</v>
      </c>
      <c r="K236" s="316">
        <f>市町村別自殺者集計表!AQ130</f>
        <v>0</v>
      </c>
      <c r="T236" s="152" t="s">
        <v>575</v>
      </c>
    </row>
    <row r="237" spans="2:27" x14ac:dyDescent="0.15">
      <c r="B237" s="528"/>
      <c r="C237" s="339" t="s">
        <v>447</v>
      </c>
      <c r="D237" s="258">
        <f t="shared" si="17"/>
        <v>112</v>
      </c>
      <c r="E237" s="317">
        <f>市町村別自殺者集計表!AK131</f>
        <v>67</v>
      </c>
      <c r="F237" s="317">
        <f>市町村別自殺者集計表!AL131</f>
        <v>3</v>
      </c>
      <c r="G237" s="317">
        <f>市町村別自殺者集計表!AM131</f>
        <v>4</v>
      </c>
      <c r="H237" s="317">
        <f>市町村別自殺者集計表!AN131</f>
        <v>19</v>
      </c>
      <c r="I237" s="317">
        <f>市町村別自殺者集計表!AO131</f>
        <v>5</v>
      </c>
      <c r="J237" s="317">
        <f>市町村別自殺者集計表!AP131</f>
        <v>14</v>
      </c>
      <c r="K237" s="318">
        <f>市町村別自殺者集計表!AQ131</f>
        <v>0</v>
      </c>
      <c r="S237" s="482"/>
      <c r="T237" s="483" t="s">
        <v>140</v>
      </c>
      <c r="U237" s="483" t="s">
        <v>141</v>
      </c>
      <c r="V237" s="484" t="s">
        <v>142</v>
      </c>
      <c r="W237" s="483" t="s">
        <v>143</v>
      </c>
      <c r="X237" s="485" t="s">
        <v>144</v>
      </c>
      <c r="Y237" s="483" t="s">
        <v>5</v>
      </c>
      <c r="Z237" s="486" t="s">
        <v>6</v>
      </c>
      <c r="AA237" s="486" t="s">
        <v>24</v>
      </c>
    </row>
    <row r="238" spans="2:27" x14ac:dyDescent="0.15">
      <c r="B238" s="529" t="s">
        <v>442</v>
      </c>
      <c r="C238" s="337" t="s">
        <v>457</v>
      </c>
      <c r="D238" s="249">
        <f t="shared" si="17"/>
        <v>63</v>
      </c>
      <c r="E238" s="313">
        <f>市町村別自殺者集計表!AK132</f>
        <v>45</v>
      </c>
      <c r="F238" s="313">
        <f>市町村別自殺者集計表!AL132</f>
        <v>0</v>
      </c>
      <c r="G238" s="313">
        <f>市町村別自殺者集計表!AM132</f>
        <v>3</v>
      </c>
      <c r="H238" s="313">
        <f>市町村別自殺者集計表!AN132</f>
        <v>7</v>
      </c>
      <c r="I238" s="313">
        <f>市町村別自殺者集計表!AO132</f>
        <v>0</v>
      </c>
      <c r="J238" s="313">
        <f>市町村別自殺者集計表!AP132</f>
        <v>8</v>
      </c>
      <c r="K238" s="314">
        <f>市町村別自殺者集計表!AQ132</f>
        <v>0</v>
      </c>
      <c r="S238" s="487" t="str">
        <f>S165</f>
        <v>H30</v>
      </c>
      <c r="T238" s="482">
        <f>U248</f>
        <v>732</v>
      </c>
      <c r="U238" s="482">
        <f t="shared" ref="U238:Z238" si="18">V248</f>
        <v>22</v>
      </c>
      <c r="V238" s="482">
        <f t="shared" si="18"/>
        <v>45</v>
      </c>
      <c r="W238" s="482">
        <f t="shared" si="18"/>
        <v>271</v>
      </c>
      <c r="X238" s="482">
        <f t="shared" si="18"/>
        <v>47</v>
      </c>
      <c r="Y238" s="482">
        <f t="shared" si="18"/>
        <v>158</v>
      </c>
      <c r="Z238" s="482">
        <f t="shared" si="18"/>
        <v>0</v>
      </c>
      <c r="AA238" s="482">
        <f>T248</f>
        <v>1275</v>
      </c>
    </row>
    <row r="239" spans="2:27" x14ac:dyDescent="0.15">
      <c r="B239" s="526"/>
      <c r="C239" s="338" t="s">
        <v>458</v>
      </c>
      <c r="D239" s="254">
        <f t="shared" si="17"/>
        <v>29</v>
      </c>
      <c r="E239" s="315">
        <f>市町村別自殺者集計表!AK133</f>
        <v>13</v>
      </c>
      <c r="F239" s="315">
        <f>市町村別自殺者集計表!AL133</f>
        <v>2</v>
      </c>
      <c r="G239" s="315">
        <f>市町村別自殺者集計表!AM133</f>
        <v>1</v>
      </c>
      <c r="H239" s="315">
        <f>市町村別自殺者集計表!AN133</f>
        <v>8</v>
      </c>
      <c r="I239" s="315">
        <f>市町村別自殺者集計表!AO133</f>
        <v>0</v>
      </c>
      <c r="J239" s="315">
        <f>市町村別自殺者集計表!AP133</f>
        <v>5</v>
      </c>
      <c r="K239" s="316">
        <f>市町村別自殺者集計表!AQ133</f>
        <v>0</v>
      </c>
      <c r="S239" s="482" t="str">
        <f>S166</f>
        <v>R元</v>
      </c>
      <c r="T239" s="482">
        <f>E255</f>
        <v>723</v>
      </c>
      <c r="U239" s="482">
        <f t="shared" ref="U239:Z239" si="19">F255</f>
        <v>25</v>
      </c>
      <c r="V239" s="482">
        <f t="shared" si="19"/>
        <v>48</v>
      </c>
      <c r="W239" s="482">
        <f t="shared" si="19"/>
        <v>258</v>
      </c>
      <c r="X239" s="482">
        <f t="shared" si="19"/>
        <v>55</v>
      </c>
      <c r="Y239" s="482">
        <f t="shared" si="19"/>
        <v>122</v>
      </c>
      <c r="Z239" s="482">
        <f t="shared" si="19"/>
        <v>0</v>
      </c>
      <c r="AA239" s="482">
        <f>D255</f>
        <v>1231</v>
      </c>
    </row>
    <row r="240" spans="2:27" x14ac:dyDescent="0.15">
      <c r="B240" s="528"/>
      <c r="C240" s="339" t="s">
        <v>447</v>
      </c>
      <c r="D240" s="258">
        <f t="shared" si="17"/>
        <v>92</v>
      </c>
      <c r="E240" s="317">
        <f>市町村別自殺者集計表!AK134</f>
        <v>58</v>
      </c>
      <c r="F240" s="317">
        <f>市町村別自殺者集計表!AL134</f>
        <v>2</v>
      </c>
      <c r="G240" s="317">
        <f>市町村別自殺者集計表!AM134</f>
        <v>4</v>
      </c>
      <c r="H240" s="317">
        <f>市町村別自殺者集計表!AN134</f>
        <v>15</v>
      </c>
      <c r="I240" s="317">
        <f>市町村別自殺者集計表!AO134</f>
        <v>0</v>
      </c>
      <c r="J240" s="317">
        <f>市町村別自殺者集計表!AP134</f>
        <v>13</v>
      </c>
      <c r="K240" s="318">
        <f>市町村別自殺者集計表!AQ134</f>
        <v>0</v>
      </c>
    </row>
    <row r="241" spans="2:29" x14ac:dyDescent="0.15">
      <c r="B241" s="529" t="s">
        <v>443</v>
      </c>
      <c r="C241" s="340" t="s">
        <v>457</v>
      </c>
      <c r="D241" s="282">
        <f t="shared" si="17"/>
        <v>61</v>
      </c>
      <c r="E241" s="282">
        <f>市町村別自殺者集計表!AK135</f>
        <v>42</v>
      </c>
      <c r="F241" s="282">
        <f>市町村別自殺者集計表!AL135</f>
        <v>1</v>
      </c>
      <c r="G241" s="282">
        <f>市町村別自殺者集計表!AM135</f>
        <v>0</v>
      </c>
      <c r="H241" s="282">
        <f>市町村別自殺者集計表!AN135</f>
        <v>5</v>
      </c>
      <c r="I241" s="282">
        <f>市町村別自殺者集計表!AO135</f>
        <v>4</v>
      </c>
      <c r="J241" s="282">
        <f>市町村別自殺者集計表!AP135</f>
        <v>9</v>
      </c>
      <c r="K241" s="283">
        <f>市町村別自殺者集計表!AQ135</f>
        <v>0</v>
      </c>
    </row>
    <row r="242" spans="2:29" x14ac:dyDescent="0.15">
      <c r="B242" s="526"/>
      <c r="C242" s="341" t="s">
        <v>458</v>
      </c>
      <c r="D242" s="273">
        <f t="shared" si="17"/>
        <v>40</v>
      </c>
      <c r="E242" s="299">
        <f>市町村別自殺者集計表!AK136</f>
        <v>23</v>
      </c>
      <c r="F242" s="299">
        <f>市町村別自殺者集計表!AL136</f>
        <v>3</v>
      </c>
      <c r="G242" s="299">
        <f>市町村別自殺者集計表!AM136</f>
        <v>0</v>
      </c>
      <c r="H242" s="299">
        <f>市町村別自殺者集計表!AN136</f>
        <v>6</v>
      </c>
      <c r="I242" s="299">
        <f>市町村別自殺者集計表!AO136</f>
        <v>2</v>
      </c>
      <c r="J242" s="299">
        <f>市町村別自殺者集計表!AP136</f>
        <v>6</v>
      </c>
      <c r="K242" s="300">
        <f>市町村別自殺者集計表!AQ136</f>
        <v>0</v>
      </c>
    </row>
    <row r="243" spans="2:29" x14ac:dyDescent="0.15">
      <c r="B243" s="528"/>
      <c r="C243" s="339" t="s">
        <v>447</v>
      </c>
      <c r="D243" s="277">
        <f t="shared" si="17"/>
        <v>101</v>
      </c>
      <c r="E243" s="324">
        <f>市町村別自殺者集計表!AK137</f>
        <v>65</v>
      </c>
      <c r="F243" s="324">
        <f>市町村別自殺者集計表!AL137</f>
        <v>4</v>
      </c>
      <c r="G243" s="324">
        <f>市町村別自殺者集計表!AM137</f>
        <v>0</v>
      </c>
      <c r="H243" s="324">
        <f>市町村別自殺者集計表!AN137</f>
        <v>11</v>
      </c>
      <c r="I243" s="324">
        <f>市町村別自殺者集計表!AO137</f>
        <v>6</v>
      </c>
      <c r="J243" s="324">
        <f>市町村別自殺者集計表!AP137</f>
        <v>15</v>
      </c>
      <c r="K243" s="325">
        <f>市町村別自殺者集計表!AQ137</f>
        <v>0</v>
      </c>
      <c r="S243" s="429" t="s">
        <v>502</v>
      </c>
      <c r="U243" s="152" t="s">
        <v>501</v>
      </c>
    </row>
    <row r="244" spans="2:29" ht="14.25" thickBot="1" x14ac:dyDescent="0.2">
      <c r="B244" s="529" t="s">
        <v>444</v>
      </c>
      <c r="C244" s="340" t="s">
        <v>457</v>
      </c>
      <c r="D244" s="282">
        <f t="shared" si="17"/>
        <v>72</v>
      </c>
      <c r="E244" s="282">
        <f>市町村別自殺者集計表!AK138</f>
        <v>44</v>
      </c>
      <c r="F244" s="282">
        <f>市町村別自殺者集計表!AL138</f>
        <v>1</v>
      </c>
      <c r="G244" s="282">
        <f>市町村別自殺者集計表!AM138</f>
        <v>1</v>
      </c>
      <c r="H244" s="282">
        <f>市町村別自殺者集計表!AN138</f>
        <v>17</v>
      </c>
      <c r="I244" s="282">
        <f>市町村別自殺者集計表!AO138</f>
        <v>3</v>
      </c>
      <c r="J244" s="282">
        <f>市町村別自殺者集計表!AP138</f>
        <v>6</v>
      </c>
      <c r="K244" s="283">
        <f>市町村別自殺者集計表!AQ138</f>
        <v>0</v>
      </c>
      <c r="R244" s="457" t="s">
        <v>570</v>
      </c>
      <c r="S244" s="457"/>
      <c r="T244" s="457"/>
      <c r="U244" s="457"/>
      <c r="V244" s="457"/>
      <c r="W244" s="457"/>
      <c r="X244" s="457"/>
      <c r="Y244" s="457"/>
      <c r="Z244" s="457"/>
      <c r="AA244" s="458" t="s">
        <v>503</v>
      </c>
    </row>
    <row r="245" spans="2:29" ht="14.25" thickBot="1" x14ac:dyDescent="0.2">
      <c r="B245" s="526"/>
      <c r="C245" s="341" t="s">
        <v>458</v>
      </c>
      <c r="D245" s="273">
        <f t="shared" si="17"/>
        <v>34</v>
      </c>
      <c r="E245" s="299">
        <f>市町村別自殺者集計表!AK139</f>
        <v>15</v>
      </c>
      <c r="F245" s="299">
        <f>市町村別自殺者集計表!AL139</f>
        <v>2</v>
      </c>
      <c r="G245" s="299">
        <f>市町村別自殺者集計表!AM139</f>
        <v>1</v>
      </c>
      <c r="H245" s="299">
        <f>市町村別自殺者集計表!AN139</f>
        <v>12</v>
      </c>
      <c r="I245" s="299">
        <f>市町村別自殺者集計表!AO139</f>
        <v>2</v>
      </c>
      <c r="J245" s="299">
        <f>市町村別自殺者集計表!AP139</f>
        <v>2</v>
      </c>
      <c r="K245" s="300">
        <f>市町村別自殺者集計表!AQ139</f>
        <v>0</v>
      </c>
      <c r="R245" s="459"/>
      <c r="S245" s="430"/>
      <c r="T245" s="431" t="s">
        <v>24</v>
      </c>
      <c r="U245" s="460" t="s">
        <v>550</v>
      </c>
      <c r="V245" s="435" t="s">
        <v>551</v>
      </c>
      <c r="W245" s="435" t="s">
        <v>552</v>
      </c>
      <c r="X245" s="435" t="s">
        <v>553</v>
      </c>
      <c r="Y245" s="436" t="s">
        <v>554</v>
      </c>
      <c r="Z245" s="435" t="s">
        <v>555</v>
      </c>
      <c r="AA245" s="461" t="s">
        <v>556</v>
      </c>
    </row>
    <row r="246" spans="2:29" x14ac:dyDescent="0.15">
      <c r="B246" s="528"/>
      <c r="C246" s="339" t="s">
        <v>447</v>
      </c>
      <c r="D246" s="277">
        <f t="shared" si="17"/>
        <v>106</v>
      </c>
      <c r="E246" s="324">
        <f>市町村別自殺者集計表!AK140</f>
        <v>59</v>
      </c>
      <c r="F246" s="324">
        <f>市町村別自殺者集計表!AL140</f>
        <v>3</v>
      </c>
      <c r="G246" s="324">
        <f>市町村別自殺者集計表!AM140</f>
        <v>2</v>
      </c>
      <c r="H246" s="324">
        <f>市町村別自殺者集計表!AN140</f>
        <v>29</v>
      </c>
      <c r="I246" s="324">
        <f>市町村別自殺者集計表!AO140</f>
        <v>5</v>
      </c>
      <c r="J246" s="324">
        <f>市町村別自殺者集計表!AP140</f>
        <v>8</v>
      </c>
      <c r="K246" s="325">
        <f>市町村別自殺者集計表!AQ140</f>
        <v>0</v>
      </c>
      <c r="R246" s="459"/>
      <c r="S246" s="438" t="s">
        <v>557</v>
      </c>
      <c r="T246" s="438">
        <f>IF(V1=50,旧年度集計!C44,T95)</f>
        <v>814</v>
      </c>
      <c r="U246" s="462">
        <f>IF($V$3=50,旧年度集計!D44,AK440)</f>
        <v>507</v>
      </c>
      <c r="V246" s="440">
        <f>IF($V$3=50,旧年度集計!E44,AL440)</f>
        <v>3</v>
      </c>
      <c r="W246" s="440">
        <f>IF($V$3=50,旧年度集計!F44,AM440)</f>
        <v>37</v>
      </c>
      <c r="X246" s="440">
        <f>IF($V$3=50,旧年度集計!G44,AN440)</f>
        <v>140</v>
      </c>
      <c r="Y246" s="439">
        <f>IF($V$3=50,旧年度集計!H44,AO440)</f>
        <v>36</v>
      </c>
      <c r="Z246" s="440">
        <f>IF($V$3=50,旧年度集計!I44,AP440)</f>
        <v>91</v>
      </c>
      <c r="AA246" s="463">
        <f>IF($V$3=50,旧年度集計!J44,AQ440)</f>
        <v>0</v>
      </c>
      <c r="AC246" s="152">
        <f>SUM(U246:AA246)</f>
        <v>814</v>
      </c>
    </row>
    <row r="247" spans="2:29" ht="14.25" thickBot="1" x14ac:dyDescent="0.2">
      <c r="B247" s="529" t="s">
        <v>445</v>
      </c>
      <c r="C247" s="340" t="s">
        <v>457</v>
      </c>
      <c r="D247" s="282">
        <f t="shared" si="17"/>
        <v>49</v>
      </c>
      <c r="E247" s="282">
        <f>市町村別自殺者集計表!AK141</f>
        <v>28</v>
      </c>
      <c r="F247" s="282">
        <f>市町村別自殺者集計表!AL141</f>
        <v>0</v>
      </c>
      <c r="G247" s="282">
        <f>市町村別自殺者集計表!AM141</f>
        <v>2</v>
      </c>
      <c r="H247" s="282">
        <f>市町村別自殺者集計表!AN141</f>
        <v>13</v>
      </c>
      <c r="I247" s="282">
        <f>市町村別自殺者集計表!AO141</f>
        <v>1</v>
      </c>
      <c r="J247" s="282">
        <f>市町村別自殺者集計表!AP141</f>
        <v>5</v>
      </c>
      <c r="K247" s="283">
        <f>市町村別自殺者集計表!AQ141</f>
        <v>0</v>
      </c>
      <c r="R247" s="459"/>
      <c r="S247" s="442" t="s">
        <v>558</v>
      </c>
      <c r="T247" s="442">
        <f>IF(V2=50,旧年度集計!C45,T96)</f>
        <v>461</v>
      </c>
      <c r="U247" s="464">
        <f>IF($V$3=50,旧年度集計!D45,AK441)</f>
        <v>225</v>
      </c>
      <c r="V247" s="445">
        <f>IF($V$3=50,旧年度集計!E45,AL441)</f>
        <v>19</v>
      </c>
      <c r="W247" s="445">
        <f>IF($V$3=50,旧年度集計!F45,AM441)</f>
        <v>8</v>
      </c>
      <c r="X247" s="445">
        <f>IF($V$3=50,旧年度集計!G45,AN441)</f>
        <v>131</v>
      </c>
      <c r="Y247" s="444">
        <f>IF($V$3=50,旧年度集計!H45,AO441)</f>
        <v>11</v>
      </c>
      <c r="Z247" s="445">
        <f>IF($V$3=50,旧年度集計!I45,AP441)</f>
        <v>67</v>
      </c>
      <c r="AA247" s="465">
        <f>IF($V$3=50,旧年度集計!J45,AQ441)</f>
        <v>0</v>
      </c>
      <c r="AC247" s="152">
        <f t="shared" ref="AC247:AC248" si="20">SUM(U247:AA247)</f>
        <v>461</v>
      </c>
    </row>
    <row r="248" spans="2:29" ht="14.25" thickTop="1" x14ac:dyDescent="0.15">
      <c r="B248" s="526"/>
      <c r="C248" s="341" t="s">
        <v>458</v>
      </c>
      <c r="D248" s="273">
        <f t="shared" si="17"/>
        <v>28</v>
      </c>
      <c r="E248" s="299">
        <f>市町村別自殺者集計表!AK142</f>
        <v>14</v>
      </c>
      <c r="F248" s="299">
        <f>市町村別自殺者集計表!AL142</f>
        <v>0</v>
      </c>
      <c r="G248" s="299">
        <f>市町村別自殺者集計表!AM142</f>
        <v>0</v>
      </c>
      <c r="H248" s="299">
        <f>市町村別自殺者集計表!AN142</f>
        <v>11</v>
      </c>
      <c r="I248" s="299">
        <f>市町村別自殺者集計表!AO142</f>
        <v>0</v>
      </c>
      <c r="J248" s="299">
        <f>市町村別自殺者集計表!AP142</f>
        <v>3</v>
      </c>
      <c r="K248" s="300">
        <f>市町村別自殺者集計表!AQ142</f>
        <v>0</v>
      </c>
      <c r="R248" s="459"/>
      <c r="S248" s="534" t="s">
        <v>24</v>
      </c>
      <c r="T248" s="448">
        <f>IF(V3=50,旧年度集計!C46,T97)</f>
        <v>1275</v>
      </c>
      <c r="U248" s="449">
        <f>IF($V$3=50,旧年度集計!D46,AK442)</f>
        <v>732</v>
      </c>
      <c r="V248" s="450">
        <f>IF($V$3=50,旧年度集計!E46,AL442)</f>
        <v>22</v>
      </c>
      <c r="W248" s="450">
        <f>IF($V$3=50,旧年度集計!F46,AM442)</f>
        <v>45</v>
      </c>
      <c r="X248" s="450">
        <f>IF($V$3=50,旧年度集計!G46,AN442)</f>
        <v>271</v>
      </c>
      <c r="Y248" s="450">
        <f>IF($V$3=50,旧年度集計!H46,AO442)</f>
        <v>47</v>
      </c>
      <c r="Z248" s="450">
        <f>IF($V$3=50,旧年度集計!I46,AP442)</f>
        <v>158</v>
      </c>
      <c r="AA248" s="466">
        <f>IF($V$3=50,旧年度集計!J46,AQ442)</f>
        <v>0</v>
      </c>
      <c r="AC248" s="152">
        <f t="shared" si="20"/>
        <v>1275</v>
      </c>
    </row>
    <row r="249" spans="2:29" ht="14.25" thickBot="1" x14ac:dyDescent="0.2">
      <c r="B249" s="528"/>
      <c r="C249" s="339" t="s">
        <v>447</v>
      </c>
      <c r="D249" s="277">
        <f t="shared" si="17"/>
        <v>77</v>
      </c>
      <c r="E249" s="324">
        <f>市町村別自殺者集計表!AK143</f>
        <v>42</v>
      </c>
      <c r="F249" s="324">
        <f>市町村別自殺者集計表!AL143</f>
        <v>0</v>
      </c>
      <c r="G249" s="324">
        <f>市町村別自殺者集計表!AM143</f>
        <v>2</v>
      </c>
      <c r="H249" s="324">
        <f>市町村別自殺者集計表!AN143</f>
        <v>24</v>
      </c>
      <c r="I249" s="324">
        <f>市町村別自殺者集計表!AO143</f>
        <v>1</v>
      </c>
      <c r="J249" s="324">
        <f>市町村別自殺者集計表!AP143</f>
        <v>8</v>
      </c>
      <c r="K249" s="325">
        <f>市町村別自殺者集計表!AQ143</f>
        <v>0</v>
      </c>
      <c r="R249" s="459"/>
      <c r="S249" s="535"/>
      <c r="T249" s="453"/>
      <c r="U249" s="454"/>
      <c r="V249" s="455"/>
      <c r="W249" s="455"/>
      <c r="X249" s="455"/>
      <c r="Y249" s="455"/>
      <c r="Z249" s="455"/>
      <c r="AA249" s="456"/>
    </row>
    <row r="250" spans="2:29" x14ac:dyDescent="0.15">
      <c r="B250" s="529" t="s">
        <v>446</v>
      </c>
      <c r="C250" s="340" t="s">
        <v>457</v>
      </c>
      <c r="D250" s="282">
        <f t="shared" si="17"/>
        <v>38</v>
      </c>
      <c r="E250" s="282">
        <f>市町村別自殺者集計表!AK144</f>
        <v>28</v>
      </c>
      <c r="F250" s="282">
        <f>市町村別自殺者集計表!AL144</f>
        <v>1</v>
      </c>
      <c r="G250" s="282">
        <f>市町村別自殺者集計表!AM144</f>
        <v>1</v>
      </c>
      <c r="H250" s="282">
        <f>市町村別自殺者集計表!AN144</f>
        <v>5</v>
      </c>
      <c r="I250" s="282">
        <f>市町村別自殺者集計表!AO144</f>
        <v>1</v>
      </c>
      <c r="J250" s="282">
        <f>市町村別自殺者集計表!AP144</f>
        <v>2</v>
      </c>
      <c r="K250" s="283">
        <f>市町村別自殺者集計表!AQ144</f>
        <v>0</v>
      </c>
    </row>
    <row r="251" spans="2:29" x14ac:dyDescent="0.15">
      <c r="B251" s="526"/>
      <c r="C251" s="341" t="s">
        <v>458</v>
      </c>
      <c r="D251" s="273">
        <f t="shared" si="17"/>
        <v>25</v>
      </c>
      <c r="E251" s="299">
        <f>市町村別自殺者集計表!AK145</f>
        <v>14</v>
      </c>
      <c r="F251" s="299">
        <f>市町村別自殺者集計表!AL145</f>
        <v>1</v>
      </c>
      <c r="G251" s="299">
        <f>市町村別自殺者集計表!AM145</f>
        <v>0</v>
      </c>
      <c r="H251" s="299">
        <f>市町村別自殺者集計表!AN145</f>
        <v>5</v>
      </c>
      <c r="I251" s="299">
        <f>市町村別自殺者集計表!AO145</f>
        <v>0</v>
      </c>
      <c r="J251" s="299">
        <f>市町村別自殺者集計表!AP145</f>
        <v>5</v>
      </c>
      <c r="K251" s="300">
        <f>市町村別自殺者集計表!AQ145</f>
        <v>0</v>
      </c>
    </row>
    <row r="252" spans="2:29" ht="14.25" thickBot="1" x14ac:dyDescent="0.2">
      <c r="B252" s="527"/>
      <c r="C252" s="339" t="s">
        <v>447</v>
      </c>
      <c r="D252" s="277">
        <f t="shared" si="17"/>
        <v>63</v>
      </c>
      <c r="E252" s="324">
        <f>市町村別自殺者集計表!AK146</f>
        <v>42</v>
      </c>
      <c r="F252" s="324">
        <f>市町村別自殺者集計表!AL146</f>
        <v>2</v>
      </c>
      <c r="G252" s="324">
        <f>市町村別自殺者集計表!AM146</f>
        <v>1</v>
      </c>
      <c r="H252" s="324">
        <f>市町村別自殺者集計表!AN146</f>
        <v>10</v>
      </c>
      <c r="I252" s="324">
        <f>市町村別自殺者集計表!AO146</f>
        <v>1</v>
      </c>
      <c r="J252" s="324">
        <f>市町村別自殺者集計表!AP146</f>
        <v>7</v>
      </c>
      <c r="K252" s="325">
        <f>市町村別自殺者集計表!AQ146</f>
        <v>0</v>
      </c>
    </row>
    <row r="253" spans="2:29" x14ac:dyDescent="0.15">
      <c r="B253" s="525" t="s">
        <v>447</v>
      </c>
      <c r="C253" s="342" t="str">
        <f>C169</f>
        <v>H30</v>
      </c>
      <c r="D253" s="296">
        <f>IF(V3=50,T248,"")</f>
        <v>1275</v>
      </c>
      <c r="E253" s="296">
        <f>IF($V$3=50,U248,"")</f>
        <v>732</v>
      </c>
      <c r="F253" s="296">
        <f t="shared" ref="F253:K253" si="21">IF($V$3=50,V248,"")</f>
        <v>22</v>
      </c>
      <c r="G253" s="296">
        <f t="shared" si="21"/>
        <v>45</v>
      </c>
      <c r="H253" s="296">
        <f t="shared" si="21"/>
        <v>271</v>
      </c>
      <c r="I253" s="296">
        <f t="shared" si="21"/>
        <v>47</v>
      </c>
      <c r="J253" s="296">
        <f t="shared" si="21"/>
        <v>158</v>
      </c>
      <c r="K253" s="297">
        <f t="shared" si="21"/>
        <v>0</v>
      </c>
    </row>
    <row r="254" spans="2:29" ht="14.25" thickBot="1" x14ac:dyDescent="0.2">
      <c r="B254" s="526"/>
      <c r="C254" s="343" t="str">
        <f>C170</f>
        <v>R元</v>
      </c>
      <c r="D254" s="299">
        <f t="shared" ref="D254:K254" si="22">SUM(D219,D222,D225,D228,D231,D234,D237,D240,D243,D246,D249,D252)</f>
        <v>1231</v>
      </c>
      <c r="E254" s="299">
        <f t="shared" si="22"/>
        <v>723</v>
      </c>
      <c r="F254" s="299">
        <f t="shared" si="22"/>
        <v>25</v>
      </c>
      <c r="G254" s="299">
        <f t="shared" si="22"/>
        <v>48</v>
      </c>
      <c r="H254" s="299">
        <f t="shared" si="22"/>
        <v>258</v>
      </c>
      <c r="I254" s="299">
        <f t="shared" si="22"/>
        <v>55</v>
      </c>
      <c r="J254" s="299">
        <f t="shared" si="22"/>
        <v>122</v>
      </c>
      <c r="K254" s="300">
        <f t="shared" si="22"/>
        <v>0</v>
      </c>
    </row>
    <row r="255" spans="2:29" ht="14.25" thickBot="1" x14ac:dyDescent="0.2">
      <c r="B255" s="527"/>
      <c r="C255" s="344" t="s">
        <v>24</v>
      </c>
      <c r="D255" s="302">
        <f>SUM(D219,D222,D225,D228,D231,D234,D237,D240,D243,D246,D249,D252)</f>
        <v>1231</v>
      </c>
      <c r="E255" s="302">
        <f t="shared" ref="E255:K255" si="23">SUM(E219,E222,E225,E228,E231,E234,E237,E240,E243,E246,E249,E252)</f>
        <v>723</v>
      </c>
      <c r="F255" s="302">
        <f t="shared" si="23"/>
        <v>25</v>
      </c>
      <c r="G255" s="302">
        <f t="shared" si="23"/>
        <v>48</v>
      </c>
      <c r="H255" s="302">
        <f t="shared" si="23"/>
        <v>258</v>
      </c>
      <c r="I255" s="302">
        <f t="shared" si="23"/>
        <v>55</v>
      </c>
      <c r="J255" s="302">
        <f t="shared" si="23"/>
        <v>122</v>
      </c>
      <c r="K255" s="303">
        <f t="shared" si="23"/>
        <v>0</v>
      </c>
    </row>
    <row r="257" spans="2:19" ht="14.25" thickBot="1" x14ac:dyDescent="0.2">
      <c r="B257" s="332" t="s">
        <v>477</v>
      </c>
    </row>
    <row r="258" spans="2:19" ht="14.25" thickBot="1" x14ac:dyDescent="0.2">
      <c r="B258" s="237"/>
      <c r="C258" s="334"/>
      <c r="D258" s="241" t="s">
        <v>24</v>
      </c>
      <c r="E258" s="335" t="s">
        <v>25</v>
      </c>
      <c r="F258" s="241" t="s">
        <v>26</v>
      </c>
      <c r="G258" s="241" t="s">
        <v>27</v>
      </c>
      <c r="H258" s="241" t="s">
        <v>28</v>
      </c>
      <c r="I258" s="335" t="s">
        <v>29</v>
      </c>
      <c r="J258" s="241" t="s">
        <v>30</v>
      </c>
      <c r="K258" s="241" t="s">
        <v>31</v>
      </c>
      <c r="L258" s="241" t="s">
        <v>32</v>
      </c>
      <c r="M258" s="335" t="s">
        <v>33</v>
      </c>
      <c r="N258" s="241" t="s">
        <v>34</v>
      </c>
      <c r="O258" s="241" t="s">
        <v>478</v>
      </c>
      <c r="P258" s="241" t="s">
        <v>479</v>
      </c>
      <c r="Q258" s="345" t="s">
        <v>470</v>
      </c>
      <c r="R258" s="245"/>
    </row>
    <row r="259" spans="2:19" x14ac:dyDescent="0.15">
      <c r="B259" s="526" t="s">
        <v>56</v>
      </c>
      <c r="C259" s="337" t="s">
        <v>457</v>
      </c>
      <c r="D259" s="416">
        <f>D217</f>
        <v>68</v>
      </c>
      <c r="E259" s="313">
        <f>市町村別自殺者集計表!AR111</f>
        <v>2</v>
      </c>
      <c r="F259" s="249">
        <f>市町村別自殺者集計表!AS111</f>
        <v>2</v>
      </c>
      <c r="G259" s="249">
        <f>市町村別自殺者集計表!AT111</f>
        <v>4</v>
      </c>
      <c r="H259" s="249">
        <f>市町村別自殺者集計表!AU111</f>
        <v>8</v>
      </c>
      <c r="I259" s="313">
        <f>市町村別自殺者集計表!AV111</f>
        <v>4</v>
      </c>
      <c r="J259" s="249">
        <f>市町村別自殺者集計表!AW111</f>
        <v>3</v>
      </c>
      <c r="K259" s="249">
        <f>市町村別自殺者集計表!AX111</f>
        <v>7</v>
      </c>
      <c r="L259" s="249">
        <f>市町村別自殺者集計表!AY111</f>
        <v>4</v>
      </c>
      <c r="M259" s="313">
        <f>市町村別自殺者集計表!AZ111</f>
        <v>4</v>
      </c>
      <c r="N259" s="249">
        <f>市町村別自殺者集計表!BA111</f>
        <v>3</v>
      </c>
      <c r="O259" s="249">
        <f>市町村別自殺者集計表!BB111</f>
        <v>4</v>
      </c>
      <c r="P259" s="249">
        <f>市町村別自殺者集計表!BC111</f>
        <v>8</v>
      </c>
      <c r="Q259" s="314">
        <f>市町村別自殺者集計表!BD111</f>
        <v>15</v>
      </c>
      <c r="R259" s="420"/>
    </row>
    <row r="260" spans="2:19" x14ac:dyDescent="0.15">
      <c r="B260" s="526"/>
      <c r="C260" s="346" t="s">
        <v>458</v>
      </c>
      <c r="D260" s="347">
        <f t="shared" ref="D260:D294" si="24">D218</f>
        <v>36</v>
      </c>
      <c r="E260" s="347">
        <f>市町村別自殺者集計表!AR112</f>
        <v>5</v>
      </c>
      <c r="F260" s="347">
        <f>市町村別自殺者集計表!AS112</f>
        <v>2</v>
      </c>
      <c r="G260" s="347">
        <f>市町村別自殺者集計表!AT112</f>
        <v>2</v>
      </c>
      <c r="H260" s="347">
        <f>市町村別自殺者集計表!AU112</f>
        <v>1</v>
      </c>
      <c r="I260" s="347">
        <f>市町村別自殺者集計表!AV112</f>
        <v>1</v>
      </c>
      <c r="J260" s="347">
        <f>市町村別自殺者集計表!AW112</f>
        <v>4</v>
      </c>
      <c r="K260" s="347">
        <f>市町村別自殺者集計表!AX112</f>
        <v>6</v>
      </c>
      <c r="L260" s="347">
        <f>市町村別自殺者集計表!AY112</f>
        <v>3</v>
      </c>
      <c r="M260" s="347">
        <f>市町村別自殺者集計表!AZ112</f>
        <v>1</v>
      </c>
      <c r="N260" s="347">
        <f>市町村別自殺者集計表!BA112</f>
        <v>2</v>
      </c>
      <c r="O260" s="347">
        <f>市町村別自殺者集計表!BB112</f>
        <v>1</v>
      </c>
      <c r="P260" s="347">
        <f>市町村別自殺者集計表!BC112</f>
        <v>2</v>
      </c>
      <c r="Q260" s="348">
        <f>市町村別自殺者集計表!BD112</f>
        <v>6</v>
      </c>
      <c r="R260" s="421"/>
      <c r="S260" s="152" t="str">
        <f>IF($S$12="","",$S$12)</f>
        <v/>
      </c>
    </row>
    <row r="261" spans="2:19" x14ac:dyDescent="0.15">
      <c r="B261" s="528"/>
      <c r="C261" s="339" t="s">
        <v>447</v>
      </c>
      <c r="D261" s="349">
        <f t="shared" si="24"/>
        <v>104</v>
      </c>
      <c r="E261" s="350">
        <f>市町村別自殺者集計表!AR113</f>
        <v>7</v>
      </c>
      <c r="F261" s="349">
        <f>市町村別自殺者集計表!AS113</f>
        <v>4</v>
      </c>
      <c r="G261" s="349">
        <f>市町村別自殺者集計表!AT113</f>
        <v>6</v>
      </c>
      <c r="H261" s="349">
        <f>市町村別自殺者集計表!AU113</f>
        <v>9</v>
      </c>
      <c r="I261" s="349">
        <f>市町村別自殺者集計表!AV113</f>
        <v>5</v>
      </c>
      <c r="J261" s="349">
        <f>市町村別自殺者集計表!AW113</f>
        <v>7</v>
      </c>
      <c r="K261" s="349">
        <f>市町村別自殺者集計表!AX113</f>
        <v>13</v>
      </c>
      <c r="L261" s="349">
        <f>市町村別自殺者集計表!AY113</f>
        <v>7</v>
      </c>
      <c r="M261" s="349">
        <f>市町村別自殺者集計表!AZ113</f>
        <v>5</v>
      </c>
      <c r="N261" s="349">
        <f>市町村別自殺者集計表!BA113</f>
        <v>5</v>
      </c>
      <c r="O261" s="349">
        <f>市町村別自殺者集計表!BB113</f>
        <v>5</v>
      </c>
      <c r="P261" s="349">
        <f>市町村別自殺者集計表!BC113</f>
        <v>10</v>
      </c>
      <c r="Q261" s="351">
        <f>市町村別自殺者集計表!BD113</f>
        <v>21</v>
      </c>
      <c r="R261" s="422"/>
    </row>
    <row r="262" spans="2:19" x14ac:dyDescent="0.15">
      <c r="B262" s="529" t="s">
        <v>57</v>
      </c>
      <c r="C262" s="337" t="s">
        <v>457</v>
      </c>
      <c r="D262" s="249">
        <f t="shared" si="24"/>
        <v>67</v>
      </c>
      <c r="E262" s="313">
        <f>市町村別自殺者集計表!AR114</f>
        <v>4</v>
      </c>
      <c r="F262" s="249">
        <f>市町村別自殺者集計表!AS114</f>
        <v>2</v>
      </c>
      <c r="G262" s="249">
        <f>市町村別自殺者集計表!AT114</f>
        <v>5</v>
      </c>
      <c r="H262" s="249">
        <f>市町村別自殺者集計表!AU114</f>
        <v>2</v>
      </c>
      <c r="I262" s="313">
        <f>市町村別自殺者集計表!AV114</f>
        <v>6</v>
      </c>
      <c r="J262" s="249">
        <f>市町村別自殺者集計表!AW114</f>
        <v>8</v>
      </c>
      <c r="K262" s="249">
        <f>市町村別自殺者集計表!AX114</f>
        <v>3</v>
      </c>
      <c r="L262" s="249">
        <f>市町村別自殺者集計表!AY114</f>
        <v>14</v>
      </c>
      <c r="M262" s="313">
        <f>市町村別自殺者集計表!AZ114</f>
        <v>1</v>
      </c>
      <c r="N262" s="249">
        <f>市町村別自殺者集計表!BA114</f>
        <v>1</v>
      </c>
      <c r="O262" s="249">
        <f>市町村別自殺者集計表!BB114</f>
        <v>4</v>
      </c>
      <c r="P262" s="249">
        <f>市町村別自殺者集計表!BC114</f>
        <v>6</v>
      </c>
      <c r="Q262" s="314">
        <f>市町村別自殺者集計表!BD114</f>
        <v>11</v>
      </c>
      <c r="R262" s="420"/>
    </row>
    <row r="263" spans="2:19" x14ac:dyDescent="0.15">
      <c r="B263" s="526"/>
      <c r="C263" s="346" t="s">
        <v>458</v>
      </c>
      <c r="D263" s="347">
        <f t="shared" si="24"/>
        <v>34</v>
      </c>
      <c r="E263" s="347">
        <f>市町村別自殺者集計表!AR115</f>
        <v>3</v>
      </c>
      <c r="F263" s="347">
        <f>市町村別自殺者集計表!AS115</f>
        <v>2</v>
      </c>
      <c r="G263" s="347">
        <f>市町村別自殺者集計表!AT115</f>
        <v>3</v>
      </c>
      <c r="H263" s="347">
        <f>市町村別自殺者集計表!AU115</f>
        <v>2</v>
      </c>
      <c r="I263" s="347">
        <f>市町村別自殺者集計表!AV115</f>
        <v>4</v>
      </c>
      <c r="J263" s="347">
        <f>市町村別自殺者集計表!AW115</f>
        <v>4</v>
      </c>
      <c r="K263" s="347">
        <f>市町村別自殺者集計表!AX115</f>
        <v>2</v>
      </c>
      <c r="L263" s="347">
        <f>市町村別自殺者集計表!AY115</f>
        <v>5</v>
      </c>
      <c r="M263" s="347">
        <f>市町村別自殺者集計表!AZ115</f>
        <v>2</v>
      </c>
      <c r="N263" s="347">
        <f>市町村別自殺者集計表!BA115</f>
        <v>2</v>
      </c>
      <c r="O263" s="347">
        <f>市町村別自殺者集計表!BB115</f>
        <v>1</v>
      </c>
      <c r="P263" s="347">
        <f>市町村別自殺者集計表!BC115</f>
        <v>2</v>
      </c>
      <c r="Q263" s="348">
        <f>市町村別自殺者集計表!BD115</f>
        <v>2</v>
      </c>
      <c r="R263" s="421"/>
    </row>
    <row r="264" spans="2:19" x14ac:dyDescent="0.15">
      <c r="B264" s="528"/>
      <c r="C264" s="339" t="s">
        <v>447</v>
      </c>
      <c r="D264" s="349">
        <f t="shared" si="24"/>
        <v>101</v>
      </c>
      <c r="E264" s="350">
        <f>市町村別自殺者集計表!AR116</f>
        <v>7</v>
      </c>
      <c r="F264" s="349">
        <f>市町村別自殺者集計表!AS116</f>
        <v>4</v>
      </c>
      <c r="G264" s="349">
        <f>市町村別自殺者集計表!AT116</f>
        <v>8</v>
      </c>
      <c r="H264" s="349">
        <f>市町村別自殺者集計表!AU116</f>
        <v>4</v>
      </c>
      <c r="I264" s="349">
        <f>市町村別自殺者集計表!AV116</f>
        <v>10</v>
      </c>
      <c r="J264" s="349">
        <f>市町村別自殺者集計表!AW116</f>
        <v>12</v>
      </c>
      <c r="K264" s="349">
        <f>市町村別自殺者集計表!AX116</f>
        <v>5</v>
      </c>
      <c r="L264" s="349">
        <f>市町村別自殺者集計表!AY116</f>
        <v>19</v>
      </c>
      <c r="M264" s="349">
        <f>市町村別自殺者集計表!AZ116</f>
        <v>3</v>
      </c>
      <c r="N264" s="349">
        <f>市町村別自殺者集計表!BA116</f>
        <v>3</v>
      </c>
      <c r="O264" s="349">
        <f>市町村別自殺者集計表!BB116</f>
        <v>5</v>
      </c>
      <c r="P264" s="349">
        <f>市町村別自殺者集計表!BC116</f>
        <v>8</v>
      </c>
      <c r="Q264" s="351">
        <f>市町村別自殺者集計表!BD116</f>
        <v>13</v>
      </c>
      <c r="R264" s="422"/>
    </row>
    <row r="265" spans="2:19" x14ac:dyDescent="0.15">
      <c r="B265" s="529" t="s">
        <v>58</v>
      </c>
      <c r="C265" s="352" t="s">
        <v>457</v>
      </c>
      <c r="D265" s="353">
        <f t="shared" si="24"/>
        <v>82</v>
      </c>
      <c r="E265" s="354">
        <f>市町村別自殺者集計表!AR117</f>
        <v>4</v>
      </c>
      <c r="F265" s="353">
        <f>市町村別自殺者集計表!AS117</f>
        <v>7</v>
      </c>
      <c r="G265" s="353">
        <f>市町村別自殺者集計表!AT117</f>
        <v>2</v>
      </c>
      <c r="H265" s="353">
        <f>市町村別自殺者集計表!AU117</f>
        <v>5</v>
      </c>
      <c r="I265" s="354">
        <f>市町村別自殺者集計表!AV117</f>
        <v>7</v>
      </c>
      <c r="J265" s="353">
        <f>市町村別自殺者集計表!AW117</f>
        <v>3</v>
      </c>
      <c r="K265" s="353">
        <f>市町村別自殺者集計表!AX117</f>
        <v>7</v>
      </c>
      <c r="L265" s="353">
        <f>市町村別自殺者集計表!AY117</f>
        <v>9</v>
      </c>
      <c r="M265" s="354">
        <f>市町村別自殺者集計表!AZ117</f>
        <v>6</v>
      </c>
      <c r="N265" s="353">
        <f>市町村別自殺者集計表!BA117</f>
        <v>4</v>
      </c>
      <c r="O265" s="353">
        <f>市町村別自殺者集計表!BB117</f>
        <v>5</v>
      </c>
      <c r="P265" s="353">
        <f>市町村別自殺者集計表!BC117</f>
        <v>4</v>
      </c>
      <c r="Q265" s="355">
        <f>市町村別自殺者集計表!BD117</f>
        <v>19</v>
      </c>
      <c r="R265" s="423"/>
    </row>
    <row r="266" spans="2:19" x14ac:dyDescent="0.15">
      <c r="B266" s="526"/>
      <c r="C266" s="356" t="s">
        <v>458</v>
      </c>
      <c r="D266" s="357">
        <f t="shared" si="24"/>
        <v>36</v>
      </c>
      <c r="E266" s="357">
        <f>市町村別自殺者集計表!AR118</f>
        <v>3</v>
      </c>
      <c r="F266" s="357">
        <f>市町村別自殺者集計表!AS118</f>
        <v>4</v>
      </c>
      <c r="G266" s="357">
        <f>市町村別自殺者集計表!AT118</f>
        <v>1</v>
      </c>
      <c r="H266" s="357">
        <f>市町村別自殺者集計表!AU118</f>
        <v>3</v>
      </c>
      <c r="I266" s="357">
        <f>市町村別自殺者集計表!AV118</f>
        <v>1</v>
      </c>
      <c r="J266" s="357">
        <f>市町村別自殺者集計表!AW118</f>
        <v>5</v>
      </c>
      <c r="K266" s="357">
        <f>市町村別自殺者集計表!AX118</f>
        <v>0</v>
      </c>
      <c r="L266" s="357">
        <f>市町村別自殺者集計表!AY118</f>
        <v>3</v>
      </c>
      <c r="M266" s="357">
        <f>市町村別自殺者集計表!AZ118</f>
        <v>5</v>
      </c>
      <c r="N266" s="357">
        <f>市町村別自殺者集計表!BA118</f>
        <v>4</v>
      </c>
      <c r="O266" s="357">
        <f>市町村別自殺者集計表!BB118</f>
        <v>1</v>
      </c>
      <c r="P266" s="357">
        <f>市町村別自殺者集計表!BC118</f>
        <v>0</v>
      </c>
      <c r="Q266" s="358">
        <f>市町村別自殺者集計表!BD118</f>
        <v>6</v>
      </c>
      <c r="R266" s="424"/>
    </row>
    <row r="267" spans="2:19" x14ac:dyDescent="0.15">
      <c r="B267" s="528"/>
      <c r="C267" s="339" t="s">
        <v>447</v>
      </c>
      <c r="D267" s="359">
        <f t="shared" si="24"/>
        <v>118</v>
      </c>
      <c r="E267" s="360">
        <f>市町村別自殺者集計表!AR119</f>
        <v>7</v>
      </c>
      <c r="F267" s="359">
        <f>市町村別自殺者集計表!AS119</f>
        <v>11</v>
      </c>
      <c r="G267" s="359">
        <f>市町村別自殺者集計表!AT119</f>
        <v>3</v>
      </c>
      <c r="H267" s="359">
        <f>市町村別自殺者集計表!AU119</f>
        <v>8</v>
      </c>
      <c r="I267" s="359">
        <f>市町村別自殺者集計表!AV119</f>
        <v>8</v>
      </c>
      <c r="J267" s="359">
        <f>市町村別自殺者集計表!AW119</f>
        <v>8</v>
      </c>
      <c r="K267" s="359">
        <f>市町村別自殺者集計表!AX119</f>
        <v>7</v>
      </c>
      <c r="L267" s="359">
        <f>市町村別自殺者集計表!AY119</f>
        <v>12</v>
      </c>
      <c r="M267" s="359">
        <f>市町村別自殺者集計表!AZ119</f>
        <v>11</v>
      </c>
      <c r="N267" s="359">
        <f>市町村別自殺者集計表!BA119</f>
        <v>8</v>
      </c>
      <c r="O267" s="359">
        <f>市町村別自殺者集計表!BB119</f>
        <v>6</v>
      </c>
      <c r="P267" s="359">
        <f>市町村別自殺者集計表!BC119</f>
        <v>4</v>
      </c>
      <c r="Q267" s="361">
        <f>市町村別自殺者集計表!BD119</f>
        <v>25</v>
      </c>
      <c r="R267" s="425"/>
    </row>
    <row r="268" spans="2:19" x14ac:dyDescent="0.15">
      <c r="B268" s="529" t="s">
        <v>451</v>
      </c>
      <c r="C268" s="352" t="s">
        <v>457</v>
      </c>
      <c r="D268" s="353">
        <f t="shared" si="24"/>
        <v>68</v>
      </c>
      <c r="E268" s="354">
        <f>市町村別自殺者集計表!AR120</f>
        <v>6</v>
      </c>
      <c r="F268" s="353">
        <f>市町村別自殺者集計表!AS120</f>
        <v>2</v>
      </c>
      <c r="G268" s="353">
        <f>市町村別自殺者集計表!AT120</f>
        <v>5</v>
      </c>
      <c r="H268" s="353">
        <f>市町村別自殺者集計表!AU120</f>
        <v>4</v>
      </c>
      <c r="I268" s="354">
        <f>市町村別自殺者集計表!AV120</f>
        <v>5</v>
      </c>
      <c r="J268" s="353">
        <f>市町村別自殺者集計表!AW120</f>
        <v>7</v>
      </c>
      <c r="K268" s="353">
        <f>市町村別自殺者集計表!AX120</f>
        <v>6</v>
      </c>
      <c r="L268" s="353">
        <f>市町村別自殺者集計表!AY120</f>
        <v>7</v>
      </c>
      <c r="M268" s="354">
        <f>市町村別自殺者集計表!AZ120</f>
        <v>4</v>
      </c>
      <c r="N268" s="353">
        <f>市町村別自殺者集計表!BA120</f>
        <v>4</v>
      </c>
      <c r="O268" s="353">
        <f>市町村別自殺者集計表!BB120</f>
        <v>5</v>
      </c>
      <c r="P268" s="353">
        <f>市町村別自殺者集計表!BC120</f>
        <v>1</v>
      </c>
      <c r="Q268" s="355">
        <f>市町村別自殺者集計表!BD120</f>
        <v>12</v>
      </c>
      <c r="R268" s="423"/>
    </row>
    <row r="269" spans="2:19" x14ac:dyDescent="0.15">
      <c r="B269" s="526"/>
      <c r="C269" s="356" t="s">
        <v>458</v>
      </c>
      <c r="D269" s="357">
        <f t="shared" si="24"/>
        <v>34</v>
      </c>
      <c r="E269" s="357">
        <f>市町村別自殺者集計表!AR121</f>
        <v>3</v>
      </c>
      <c r="F269" s="357">
        <f>市町村別自殺者集計表!AS121</f>
        <v>2</v>
      </c>
      <c r="G269" s="357">
        <f>市町村別自殺者集計表!AT121</f>
        <v>0</v>
      </c>
      <c r="H269" s="357">
        <f>市町村別自殺者集計表!AU121</f>
        <v>1</v>
      </c>
      <c r="I269" s="357">
        <f>市町村別自殺者集計表!AV121</f>
        <v>1</v>
      </c>
      <c r="J269" s="357">
        <f>市町村別自殺者集計表!AW121</f>
        <v>2</v>
      </c>
      <c r="K269" s="357">
        <f>市町村別自殺者集計表!AX121</f>
        <v>1</v>
      </c>
      <c r="L269" s="357">
        <f>市町村別自殺者集計表!AY121</f>
        <v>8</v>
      </c>
      <c r="M269" s="357">
        <f>市町村別自殺者集計表!AZ121</f>
        <v>3</v>
      </c>
      <c r="N269" s="357">
        <f>市町村別自殺者集計表!BA121</f>
        <v>1</v>
      </c>
      <c r="O269" s="357">
        <f>市町村別自殺者集計表!BB121</f>
        <v>4</v>
      </c>
      <c r="P269" s="357">
        <f>市町村別自殺者集計表!BC121</f>
        <v>0</v>
      </c>
      <c r="Q269" s="358">
        <f>市町村別自殺者集計表!BD121</f>
        <v>8</v>
      </c>
      <c r="R269" s="424"/>
    </row>
    <row r="270" spans="2:19" x14ac:dyDescent="0.15">
      <c r="B270" s="528"/>
      <c r="C270" s="339" t="s">
        <v>447</v>
      </c>
      <c r="D270" s="359">
        <f t="shared" si="24"/>
        <v>102</v>
      </c>
      <c r="E270" s="360">
        <f>市町村別自殺者集計表!AR122</f>
        <v>9</v>
      </c>
      <c r="F270" s="359">
        <f>市町村別自殺者集計表!AS122</f>
        <v>4</v>
      </c>
      <c r="G270" s="359">
        <f>市町村別自殺者集計表!AT122</f>
        <v>5</v>
      </c>
      <c r="H270" s="359">
        <f>市町村別自殺者集計表!AU122</f>
        <v>5</v>
      </c>
      <c r="I270" s="359">
        <f>市町村別自殺者集計表!AV122</f>
        <v>6</v>
      </c>
      <c r="J270" s="359">
        <f>市町村別自殺者集計表!AW122</f>
        <v>9</v>
      </c>
      <c r="K270" s="359">
        <f>市町村別自殺者集計表!AX122</f>
        <v>7</v>
      </c>
      <c r="L270" s="359">
        <f>市町村別自殺者集計表!AY122</f>
        <v>15</v>
      </c>
      <c r="M270" s="359">
        <f>市町村別自殺者集計表!AZ122</f>
        <v>7</v>
      </c>
      <c r="N270" s="359">
        <f>市町村別自殺者集計表!BA122</f>
        <v>5</v>
      </c>
      <c r="O270" s="359">
        <f>市町村別自殺者集計表!BB122</f>
        <v>9</v>
      </c>
      <c r="P270" s="359">
        <f>市町村別自殺者集計表!BC122</f>
        <v>1</v>
      </c>
      <c r="Q270" s="361">
        <f>市町村別自殺者集計表!BD122</f>
        <v>20</v>
      </c>
      <c r="R270" s="425"/>
    </row>
    <row r="271" spans="2:19" x14ac:dyDescent="0.15">
      <c r="B271" s="529" t="s">
        <v>452</v>
      </c>
      <c r="C271" s="352" t="s">
        <v>457</v>
      </c>
      <c r="D271" s="353">
        <f t="shared" si="24"/>
        <v>82</v>
      </c>
      <c r="E271" s="354">
        <f>市町村別自殺者集計表!AR123</f>
        <v>10</v>
      </c>
      <c r="F271" s="353">
        <f>市町村別自殺者集計表!AS123</f>
        <v>10</v>
      </c>
      <c r="G271" s="353">
        <f>市町村別自殺者集計表!AT123</f>
        <v>4</v>
      </c>
      <c r="H271" s="353">
        <f>市町村別自殺者集計表!AU123</f>
        <v>7</v>
      </c>
      <c r="I271" s="354">
        <f>市町村別自殺者集計表!AV123</f>
        <v>5</v>
      </c>
      <c r="J271" s="353">
        <f>市町村別自殺者集計表!AW123</f>
        <v>6</v>
      </c>
      <c r="K271" s="353">
        <f>市町村別自殺者集計表!AX123</f>
        <v>3</v>
      </c>
      <c r="L271" s="353">
        <f>市町村別自殺者集計表!AY123</f>
        <v>8</v>
      </c>
      <c r="M271" s="354">
        <f>市町村別自殺者集計表!AZ123</f>
        <v>4</v>
      </c>
      <c r="N271" s="353">
        <f>市町村別自殺者集計表!BA123</f>
        <v>2</v>
      </c>
      <c r="O271" s="353">
        <f>市町村別自殺者集計表!BB123</f>
        <v>8</v>
      </c>
      <c r="P271" s="353">
        <f>市町村別自殺者集計表!BC123</f>
        <v>1</v>
      </c>
      <c r="Q271" s="355">
        <f>市町村別自殺者集計表!BD123</f>
        <v>14</v>
      </c>
      <c r="R271" s="423"/>
    </row>
    <row r="272" spans="2:19" x14ac:dyDescent="0.15">
      <c r="B272" s="526"/>
      <c r="C272" s="356" t="s">
        <v>458</v>
      </c>
      <c r="D272" s="357">
        <f t="shared" si="24"/>
        <v>41</v>
      </c>
      <c r="E272" s="357">
        <f>市町村別自殺者集計表!AR124</f>
        <v>0</v>
      </c>
      <c r="F272" s="357">
        <f>市町村別自殺者集計表!AS124</f>
        <v>3</v>
      </c>
      <c r="G272" s="357">
        <f>市町村別自殺者集計表!AT124</f>
        <v>5</v>
      </c>
      <c r="H272" s="357">
        <f>市町村別自殺者集計表!AU124</f>
        <v>2</v>
      </c>
      <c r="I272" s="357">
        <f>市町村別自殺者集計表!AV124</f>
        <v>1</v>
      </c>
      <c r="J272" s="357">
        <f>市町村別自殺者集計表!AW124</f>
        <v>3</v>
      </c>
      <c r="K272" s="357">
        <f>市町村別自殺者集計表!AX124</f>
        <v>2</v>
      </c>
      <c r="L272" s="357">
        <f>市町村別自殺者集計表!AY124</f>
        <v>7</v>
      </c>
      <c r="M272" s="357">
        <f>市町村別自殺者集計表!AZ124</f>
        <v>1</v>
      </c>
      <c r="N272" s="357">
        <f>市町村別自殺者集計表!BA124</f>
        <v>4</v>
      </c>
      <c r="O272" s="357">
        <f>市町村別自殺者集計表!BB124</f>
        <v>2</v>
      </c>
      <c r="P272" s="357">
        <f>市町村別自殺者集計表!BC124</f>
        <v>2</v>
      </c>
      <c r="Q272" s="358">
        <f>市町村別自殺者集計表!BD124</f>
        <v>9</v>
      </c>
      <c r="R272" s="424"/>
    </row>
    <row r="273" spans="2:33" x14ac:dyDescent="0.15">
      <c r="B273" s="528"/>
      <c r="C273" s="339" t="s">
        <v>447</v>
      </c>
      <c r="D273" s="359">
        <f t="shared" si="24"/>
        <v>123</v>
      </c>
      <c r="E273" s="360">
        <f>市町村別自殺者集計表!AR125</f>
        <v>10</v>
      </c>
      <c r="F273" s="359">
        <f>市町村別自殺者集計表!AS125</f>
        <v>13</v>
      </c>
      <c r="G273" s="359">
        <f>市町村別自殺者集計表!AT125</f>
        <v>9</v>
      </c>
      <c r="H273" s="359">
        <f>市町村別自殺者集計表!AU125</f>
        <v>9</v>
      </c>
      <c r="I273" s="359">
        <f>市町村別自殺者集計表!AV125</f>
        <v>6</v>
      </c>
      <c r="J273" s="359">
        <f>市町村別自殺者集計表!AW125</f>
        <v>9</v>
      </c>
      <c r="K273" s="359">
        <f>市町村別自殺者集計表!AX125</f>
        <v>5</v>
      </c>
      <c r="L273" s="359">
        <f>市町村別自殺者集計表!AY125</f>
        <v>15</v>
      </c>
      <c r="M273" s="359">
        <f>市町村別自殺者集計表!AZ125</f>
        <v>5</v>
      </c>
      <c r="N273" s="359">
        <f>市町村別自殺者集計表!BA125</f>
        <v>6</v>
      </c>
      <c r="O273" s="359">
        <f>市町村別自殺者集計表!BB125</f>
        <v>10</v>
      </c>
      <c r="P273" s="359">
        <f>市町村別自殺者集計表!BC125</f>
        <v>3</v>
      </c>
      <c r="Q273" s="361">
        <f>市町村別自殺者集計表!BD125</f>
        <v>23</v>
      </c>
      <c r="R273" s="425"/>
    </row>
    <row r="274" spans="2:33" x14ac:dyDescent="0.15">
      <c r="B274" s="529" t="s">
        <v>453</v>
      </c>
      <c r="C274" s="352" t="s">
        <v>457</v>
      </c>
      <c r="D274" s="353">
        <f t="shared" si="24"/>
        <v>83</v>
      </c>
      <c r="E274" s="354">
        <f>市町村別自殺者集計表!AR126</f>
        <v>8</v>
      </c>
      <c r="F274" s="353">
        <f>市町村別自殺者集計表!AS126</f>
        <v>8</v>
      </c>
      <c r="G274" s="353">
        <f>市町村別自殺者集計表!AT126</f>
        <v>3</v>
      </c>
      <c r="H274" s="353">
        <f>市町村別自殺者集計表!AU126</f>
        <v>4</v>
      </c>
      <c r="I274" s="354">
        <f>市町村別自殺者集計表!AV126</f>
        <v>7</v>
      </c>
      <c r="J274" s="353">
        <f>市町村別自殺者集計表!AW126</f>
        <v>7</v>
      </c>
      <c r="K274" s="353">
        <f>市町村別自殺者集計表!AX126</f>
        <v>4</v>
      </c>
      <c r="L274" s="353">
        <f>市町村別自殺者集計表!AY126</f>
        <v>8</v>
      </c>
      <c r="M274" s="354">
        <f>市町村別自殺者集計表!AZ126</f>
        <v>3</v>
      </c>
      <c r="N274" s="353">
        <f>市町村別自殺者集計表!BA126</f>
        <v>4</v>
      </c>
      <c r="O274" s="353">
        <f>市町村別自殺者集計表!BB126</f>
        <v>7</v>
      </c>
      <c r="P274" s="353">
        <f>市町村別自殺者集計表!BC126</f>
        <v>4</v>
      </c>
      <c r="Q274" s="355">
        <f>市町村別自殺者集計表!BD126</f>
        <v>16</v>
      </c>
      <c r="R274" s="423"/>
    </row>
    <row r="275" spans="2:33" x14ac:dyDescent="0.15">
      <c r="B275" s="526"/>
      <c r="C275" s="356" t="s">
        <v>458</v>
      </c>
      <c r="D275" s="357">
        <f t="shared" si="24"/>
        <v>49</v>
      </c>
      <c r="E275" s="357">
        <f>市町村別自殺者集計表!AR127</f>
        <v>1</v>
      </c>
      <c r="F275" s="357">
        <f>市町村別自殺者集計表!AS127</f>
        <v>2</v>
      </c>
      <c r="G275" s="357">
        <f>市町村別自殺者集計表!AT127</f>
        <v>3</v>
      </c>
      <c r="H275" s="357">
        <f>市町村別自殺者集計表!AU127</f>
        <v>4</v>
      </c>
      <c r="I275" s="357">
        <f>市町村別自殺者集計表!AV127</f>
        <v>3</v>
      </c>
      <c r="J275" s="357">
        <f>市町村別自殺者集計表!AW127</f>
        <v>4</v>
      </c>
      <c r="K275" s="357">
        <f>市町村別自殺者集計表!AX127</f>
        <v>3</v>
      </c>
      <c r="L275" s="357">
        <f>市町村別自殺者集計表!AY127</f>
        <v>5</v>
      </c>
      <c r="M275" s="357">
        <f>市町村別自殺者集計表!AZ127</f>
        <v>6</v>
      </c>
      <c r="N275" s="357">
        <f>市町村別自殺者集計表!BA127</f>
        <v>4</v>
      </c>
      <c r="O275" s="357">
        <f>市町村別自殺者集計表!BB127</f>
        <v>3</v>
      </c>
      <c r="P275" s="357">
        <f>市町村別自殺者集計表!BC127</f>
        <v>3</v>
      </c>
      <c r="Q275" s="358">
        <f>市町村別自殺者集計表!BD127</f>
        <v>8</v>
      </c>
      <c r="R275" s="424"/>
    </row>
    <row r="276" spans="2:33" ht="14.25" thickBot="1" x14ac:dyDescent="0.2">
      <c r="B276" s="528"/>
      <c r="C276" s="339" t="s">
        <v>447</v>
      </c>
      <c r="D276" s="359">
        <f t="shared" si="24"/>
        <v>132</v>
      </c>
      <c r="E276" s="360">
        <f>市町村別自殺者集計表!AR128</f>
        <v>9</v>
      </c>
      <c r="F276" s="359">
        <f>市町村別自殺者集計表!AS128</f>
        <v>10</v>
      </c>
      <c r="G276" s="359">
        <f>市町村別自殺者集計表!AT128</f>
        <v>6</v>
      </c>
      <c r="H276" s="359">
        <f>市町村別自殺者集計表!AU128</f>
        <v>8</v>
      </c>
      <c r="I276" s="359">
        <f>市町村別自殺者集計表!AV128</f>
        <v>10</v>
      </c>
      <c r="J276" s="359">
        <f>市町村別自殺者集計表!AW128</f>
        <v>11</v>
      </c>
      <c r="K276" s="293">
        <f>市町村別自殺者集計表!AX128</f>
        <v>7</v>
      </c>
      <c r="L276" s="359">
        <f>市町村別自殺者集計表!AY128</f>
        <v>13</v>
      </c>
      <c r="M276" s="359">
        <f>市町村別自殺者集計表!AZ128</f>
        <v>9</v>
      </c>
      <c r="N276" s="359">
        <f>市町村別自殺者集計表!BA128</f>
        <v>8</v>
      </c>
      <c r="O276" s="359">
        <f>市町村別自殺者集計表!BB128</f>
        <v>10</v>
      </c>
      <c r="P276" s="359">
        <f>市町村別自殺者集計表!BC128</f>
        <v>7</v>
      </c>
      <c r="Q276" s="361">
        <f>市町村別自殺者集計表!BD128</f>
        <v>24</v>
      </c>
      <c r="R276" s="425"/>
    </row>
    <row r="277" spans="2:33" x14ac:dyDescent="0.15">
      <c r="B277" s="526" t="s">
        <v>441</v>
      </c>
      <c r="C277" s="337" t="s">
        <v>457</v>
      </c>
      <c r="D277" s="249">
        <f t="shared" si="24"/>
        <v>71</v>
      </c>
      <c r="E277" s="313">
        <f>市町村別自殺者集計表!AR129</f>
        <v>12</v>
      </c>
      <c r="F277" s="249">
        <f>市町村別自殺者集計表!AS129</f>
        <v>3</v>
      </c>
      <c r="G277" s="249">
        <f>市町村別自殺者集計表!AT129</f>
        <v>4</v>
      </c>
      <c r="H277" s="249">
        <f>市町村別自殺者集計表!AU129</f>
        <v>3</v>
      </c>
      <c r="I277" s="313">
        <f>市町村別自殺者集計表!AV129</f>
        <v>3</v>
      </c>
      <c r="J277" s="249">
        <f>市町村別自殺者集計表!AW129</f>
        <v>7</v>
      </c>
      <c r="K277" s="249">
        <f>市町村別自殺者集計表!AX129</f>
        <v>7</v>
      </c>
      <c r="L277" s="249">
        <f>市町村別自殺者集計表!AY129</f>
        <v>5</v>
      </c>
      <c r="M277" s="313">
        <f>市町村別自殺者集計表!AZ129</f>
        <v>1</v>
      </c>
      <c r="N277" s="249">
        <f>市町村別自殺者集計表!BA129</f>
        <v>5</v>
      </c>
      <c r="O277" s="249">
        <f>市町村別自殺者集計表!BB129</f>
        <v>2</v>
      </c>
      <c r="P277" s="249">
        <f>市町村別自殺者集計表!BC129</f>
        <v>4</v>
      </c>
      <c r="Q277" s="314">
        <f>市町村別自殺者集計表!BD129</f>
        <v>15</v>
      </c>
      <c r="R277" s="420"/>
    </row>
    <row r="278" spans="2:33" x14ac:dyDescent="0.15">
      <c r="B278" s="526"/>
      <c r="C278" s="346" t="s">
        <v>458</v>
      </c>
      <c r="D278" s="347">
        <f t="shared" si="24"/>
        <v>41</v>
      </c>
      <c r="E278" s="347">
        <f>市町村別自殺者集計表!AR130</f>
        <v>3</v>
      </c>
      <c r="F278" s="347">
        <f>市町村別自殺者集計表!AS130</f>
        <v>1</v>
      </c>
      <c r="G278" s="347">
        <f>市町村別自殺者集計表!AT130</f>
        <v>1</v>
      </c>
      <c r="H278" s="347">
        <f>市町村別自殺者集計表!AU130</f>
        <v>7</v>
      </c>
      <c r="I278" s="347">
        <f>市町村別自殺者集計表!AV130</f>
        <v>0</v>
      </c>
      <c r="J278" s="347">
        <f>市町村別自殺者集計表!AW130</f>
        <v>3</v>
      </c>
      <c r="K278" s="347">
        <f>市町村別自殺者集計表!AX130</f>
        <v>2</v>
      </c>
      <c r="L278" s="347">
        <f>市町村別自殺者集計表!AY130</f>
        <v>8</v>
      </c>
      <c r="M278" s="347">
        <f>市町村別自殺者集計表!AZ130</f>
        <v>3</v>
      </c>
      <c r="N278" s="347">
        <f>市町村別自殺者集計表!BA130</f>
        <v>2</v>
      </c>
      <c r="O278" s="347">
        <f>市町村別自殺者集計表!BB130</f>
        <v>3</v>
      </c>
      <c r="P278" s="347">
        <f>市町村別自殺者集計表!BC130</f>
        <v>2</v>
      </c>
      <c r="Q278" s="348">
        <f>市町村別自殺者集計表!BD130</f>
        <v>6</v>
      </c>
      <c r="R278" s="421"/>
    </row>
    <row r="279" spans="2:33" x14ac:dyDescent="0.15">
      <c r="B279" s="528"/>
      <c r="C279" s="339" t="s">
        <v>447</v>
      </c>
      <c r="D279" s="349">
        <f t="shared" si="24"/>
        <v>112</v>
      </c>
      <c r="E279" s="350">
        <f>市町村別自殺者集計表!AR131</f>
        <v>15</v>
      </c>
      <c r="F279" s="349">
        <f>市町村別自殺者集計表!AS131</f>
        <v>4</v>
      </c>
      <c r="G279" s="349">
        <f>市町村別自殺者集計表!AT131</f>
        <v>5</v>
      </c>
      <c r="H279" s="349">
        <f>市町村別自殺者集計表!AU131</f>
        <v>10</v>
      </c>
      <c r="I279" s="349">
        <f>市町村別自殺者集計表!AV131</f>
        <v>3</v>
      </c>
      <c r="J279" s="349">
        <f>市町村別自殺者集計表!AW131</f>
        <v>10</v>
      </c>
      <c r="K279" s="349">
        <f>市町村別自殺者集計表!AX131</f>
        <v>9</v>
      </c>
      <c r="L279" s="349">
        <f>市町村別自殺者集計表!AY131</f>
        <v>13</v>
      </c>
      <c r="M279" s="349">
        <f>市町村別自殺者集計表!AZ131</f>
        <v>4</v>
      </c>
      <c r="N279" s="349">
        <f>市町村別自殺者集計表!BA131</f>
        <v>7</v>
      </c>
      <c r="O279" s="349">
        <f>市町村別自殺者集計表!BB131</f>
        <v>5</v>
      </c>
      <c r="P279" s="349">
        <f>市町村別自殺者集計表!BC131</f>
        <v>6</v>
      </c>
      <c r="Q279" s="351">
        <f>市町村別自殺者集計表!BD131</f>
        <v>21</v>
      </c>
      <c r="R279" s="422"/>
    </row>
    <row r="280" spans="2:33" x14ac:dyDescent="0.15">
      <c r="B280" s="529" t="s">
        <v>442</v>
      </c>
      <c r="C280" s="337" t="s">
        <v>457</v>
      </c>
      <c r="D280" s="249">
        <f t="shared" si="24"/>
        <v>63</v>
      </c>
      <c r="E280" s="313">
        <f>市町村別自殺者集計表!AR132</f>
        <v>7</v>
      </c>
      <c r="F280" s="249">
        <f>市町村別自殺者集計表!AS132</f>
        <v>5</v>
      </c>
      <c r="G280" s="249">
        <f>市町村別自殺者集計表!AT132</f>
        <v>6</v>
      </c>
      <c r="H280" s="249">
        <f>市町村別自殺者集計表!AU132</f>
        <v>4</v>
      </c>
      <c r="I280" s="313">
        <f>市町村別自殺者集計表!AV132</f>
        <v>6</v>
      </c>
      <c r="J280" s="249">
        <f>市町村別自殺者集計表!AW132</f>
        <v>4</v>
      </c>
      <c r="K280" s="249">
        <f>市町村別自殺者集計表!AX132</f>
        <v>2</v>
      </c>
      <c r="L280" s="249">
        <f>市町村別自殺者集計表!AY132</f>
        <v>4</v>
      </c>
      <c r="M280" s="313">
        <f>市町村別自殺者集計表!AZ132</f>
        <v>5</v>
      </c>
      <c r="N280" s="249">
        <f>市町村別自殺者集計表!BA132</f>
        <v>1</v>
      </c>
      <c r="O280" s="249">
        <f>市町村別自殺者集計表!BB132</f>
        <v>5</v>
      </c>
      <c r="P280" s="249">
        <f>市町村別自殺者集計表!BC132</f>
        <v>1</v>
      </c>
      <c r="Q280" s="314">
        <f>市町村別自殺者集計表!BD132</f>
        <v>13</v>
      </c>
      <c r="R280" s="420"/>
    </row>
    <row r="281" spans="2:33" x14ac:dyDescent="0.15">
      <c r="B281" s="526"/>
      <c r="C281" s="346" t="s">
        <v>458</v>
      </c>
      <c r="D281" s="347">
        <f t="shared" si="24"/>
        <v>29</v>
      </c>
      <c r="E281" s="347">
        <f>市町村別自殺者集計表!AR133</f>
        <v>2</v>
      </c>
      <c r="F281" s="347">
        <f>市町村別自殺者集計表!AS133</f>
        <v>1</v>
      </c>
      <c r="G281" s="347">
        <f>市町村別自殺者集計表!AT133</f>
        <v>4</v>
      </c>
      <c r="H281" s="347">
        <f>市町村別自殺者集計表!AU133</f>
        <v>4</v>
      </c>
      <c r="I281" s="347">
        <f>市町村別自殺者集計表!AV133</f>
        <v>1</v>
      </c>
      <c r="J281" s="347">
        <f>市町村別自殺者集計表!AW133</f>
        <v>2</v>
      </c>
      <c r="K281" s="347">
        <f>市町村別自殺者集計表!AX133</f>
        <v>3</v>
      </c>
      <c r="L281" s="347">
        <f>市町村別自殺者集計表!AY133</f>
        <v>4</v>
      </c>
      <c r="M281" s="347">
        <f>市町村別自殺者集計表!AZ133</f>
        <v>1</v>
      </c>
      <c r="N281" s="347">
        <f>市町村別自殺者集計表!BA133</f>
        <v>1</v>
      </c>
      <c r="O281" s="347">
        <f>市町村別自殺者集計表!BB133</f>
        <v>0</v>
      </c>
      <c r="P281" s="347">
        <f>市町村別自殺者集計表!BC133</f>
        <v>0</v>
      </c>
      <c r="Q281" s="348">
        <f>市町村別自殺者集計表!BD133</f>
        <v>6</v>
      </c>
      <c r="R281" s="421"/>
    </row>
    <row r="282" spans="2:33" x14ac:dyDescent="0.15">
      <c r="B282" s="528"/>
      <c r="C282" s="339" t="s">
        <v>447</v>
      </c>
      <c r="D282" s="349">
        <f t="shared" si="24"/>
        <v>92</v>
      </c>
      <c r="E282" s="350">
        <f>市町村別自殺者集計表!AR134</f>
        <v>9</v>
      </c>
      <c r="F282" s="349">
        <f>市町村別自殺者集計表!AS134</f>
        <v>6</v>
      </c>
      <c r="G282" s="349">
        <f>市町村別自殺者集計表!AT134</f>
        <v>10</v>
      </c>
      <c r="H282" s="349">
        <f>市町村別自殺者集計表!AU134</f>
        <v>8</v>
      </c>
      <c r="I282" s="349">
        <f>市町村別自殺者集計表!AV134</f>
        <v>7</v>
      </c>
      <c r="J282" s="349">
        <f>市町村別自殺者集計表!AW134</f>
        <v>6</v>
      </c>
      <c r="K282" s="349">
        <f>市町村別自殺者集計表!AX134</f>
        <v>5</v>
      </c>
      <c r="L282" s="349">
        <f>市町村別自殺者集計表!AY134</f>
        <v>8</v>
      </c>
      <c r="M282" s="349">
        <f>市町村別自殺者集計表!AZ134</f>
        <v>6</v>
      </c>
      <c r="N282" s="349">
        <f>市町村別自殺者集計表!BA134</f>
        <v>2</v>
      </c>
      <c r="O282" s="349">
        <f>市町村別自殺者集計表!BB134</f>
        <v>5</v>
      </c>
      <c r="P282" s="349">
        <f>市町村別自殺者集計表!BC134</f>
        <v>1</v>
      </c>
      <c r="Q282" s="351">
        <f>市町村別自殺者集計表!BD134</f>
        <v>19</v>
      </c>
      <c r="R282" s="422"/>
    </row>
    <row r="283" spans="2:33" x14ac:dyDescent="0.15">
      <c r="B283" s="529" t="s">
        <v>443</v>
      </c>
      <c r="C283" s="352" t="s">
        <v>457</v>
      </c>
      <c r="D283" s="353">
        <f t="shared" si="24"/>
        <v>61</v>
      </c>
      <c r="E283" s="354">
        <f>市町村別自殺者集計表!AR135</f>
        <v>3</v>
      </c>
      <c r="F283" s="353">
        <f>市町村別自殺者集計表!AS135</f>
        <v>4</v>
      </c>
      <c r="G283" s="353">
        <f>市町村別自殺者集計表!AT135</f>
        <v>3</v>
      </c>
      <c r="H283" s="353">
        <f>市町村別自殺者集計表!AU135</f>
        <v>6</v>
      </c>
      <c r="I283" s="354">
        <f>市町村別自殺者集計表!AV135</f>
        <v>3</v>
      </c>
      <c r="J283" s="353">
        <f>市町村別自殺者集計表!AW135</f>
        <v>6</v>
      </c>
      <c r="K283" s="353">
        <f>市町村別自殺者集計表!AX135</f>
        <v>5</v>
      </c>
      <c r="L283" s="353">
        <f>市町村別自殺者集計表!AY135</f>
        <v>5</v>
      </c>
      <c r="M283" s="354">
        <f>市町村別自殺者集計表!AZ135</f>
        <v>4</v>
      </c>
      <c r="N283" s="353">
        <f>市町村別自殺者集計表!BA135</f>
        <v>2</v>
      </c>
      <c r="O283" s="353">
        <f>市町村別自殺者集計表!BB135</f>
        <v>4</v>
      </c>
      <c r="P283" s="353">
        <f>市町村別自殺者集計表!BC135</f>
        <v>2</v>
      </c>
      <c r="Q283" s="355">
        <f>市町村別自殺者集計表!BD135</f>
        <v>14</v>
      </c>
      <c r="R283" s="423"/>
    </row>
    <row r="284" spans="2:33" x14ac:dyDescent="0.15">
      <c r="B284" s="526"/>
      <c r="C284" s="356" t="s">
        <v>458</v>
      </c>
      <c r="D284" s="357">
        <f t="shared" si="24"/>
        <v>40</v>
      </c>
      <c r="E284" s="357">
        <f>市町村別自殺者集計表!AR136</f>
        <v>4</v>
      </c>
      <c r="F284" s="357">
        <f>市町村別自殺者集計表!AS136</f>
        <v>3</v>
      </c>
      <c r="G284" s="357">
        <f>市町村別自殺者集計表!AT136</f>
        <v>1</v>
      </c>
      <c r="H284" s="357">
        <f>市町村別自殺者集計表!AU136</f>
        <v>3</v>
      </c>
      <c r="I284" s="357">
        <f>市町村別自殺者集計表!AV136</f>
        <v>2</v>
      </c>
      <c r="J284" s="357">
        <f>市町村別自殺者集計表!AW136</f>
        <v>3</v>
      </c>
      <c r="K284" s="357">
        <f>市町村別自殺者集計表!AX136</f>
        <v>5</v>
      </c>
      <c r="L284" s="357">
        <f>市町村別自殺者集計表!AY136</f>
        <v>5</v>
      </c>
      <c r="M284" s="357">
        <f>市町村別自殺者集計表!AZ136</f>
        <v>3</v>
      </c>
      <c r="N284" s="357">
        <f>市町村別自殺者集計表!BA136</f>
        <v>3</v>
      </c>
      <c r="O284" s="357">
        <f>市町村別自殺者集計表!BB136</f>
        <v>1</v>
      </c>
      <c r="P284" s="357">
        <f>市町村別自殺者集計表!BC136</f>
        <v>0</v>
      </c>
      <c r="Q284" s="358">
        <f>市町村別自殺者集計表!BD136</f>
        <v>7</v>
      </c>
      <c r="R284" s="424"/>
    </row>
    <row r="285" spans="2:33" x14ac:dyDescent="0.15">
      <c r="B285" s="528"/>
      <c r="C285" s="339" t="s">
        <v>447</v>
      </c>
      <c r="D285" s="359">
        <f t="shared" si="24"/>
        <v>101</v>
      </c>
      <c r="E285" s="360">
        <f>市町村別自殺者集計表!AR137</f>
        <v>7</v>
      </c>
      <c r="F285" s="359">
        <f>市町村別自殺者集計表!AS137</f>
        <v>7</v>
      </c>
      <c r="G285" s="359">
        <f>市町村別自殺者集計表!AT137</f>
        <v>4</v>
      </c>
      <c r="H285" s="359">
        <f>市町村別自殺者集計表!AU137</f>
        <v>9</v>
      </c>
      <c r="I285" s="359">
        <f>市町村別自殺者集計表!AV137</f>
        <v>5</v>
      </c>
      <c r="J285" s="359">
        <f>市町村別自殺者集計表!AW137</f>
        <v>9</v>
      </c>
      <c r="K285" s="359">
        <f>市町村別自殺者集計表!AX137</f>
        <v>10</v>
      </c>
      <c r="L285" s="359">
        <f>市町村別自殺者集計表!AY137</f>
        <v>10</v>
      </c>
      <c r="M285" s="359">
        <f>市町村別自殺者集計表!AZ137</f>
        <v>7</v>
      </c>
      <c r="N285" s="359">
        <f>市町村別自殺者集計表!BA137</f>
        <v>5</v>
      </c>
      <c r="O285" s="359">
        <f>市町村別自殺者集計表!BB137</f>
        <v>5</v>
      </c>
      <c r="P285" s="359">
        <f>市町村別自殺者集計表!BC137</f>
        <v>2</v>
      </c>
      <c r="Q285" s="361">
        <f>市町村別自殺者集計表!BD137</f>
        <v>21</v>
      </c>
      <c r="R285" s="425"/>
    </row>
    <row r="286" spans="2:33" x14ac:dyDescent="0.15">
      <c r="B286" s="529" t="s">
        <v>444</v>
      </c>
      <c r="C286" s="352" t="s">
        <v>457</v>
      </c>
      <c r="D286" s="353">
        <f t="shared" si="24"/>
        <v>72</v>
      </c>
      <c r="E286" s="354">
        <f>市町村別自殺者集計表!AR138</f>
        <v>2</v>
      </c>
      <c r="F286" s="353">
        <f>市町村別自殺者集計表!AS138</f>
        <v>4</v>
      </c>
      <c r="G286" s="353">
        <f>市町村別自殺者集計表!AT138</f>
        <v>1</v>
      </c>
      <c r="H286" s="353">
        <f>市町村別自殺者集計表!AU138</f>
        <v>13</v>
      </c>
      <c r="I286" s="354">
        <f>市町村別自殺者集計表!AV138</f>
        <v>9</v>
      </c>
      <c r="J286" s="353">
        <f>市町村別自殺者集計表!AW138</f>
        <v>4</v>
      </c>
      <c r="K286" s="353">
        <f>市町村別自殺者集計表!AX138</f>
        <v>5</v>
      </c>
      <c r="L286" s="353">
        <f>市町村別自殺者集計表!AY138</f>
        <v>5</v>
      </c>
      <c r="M286" s="354">
        <f>市町村別自殺者集計表!AZ138</f>
        <v>5</v>
      </c>
      <c r="N286" s="353">
        <f>市町村別自殺者集計表!BA138</f>
        <v>5</v>
      </c>
      <c r="O286" s="353">
        <f>市町村別自殺者集計表!BB138</f>
        <v>6</v>
      </c>
      <c r="P286" s="353">
        <f>市町村別自殺者集計表!BC138</f>
        <v>2</v>
      </c>
      <c r="Q286" s="355">
        <f>市町村別自殺者集計表!BD138</f>
        <v>11</v>
      </c>
      <c r="R286" s="423"/>
      <c r="T286" s="152" t="s">
        <v>575</v>
      </c>
    </row>
    <row r="287" spans="2:33" x14ac:dyDescent="0.15">
      <c r="B287" s="526"/>
      <c r="C287" s="356" t="s">
        <v>458</v>
      </c>
      <c r="D287" s="357">
        <f t="shared" si="24"/>
        <v>34</v>
      </c>
      <c r="E287" s="357">
        <f>市町村別自殺者集計表!AR139</f>
        <v>4</v>
      </c>
      <c r="F287" s="357">
        <f>市町村別自殺者集計表!AS139</f>
        <v>3</v>
      </c>
      <c r="G287" s="357">
        <f>市町村別自殺者集計表!AT139</f>
        <v>2</v>
      </c>
      <c r="H287" s="357">
        <f>市町村別自殺者集計表!AU139</f>
        <v>1</v>
      </c>
      <c r="I287" s="357">
        <f>市町村別自殺者集計表!AV139</f>
        <v>1</v>
      </c>
      <c r="J287" s="357">
        <f>市町村別自殺者集計表!AW139</f>
        <v>2</v>
      </c>
      <c r="K287" s="357">
        <f>市町村別自殺者集計表!AX139</f>
        <v>4</v>
      </c>
      <c r="L287" s="357">
        <f>市町村別自殺者集計表!AY139</f>
        <v>1</v>
      </c>
      <c r="M287" s="357">
        <f>市町村別自殺者集計表!AZ139</f>
        <v>1</v>
      </c>
      <c r="N287" s="357">
        <f>市町村別自殺者集計表!BA139</f>
        <v>3</v>
      </c>
      <c r="O287" s="357">
        <f>市町村別自殺者集計表!BB139</f>
        <v>1</v>
      </c>
      <c r="P287" s="357">
        <f>市町村別自殺者集計表!BC139</f>
        <v>5</v>
      </c>
      <c r="Q287" s="358">
        <f>市町村別自殺者集計表!BD139</f>
        <v>6</v>
      </c>
      <c r="R287" s="424"/>
      <c r="S287" s="199"/>
      <c r="T287" s="199" t="s">
        <v>515</v>
      </c>
      <c r="U287" s="199" t="s">
        <v>516</v>
      </c>
      <c r="V287" s="199" t="s">
        <v>517</v>
      </c>
      <c r="W287" s="199" t="s">
        <v>518</v>
      </c>
      <c r="X287" s="199" t="s">
        <v>519</v>
      </c>
      <c r="Y287" s="199" t="s">
        <v>520</v>
      </c>
      <c r="Z287" s="199" t="s">
        <v>521</v>
      </c>
      <c r="AA287" s="199" t="s">
        <v>522</v>
      </c>
      <c r="AB287" s="199" t="s">
        <v>523</v>
      </c>
      <c r="AC287" s="199" t="s">
        <v>524</v>
      </c>
      <c r="AD287" s="199" t="s">
        <v>155</v>
      </c>
      <c r="AE287" s="199" t="s">
        <v>156</v>
      </c>
      <c r="AF287" s="199" t="s">
        <v>6</v>
      </c>
      <c r="AG287" s="489" t="s">
        <v>514</v>
      </c>
    </row>
    <row r="288" spans="2:33" x14ac:dyDescent="0.15">
      <c r="B288" s="528"/>
      <c r="C288" s="339" t="s">
        <v>447</v>
      </c>
      <c r="D288" s="359">
        <f t="shared" si="24"/>
        <v>106</v>
      </c>
      <c r="E288" s="360">
        <f>市町村別自殺者集計表!AR140</f>
        <v>6</v>
      </c>
      <c r="F288" s="359">
        <f>市町村別自殺者集計表!AS140</f>
        <v>7</v>
      </c>
      <c r="G288" s="359">
        <f>市町村別自殺者集計表!AT140</f>
        <v>3</v>
      </c>
      <c r="H288" s="359">
        <f>市町村別自殺者集計表!AU140</f>
        <v>14</v>
      </c>
      <c r="I288" s="359">
        <f>市町村別自殺者集計表!AV140</f>
        <v>10</v>
      </c>
      <c r="J288" s="359">
        <f>市町村別自殺者集計表!AW140</f>
        <v>6</v>
      </c>
      <c r="K288" s="359">
        <f>市町村別自殺者集計表!AX140</f>
        <v>9</v>
      </c>
      <c r="L288" s="359">
        <f>市町村別自殺者集計表!AY140</f>
        <v>6</v>
      </c>
      <c r="M288" s="359">
        <f>市町村別自殺者集計表!AZ140</f>
        <v>6</v>
      </c>
      <c r="N288" s="359">
        <f>市町村別自殺者集計表!BA140</f>
        <v>8</v>
      </c>
      <c r="O288" s="359">
        <f>市町村別自殺者集計表!BB140</f>
        <v>7</v>
      </c>
      <c r="P288" s="359">
        <f>市町村別自殺者集計表!BC140</f>
        <v>7</v>
      </c>
      <c r="Q288" s="361">
        <f>市町村別自殺者集計表!BD140</f>
        <v>17</v>
      </c>
      <c r="R288" s="425"/>
      <c r="S288" s="490" t="str">
        <f>S165</f>
        <v>H30</v>
      </c>
      <c r="T288" s="199">
        <f>U296</f>
        <v>100</v>
      </c>
      <c r="U288" s="199">
        <f t="shared" ref="U288:AF288" si="25">V296</f>
        <v>84</v>
      </c>
      <c r="V288" s="199">
        <f t="shared" si="25"/>
        <v>103</v>
      </c>
      <c r="W288" s="199">
        <f t="shared" si="25"/>
        <v>98</v>
      </c>
      <c r="X288" s="199">
        <f t="shared" si="25"/>
        <v>83</v>
      </c>
      <c r="Y288" s="199">
        <f t="shared" si="25"/>
        <v>109</v>
      </c>
      <c r="Z288" s="199">
        <f t="shared" si="25"/>
        <v>94</v>
      </c>
      <c r="AA288" s="199">
        <f t="shared" si="25"/>
        <v>115</v>
      </c>
      <c r="AB288" s="199">
        <f t="shared" si="25"/>
        <v>83</v>
      </c>
      <c r="AC288" s="199">
        <f t="shared" si="25"/>
        <v>63</v>
      </c>
      <c r="AD288" s="199">
        <f t="shared" si="25"/>
        <v>67</v>
      </c>
      <c r="AE288" s="199">
        <f t="shared" si="25"/>
        <v>64</v>
      </c>
      <c r="AF288" s="199">
        <f t="shared" si="25"/>
        <v>212</v>
      </c>
      <c r="AG288" s="199">
        <f>T296</f>
        <v>1275</v>
      </c>
    </row>
    <row r="289" spans="2:33" x14ac:dyDescent="0.15">
      <c r="B289" s="529" t="s">
        <v>445</v>
      </c>
      <c r="C289" s="352" t="s">
        <v>457</v>
      </c>
      <c r="D289" s="353">
        <f t="shared" si="24"/>
        <v>49</v>
      </c>
      <c r="E289" s="354">
        <f>市町村別自殺者集計表!AR141</f>
        <v>2</v>
      </c>
      <c r="F289" s="353">
        <f>市町村別自殺者集計表!AS141</f>
        <v>2</v>
      </c>
      <c r="G289" s="353">
        <f>市町村別自殺者集計表!AT141</f>
        <v>2</v>
      </c>
      <c r="H289" s="353">
        <f>市町村別自殺者集計表!AU141</f>
        <v>3</v>
      </c>
      <c r="I289" s="354">
        <f>市町村別自殺者集計表!AV141</f>
        <v>3</v>
      </c>
      <c r="J289" s="353">
        <f>市町村別自殺者集計表!AW141</f>
        <v>4</v>
      </c>
      <c r="K289" s="353">
        <f>市町村別自殺者集計表!AX141</f>
        <v>8</v>
      </c>
      <c r="L289" s="353">
        <f>市町村別自殺者集計表!AY141</f>
        <v>6</v>
      </c>
      <c r="M289" s="354">
        <f>市町村別自殺者集計表!AZ141</f>
        <v>4</v>
      </c>
      <c r="N289" s="353">
        <f>市町村別自殺者集計表!BA141</f>
        <v>1</v>
      </c>
      <c r="O289" s="353">
        <f>市町村別自殺者集計表!BB141</f>
        <v>2</v>
      </c>
      <c r="P289" s="353">
        <f>市町村別自殺者集計表!BC141</f>
        <v>2</v>
      </c>
      <c r="Q289" s="355">
        <f>市町村別自殺者集計表!BD141</f>
        <v>10</v>
      </c>
      <c r="R289" s="423"/>
      <c r="S289" s="490" t="str">
        <f>S166</f>
        <v>R元</v>
      </c>
      <c r="T289" s="199">
        <f>E297</f>
        <v>91</v>
      </c>
      <c r="U289" s="199">
        <f t="shared" ref="U289:AF289" si="26">F297</f>
        <v>78</v>
      </c>
      <c r="V289" s="199">
        <f t="shared" si="26"/>
        <v>68</v>
      </c>
      <c r="W289" s="199">
        <f t="shared" si="26"/>
        <v>92</v>
      </c>
      <c r="X289" s="199">
        <f t="shared" si="26"/>
        <v>77</v>
      </c>
      <c r="Y289" s="199">
        <f t="shared" si="26"/>
        <v>103</v>
      </c>
      <c r="Z289" s="199">
        <f t="shared" si="26"/>
        <v>90</v>
      </c>
      <c r="AA289" s="199">
        <f t="shared" si="26"/>
        <v>132</v>
      </c>
      <c r="AB289" s="199">
        <f t="shared" si="26"/>
        <v>74</v>
      </c>
      <c r="AC289" s="199">
        <f t="shared" si="26"/>
        <v>63</v>
      </c>
      <c r="AD289" s="199">
        <f t="shared" si="26"/>
        <v>72</v>
      </c>
      <c r="AE289" s="199">
        <f t="shared" si="26"/>
        <v>56</v>
      </c>
      <c r="AF289" s="199">
        <f t="shared" si="26"/>
        <v>235</v>
      </c>
      <c r="AG289" s="199">
        <f>D297</f>
        <v>1231</v>
      </c>
    </row>
    <row r="290" spans="2:33" x14ac:dyDescent="0.15">
      <c r="B290" s="526"/>
      <c r="C290" s="356" t="s">
        <v>458</v>
      </c>
      <c r="D290" s="357">
        <f t="shared" si="24"/>
        <v>28</v>
      </c>
      <c r="E290" s="357">
        <f>市町村別自殺者集計表!AR142</f>
        <v>0</v>
      </c>
      <c r="F290" s="357">
        <f>市町村別自殺者集計表!AS142</f>
        <v>2</v>
      </c>
      <c r="G290" s="357">
        <f>市町村別自殺者集計表!AT142</f>
        <v>5</v>
      </c>
      <c r="H290" s="357">
        <f>市町村別自殺者集計表!AU142</f>
        <v>1</v>
      </c>
      <c r="I290" s="357">
        <f>市町村別自殺者集計表!AV142</f>
        <v>2</v>
      </c>
      <c r="J290" s="357">
        <f>市町村別自殺者集計表!AW142</f>
        <v>6</v>
      </c>
      <c r="K290" s="357">
        <f>市町村別自殺者集計表!AX142</f>
        <v>1</v>
      </c>
      <c r="L290" s="357">
        <f>市町村別自殺者集計表!AY142</f>
        <v>2</v>
      </c>
      <c r="M290" s="357">
        <f>市町村別自殺者集計表!AZ142</f>
        <v>2</v>
      </c>
      <c r="N290" s="357">
        <f>市町村別自殺者集計表!BA142</f>
        <v>1</v>
      </c>
      <c r="O290" s="357">
        <f>市町村別自殺者集計表!BB142</f>
        <v>1</v>
      </c>
      <c r="P290" s="357">
        <f>市町村別自殺者集計表!BC142</f>
        <v>0</v>
      </c>
      <c r="Q290" s="358">
        <f>市町村別自殺者集計表!BD142</f>
        <v>5</v>
      </c>
      <c r="R290" s="424"/>
    </row>
    <row r="291" spans="2:33" x14ac:dyDescent="0.15">
      <c r="B291" s="528"/>
      <c r="C291" s="339" t="s">
        <v>447</v>
      </c>
      <c r="D291" s="359">
        <f t="shared" si="24"/>
        <v>77</v>
      </c>
      <c r="E291" s="360">
        <f>市町村別自殺者集計表!AR143</f>
        <v>2</v>
      </c>
      <c r="F291" s="359">
        <f>市町村別自殺者集計表!AS143</f>
        <v>4</v>
      </c>
      <c r="G291" s="359">
        <f>市町村別自殺者集計表!AT143</f>
        <v>7</v>
      </c>
      <c r="H291" s="359">
        <f>市町村別自殺者集計表!AU143</f>
        <v>4</v>
      </c>
      <c r="I291" s="359">
        <f>市町村別自殺者集計表!AV143</f>
        <v>5</v>
      </c>
      <c r="J291" s="359">
        <f>市町村別自殺者集計表!AW143</f>
        <v>10</v>
      </c>
      <c r="K291" s="359">
        <f>市町村別自殺者集計表!AX143</f>
        <v>9</v>
      </c>
      <c r="L291" s="359">
        <f>市町村別自殺者集計表!AY143</f>
        <v>8</v>
      </c>
      <c r="M291" s="359">
        <f>市町村別自殺者集計表!AZ143</f>
        <v>6</v>
      </c>
      <c r="N291" s="359">
        <f>市町村別自殺者集計表!BA143</f>
        <v>2</v>
      </c>
      <c r="O291" s="359">
        <f>市町村別自殺者集計表!BB143</f>
        <v>3</v>
      </c>
      <c r="P291" s="359">
        <f>市町村別自殺者集計表!BC143</f>
        <v>2</v>
      </c>
      <c r="Q291" s="361">
        <f>市町村別自殺者集計表!BD143</f>
        <v>15</v>
      </c>
      <c r="R291" s="425"/>
    </row>
    <row r="292" spans="2:33" ht="12.75" customHeight="1" x14ac:dyDescent="0.15">
      <c r="B292" s="529" t="s">
        <v>446</v>
      </c>
      <c r="C292" s="352" t="s">
        <v>457</v>
      </c>
      <c r="D292" s="353">
        <f t="shared" si="24"/>
        <v>38</v>
      </c>
      <c r="E292" s="354">
        <f>市町村別自殺者集計表!AR144</f>
        <v>2</v>
      </c>
      <c r="F292" s="353">
        <f>市町村別自殺者集計表!AS144</f>
        <v>1</v>
      </c>
      <c r="G292" s="353">
        <f>市町村別自殺者集計表!AT144</f>
        <v>1</v>
      </c>
      <c r="H292" s="353">
        <f>市町村別自殺者集計表!AU144</f>
        <v>2</v>
      </c>
      <c r="I292" s="354">
        <f>市町村別自殺者集計表!AV144</f>
        <v>1</v>
      </c>
      <c r="J292" s="353">
        <f>市町村別自殺者集計表!AW144</f>
        <v>4</v>
      </c>
      <c r="K292" s="353">
        <f>市町村別自殺者集計表!AX144</f>
        <v>2</v>
      </c>
      <c r="L292" s="353">
        <f>市町村別自殺者集計表!AY144</f>
        <v>4</v>
      </c>
      <c r="M292" s="354">
        <f>市町村別自殺者集計表!AZ144</f>
        <v>3</v>
      </c>
      <c r="N292" s="353">
        <f>市町村別自殺者集計表!BA144</f>
        <v>3</v>
      </c>
      <c r="O292" s="353">
        <f>市町村別自殺者集計表!BB144</f>
        <v>2</v>
      </c>
      <c r="P292" s="353">
        <f>市町村別自殺者集計表!BC144</f>
        <v>3</v>
      </c>
      <c r="Q292" s="355">
        <f>市町村別自殺者集計表!BD144</f>
        <v>10</v>
      </c>
      <c r="R292" s="423"/>
      <c r="S292" s="498" t="s">
        <v>571</v>
      </c>
      <c r="AG292" s="152" t="s">
        <v>513</v>
      </c>
    </row>
    <row r="293" spans="2:33" x14ac:dyDescent="0.15">
      <c r="B293" s="526"/>
      <c r="C293" s="356" t="s">
        <v>458</v>
      </c>
      <c r="D293" s="357">
        <f t="shared" si="24"/>
        <v>25</v>
      </c>
      <c r="E293" s="357">
        <f>市町村別自殺者集計表!AR145</f>
        <v>1</v>
      </c>
      <c r="F293" s="357">
        <f>市町村別自殺者集計表!AS145</f>
        <v>3</v>
      </c>
      <c r="G293" s="357">
        <f>市町村別自殺者集計表!AT145</f>
        <v>1</v>
      </c>
      <c r="H293" s="357">
        <f>市町村別自殺者集計表!AU145</f>
        <v>2</v>
      </c>
      <c r="I293" s="357">
        <f>市町村別自殺者集計表!AV145</f>
        <v>1</v>
      </c>
      <c r="J293" s="357">
        <f>市町村別自殺者集計表!AW145</f>
        <v>2</v>
      </c>
      <c r="K293" s="357">
        <f>市町村別自殺者集計表!AX145</f>
        <v>2</v>
      </c>
      <c r="L293" s="357">
        <f>市町村別自殺者集計表!AY145</f>
        <v>2</v>
      </c>
      <c r="M293" s="357">
        <f>市町村別自殺者集計表!AZ145</f>
        <v>2</v>
      </c>
      <c r="N293" s="357">
        <f>市町村別自殺者集計表!BA145</f>
        <v>1</v>
      </c>
      <c r="O293" s="357">
        <f>市町村別自殺者集計表!BB145</f>
        <v>0</v>
      </c>
      <c r="P293" s="357">
        <f>市町村別自殺者集計表!BC145</f>
        <v>2</v>
      </c>
      <c r="Q293" s="358">
        <f>市町村別自殺者集計表!BD145</f>
        <v>6</v>
      </c>
      <c r="R293" s="424"/>
      <c r="S293" s="199"/>
      <c r="T293" s="199" t="s">
        <v>514</v>
      </c>
      <c r="U293" s="199" t="s">
        <v>515</v>
      </c>
      <c r="V293" s="199" t="s">
        <v>516</v>
      </c>
      <c r="W293" s="199" t="s">
        <v>517</v>
      </c>
      <c r="X293" s="199" t="s">
        <v>518</v>
      </c>
      <c r="Y293" s="199" t="s">
        <v>519</v>
      </c>
      <c r="Z293" s="199" t="s">
        <v>520</v>
      </c>
      <c r="AA293" s="199" t="s">
        <v>521</v>
      </c>
      <c r="AB293" s="199" t="s">
        <v>522</v>
      </c>
      <c r="AC293" s="199" t="s">
        <v>523</v>
      </c>
      <c r="AD293" s="199" t="s">
        <v>524</v>
      </c>
      <c r="AE293" s="199" t="s">
        <v>155</v>
      </c>
      <c r="AF293" s="199" t="s">
        <v>156</v>
      </c>
      <c r="AG293" s="199" t="s">
        <v>6</v>
      </c>
    </row>
    <row r="294" spans="2:33" ht="14.25" thickBot="1" x14ac:dyDescent="0.2">
      <c r="B294" s="527"/>
      <c r="C294" s="339" t="s">
        <v>447</v>
      </c>
      <c r="D294" s="359">
        <f t="shared" si="24"/>
        <v>63</v>
      </c>
      <c r="E294" s="360">
        <f>市町村別自殺者集計表!AR146</f>
        <v>3</v>
      </c>
      <c r="F294" s="359">
        <f>市町村別自殺者集計表!AS146</f>
        <v>4</v>
      </c>
      <c r="G294" s="359">
        <f>市町村別自殺者集計表!AT146</f>
        <v>2</v>
      </c>
      <c r="H294" s="359">
        <f>市町村別自殺者集計表!AU146</f>
        <v>4</v>
      </c>
      <c r="I294" s="359">
        <f>市町村別自殺者集計表!AV146</f>
        <v>2</v>
      </c>
      <c r="J294" s="359">
        <f>市町村別自殺者集計表!AW146</f>
        <v>6</v>
      </c>
      <c r="K294" s="293">
        <f>市町村別自殺者集計表!AX146</f>
        <v>4</v>
      </c>
      <c r="L294" s="359">
        <f>市町村別自殺者集計表!AY146</f>
        <v>6</v>
      </c>
      <c r="M294" s="359">
        <f>市町村別自殺者集計表!AZ146</f>
        <v>5</v>
      </c>
      <c r="N294" s="359">
        <f>市町村別自殺者集計表!BA146</f>
        <v>4</v>
      </c>
      <c r="O294" s="359">
        <f>市町村別自殺者集計表!BB146</f>
        <v>2</v>
      </c>
      <c r="P294" s="359">
        <f>市町村別自殺者集計表!BC146</f>
        <v>5</v>
      </c>
      <c r="Q294" s="361">
        <f>市町村別自殺者集計表!BD146</f>
        <v>16</v>
      </c>
      <c r="R294" s="425"/>
      <c r="S294" s="199" t="s">
        <v>498</v>
      </c>
      <c r="T294" s="199">
        <f>IF($V$3=50,旧年度集計!C57,SUM(U294:AG294))</f>
        <v>814</v>
      </c>
      <c r="U294" s="199">
        <f>IF($V$3=50,旧年度集計!D57,AR440)</f>
        <v>73</v>
      </c>
      <c r="V294" s="199">
        <f>IF($V$3=50,旧年度集計!E57,AS440)</f>
        <v>51</v>
      </c>
      <c r="W294" s="199">
        <f>IF($V$3=50,旧年度集計!F57,AT440)</f>
        <v>67</v>
      </c>
      <c r="X294" s="199">
        <f>IF($V$3=50,旧年度集計!G57,AU440)</f>
        <v>55</v>
      </c>
      <c r="Y294" s="199">
        <f>IF($V$3=50,旧年度集計!H57,AV440)</f>
        <v>58</v>
      </c>
      <c r="Z294" s="199">
        <f>IF($V$3=50,旧年度集計!I57,AW440)</f>
        <v>76</v>
      </c>
      <c r="AA294" s="199">
        <f>IF($V$3=50,旧年度集計!J57,AX440)</f>
        <v>52</v>
      </c>
      <c r="AB294" s="199">
        <f>IF($V$3=50,旧年度集計!K57,AY440)</f>
        <v>69</v>
      </c>
      <c r="AC294" s="199">
        <f>IF($V$3=50,旧年度集計!L57,AZ440)</f>
        <v>48</v>
      </c>
      <c r="AD294" s="199">
        <f>IF($V$3=50,旧年度集計!M57,BA440)</f>
        <v>30</v>
      </c>
      <c r="AE294" s="199">
        <f>IF($V$3=50,旧年度集計!N57,BB440)</f>
        <v>39</v>
      </c>
      <c r="AF294" s="199">
        <f>IF($V$3=50,旧年度集計!O57,BC440)</f>
        <v>43</v>
      </c>
      <c r="AG294" s="199">
        <f>IF($V$3=50,旧年度集計!P57,BD440)</f>
        <v>153</v>
      </c>
    </row>
    <row r="295" spans="2:33" x14ac:dyDescent="0.15">
      <c r="B295" s="525" t="s">
        <v>447</v>
      </c>
      <c r="C295" s="342" t="s">
        <v>457</v>
      </c>
      <c r="D295" s="296">
        <f>SUM(D259,D262,D265,D268,D271,D274,D277,D280,D283,D286,D289,D292)</f>
        <v>804</v>
      </c>
      <c r="E295" s="296">
        <f t="shared" ref="E295:P297" si="27">SUM(E259,E262,E265,E268,E271,E274,E277,E280,E283,E286,E289,E292)</f>
        <v>62</v>
      </c>
      <c r="F295" s="296">
        <f t="shared" si="27"/>
        <v>50</v>
      </c>
      <c r="G295" s="296">
        <f t="shared" si="27"/>
        <v>40</v>
      </c>
      <c r="H295" s="296">
        <f t="shared" si="27"/>
        <v>61</v>
      </c>
      <c r="I295" s="296">
        <f t="shared" si="27"/>
        <v>59</v>
      </c>
      <c r="J295" s="296">
        <f t="shared" si="27"/>
        <v>63</v>
      </c>
      <c r="K295" s="296">
        <f t="shared" si="27"/>
        <v>59</v>
      </c>
      <c r="L295" s="296">
        <f t="shared" si="27"/>
        <v>79</v>
      </c>
      <c r="M295" s="296">
        <f t="shared" si="27"/>
        <v>44</v>
      </c>
      <c r="N295" s="296">
        <f t="shared" si="27"/>
        <v>35</v>
      </c>
      <c r="O295" s="296">
        <f t="shared" si="27"/>
        <v>54</v>
      </c>
      <c r="P295" s="296">
        <f t="shared" si="27"/>
        <v>38</v>
      </c>
      <c r="Q295" s="297">
        <f>SUM(Q259,Q262,Q265,Q268,Q271,Q274,Q277,Q280,Q283,Q286,Q289,Q292)</f>
        <v>160</v>
      </c>
      <c r="R295" s="426"/>
      <c r="S295" s="199" t="s">
        <v>499</v>
      </c>
      <c r="T295" s="199">
        <f>IF($V$3=50,旧年度集計!C58,SUM(U295:AG295))</f>
        <v>461</v>
      </c>
      <c r="U295" s="199">
        <f>IF($V$3=50,旧年度集計!D58,AR441)</f>
        <v>27</v>
      </c>
      <c r="V295" s="199">
        <f>IF($V$3=50,旧年度集計!E58,AS441)</f>
        <v>33</v>
      </c>
      <c r="W295" s="199">
        <f>IF($V$3=50,旧年度集計!F58,AT441)</f>
        <v>36</v>
      </c>
      <c r="X295" s="199">
        <f>IF($V$3=50,旧年度集計!G58,AU441)</f>
        <v>43</v>
      </c>
      <c r="Y295" s="199">
        <f>IF($V$3=50,旧年度集計!H58,AV441)</f>
        <v>25</v>
      </c>
      <c r="Z295" s="199">
        <f>IF($V$3=50,旧年度集計!I58,AW441)</f>
        <v>33</v>
      </c>
      <c r="AA295" s="199">
        <f>IF($V$3=50,旧年度集計!J58,AX441)</f>
        <v>42</v>
      </c>
      <c r="AB295" s="199">
        <f>IF($V$3=50,旧年度集計!K58,AY441)</f>
        <v>46</v>
      </c>
      <c r="AC295" s="199">
        <f>IF($V$3=50,旧年度集計!L58,AZ441)</f>
        <v>35</v>
      </c>
      <c r="AD295" s="199">
        <f>IF($V$3=50,旧年度集計!M58,BA441)</f>
        <v>33</v>
      </c>
      <c r="AE295" s="199">
        <f>IF($V$3=50,旧年度集計!N58,BB441)</f>
        <v>28</v>
      </c>
      <c r="AF295" s="199">
        <f>IF($V$3=50,旧年度集計!O58,BC441)</f>
        <v>21</v>
      </c>
      <c r="AG295" s="199">
        <f>IF($V$3=50,旧年度集計!P58,BD441)</f>
        <v>59</v>
      </c>
    </row>
    <row r="296" spans="2:33" ht="14.25" thickBot="1" x14ac:dyDescent="0.2">
      <c r="B296" s="526"/>
      <c r="C296" s="362" t="s">
        <v>458</v>
      </c>
      <c r="D296" s="363">
        <f>SUM(D260,D263,D266,D269,D272,D275,D278,D281,D284,D287,D290,D293)</f>
        <v>427</v>
      </c>
      <c r="E296" s="363">
        <f t="shared" si="27"/>
        <v>29</v>
      </c>
      <c r="F296" s="363">
        <f t="shared" si="27"/>
        <v>28</v>
      </c>
      <c r="G296" s="363">
        <f t="shared" si="27"/>
        <v>28</v>
      </c>
      <c r="H296" s="363">
        <f t="shared" si="27"/>
        <v>31</v>
      </c>
      <c r="I296" s="363">
        <f t="shared" si="27"/>
        <v>18</v>
      </c>
      <c r="J296" s="363">
        <f t="shared" si="27"/>
        <v>40</v>
      </c>
      <c r="K296" s="363">
        <f t="shared" si="27"/>
        <v>31</v>
      </c>
      <c r="L296" s="363">
        <f t="shared" si="27"/>
        <v>53</v>
      </c>
      <c r="M296" s="363">
        <f t="shared" si="27"/>
        <v>30</v>
      </c>
      <c r="N296" s="363">
        <f t="shared" si="27"/>
        <v>28</v>
      </c>
      <c r="O296" s="363">
        <f t="shared" si="27"/>
        <v>18</v>
      </c>
      <c r="P296" s="363">
        <f t="shared" si="27"/>
        <v>18</v>
      </c>
      <c r="Q296" s="364">
        <f>SUM(Q260,Q263,Q266,Q269,Q272,Q275,Q278,Q281,Q284,Q287,Q290,Q293)</f>
        <v>75</v>
      </c>
      <c r="R296" s="424"/>
      <c r="S296" s="199" t="s">
        <v>514</v>
      </c>
      <c r="T296" s="199">
        <f>IF($V$3=50,旧年度集計!C59,SUM(U296:AG296))</f>
        <v>1275</v>
      </c>
      <c r="U296" s="199">
        <f>IF($V$3=50,旧年度集計!D59,AR442)</f>
        <v>100</v>
      </c>
      <c r="V296" s="199">
        <f>IF($V$3=50,旧年度集計!E59,AS442)</f>
        <v>84</v>
      </c>
      <c r="W296" s="199">
        <f>IF($V$3=50,旧年度集計!F59,AT442)</f>
        <v>103</v>
      </c>
      <c r="X296" s="199">
        <f>IF($V$3=50,旧年度集計!G59,AU442)</f>
        <v>98</v>
      </c>
      <c r="Y296" s="199">
        <f>IF($V$3=50,旧年度集計!H59,AV442)</f>
        <v>83</v>
      </c>
      <c r="Z296" s="199">
        <f>IF($V$3=50,旧年度集計!I59,AW442)</f>
        <v>109</v>
      </c>
      <c r="AA296" s="199">
        <f>IF($V$3=50,旧年度集計!J59,AX442)</f>
        <v>94</v>
      </c>
      <c r="AB296" s="199">
        <f>IF($V$3=50,旧年度集計!K59,AY442)</f>
        <v>115</v>
      </c>
      <c r="AC296" s="199">
        <f>IF($V$3=50,旧年度集計!L59,AZ442)</f>
        <v>83</v>
      </c>
      <c r="AD296" s="199">
        <f>IF($V$3=50,旧年度集計!M59,BA442)</f>
        <v>63</v>
      </c>
      <c r="AE296" s="199">
        <f>IF($V$3=50,旧年度集計!N59,BB442)</f>
        <v>67</v>
      </c>
      <c r="AF296" s="199">
        <f>IF($V$3=50,旧年度集計!O59,BC442)</f>
        <v>64</v>
      </c>
      <c r="AG296" s="199">
        <f>IF($V$3=50,旧年度集計!P59,BD442)</f>
        <v>212</v>
      </c>
    </row>
    <row r="297" spans="2:33" ht="14.25" thickBot="1" x14ac:dyDescent="0.2">
      <c r="B297" s="527"/>
      <c r="C297" s="344" t="s">
        <v>24</v>
      </c>
      <c r="D297" s="365">
        <f>SUM(D261,D264,D267,D270,D273,D276,D279,D282,D285,D288,D291,D294)</f>
        <v>1231</v>
      </c>
      <c r="E297" s="365">
        <f t="shared" si="27"/>
        <v>91</v>
      </c>
      <c r="F297" s="365">
        <f t="shared" si="27"/>
        <v>78</v>
      </c>
      <c r="G297" s="365">
        <f t="shared" si="27"/>
        <v>68</v>
      </c>
      <c r="H297" s="365">
        <f t="shared" si="27"/>
        <v>92</v>
      </c>
      <c r="I297" s="365">
        <f t="shared" si="27"/>
        <v>77</v>
      </c>
      <c r="J297" s="365">
        <f t="shared" si="27"/>
        <v>103</v>
      </c>
      <c r="K297" s="365">
        <f t="shared" si="27"/>
        <v>90</v>
      </c>
      <c r="L297" s="365">
        <f t="shared" si="27"/>
        <v>132</v>
      </c>
      <c r="M297" s="365">
        <f t="shared" si="27"/>
        <v>74</v>
      </c>
      <c r="N297" s="365">
        <f t="shared" si="27"/>
        <v>63</v>
      </c>
      <c r="O297" s="365">
        <f t="shared" si="27"/>
        <v>72</v>
      </c>
      <c r="P297" s="365">
        <f t="shared" si="27"/>
        <v>56</v>
      </c>
      <c r="Q297" s="366">
        <f>SUM(Q261,Q264,Q267,Q270,Q273,Q276,Q279,Q282,Q285,Q288,Q291,Q294)</f>
        <v>235</v>
      </c>
      <c r="R297" s="425"/>
    </row>
    <row r="298" spans="2:33" ht="14.25" thickBot="1" x14ac:dyDescent="0.2">
      <c r="B298" s="332" t="s">
        <v>480</v>
      </c>
      <c r="C298" s="243"/>
      <c r="D298" s="243"/>
      <c r="E298" s="243"/>
      <c r="F298" s="243"/>
      <c r="G298" s="243"/>
      <c r="H298" s="243"/>
      <c r="I298" s="243"/>
      <c r="J298" s="243"/>
      <c r="K298" s="243"/>
      <c r="L298" s="243"/>
    </row>
    <row r="299" spans="2:33" ht="14.25" thickBot="1" x14ac:dyDescent="0.2">
      <c r="B299" s="367"/>
      <c r="C299" s="334"/>
      <c r="D299" s="241" t="s">
        <v>24</v>
      </c>
      <c r="E299" s="335" t="s">
        <v>35</v>
      </c>
      <c r="F299" s="241" t="s">
        <v>36</v>
      </c>
      <c r="G299" s="241" t="s">
        <v>37</v>
      </c>
      <c r="H299" s="241" t="s">
        <v>38</v>
      </c>
      <c r="I299" s="335" t="s">
        <v>39</v>
      </c>
      <c r="J299" s="241" t="s">
        <v>40</v>
      </c>
      <c r="K299" s="241" t="s">
        <v>41</v>
      </c>
      <c r="L299" s="345" t="s">
        <v>16</v>
      </c>
    </row>
    <row r="300" spans="2:33" x14ac:dyDescent="0.15">
      <c r="B300" s="526" t="s">
        <v>56</v>
      </c>
      <c r="C300" s="368" t="s">
        <v>481</v>
      </c>
      <c r="D300" s="417">
        <f>D259</f>
        <v>68</v>
      </c>
      <c r="E300" s="370">
        <f>市町村別自殺者集計表!BE111</f>
        <v>9</v>
      </c>
      <c r="F300" s="369">
        <f>市町村別自殺者集計表!BF111</f>
        <v>11</v>
      </c>
      <c r="G300" s="369">
        <f>市町村別自殺者集計表!BG111</f>
        <v>9</v>
      </c>
      <c r="H300" s="369">
        <f>市町村別自殺者集計表!BH111</f>
        <v>8</v>
      </c>
      <c r="I300" s="370">
        <f>市町村別自殺者集計表!BI111</f>
        <v>10</v>
      </c>
      <c r="J300" s="369">
        <f>市町村別自殺者集計表!BJ111</f>
        <v>8</v>
      </c>
      <c r="K300" s="369">
        <f>市町村別自殺者集計表!BK111</f>
        <v>12</v>
      </c>
      <c r="L300" s="371">
        <f>市町村別自殺者集計表!BL111</f>
        <v>1</v>
      </c>
    </row>
    <row r="301" spans="2:33" x14ac:dyDescent="0.15">
      <c r="B301" s="526"/>
      <c r="C301" s="346" t="s">
        <v>482</v>
      </c>
      <c r="D301" s="347">
        <f t="shared" ref="D301:D335" si="28">D260</f>
        <v>36</v>
      </c>
      <c r="E301" s="372">
        <f>市町村別自殺者集計表!BE112</f>
        <v>1</v>
      </c>
      <c r="F301" s="372">
        <f>市町村別自殺者集計表!BF112</f>
        <v>6</v>
      </c>
      <c r="G301" s="372">
        <f>市町村別自殺者集計表!BG112</f>
        <v>4</v>
      </c>
      <c r="H301" s="372">
        <f>市町村別自殺者集計表!BH112</f>
        <v>6</v>
      </c>
      <c r="I301" s="372">
        <f>市町村別自殺者集計表!BI112</f>
        <v>5</v>
      </c>
      <c r="J301" s="372">
        <f>市町村別自殺者集計表!BJ112</f>
        <v>7</v>
      </c>
      <c r="K301" s="372">
        <f>市町村別自殺者集計表!BK112</f>
        <v>6</v>
      </c>
      <c r="L301" s="373">
        <f>市町村別自殺者集計表!BL112</f>
        <v>1</v>
      </c>
    </row>
    <row r="302" spans="2:33" x14ac:dyDescent="0.15">
      <c r="B302" s="528"/>
      <c r="C302" s="339" t="s">
        <v>447</v>
      </c>
      <c r="D302" s="349">
        <f t="shared" si="28"/>
        <v>104</v>
      </c>
      <c r="E302" s="350">
        <f>市町村別自殺者集計表!BE113</f>
        <v>10</v>
      </c>
      <c r="F302" s="349">
        <f>市町村別自殺者集計表!BF113</f>
        <v>17</v>
      </c>
      <c r="G302" s="349">
        <f>市町村別自殺者集計表!BG113</f>
        <v>13</v>
      </c>
      <c r="H302" s="349">
        <f>市町村別自殺者集計表!BH113</f>
        <v>14</v>
      </c>
      <c r="I302" s="349">
        <f>市町村別自殺者集計表!BI113</f>
        <v>15</v>
      </c>
      <c r="J302" s="349">
        <f>市町村別自殺者集計表!BJ113</f>
        <v>15</v>
      </c>
      <c r="K302" s="349">
        <f>市町村別自殺者集計表!BK113</f>
        <v>18</v>
      </c>
      <c r="L302" s="351">
        <f>市町村別自殺者集計表!BL113</f>
        <v>2</v>
      </c>
    </row>
    <row r="303" spans="2:33" x14ac:dyDescent="0.15">
      <c r="B303" s="529" t="s">
        <v>57</v>
      </c>
      <c r="C303" s="368" t="s">
        <v>457</v>
      </c>
      <c r="D303" s="369">
        <f t="shared" si="28"/>
        <v>67</v>
      </c>
      <c r="E303" s="370">
        <f>市町村別自殺者集計表!BE114</f>
        <v>11</v>
      </c>
      <c r="F303" s="369">
        <f>市町村別自殺者集計表!BF114</f>
        <v>13</v>
      </c>
      <c r="G303" s="369">
        <f>市町村別自殺者集計表!BG114</f>
        <v>10</v>
      </c>
      <c r="H303" s="369">
        <f>市町村別自殺者集計表!BH114</f>
        <v>10</v>
      </c>
      <c r="I303" s="370">
        <f>市町村別自殺者集計表!BI114</f>
        <v>5</v>
      </c>
      <c r="J303" s="369">
        <f>市町村別自殺者集計表!BJ114</f>
        <v>8</v>
      </c>
      <c r="K303" s="369">
        <f>市町村別自殺者集計表!BK114</f>
        <v>8</v>
      </c>
      <c r="L303" s="371">
        <f>市町村別自殺者集計表!BL114</f>
        <v>2</v>
      </c>
    </row>
    <row r="304" spans="2:33" x14ac:dyDescent="0.15">
      <c r="B304" s="526"/>
      <c r="C304" s="346" t="s">
        <v>458</v>
      </c>
      <c r="D304" s="347">
        <f t="shared" si="28"/>
        <v>34</v>
      </c>
      <c r="E304" s="372">
        <f>市町村別自殺者集計表!BE115</f>
        <v>5</v>
      </c>
      <c r="F304" s="372">
        <f>市町村別自殺者集計表!BF115</f>
        <v>9</v>
      </c>
      <c r="G304" s="372">
        <f>市町村別自殺者集計表!BG115</f>
        <v>5</v>
      </c>
      <c r="H304" s="372">
        <f>市町村別自殺者集計表!BH115</f>
        <v>2</v>
      </c>
      <c r="I304" s="372">
        <f>市町村別自殺者集計表!BI115</f>
        <v>7</v>
      </c>
      <c r="J304" s="372">
        <f>市町村別自殺者集計表!BJ115</f>
        <v>2</v>
      </c>
      <c r="K304" s="372">
        <f>市町村別自殺者集計表!BK115</f>
        <v>4</v>
      </c>
      <c r="L304" s="373">
        <f>市町村別自殺者集計表!BL115</f>
        <v>0</v>
      </c>
    </row>
    <row r="305" spans="2:12" x14ac:dyDescent="0.15">
      <c r="B305" s="528"/>
      <c r="C305" s="339" t="s">
        <v>447</v>
      </c>
      <c r="D305" s="349">
        <f t="shared" si="28"/>
        <v>101</v>
      </c>
      <c r="E305" s="350">
        <f>市町村別自殺者集計表!BE116</f>
        <v>16</v>
      </c>
      <c r="F305" s="349">
        <f>市町村別自殺者集計表!BF116</f>
        <v>22</v>
      </c>
      <c r="G305" s="349">
        <f>市町村別自殺者集計表!BG116</f>
        <v>15</v>
      </c>
      <c r="H305" s="349">
        <f>市町村別自殺者集計表!BH116</f>
        <v>12</v>
      </c>
      <c r="I305" s="349">
        <f>市町村別自殺者集計表!BI116</f>
        <v>12</v>
      </c>
      <c r="J305" s="349">
        <f>市町村別自殺者集計表!BJ116</f>
        <v>10</v>
      </c>
      <c r="K305" s="349">
        <f>市町村別自殺者集計表!BK116</f>
        <v>12</v>
      </c>
      <c r="L305" s="351">
        <f>市町村別自殺者集計表!BL116</f>
        <v>2</v>
      </c>
    </row>
    <row r="306" spans="2:12" x14ac:dyDescent="0.15">
      <c r="B306" s="529" t="s">
        <v>58</v>
      </c>
      <c r="C306" s="352" t="s">
        <v>457</v>
      </c>
      <c r="D306" s="353">
        <f t="shared" si="28"/>
        <v>82</v>
      </c>
      <c r="E306" s="354">
        <f>市町村別自殺者集計表!BE117</f>
        <v>10</v>
      </c>
      <c r="F306" s="353">
        <f>市町村別自殺者集計表!BF117</f>
        <v>15</v>
      </c>
      <c r="G306" s="353">
        <f>市町村別自殺者集計表!BG117</f>
        <v>14</v>
      </c>
      <c r="H306" s="353">
        <f>市町村別自殺者集計表!BH117</f>
        <v>8</v>
      </c>
      <c r="I306" s="354">
        <f>市町村別自殺者集計表!BI117</f>
        <v>11</v>
      </c>
      <c r="J306" s="353">
        <f>市町村別自殺者集計表!BJ117</f>
        <v>10</v>
      </c>
      <c r="K306" s="353">
        <f>市町村別自殺者集計表!BK117</f>
        <v>13</v>
      </c>
      <c r="L306" s="355">
        <f>市町村別自殺者集計表!BL117</f>
        <v>1</v>
      </c>
    </row>
    <row r="307" spans="2:12" x14ac:dyDescent="0.15">
      <c r="B307" s="526"/>
      <c r="C307" s="356" t="s">
        <v>458</v>
      </c>
      <c r="D307" s="357">
        <f t="shared" si="28"/>
        <v>36</v>
      </c>
      <c r="E307" s="374">
        <f>市町村別自殺者集計表!BE118</f>
        <v>7</v>
      </c>
      <c r="F307" s="374">
        <f>市町村別自殺者集計表!BF118</f>
        <v>6</v>
      </c>
      <c r="G307" s="374">
        <f>市町村別自殺者集計表!BG118</f>
        <v>3</v>
      </c>
      <c r="H307" s="374">
        <f>市町村別自殺者集計表!BH118</f>
        <v>5</v>
      </c>
      <c r="I307" s="374">
        <f>市町村別自殺者集計表!BI118</f>
        <v>5</v>
      </c>
      <c r="J307" s="374">
        <f>市町村別自殺者集計表!BJ118</f>
        <v>8</v>
      </c>
      <c r="K307" s="374">
        <f>市町村別自殺者集計表!BK118</f>
        <v>2</v>
      </c>
      <c r="L307" s="375">
        <f>市町村別自殺者集計表!BL118</f>
        <v>0</v>
      </c>
    </row>
    <row r="308" spans="2:12" x14ac:dyDescent="0.15">
      <c r="B308" s="528"/>
      <c r="C308" s="339" t="s">
        <v>447</v>
      </c>
      <c r="D308" s="359">
        <f t="shared" si="28"/>
        <v>118</v>
      </c>
      <c r="E308" s="360">
        <f>市町村別自殺者集計表!BE119</f>
        <v>17</v>
      </c>
      <c r="F308" s="359">
        <f>市町村別自殺者集計表!BF119</f>
        <v>21</v>
      </c>
      <c r="G308" s="359">
        <f>市町村別自殺者集計表!BG119</f>
        <v>17</v>
      </c>
      <c r="H308" s="359">
        <f>市町村別自殺者集計表!BH119</f>
        <v>13</v>
      </c>
      <c r="I308" s="359">
        <f>市町村別自殺者集計表!BI119</f>
        <v>16</v>
      </c>
      <c r="J308" s="359">
        <f>市町村別自殺者集計表!BJ119</f>
        <v>18</v>
      </c>
      <c r="K308" s="359">
        <f>市町村別自殺者集計表!BK119</f>
        <v>15</v>
      </c>
      <c r="L308" s="361">
        <f>市町村別自殺者集計表!BL119</f>
        <v>1</v>
      </c>
    </row>
    <row r="309" spans="2:12" x14ac:dyDescent="0.15">
      <c r="B309" s="529" t="s">
        <v>451</v>
      </c>
      <c r="C309" s="352" t="s">
        <v>457</v>
      </c>
      <c r="D309" s="353">
        <f t="shared" si="28"/>
        <v>68</v>
      </c>
      <c r="E309" s="354">
        <f>市町村別自殺者集計表!BE120</f>
        <v>12</v>
      </c>
      <c r="F309" s="353">
        <f>市町村別自殺者集計表!BF120</f>
        <v>9</v>
      </c>
      <c r="G309" s="353">
        <f>市町村別自殺者集計表!BG120</f>
        <v>12</v>
      </c>
      <c r="H309" s="353">
        <f>市町村別自殺者集計表!BH120</f>
        <v>9</v>
      </c>
      <c r="I309" s="354">
        <f>市町村別自殺者集計表!BI120</f>
        <v>7</v>
      </c>
      <c r="J309" s="353">
        <f>市町村別自殺者集計表!BJ120</f>
        <v>6</v>
      </c>
      <c r="K309" s="353">
        <f>市町村別自殺者集計表!BK120</f>
        <v>13</v>
      </c>
      <c r="L309" s="355">
        <f>市町村別自殺者集計表!BL120</f>
        <v>0</v>
      </c>
    </row>
    <row r="310" spans="2:12" x14ac:dyDescent="0.15">
      <c r="B310" s="526"/>
      <c r="C310" s="356" t="s">
        <v>458</v>
      </c>
      <c r="D310" s="357">
        <f t="shared" si="28"/>
        <v>34</v>
      </c>
      <c r="E310" s="374">
        <f>市町村別自殺者集計表!BE121</f>
        <v>4</v>
      </c>
      <c r="F310" s="374">
        <f>市町村別自殺者集計表!BF121</f>
        <v>4</v>
      </c>
      <c r="G310" s="374">
        <f>市町村別自殺者集計表!BG121</f>
        <v>7</v>
      </c>
      <c r="H310" s="374">
        <f>市町村別自殺者集計表!BH121</f>
        <v>4</v>
      </c>
      <c r="I310" s="374">
        <f>市町村別自殺者集計表!BI121</f>
        <v>10</v>
      </c>
      <c r="J310" s="374">
        <f>市町村別自殺者集計表!BJ121</f>
        <v>2</v>
      </c>
      <c r="K310" s="374">
        <f>市町村別自殺者集計表!BK121</f>
        <v>1</v>
      </c>
      <c r="L310" s="375">
        <f>市町村別自殺者集計表!BL121</f>
        <v>2</v>
      </c>
    </row>
    <row r="311" spans="2:12" x14ac:dyDescent="0.15">
      <c r="B311" s="528"/>
      <c r="C311" s="339" t="s">
        <v>447</v>
      </c>
      <c r="D311" s="359">
        <f t="shared" si="28"/>
        <v>102</v>
      </c>
      <c r="E311" s="360">
        <f>市町村別自殺者集計表!BE122</f>
        <v>16</v>
      </c>
      <c r="F311" s="359">
        <f>市町村別自殺者集計表!BF122</f>
        <v>13</v>
      </c>
      <c r="G311" s="359">
        <f>市町村別自殺者集計表!BG122</f>
        <v>19</v>
      </c>
      <c r="H311" s="359">
        <f>市町村別自殺者集計表!BH122</f>
        <v>13</v>
      </c>
      <c r="I311" s="359">
        <f>市町村別自殺者集計表!BI122</f>
        <v>17</v>
      </c>
      <c r="J311" s="359">
        <f>市町村別自殺者集計表!BJ122</f>
        <v>8</v>
      </c>
      <c r="K311" s="359">
        <f>市町村別自殺者集計表!BK122</f>
        <v>14</v>
      </c>
      <c r="L311" s="361">
        <f>市町村別自殺者集計表!BL122</f>
        <v>2</v>
      </c>
    </row>
    <row r="312" spans="2:12" x14ac:dyDescent="0.15">
      <c r="B312" s="529" t="s">
        <v>452</v>
      </c>
      <c r="C312" s="352" t="s">
        <v>457</v>
      </c>
      <c r="D312" s="353">
        <f t="shared" si="28"/>
        <v>82</v>
      </c>
      <c r="E312" s="354">
        <f>市町村別自殺者集計表!BE123</f>
        <v>7</v>
      </c>
      <c r="F312" s="353">
        <f>市町村別自殺者集計表!BF123</f>
        <v>17</v>
      </c>
      <c r="G312" s="353">
        <f>市町村別自殺者集計表!BG123</f>
        <v>10</v>
      </c>
      <c r="H312" s="353">
        <f>市町村別自殺者集計表!BH123</f>
        <v>11</v>
      </c>
      <c r="I312" s="354">
        <f>市町村別自殺者集計表!BI123</f>
        <v>11</v>
      </c>
      <c r="J312" s="353">
        <f>市町村別自殺者集計表!BJ123</f>
        <v>15</v>
      </c>
      <c r="K312" s="353">
        <f>市町村別自殺者集計表!BK123</f>
        <v>9</v>
      </c>
      <c r="L312" s="355">
        <f>市町村別自殺者集計表!BL123</f>
        <v>2</v>
      </c>
    </row>
    <row r="313" spans="2:12" x14ac:dyDescent="0.15">
      <c r="B313" s="526"/>
      <c r="C313" s="356" t="s">
        <v>458</v>
      </c>
      <c r="D313" s="357">
        <f t="shared" si="28"/>
        <v>41</v>
      </c>
      <c r="E313" s="374">
        <f>市町村別自殺者集計表!BE124</f>
        <v>2</v>
      </c>
      <c r="F313" s="374">
        <f>市町村別自殺者集計表!BF124</f>
        <v>8</v>
      </c>
      <c r="G313" s="374">
        <f>市町村別自殺者集計表!BG124</f>
        <v>6</v>
      </c>
      <c r="H313" s="374">
        <f>市町村別自殺者集計表!BH124</f>
        <v>11</v>
      </c>
      <c r="I313" s="374">
        <f>市町村別自殺者集計表!BI124</f>
        <v>2</v>
      </c>
      <c r="J313" s="374">
        <f>市町村別自殺者集計表!BJ124</f>
        <v>7</v>
      </c>
      <c r="K313" s="374">
        <f>市町村別自殺者集計表!BK124</f>
        <v>3</v>
      </c>
      <c r="L313" s="375">
        <f>市町村別自殺者集計表!BL124</f>
        <v>2</v>
      </c>
    </row>
    <row r="314" spans="2:12" x14ac:dyDescent="0.15">
      <c r="B314" s="528"/>
      <c r="C314" s="339" t="s">
        <v>447</v>
      </c>
      <c r="D314" s="359">
        <f t="shared" si="28"/>
        <v>123</v>
      </c>
      <c r="E314" s="360">
        <f>市町村別自殺者集計表!BE125</f>
        <v>9</v>
      </c>
      <c r="F314" s="359">
        <f>市町村別自殺者集計表!BF125</f>
        <v>25</v>
      </c>
      <c r="G314" s="359">
        <f>市町村別自殺者集計表!BG125</f>
        <v>16</v>
      </c>
      <c r="H314" s="359">
        <f>市町村別自殺者集計表!BH125</f>
        <v>22</v>
      </c>
      <c r="I314" s="359">
        <f>市町村別自殺者集計表!BI125</f>
        <v>13</v>
      </c>
      <c r="J314" s="359">
        <f>市町村別自殺者集計表!BJ125</f>
        <v>22</v>
      </c>
      <c r="K314" s="359">
        <f>市町村別自殺者集計表!BK125</f>
        <v>12</v>
      </c>
      <c r="L314" s="361">
        <f>市町村別自殺者集計表!BL125</f>
        <v>4</v>
      </c>
    </row>
    <row r="315" spans="2:12" x14ac:dyDescent="0.15">
      <c r="B315" s="529" t="s">
        <v>453</v>
      </c>
      <c r="C315" s="352" t="s">
        <v>457</v>
      </c>
      <c r="D315" s="353">
        <f t="shared" si="28"/>
        <v>83</v>
      </c>
      <c r="E315" s="354">
        <f>市町村別自殺者集計表!BE126</f>
        <v>19</v>
      </c>
      <c r="F315" s="353">
        <f>市町村別自殺者集計表!BF126</f>
        <v>14</v>
      </c>
      <c r="G315" s="353">
        <f>市町村別自殺者集計表!BG126</f>
        <v>17</v>
      </c>
      <c r="H315" s="353">
        <f>市町村別自殺者集計表!BH126</f>
        <v>8</v>
      </c>
      <c r="I315" s="354">
        <f>市町村別自殺者集計表!BI126</f>
        <v>7</v>
      </c>
      <c r="J315" s="353">
        <f>市町村別自殺者集計表!BJ126</f>
        <v>7</v>
      </c>
      <c r="K315" s="353">
        <f>市町村別自殺者集計表!BK126</f>
        <v>8</v>
      </c>
      <c r="L315" s="355">
        <f>市町村別自殺者集計表!BL126</f>
        <v>3</v>
      </c>
    </row>
    <row r="316" spans="2:12" x14ac:dyDescent="0.15">
      <c r="B316" s="526"/>
      <c r="C316" s="356" t="s">
        <v>458</v>
      </c>
      <c r="D316" s="357">
        <f t="shared" si="28"/>
        <v>49</v>
      </c>
      <c r="E316" s="374">
        <f>市町村別自殺者集計表!BE127</f>
        <v>12</v>
      </c>
      <c r="F316" s="374">
        <f>市町村別自殺者集計表!BF127</f>
        <v>3</v>
      </c>
      <c r="G316" s="374">
        <f>市町村別自殺者集計表!BG127</f>
        <v>4</v>
      </c>
      <c r="H316" s="374">
        <f>市町村別自殺者集計表!BH127</f>
        <v>8</v>
      </c>
      <c r="I316" s="374">
        <f>市町村別自殺者集計表!BI127</f>
        <v>6</v>
      </c>
      <c r="J316" s="374">
        <f>市町村別自殺者集計表!BJ127</f>
        <v>5</v>
      </c>
      <c r="K316" s="374">
        <f>市町村別自殺者集計表!BK127</f>
        <v>11</v>
      </c>
      <c r="L316" s="375">
        <f>市町村別自殺者集計表!BL127</f>
        <v>0</v>
      </c>
    </row>
    <row r="317" spans="2:12" x14ac:dyDescent="0.15">
      <c r="B317" s="528"/>
      <c r="C317" s="376" t="s">
        <v>447</v>
      </c>
      <c r="D317" s="277">
        <f t="shared" si="28"/>
        <v>132</v>
      </c>
      <c r="E317" s="324">
        <f>市町村別自殺者集計表!BE128</f>
        <v>31</v>
      </c>
      <c r="F317" s="277">
        <f>市町村別自殺者集計表!BF128</f>
        <v>17</v>
      </c>
      <c r="G317" s="277">
        <f>市町村別自殺者集計表!BG128</f>
        <v>21</v>
      </c>
      <c r="H317" s="277">
        <f>市町村別自殺者集計表!BH128</f>
        <v>16</v>
      </c>
      <c r="I317" s="277">
        <f>市町村別自殺者集計表!BI128</f>
        <v>13</v>
      </c>
      <c r="J317" s="277">
        <f>市町村別自殺者集計表!BJ128</f>
        <v>12</v>
      </c>
      <c r="K317" s="277">
        <f>市町村別自殺者集計表!BK128</f>
        <v>19</v>
      </c>
      <c r="L317" s="278">
        <f>市町村別自殺者集計表!BL128</f>
        <v>3</v>
      </c>
    </row>
    <row r="318" spans="2:12" x14ac:dyDescent="0.15">
      <c r="B318" s="526" t="s">
        <v>441</v>
      </c>
      <c r="C318" s="368" t="s">
        <v>457</v>
      </c>
      <c r="D318" s="369">
        <f t="shared" si="28"/>
        <v>71</v>
      </c>
      <c r="E318" s="370">
        <f>市町村別自殺者集計表!BE129</f>
        <v>8</v>
      </c>
      <c r="F318" s="369">
        <f>市町村別自殺者集計表!BF129</f>
        <v>18</v>
      </c>
      <c r="G318" s="369">
        <f>市町村別自殺者集計表!BG129</f>
        <v>11</v>
      </c>
      <c r="H318" s="369">
        <f>市町村別自殺者集計表!BH129</f>
        <v>10</v>
      </c>
      <c r="I318" s="370">
        <f>市町村別自殺者集計表!BI129</f>
        <v>9</v>
      </c>
      <c r="J318" s="369">
        <f>市町村別自殺者集計表!BJ129</f>
        <v>7</v>
      </c>
      <c r="K318" s="369">
        <f>市町村別自殺者集計表!BK129</f>
        <v>6</v>
      </c>
      <c r="L318" s="371">
        <f>市町村別自殺者集計表!BL129</f>
        <v>2</v>
      </c>
    </row>
    <row r="319" spans="2:12" x14ac:dyDescent="0.15">
      <c r="B319" s="526"/>
      <c r="C319" s="346" t="s">
        <v>458</v>
      </c>
      <c r="D319" s="347">
        <f t="shared" si="28"/>
        <v>41</v>
      </c>
      <c r="E319" s="372">
        <f>市町村別自殺者集計表!BE130</f>
        <v>5</v>
      </c>
      <c r="F319" s="372">
        <f>市町村別自殺者集計表!BF130</f>
        <v>6</v>
      </c>
      <c r="G319" s="372">
        <f>市町村別自殺者集計表!BG130</f>
        <v>7</v>
      </c>
      <c r="H319" s="372">
        <f>市町村別自殺者集計表!BH130</f>
        <v>8</v>
      </c>
      <c r="I319" s="372">
        <f>市町村別自殺者集計表!BI130</f>
        <v>4</v>
      </c>
      <c r="J319" s="372">
        <f>市町村別自殺者集計表!BJ130</f>
        <v>6</v>
      </c>
      <c r="K319" s="372">
        <f>市町村別自殺者集計表!BK130</f>
        <v>4</v>
      </c>
      <c r="L319" s="373">
        <f>市町村別自殺者集計表!BL130</f>
        <v>1</v>
      </c>
    </row>
    <row r="320" spans="2:12" x14ac:dyDescent="0.15">
      <c r="B320" s="528"/>
      <c r="C320" s="339" t="s">
        <v>447</v>
      </c>
      <c r="D320" s="349">
        <f t="shared" si="28"/>
        <v>112</v>
      </c>
      <c r="E320" s="350">
        <f>市町村別自殺者集計表!BE131</f>
        <v>13</v>
      </c>
      <c r="F320" s="349">
        <f>市町村別自殺者集計表!BF131</f>
        <v>24</v>
      </c>
      <c r="G320" s="349">
        <f>市町村別自殺者集計表!BG131</f>
        <v>18</v>
      </c>
      <c r="H320" s="349">
        <f>市町村別自殺者集計表!BH131</f>
        <v>18</v>
      </c>
      <c r="I320" s="349">
        <f>市町村別自殺者集計表!BI131</f>
        <v>13</v>
      </c>
      <c r="J320" s="349">
        <f>市町村別自殺者集計表!BJ131</f>
        <v>13</v>
      </c>
      <c r="K320" s="349">
        <f>市町村別自殺者集計表!BK131</f>
        <v>10</v>
      </c>
      <c r="L320" s="351">
        <f>市町村別自殺者集計表!BL131</f>
        <v>3</v>
      </c>
    </row>
    <row r="321" spans="2:28" x14ac:dyDescent="0.15">
      <c r="B321" s="529" t="s">
        <v>442</v>
      </c>
      <c r="C321" s="368" t="s">
        <v>457</v>
      </c>
      <c r="D321" s="369">
        <f t="shared" si="28"/>
        <v>63</v>
      </c>
      <c r="E321" s="370">
        <f>市町村別自殺者集計表!BE132</f>
        <v>9</v>
      </c>
      <c r="F321" s="369">
        <f>市町村別自殺者集計表!BF132</f>
        <v>9</v>
      </c>
      <c r="G321" s="369">
        <f>市町村別自殺者集計表!BG132</f>
        <v>13</v>
      </c>
      <c r="H321" s="369">
        <f>市町村別自殺者集計表!BH132</f>
        <v>5</v>
      </c>
      <c r="I321" s="370">
        <f>市町村別自殺者集計表!BI132</f>
        <v>6</v>
      </c>
      <c r="J321" s="369">
        <f>市町村別自殺者集計表!BJ132</f>
        <v>8</v>
      </c>
      <c r="K321" s="369">
        <f>市町村別自殺者集計表!BK132</f>
        <v>11</v>
      </c>
      <c r="L321" s="371">
        <f>市町村別自殺者集計表!BL132</f>
        <v>2</v>
      </c>
    </row>
    <row r="322" spans="2:28" x14ac:dyDescent="0.15">
      <c r="B322" s="526"/>
      <c r="C322" s="346" t="s">
        <v>458</v>
      </c>
      <c r="D322" s="347">
        <f t="shared" si="28"/>
        <v>29</v>
      </c>
      <c r="E322" s="372">
        <f>市町村別自殺者集計表!BE133</f>
        <v>3</v>
      </c>
      <c r="F322" s="372">
        <f>市町村別自殺者集計表!BF133</f>
        <v>7</v>
      </c>
      <c r="G322" s="372">
        <f>市町村別自殺者集計表!BG133</f>
        <v>2</v>
      </c>
      <c r="H322" s="372">
        <f>市町村別自殺者集計表!BH133</f>
        <v>6</v>
      </c>
      <c r="I322" s="372">
        <f>市町村別自殺者集計表!BI133</f>
        <v>4</v>
      </c>
      <c r="J322" s="372">
        <f>市町村別自殺者集計表!BJ133</f>
        <v>3</v>
      </c>
      <c r="K322" s="372">
        <f>市町村別自殺者集計表!BK133</f>
        <v>4</v>
      </c>
      <c r="L322" s="373">
        <f>市町村別自殺者集計表!BL133</f>
        <v>0</v>
      </c>
    </row>
    <row r="323" spans="2:28" x14ac:dyDescent="0.15">
      <c r="B323" s="528"/>
      <c r="C323" s="339" t="s">
        <v>447</v>
      </c>
      <c r="D323" s="349">
        <f t="shared" si="28"/>
        <v>92</v>
      </c>
      <c r="E323" s="350">
        <f>市町村別自殺者集計表!BE134</f>
        <v>12</v>
      </c>
      <c r="F323" s="349">
        <f>市町村別自殺者集計表!BF134</f>
        <v>16</v>
      </c>
      <c r="G323" s="349">
        <f>市町村別自殺者集計表!BG134</f>
        <v>15</v>
      </c>
      <c r="H323" s="349">
        <f>市町村別自殺者集計表!BH134</f>
        <v>11</v>
      </c>
      <c r="I323" s="349">
        <f>市町村別自殺者集計表!BI134</f>
        <v>10</v>
      </c>
      <c r="J323" s="349">
        <f>市町村別自殺者集計表!BJ134</f>
        <v>11</v>
      </c>
      <c r="K323" s="349">
        <f>市町村別自殺者集計表!BK134</f>
        <v>15</v>
      </c>
      <c r="L323" s="351">
        <f>市町村別自殺者集計表!BL134</f>
        <v>2</v>
      </c>
    </row>
    <row r="324" spans="2:28" x14ac:dyDescent="0.15">
      <c r="B324" s="529" t="s">
        <v>443</v>
      </c>
      <c r="C324" s="352" t="s">
        <v>457</v>
      </c>
      <c r="D324" s="353">
        <f t="shared" si="28"/>
        <v>61</v>
      </c>
      <c r="E324" s="354">
        <f>市町村別自殺者集計表!BE135</f>
        <v>8</v>
      </c>
      <c r="F324" s="353">
        <f>市町村別自殺者集計表!BF135</f>
        <v>9</v>
      </c>
      <c r="G324" s="353">
        <f>市町村別自殺者集計表!BG135</f>
        <v>10</v>
      </c>
      <c r="H324" s="353">
        <f>市町村別自殺者集計表!BH135</f>
        <v>5</v>
      </c>
      <c r="I324" s="354">
        <f>市町村別自殺者集計表!BI135</f>
        <v>10</v>
      </c>
      <c r="J324" s="353">
        <f>市町村別自殺者集計表!BJ135</f>
        <v>14</v>
      </c>
      <c r="K324" s="353">
        <f>市町村別自殺者集計表!BK135</f>
        <v>5</v>
      </c>
      <c r="L324" s="355">
        <f>市町村別自殺者集計表!BL135</f>
        <v>0</v>
      </c>
    </row>
    <row r="325" spans="2:28" x14ac:dyDescent="0.15">
      <c r="B325" s="526"/>
      <c r="C325" s="356" t="s">
        <v>458</v>
      </c>
      <c r="D325" s="357">
        <f t="shared" si="28"/>
        <v>40</v>
      </c>
      <c r="E325" s="374">
        <f>市町村別自殺者集計表!BE136</f>
        <v>5</v>
      </c>
      <c r="F325" s="374">
        <f>市町村別自殺者集計表!BF136</f>
        <v>12</v>
      </c>
      <c r="G325" s="374">
        <f>市町村別自殺者集計表!BG136</f>
        <v>4</v>
      </c>
      <c r="H325" s="374">
        <f>市町村別自殺者集計表!BH136</f>
        <v>5</v>
      </c>
      <c r="I325" s="374">
        <f>市町村別自殺者集計表!BI136</f>
        <v>5</v>
      </c>
      <c r="J325" s="374">
        <f>市町村別自殺者集計表!BJ136</f>
        <v>3</v>
      </c>
      <c r="K325" s="374">
        <f>市町村別自殺者集計表!BK136</f>
        <v>6</v>
      </c>
      <c r="L325" s="375">
        <f>市町村別自殺者集計表!BL136</f>
        <v>0</v>
      </c>
    </row>
    <row r="326" spans="2:28" x14ac:dyDescent="0.15">
      <c r="B326" s="528"/>
      <c r="C326" s="339" t="s">
        <v>447</v>
      </c>
      <c r="D326" s="359">
        <f t="shared" si="28"/>
        <v>101</v>
      </c>
      <c r="E326" s="360">
        <f>市町村別自殺者集計表!BE137</f>
        <v>13</v>
      </c>
      <c r="F326" s="359">
        <f>市町村別自殺者集計表!BF137</f>
        <v>21</v>
      </c>
      <c r="G326" s="359">
        <f>市町村別自殺者集計表!BG137</f>
        <v>14</v>
      </c>
      <c r="H326" s="359">
        <f>市町村別自殺者集計表!BH137</f>
        <v>10</v>
      </c>
      <c r="I326" s="359">
        <f>市町村別自殺者集計表!BI137</f>
        <v>15</v>
      </c>
      <c r="J326" s="359">
        <f>市町村別自殺者集計表!BJ137</f>
        <v>17</v>
      </c>
      <c r="K326" s="359">
        <f>市町村別自殺者集計表!BK137</f>
        <v>11</v>
      </c>
      <c r="L326" s="361">
        <f>市町村別自殺者集計表!BL137</f>
        <v>0</v>
      </c>
    </row>
    <row r="327" spans="2:28" x14ac:dyDescent="0.15">
      <c r="B327" s="529" t="s">
        <v>444</v>
      </c>
      <c r="C327" s="352" t="s">
        <v>457</v>
      </c>
      <c r="D327" s="353">
        <f t="shared" si="28"/>
        <v>72</v>
      </c>
      <c r="E327" s="354">
        <f>市町村別自殺者集計表!BE138</f>
        <v>7</v>
      </c>
      <c r="F327" s="353">
        <f>市町村別自殺者集計表!BF138</f>
        <v>14</v>
      </c>
      <c r="G327" s="353">
        <f>市町村別自殺者集計表!BG138</f>
        <v>6</v>
      </c>
      <c r="H327" s="353">
        <f>市町村別自殺者集計表!BH138</f>
        <v>14</v>
      </c>
      <c r="I327" s="354">
        <f>市町村別自殺者集計表!BI138</f>
        <v>11</v>
      </c>
      <c r="J327" s="353">
        <f>市町村別自殺者集計表!BJ138</f>
        <v>11</v>
      </c>
      <c r="K327" s="353">
        <f>市町村別自殺者集計表!BK138</f>
        <v>7</v>
      </c>
      <c r="L327" s="355">
        <f>市町村別自殺者集計表!BL138</f>
        <v>2</v>
      </c>
    </row>
    <row r="328" spans="2:28" x14ac:dyDescent="0.15">
      <c r="B328" s="526"/>
      <c r="C328" s="356" t="s">
        <v>458</v>
      </c>
      <c r="D328" s="357">
        <f t="shared" si="28"/>
        <v>34</v>
      </c>
      <c r="E328" s="374">
        <f>市町村別自殺者集計表!BE139</f>
        <v>5</v>
      </c>
      <c r="F328" s="374">
        <f>市町村別自殺者集計表!BF139</f>
        <v>5</v>
      </c>
      <c r="G328" s="374">
        <f>市町村別自殺者集計表!BG139</f>
        <v>5</v>
      </c>
      <c r="H328" s="374">
        <f>市町村別自殺者集計表!BH139</f>
        <v>8</v>
      </c>
      <c r="I328" s="374">
        <f>市町村別自殺者集計表!BI139</f>
        <v>5</v>
      </c>
      <c r="J328" s="374">
        <f>市町村別自殺者集計表!BJ139</f>
        <v>2</v>
      </c>
      <c r="K328" s="374">
        <f>市町村別自殺者集計表!BK139</f>
        <v>4</v>
      </c>
      <c r="L328" s="375">
        <f>市町村別自殺者集計表!BL139</f>
        <v>0</v>
      </c>
      <c r="T328" s="152" t="s">
        <v>575</v>
      </c>
    </row>
    <row r="329" spans="2:28" x14ac:dyDescent="0.15">
      <c r="B329" s="528"/>
      <c r="C329" s="339" t="s">
        <v>447</v>
      </c>
      <c r="D329" s="359">
        <f t="shared" si="28"/>
        <v>106</v>
      </c>
      <c r="E329" s="360">
        <f>市町村別自殺者集計表!BE140</f>
        <v>12</v>
      </c>
      <c r="F329" s="359">
        <f>市町村別自殺者集計表!BF140</f>
        <v>19</v>
      </c>
      <c r="G329" s="359">
        <f>市町村別自殺者集計表!BG140</f>
        <v>11</v>
      </c>
      <c r="H329" s="359">
        <f>市町村別自殺者集計表!BH140</f>
        <v>22</v>
      </c>
      <c r="I329" s="359">
        <f>市町村別自殺者集計表!BI140</f>
        <v>16</v>
      </c>
      <c r="J329" s="359">
        <f>市町村別自殺者集計表!BJ140</f>
        <v>13</v>
      </c>
      <c r="K329" s="359">
        <f>市町村別自殺者集計表!BK140</f>
        <v>11</v>
      </c>
      <c r="L329" s="361">
        <f>市町村別自殺者集計表!BL140</f>
        <v>2</v>
      </c>
      <c r="S329" s="199"/>
      <c r="T329" s="199" t="s">
        <v>525</v>
      </c>
      <c r="U329" s="199" t="s">
        <v>526</v>
      </c>
      <c r="V329" s="199" t="s">
        <v>527</v>
      </c>
      <c r="W329" s="199" t="s">
        <v>528</v>
      </c>
      <c r="X329" s="199" t="s">
        <v>529</v>
      </c>
      <c r="Y329" s="199" t="s">
        <v>530</v>
      </c>
      <c r="Z329" s="199" t="s">
        <v>531</v>
      </c>
      <c r="AA329" s="199" t="s">
        <v>532</v>
      </c>
      <c r="AB329" s="199" t="s">
        <v>514</v>
      </c>
    </row>
    <row r="330" spans="2:28" x14ac:dyDescent="0.15">
      <c r="B330" s="529" t="s">
        <v>445</v>
      </c>
      <c r="C330" s="352" t="s">
        <v>457</v>
      </c>
      <c r="D330" s="353">
        <f t="shared" si="28"/>
        <v>49</v>
      </c>
      <c r="E330" s="354">
        <f>市町村別自殺者集計表!BE141</f>
        <v>3</v>
      </c>
      <c r="F330" s="353">
        <f>市町村別自殺者集計表!BF141</f>
        <v>9</v>
      </c>
      <c r="G330" s="353">
        <f>市町村別自殺者集計表!BG141</f>
        <v>6</v>
      </c>
      <c r="H330" s="353">
        <f>市町村別自殺者集計表!BH141</f>
        <v>6</v>
      </c>
      <c r="I330" s="354">
        <f>市町村別自殺者集計表!BI141</f>
        <v>10</v>
      </c>
      <c r="J330" s="353">
        <f>市町村別自殺者集計表!BJ141</f>
        <v>4</v>
      </c>
      <c r="K330" s="353">
        <f>市町村別自殺者集計表!BK141</f>
        <v>10</v>
      </c>
      <c r="L330" s="355">
        <f>市町村別自殺者集計表!BL141</f>
        <v>1</v>
      </c>
      <c r="S330" s="490" t="str">
        <f>S165</f>
        <v>H30</v>
      </c>
      <c r="T330" s="199">
        <f>U338</f>
        <v>175</v>
      </c>
      <c r="U330" s="199">
        <f t="shared" ref="U330:AA330" si="29">V338</f>
        <v>192</v>
      </c>
      <c r="V330" s="199">
        <f t="shared" si="29"/>
        <v>155</v>
      </c>
      <c r="W330" s="199">
        <f t="shared" si="29"/>
        <v>193</v>
      </c>
      <c r="X330" s="199">
        <f t="shared" si="29"/>
        <v>185</v>
      </c>
      <c r="Y330" s="199">
        <f t="shared" si="29"/>
        <v>174</v>
      </c>
      <c r="Z330" s="199">
        <f t="shared" si="29"/>
        <v>171</v>
      </c>
      <c r="AA330" s="199">
        <f t="shared" si="29"/>
        <v>30</v>
      </c>
      <c r="AB330" s="199">
        <f>T338</f>
        <v>1275</v>
      </c>
    </row>
    <row r="331" spans="2:28" x14ac:dyDescent="0.15">
      <c r="B331" s="526"/>
      <c r="C331" s="356" t="s">
        <v>458</v>
      </c>
      <c r="D331" s="357">
        <f t="shared" si="28"/>
        <v>28</v>
      </c>
      <c r="E331" s="374">
        <f>市町村別自殺者集計表!BE142</f>
        <v>2</v>
      </c>
      <c r="F331" s="374">
        <f>市町村別自殺者集計表!BF142</f>
        <v>7</v>
      </c>
      <c r="G331" s="374">
        <f>市町村別自殺者集計表!BG142</f>
        <v>4</v>
      </c>
      <c r="H331" s="374">
        <f>市町村別自殺者集計表!BH142</f>
        <v>4</v>
      </c>
      <c r="I331" s="374">
        <f>市町村別自殺者集計表!BI142</f>
        <v>2</v>
      </c>
      <c r="J331" s="374">
        <f>市町村別自殺者集計表!BJ142</f>
        <v>4</v>
      </c>
      <c r="K331" s="374">
        <f>市町村別自殺者集計表!BK142</f>
        <v>5</v>
      </c>
      <c r="L331" s="375">
        <f>市町村別自殺者集計表!BL142</f>
        <v>0</v>
      </c>
      <c r="S331" s="490" t="str">
        <f>S166</f>
        <v>R元</v>
      </c>
      <c r="T331" s="199">
        <f>E338</f>
        <v>163</v>
      </c>
      <c r="U331" s="199">
        <f t="shared" ref="U331:AA331" si="30">F338</f>
        <v>222</v>
      </c>
      <c r="V331" s="199">
        <f t="shared" si="30"/>
        <v>180</v>
      </c>
      <c r="W331" s="199">
        <f t="shared" si="30"/>
        <v>173</v>
      </c>
      <c r="X331" s="199">
        <f t="shared" si="30"/>
        <v>158</v>
      </c>
      <c r="Y331" s="199">
        <f t="shared" si="30"/>
        <v>153</v>
      </c>
      <c r="Z331" s="199">
        <f t="shared" si="30"/>
        <v>158</v>
      </c>
      <c r="AA331" s="199">
        <f t="shared" si="30"/>
        <v>24</v>
      </c>
      <c r="AB331" s="199">
        <f>D338</f>
        <v>1231</v>
      </c>
    </row>
    <row r="332" spans="2:28" x14ac:dyDescent="0.15">
      <c r="B332" s="528"/>
      <c r="C332" s="339" t="s">
        <v>447</v>
      </c>
      <c r="D332" s="359">
        <f t="shared" si="28"/>
        <v>77</v>
      </c>
      <c r="E332" s="360">
        <f>市町村別自殺者集計表!BE143</f>
        <v>5</v>
      </c>
      <c r="F332" s="359">
        <f>市町村別自殺者集計表!BF143</f>
        <v>16</v>
      </c>
      <c r="G332" s="359">
        <f>市町村別自殺者集計表!BG143</f>
        <v>10</v>
      </c>
      <c r="H332" s="359">
        <f>市町村別自殺者集計表!BH143</f>
        <v>10</v>
      </c>
      <c r="I332" s="359">
        <f>市町村別自殺者集計表!BI143</f>
        <v>12</v>
      </c>
      <c r="J332" s="359">
        <f>市町村別自殺者集計表!BJ143</f>
        <v>8</v>
      </c>
      <c r="K332" s="359">
        <f>市町村別自殺者集計表!BK143</f>
        <v>15</v>
      </c>
      <c r="L332" s="361">
        <f>市町村別自殺者集計表!BL143</f>
        <v>1</v>
      </c>
    </row>
    <row r="333" spans="2:28" x14ac:dyDescent="0.15">
      <c r="B333" s="529" t="s">
        <v>446</v>
      </c>
      <c r="C333" s="352" t="s">
        <v>457</v>
      </c>
      <c r="D333" s="353">
        <f t="shared" si="28"/>
        <v>38</v>
      </c>
      <c r="E333" s="354">
        <f>市町村別自殺者集計表!BE144</f>
        <v>6</v>
      </c>
      <c r="F333" s="353">
        <f>市町村別自殺者集計表!BF144</f>
        <v>5</v>
      </c>
      <c r="G333" s="353">
        <f>市町村別自殺者集計表!BG144</f>
        <v>8</v>
      </c>
      <c r="H333" s="353">
        <f>市町村別自殺者集計表!BH144</f>
        <v>7</v>
      </c>
      <c r="I333" s="354">
        <f>市町村別自殺者集計表!BI144</f>
        <v>4</v>
      </c>
      <c r="J333" s="353">
        <f>市町村別自殺者集計表!BJ144</f>
        <v>5</v>
      </c>
      <c r="K333" s="353">
        <f>市町村別自殺者集計表!BK144</f>
        <v>2</v>
      </c>
      <c r="L333" s="355">
        <f>市町村別自殺者集計表!BL144</f>
        <v>1</v>
      </c>
    </row>
    <row r="334" spans="2:28" x14ac:dyDescent="0.15">
      <c r="B334" s="526"/>
      <c r="C334" s="356" t="s">
        <v>458</v>
      </c>
      <c r="D334" s="357">
        <f t="shared" si="28"/>
        <v>25</v>
      </c>
      <c r="E334" s="374">
        <f>市町村別自殺者集計表!BE145</f>
        <v>3</v>
      </c>
      <c r="F334" s="374">
        <f>市町村別自殺者集計表!BF145</f>
        <v>6</v>
      </c>
      <c r="G334" s="374">
        <f>市町村別自殺者集計表!BG145</f>
        <v>3</v>
      </c>
      <c r="H334" s="374">
        <f>市町村別自殺者集計表!BH145</f>
        <v>5</v>
      </c>
      <c r="I334" s="374">
        <f>市町村別自殺者集計表!BI145</f>
        <v>2</v>
      </c>
      <c r="J334" s="374">
        <f>市町村別自殺者集計表!BJ145</f>
        <v>1</v>
      </c>
      <c r="K334" s="374">
        <f>市町村別自殺者集計表!BK145</f>
        <v>4</v>
      </c>
      <c r="L334" s="375">
        <f>市町村別自殺者集計表!BL145</f>
        <v>1</v>
      </c>
      <c r="R334" s="498" t="s">
        <v>572</v>
      </c>
      <c r="AB334" s="152" t="s">
        <v>513</v>
      </c>
    </row>
    <row r="335" spans="2:28" ht="14.25" thickBot="1" x14ac:dyDescent="0.2">
      <c r="B335" s="527"/>
      <c r="C335" s="377" t="s">
        <v>447</v>
      </c>
      <c r="D335" s="378">
        <f t="shared" si="28"/>
        <v>63</v>
      </c>
      <c r="E335" s="379">
        <f>市町村別自殺者集計表!BE146</f>
        <v>9</v>
      </c>
      <c r="F335" s="378">
        <f>市町村別自殺者集計表!BF146</f>
        <v>11</v>
      </c>
      <c r="G335" s="378">
        <f>市町村別自殺者集計表!BG146</f>
        <v>11</v>
      </c>
      <c r="H335" s="378">
        <f>市町村別自殺者集計表!BH146</f>
        <v>12</v>
      </c>
      <c r="I335" s="378">
        <f>市町村別自殺者集計表!BI146</f>
        <v>6</v>
      </c>
      <c r="J335" s="378">
        <f>市町村別自殺者集計表!BJ146</f>
        <v>6</v>
      </c>
      <c r="K335" s="378">
        <f>市町村別自殺者集計表!BK146</f>
        <v>6</v>
      </c>
      <c r="L335" s="380">
        <f>市町村別自殺者集計表!BL146</f>
        <v>2</v>
      </c>
      <c r="S335" s="199"/>
      <c r="T335" s="199" t="s">
        <v>514</v>
      </c>
      <c r="U335" s="199" t="s">
        <v>525</v>
      </c>
      <c r="V335" s="199" t="s">
        <v>526</v>
      </c>
      <c r="W335" s="199" t="s">
        <v>527</v>
      </c>
      <c r="X335" s="199" t="s">
        <v>528</v>
      </c>
      <c r="Y335" s="199" t="s">
        <v>529</v>
      </c>
      <c r="Z335" s="199" t="s">
        <v>530</v>
      </c>
      <c r="AA335" s="199" t="s">
        <v>531</v>
      </c>
      <c r="AB335" s="199" t="s">
        <v>532</v>
      </c>
    </row>
    <row r="336" spans="2:28" x14ac:dyDescent="0.15">
      <c r="B336" s="525" t="s">
        <v>447</v>
      </c>
      <c r="C336" s="342" t="s">
        <v>457</v>
      </c>
      <c r="D336" s="381">
        <f>SUM(D300,D303,D306,D309,D312,D315,D318,D321,D324,D327,D330,D333)</f>
        <v>804</v>
      </c>
      <c r="E336" s="381">
        <f t="shared" ref="E336:L336" si="31">SUM(E300,E303,E306,E309,E312,E315,E318,E321,E324,E327,E330,E333)</f>
        <v>109</v>
      </c>
      <c r="F336" s="381">
        <f t="shared" si="31"/>
        <v>143</v>
      </c>
      <c r="G336" s="381">
        <f t="shared" si="31"/>
        <v>126</v>
      </c>
      <c r="H336" s="381">
        <f t="shared" si="31"/>
        <v>101</v>
      </c>
      <c r="I336" s="381">
        <f t="shared" si="31"/>
        <v>101</v>
      </c>
      <c r="J336" s="381">
        <f t="shared" si="31"/>
        <v>103</v>
      </c>
      <c r="K336" s="381">
        <f t="shared" si="31"/>
        <v>104</v>
      </c>
      <c r="L336" s="382">
        <f t="shared" si="31"/>
        <v>17</v>
      </c>
      <c r="S336" s="199" t="s">
        <v>498</v>
      </c>
      <c r="T336" s="199">
        <f>IF($V$3=50,旧年度集計!C64,SUM(U336:AB336))</f>
        <v>814</v>
      </c>
      <c r="U336" s="199">
        <f>IF($V$3=50,旧年度集計!D64,BE440)</f>
        <v>110</v>
      </c>
      <c r="V336" s="199">
        <f>IF($V$3=50,旧年度集計!E64,BF440)</f>
        <v>133</v>
      </c>
      <c r="W336" s="199">
        <f>IF($V$3=50,旧年度集計!F64,BG440)</f>
        <v>102</v>
      </c>
      <c r="X336" s="199">
        <f>IF($V$3=50,旧年度集計!G64,BH440)</f>
        <v>118</v>
      </c>
      <c r="Y336" s="199">
        <f>IF($V$3=50,旧年度集計!H64,BI440)</f>
        <v>110</v>
      </c>
      <c r="Z336" s="199">
        <f>IF($V$3=50,旧年度集計!I64,BJ440)</f>
        <v>112</v>
      </c>
      <c r="AA336" s="199">
        <f>IF($V$3=50,旧年度集計!J64,BK440)</f>
        <v>104</v>
      </c>
      <c r="AB336" s="199">
        <f>IF($V$3=50,旧年度集計!K64,BL440)</f>
        <v>25</v>
      </c>
    </row>
    <row r="337" spans="2:28" ht="14.25" thickBot="1" x14ac:dyDescent="0.2">
      <c r="B337" s="526"/>
      <c r="C337" s="343" t="s">
        <v>458</v>
      </c>
      <c r="D337" s="383">
        <f t="shared" ref="D337:L338" si="32">SUM(D301,D304,D307,D310,D313,D316,D319,D322,D325,D328,D331,D334)</f>
        <v>427</v>
      </c>
      <c r="E337" s="383">
        <f t="shared" si="32"/>
        <v>54</v>
      </c>
      <c r="F337" s="383">
        <f t="shared" si="32"/>
        <v>79</v>
      </c>
      <c r="G337" s="383">
        <f t="shared" si="32"/>
        <v>54</v>
      </c>
      <c r="H337" s="383">
        <f t="shared" si="32"/>
        <v>72</v>
      </c>
      <c r="I337" s="383">
        <f t="shared" si="32"/>
        <v>57</v>
      </c>
      <c r="J337" s="383">
        <f t="shared" si="32"/>
        <v>50</v>
      </c>
      <c r="K337" s="383">
        <f t="shared" si="32"/>
        <v>54</v>
      </c>
      <c r="L337" s="384">
        <f t="shared" si="32"/>
        <v>7</v>
      </c>
      <c r="S337" s="199" t="s">
        <v>499</v>
      </c>
      <c r="T337" s="199">
        <f>IF($V$3=50,旧年度集計!C65,SUM(U337:AB337))</f>
        <v>461</v>
      </c>
      <c r="U337" s="199">
        <f>IF($V$3=50,旧年度集計!D65,BE441)</f>
        <v>65</v>
      </c>
      <c r="V337" s="199">
        <f>IF($V$3=50,旧年度集計!E65,BF441)</f>
        <v>59</v>
      </c>
      <c r="W337" s="199">
        <f>IF($V$3=50,旧年度集計!F65,BG441)</f>
        <v>53</v>
      </c>
      <c r="X337" s="199">
        <f>IF($V$3=50,旧年度集計!G65,BH441)</f>
        <v>75</v>
      </c>
      <c r="Y337" s="199">
        <f>IF($V$3=50,旧年度集計!H65,BI441)</f>
        <v>75</v>
      </c>
      <c r="Z337" s="199">
        <f>IF($V$3=50,旧年度集計!I65,BJ441)</f>
        <v>62</v>
      </c>
      <c r="AA337" s="199">
        <f>IF($V$3=50,旧年度集計!J65,BK441)</f>
        <v>67</v>
      </c>
      <c r="AB337" s="199">
        <f>IF($V$3=50,旧年度集計!K65,BL441)</f>
        <v>5</v>
      </c>
    </row>
    <row r="338" spans="2:28" ht="14.25" thickBot="1" x14ac:dyDescent="0.2">
      <c r="B338" s="527"/>
      <c r="C338" s="344" t="s">
        <v>24</v>
      </c>
      <c r="D338" s="385">
        <f t="shared" si="32"/>
        <v>1231</v>
      </c>
      <c r="E338" s="385">
        <f t="shared" si="32"/>
        <v>163</v>
      </c>
      <c r="F338" s="385">
        <f t="shared" si="32"/>
        <v>222</v>
      </c>
      <c r="G338" s="385">
        <f t="shared" si="32"/>
        <v>180</v>
      </c>
      <c r="H338" s="385">
        <f t="shared" si="32"/>
        <v>173</v>
      </c>
      <c r="I338" s="385">
        <f t="shared" si="32"/>
        <v>158</v>
      </c>
      <c r="J338" s="385">
        <f t="shared" si="32"/>
        <v>153</v>
      </c>
      <c r="K338" s="385">
        <f t="shared" si="32"/>
        <v>158</v>
      </c>
      <c r="L338" s="386">
        <f t="shared" si="32"/>
        <v>24</v>
      </c>
      <c r="S338" s="199" t="s">
        <v>514</v>
      </c>
      <c r="T338" s="199">
        <f>IF($V$3=50,旧年度集計!C66,SUM(U338:AB338))</f>
        <v>1275</v>
      </c>
      <c r="U338" s="199">
        <f>IF($V$3=50,旧年度集計!D66,BE442)</f>
        <v>175</v>
      </c>
      <c r="V338" s="199">
        <f>IF($V$3=50,旧年度集計!E66,BF442)</f>
        <v>192</v>
      </c>
      <c r="W338" s="199">
        <f>IF($V$3=50,旧年度集計!F66,BG442)</f>
        <v>155</v>
      </c>
      <c r="X338" s="199">
        <f>IF($V$3=50,旧年度集計!G66,BH442)</f>
        <v>193</v>
      </c>
      <c r="Y338" s="199">
        <f>IF($V$3=50,旧年度集計!H66,BI442)</f>
        <v>185</v>
      </c>
      <c r="Z338" s="199">
        <f>IF($V$3=50,旧年度集計!I66,BJ442)</f>
        <v>174</v>
      </c>
      <c r="AA338" s="199">
        <f>IF($V$3=50,旧年度集計!J66,BK442)</f>
        <v>171</v>
      </c>
      <c r="AB338" s="199">
        <f>IF($V$3=50,旧年度集計!K66,BL442)</f>
        <v>30</v>
      </c>
    </row>
    <row r="341" spans="2:28" ht="14.25" thickBot="1" x14ac:dyDescent="0.2">
      <c r="B341" s="236" t="s">
        <v>483</v>
      </c>
    </row>
    <row r="342" spans="2:28" ht="14.25" thickBot="1" x14ac:dyDescent="0.2">
      <c r="B342" s="367"/>
      <c r="C342" s="387"/>
      <c r="D342" s="309" t="s">
        <v>24</v>
      </c>
      <c r="E342" s="310" t="s">
        <v>0</v>
      </c>
      <c r="F342" s="309" t="s">
        <v>1</v>
      </c>
      <c r="G342" s="388" t="s">
        <v>484</v>
      </c>
      <c r="H342" s="309" t="s">
        <v>2</v>
      </c>
      <c r="I342" s="309" t="s">
        <v>3</v>
      </c>
      <c r="J342" s="309" t="s">
        <v>4</v>
      </c>
      <c r="K342" s="309" t="s">
        <v>5</v>
      </c>
      <c r="L342" s="389" t="s">
        <v>16</v>
      </c>
    </row>
    <row r="343" spans="2:28" x14ac:dyDescent="0.15">
      <c r="B343" s="526" t="s">
        <v>56</v>
      </c>
      <c r="C343" s="337" t="s">
        <v>17</v>
      </c>
      <c r="D343" s="416">
        <f>D300</f>
        <v>68</v>
      </c>
      <c r="E343" s="313">
        <f>市町村別自殺者集計表!BM111</f>
        <v>13</v>
      </c>
      <c r="F343" s="313">
        <f>市町村別自殺者集計表!BN111</f>
        <v>47</v>
      </c>
      <c r="G343" s="313">
        <f>市町村別自殺者集計表!BO111</f>
        <v>21</v>
      </c>
      <c r="H343" s="313">
        <f>市町村別自殺者集計表!BP111</f>
        <v>12</v>
      </c>
      <c r="I343" s="313">
        <f>市町村別自殺者集計表!BQ111</f>
        <v>1</v>
      </c>
      <c r="J343" s="313">
        <f>市町村別自殺者集計表!BR111</f>
        <v>2</v>
      </c>
      <c r="K343" s="313">
        <f>市町村別自殺者集計表!BS111</f>
        <v>6</v>
      </c>
      <c r="L343" s="314">
        <f>市町村別自殺者集計表!BT111</f>
        <v>2</v>
      </c>
      <c r="O343" s="480">
        <f>SUM(E343:L343)</f>
        <v>104</v>
      </c>
    </row>
    <row r="344" spans="2:28" x14ac:dyDescent="0.15">
      <c r="B344" s="526"/>
      <c r="C344" s="346" t="s">
        <v>18</v>
      </c>
      <c r="D344" s="347">
        <f t="shared" ref="D344:D378" si="33">D301</f>
        <v>36</v>
      </c>
      <c r="E344" s="347">
        <f>市町村別自殺者集計表!BM112</f>
        <v>11</v>
      </c>
      <c r="F344" s="347">
        <f>市町村別自殺者集計表!BN112</f>
        <v>27</v>
      </c>
      <c r="G344" s="347">
        <f>市町村別自殺者集計表!BO112</f>
        <v>7</v>
      </c>
      <c r="H344" s="347">
        <f>市町村別自殺者集計表!BP112</f>
        <v>0</v>
      </c>
      <c r="I344" s="347">
        <f>市町村別自殺者集計表!BQ112</f>
        <v>0</v>
      </c>
      <c r="J344" s="347">
        <f>市町村別自殺者集計表!BR112</f>
        <v>2</v>
      </c>
      <c r="K344" s="347">
        <f>市町村別自殺者集計表!BS112</f>
        <v>1</v>
      </c>
      <c r="L344" s="348">
        <f>市町村別自殺者集計表!BT112</f>
        <v>0</v>
      </c>
      <c r="M344" s="390"/>
      <c r="O344" s="480">
        <f t="shared" ref="O344:O378" si="34">SUM(E344:L344)</f>
        <v>48</v>
      </c>
    </row>
    <row r="345" spans="2:28" x14ac:dyDescent="0.15">
      <c r="B345" s="528"/>
      <c r="C345" s="339" t="s">
        <v>447</v>
      </c>
      <c r="D345" s="349">
        <f t="shared" si="33"/>
        <v>104</v>
      </c>
      <c r="E345" s="350">
        <f>市町村別自殺者集計表!BM113</f>
        <v>24</v>
      </c>
      <c r="F345" s="350">
        <f>市町村別自殺者集計表!BN113</f>
        <v>74</v>
      </c>
      <c r="G345" s="350">
        <f>市町村別自殺者集計表!BO113</f>
        <v>28</v>
      </c>
      <c r="H345" s="350">
        <f>市町村別自殺者集計表!BP113</f>
        <v>12</v>
      </c>
      <c r="I345" s="350">
        <f>市町村別自殺者集計表!BQ113</f>
        <v>1</v>
      </c>
      <c r="J345" s="350">
        <f>市町村別自殺者集計表!BR113</f>
        <v>4</v>
      </c>
      <c r="K345" s="350">
        <f>市町村別自殺者集計表!BS113</f>
        <v>7</v>
      </c>
      <c r="L345" s="391">
        <f>市町村別自殺者集計表!BT113</f>
        <v>2</v>
      </c>
      <c r="O345" s="480">
        <f t="shared" si="34"/>
        <v>152</v>
      </c>
    </row>
    <row r="346" spans="2:28" x14ac:dyDescent="0.15">
      <c r="B346" s="529" t="s">
        <v>57</v>
      </c>
      <c r="C346" s="337" t="s">
        <v>17</v>
      </c>
      <c r="D346" s="249">
        <f t="shared" si="33"/>
        <v>67</v>
      </c>
      <c r="E346" s="313">
        <f>市町村別自殺者集計表!BM114</f>
        <v>14</v>
      </c>
      <c r="F346" s="313">
        <f>市町村別自殺者集計表!BN114</f>
        <v>44</v>
      </c>
      <c r="G346" s="313">
        <f>市町村別自殺者集計表!BO114</f>
        <v>18</v>
      </c>
      <c r="H346" s="313">
        <f>市町村別自殺者集計表!BP114</f>
        <v>17</v>
      </c>
      <c r="I346" s="313">
        <f>市町村別自殺者集計表!BQ114</f>
        <v>1</v>
      </c>
      <c r="J346" s="313">
        <f>市町村別自殺者集計表!BR114</f>
        <v>1</v>
      </c>
      <c r="K346" s="313">
        <f>市町村別自殺者集計表!BS114</f>
        <v>4</v>
      </c>
      <c r="L346" s="314">
        <f>市町村別自殺者集計表!BT114</f>
        <v>2</v>
      </c>
      <c r="O346" s="480">
        <f t="shared" si="34"/>
        <v>101</v>
      </c>
    </row>
    <row r="347" spans="2:28" x14ac:dyDescent="0.15">
      <c r="B347" s="526"/>
      <c r="C347" s="346" t="s">
        <v>18</v>
      </c>
      <c r="D347" s="347">
        <f t="shared" si="33"/>
        <v>34</v>
      </c>
      <c r="E347" s="347">
        <f>市町村別自殺者集計表!BM115</f>
        <v>7</v>
      </c>
      <c r="F347" s="347">
        <f>市町村別自殺者集計表!BN115</f>
        <v>33</v>
      </c>
      <c r="G347" s="347">
        <f>市町村別自殺者集計表!BO115</f>
        <v>2</v>
      </c>
      <c r="H347" s="347">
        <f>市町村別自殺者集計表!BP115</f>
        <v>1</v>
      </c>
      <c r="I347" s="347">
        <f>市町村別自殺者集計表!BQ115</f>
        <v>2</v>
      </c>
      <c r="J347" s="347">
        <f>市町村別自殺者集計表!BR115</f>
        <v>0</v>
      </c>
      <c r="K347" s="347">
        <f>市町村別自殺者集計表!BS115</f>
        <v>1</v>
      </c>
      <c r="L347" s="348">
        <f>市町村別自殺者集計表!BT115</f>
        <v>0</v>
      </c>
      <c r="O347" s="480">
        <f t="shared" si="34"/>
        <v>46</v>
      </c>
    </row>
    <row r="348" spans="2:28" x14ac:dyDescent="0.15">
      <c r="B348" s="528"/>
      <c r="C348" s="339" t="s">
        <v>447</v>
      </c>
      <c r="D348" s="349">
        <f t="shared" si="33"/>
        <v>101</v>
      </c>
      <c r="E348" s="350">
        <f>市町村別自殺者集計表!BM116</f>
        <v>21</v>
      </c>
      <c r="F348" s="350">
        <f>市町村別自殺者集計表!BN116</f>
        <v>77</v>
      </c>
      <c r="G348" s="350">
        <f>市町村別自殺者集計表!BO116</f>
        <v>20</v>
      </c>
      <c r="H348" s="350">
        <f>市町村別自殺者集計表!BP116</f>
        <v>18</v>
      </c>
      <c r="I348" s="350">
        <f>市町村別自殺者集計表!BQ116</f>
        <v>3</v>
      </c>
      <c r="J348" s="350">
        <f>市町村別自殺者集計表!BR116</f>
        <v>1</v>
      </c>
      <c r="K348" s="350">
        <f>市町村別自殺者集計表!BS116</f>
        <v>5</v>
      </c>
      <c r="L348" s="391">
        <f>市町村別自殺者集計表!BT116</f>
        <v>2</v>
      </c>
      <c r="O348" s="480">
        <f t="shared" si="34"/>
        <v>147</v>
      </c>
    </row>
    <row r="349" spans="2:28" x14ac:dyDescent="0.15">
      <c r="B349" s="529" t="s">
        <v>58</v>
      </c>
      <c r="C349" s="340" t="s">
        <v>17</v>
      </c>
      <c r="D349" s="282">
        <f t="shared" si="33"/>
        <v>82</v>
      </c>
      <c r="E349" s="392">
        <f>市町村別自殺者集計表!BM117</f>
        <v>19</v>
      </c>
      <c r="F349" s="392">
        <f>市町村別自殺者集計表!BN117</f>
        <v>47</v>
      </c>
      <c r="G349" s="392">
        <f>市町村別自殺者集計表!BO117</f>
        <v>21</v>
      </c>
      <c r="H349" s="392">
        <f>市町村別自殺者集計表!BP117</f>
        <v>13</v>
      </c>
      <c r="I349" s="392">
        <f>市町村別自殺者集計表!BQ117</f>
        <v>7</v>
      </c>
      <c r="J349" s="392">
        <f>市町村別自殺者集計表!BR117</f>
        <v>6</v>
      </c>
      <c r="K349" s="392">
        <f>市町村別自殺者集計表!BS117</f>
        <v>3</v>
      </c>
      <c r="L349" s="393">
        <f>市町村別自殺者集計表!BT117</f>
        <v>5</v>
      </c>
      <c r="O349" s="480">
        <f t="shared" si="34"/>
        <v>121</v>
      </c>
    </row>
    <row r="350" spans="2:28" x14ac:dyDescent="0.15">
      <c r="B350" s="526"/>
      <c r="C350" s="356" t="s">
        <v>18</v>
      </c>
      <c r="D350" s="357">
        <f t="shared" si="33"/>
        <v>36</v>
      </c>
      <c r="E350" s="357">
        <f>市町村別自殺者集計表!BM118</f>
        <v>9</v>
      </c>
      <c r="F350" s="357">
        <f>市町村別自殺者集計表!BN118</f>
        <v>33</v>
      </c>
      <c r="G350" s="357">
        <f>市町村別自殺者集計表!BO118</f>
        <v>7</v>
      </c>
      <c r="H350" s="357">
        <f>市町村別自殺者集計表!BP118</f>
        <v>0</v>
      </c>
      <c r="I350" s="357">
        <f>市町村別自殺者集計表!BQ118</f>
        <v>0</v>
      </c>
      <c r="J350" s="357">
        <f>市町村別自殺者集計表!BR118</f>
        <v>0</v>
      </c>
      <c r="K350" s="357">
        <f>市町村別自殺者集計表!BS118</f>
        <v>1</v>
      </c>
      <c r="L350" s="358">
        <f>市町村別自殺者集計表!BT118</f>
        <v>1</v>
      </c>
      <c r="M350" s="394"/>
      <c r="O350" s="480">
        <f t="shared" si="34"/>
        <v>51</v>
      </c>
    </row>
    <row r="351" spans="2:28" x14ac:dyDescent="0.15">
      <c r="B351" s="528"/>
      <c r="C351" s="339" t="s">
        <v>447</v>
      </c>
      <c r="D351" s="359">
        <f t="shared" si="33"/>
        <v>118</v>
      </c>
      <c r="E351" s="360">
        <f>市町村別自殺者集計表!BM119</f>
        <v>28</v>
      </c>
      <c r="F351" s="360">
        <f>市町村別自殺者集計表!BN119</f>
        <v>80</v>
      </c>
      <c r="G351" s="360">
        <f>市町村別自殺者集計表!BO119</f>
        <v>28</v>
      </c>
      <c r="H351" s="360">
        <f>市町村別自殺者集計表!BP119</f>
        <v>13</v>
      </c>
      <c r="I351" s="360">
        <f>市町村別自殺者集計表!BQ119</f>
        <v>7</v>
      </c>
      <c r="J351" s="360">
        <f>市町村別自殺者集計表!BR119</f>
        <v>6</v>
      </c>
      <c r="K351" s="360">
        <f>市町村別自殺者集計表!BS119</f>
        <v>4</v>
      </c>
      <c r="L351" s="395">
        <f>市町村別自殺者集計表!BT119</f>
        <v>6</v>
      </c>
      <c r="M351" s="394"/>
      <c r="O351" s="480">
        <f t="shared" si="34"/>
        <v>172</v>
      </c>
    </row>
    <row r="352" spans="2:28" x14ac:dyDescent="0.15">
      <c r="B352" s="529" t="s">
        <v>451</v>
      </c>
      <c r="C352" s="340" t="s">
        <v>17</v>
      </c>
      <c r="D352" s="282">
        <f t="shared" si="33"/>
        <v>68</v>
      </c>
      <c r="E352" s="392">
        <f>市町村別自殺者集計表!BM120</f>
        <v>8</v>
      </c>
      <c r="F352" s="392">
        <f>市町村別自殺者集計表!BN120</f>
        <v>48</v>
      </c>
      <c r="G352" s="392">
        <f>市町村別自殺者集計表!BO120</f>
        <v>18</v>
      </c>
      <c r="H352" s="392">
        <f>市町村別自殺者集計表!BP120</f>
        <v>6</v>
      </c>
      <c r="I352" s="392">
        <f>市町村別自殺者集計表!BQ120</f>
        <v>3</v>
      </c>
      <c r="J352" s="392">
        <f>市町村別自殺者集計表!BR120</f>
        <v>4</v>
      </c>
      <c r="K352" s="392">
        <f>市町村別自殺者集計表!BS120</f>
        <v>2</v>
      </c>
      <c r="L352" s="393">
        <f>市町村別自殺者集計表!BT120</f>
        <v>3</v>
      </c>
      <c r="M352" s="394"/>
      <c r="O352" s="480">
        <f t="shared" si="34"/>
        <v>92</v>
      </c>
    </row>
    <row r="353" spans="2:28" x14ac:dyDescent="0.15">
      <c r="B353" s="526"/>
      <c r="C353" s="356" t="s">
        <v>18</v>
      </c>
      <c r="D353" s="357">
        <f t="shared" si="33"/>
        <v>34</v>
      </c>
      <c r="E353" s="357">
        <f>市町村別自殺者集計表!BM121</f>
        <v>10</v>
      </c>
      <c r="F353" s="357">
        <f>市町村別自殺者集計表!BN121</f>
        <v>28</v>
      </c>
      <c r="G353" s="357">
        <f>市町村別自殺者集計表!BO121</f>
        <v>3</v>
      </c>
      <c r="H353" s="357">
        <f>市町村別自殺者集計表!BP121</f>
        <v>1</v>
      </c>
      <c r="I353" s="357">
        <f>市町村別自殺者集計表!BQ121</f>
        <v>2</v>
      </c>
      <c r="J353" s="357">
        <f>市町村別自殺者集計表!BR121</f>
        <v>0</v>
      </c>
      <c r="K353" s="357">
        <f>市町村別自殺者集計表!BS121</f>
        <v>0</v>
      </c>
      <c r="L353" s="358">
        <f>市町村別自殺者集計表!BT121</f>
        <v>1</v>
      </c>
      <c r="M353" s="394"/>
      <c r="N353" s="394"/>
      <c r="O353" s="480">
        <f t="shared" si="34"/>
        <v>45</v>
      </c>
    </row>
    <row r="354" spans="2:28" x14ac:dyDescent="0.15">
      <c r="B354" s="528"/>
      <c r="C354" s="339" t="s">
        <v>447</v>
      </c>
      <c r="D354" s="359">
        <f t="shared" si="33"/>
        <v>102</v>
      </c>
      <c r="E354" s="360">
        <f>市町村別自殺者集計表!BM122</f>
        <v>18</v>
      </c>
      <c r="F354" s="360">
        <f>市町村別自殺者集計表!BN122</f>
        <v>76</v>
      </c>
      <c r="G354" s="360">
        <f>市町村別自殺者集計表!BO122</f>
        <v>21</v>
      </c>
      <c r="H354" s="360">
        <f>市町村別自殺者集計表!BP122</f>
        <v>7</v>
      </c>
      <c r="I354" s="360">
        <f>市町村別自殺者集計表!BQ122</f>
        <v>5</v>
      </c>
      <c r="J354" s="360">
        <f>市町村別自殺者集計表!BR122</f>
        <v>4</v>
      </c>
      <c r="K354" s="360">
        <f>市町村別自殺者集計表!BS122</f>
        <v>2</v>
      </c>
      <c r="L354" s="395">
        <f>市町村別自殺者集計表!BT122</f>
        <v>4</v>
      </c>
      <c r="M354" s="394"/>
      <c r="N354" s="394"/>
      <c r="O354" s="480">
        <f t="shared" si="34"/>
        <v>137</v>
      </c>
    </row>
    <row r="355" spans="2:28" x14ac:dyDescent="0.15">
      <c r="B355" s="529" t="s">
        <v>452</v>
      </c>
      <c r="C355" s="340" t="s">
        <v>17</v>
      </c>
      <c r="D355" s="282">
        <f t="shared" si="33"/>
        <v>82</v>
      </c>
      <c r="E355" s="392">
        <f>市町村別自殺者集計表!BM123</f>
        <v>15</v>
      </c>
      <c r="F355" s="392">
        <f>市町村別自殺者集計表!BN123</f>
        <v>62</v>
      </c>
      <c r="G355" s="392">
        <f>市町村別自殺者集計表!BO123</f>
        <v>18</v>
      </c>
      <c r="H355" s="392">
        <f>市町村別自殺者集計表!BP123</f>
        <v>13</v>
      </c>
      <c r="I355" s="392">
        <f>市町村別自殺者集計表!BQ123</f>
        <v>5</v>
      </c>
      <c r="J355" s="392">
        <f>市町村別自殺者集計表!BR123</f>
        <v>3</v>
      </c>
      <c r="K355" s="392">
        <f>市町村別自殺者集計表!BS123</f>
        <v>3</v>
      </c>
      <c r="L355" s="393">
        <f>市町村別自殺者集計表!BT123</f>
        <v>0</v>
      </c>
      <c r="M355" s="394"/>
      <c r="N355" s="394"/>
      <c r="O355" s="480">
        <f t="shared" si="34"/>
        <v>119</v>
      </c>
    </row>
    <row r="356" spans="2:28" x14ac:dyDescent="0.15">
      <c r="B356" s="526"/>
      <c r="C356" s="356" t="s">
        <v>18</v>
      </c>
      <c r="D356" s="357">
        <f t="shared" si="33"/>
        <v>41</v>
      </c>
      <c r="E356" s="357">
        <f>市町村別自殺者集計表!BM124</f>
        <v>14</v>
      </c>
      <c r="F356" s="357">
        <f>市町村別自殺者集計表!BN124</f>
        <v>39</v>
      </c>
      <c r="G356" s="357">
        <f>市町村別自殺者集計表!BO124</f>
        <v>4</v>
      </c>
      <c r="H356" s="357">
        <f>市町村別自殺者集計表!BP124</f>
        <v>1</v>
      </c>
      <c r="I356" s="357">
        <f>市町村別自殺者集計表!BQ124</f>
        <v>1</v>
      </c>
      <c r="J356" s="357">
        <f>市町村別自殺者集計表!BR124</f>
        <v>1</v>
      </c>
      <c r="K356" s="357">
        <f>市町村別自殺者集計表!BS124</f>
        <v>1</v>
      </c>
      <c r="L356" s="358">
        <f>市町村別自殺者集計表!BT124</f>
        <v>0</v>
      </c>
      <c r="N356" s="394"/>
      <c r="O356" s="480">
        <f t="shared" si="34"/>
        <v>61</v>
      </c>
    </row>
    <row r="357" spans="2:28" x14ac:dyDescent="0.15">
      <c r="B357" s="528"/>
      <c r="C357" s="339" t="s">
        <v>447</v>
      </c>
      <c r="D357" s="359">
        <f t="shared" si="33"/>
        <v>123</v>
      </c>
      <c r="E357" s="360">
        <f>市町村別自殺者集計表!BM125</f>
        <v>29</v>
      </c>
      <c r="F357" s="360">
        <f>市町村別自殺者集計表!BN125</f>
        <v>101</v>
      </c>
      <c r="G357" s="360">
        <f>市町村別自殺者集計表!BO125</f>
        <v>22</v>
      </c>
      <c r="H357" s="360">
        <f>市町村別自殺者集計表!BP125</f>
        <v>14</v>
      </c>
      <c r="I357" s="360">
        <f>市町村別自殺者集計表!BQ125</f>
        <v>6</v>
      </c>
      <c r="J357" s="360">
        <f>市町村別自殺者集計表!BR125</f>
        <v>4</v>
      </c>
      <c r="K357" s="360">
        <f>市町村別自殺者集計表!BS125</f>
        <v>4</v>
      </c>
      <c r="L357" s="395">
        <f>市町村別自殺者集計表!BT125</f>
        <v>0</v>
      </c>
      <c r="N357" s="394"/>
      <c r="O357" s="480">
        <f t="shared" si="34"/>
        <v>180</v>
      </c>
    </row>
    <row r="358" spans="2:28" x14ac:dyDescent="0.15">
      <c r="B358" s="529" t="s">
        <v>453</v>
      </c>
      <c r="C358" s="340" t="s">
        <v>17</v>
      </c>
      <c r="D358" s="282">
        <f t="shared" si="33"/>
        <v>83</v>
      </c>
      <c r="E358" s="392">
        <f>市町村別自殺者集計表!BM126</f>
        <v>21</v>
      </c>
      <c r="F358" s="392">
        <f>市町村別自殺者集計表!BN126</f>
        <v>52</v>
      </c>
      <c r="G358" s="392">
        <f>市町村別自殺者集計表!BO126</f>
        <v>17</v>
      </c>
      <c r="H358" s="392">
        <f>市町村別自殺者集計表!BP126</f>
        <v>11</v>
      </c>
      <c r="I358" s="392">
        <f>市町村別自殺者集計表!BQ126</f>
        <v>4</v>
      </c>
      <c r="J358" s="392">
        <f>市町村別自殺者集計表!BR126</f>
        <v>2</v>
      </c>
      <c r="K358" s="392">
        <f>市町村別自殺者集計表!BS126</f>
        <v>5</v>
      </c>
      <c r="L358" s="393">
        <f>市町村別自殺者集計表!BT126</f>
        <v>9</v>
      </c>
      <c r="N358" s="394"/>
      <c r="O358" s="480">
        <f t="shared" si="34"/>
        <v>121</v>
      </c>
    </row>
    <row r="359" spans="2:28" x14ac:dyDescent="0.15">
      <c r="B359" s="526"/>
      <c r="C359" s="356" t="s">
        <v>18</v>
      </c>
      <c r="D359" s="357">
        <f t="shared" si="33"/>
        <v>49</v>
      </c>
      <c r="E359" s="357">
        <f>市町村別自殺者集計表!BM127</f>
        <v>11</v>
      </c>
      <c r="F359" s="357">
        <f>市町村別自殺者集計表!BN127</f>
        <v>53</v>
      </c>
      <c r="G359" s="357">
        <f>市町村別自殺者集計表!BO127</f>
        <v>4</v>
      </c>
      <c r="H359" s="357">
        <f>市町村別自殺者集計表!BP127</f>
        <v>2</v>
      </c>
      <c r="I359" s="357">
        <f>市町村別自殺者集計表!BQ127</f>
        <v>5</v>
      </c>
      <c r="J359" s="357">
        <f>市町村別自殺者集計表!BR127</f>
        <v>0</v>
      </c>
      <c r="K359" s="357">
        <f>市町村別自殺者集計表!BS127</f>
        <v>2</v>
      </c>
      <c r="L359" s="358">
        <f>市町村別自殺者集計表!BT127</f>
        <v>0</v>
      </c>
      <c r="O359" s="480">
        <f t="shared" si="34"/>
        <v>77</v>
      </c>
    </row>
    <row r="360" spans="2:28" x14ac:dyDescent="0.15">
      <c r="B360" s="528"/>
      <c r="C360" s="339" t="s">
        <v>447</v>
      </c>
      <c r="D360" s="277">
        <f t="shared" si="33"/>
        <v>132</v>
      </c>
      <c r="E360" s="324">
        <f>市町村別自殺者集計表!BM128</f>
        <v>32</v>
      </c>
      <c r="F360" s="324">
        <f>市町村別自殺者集計表!BN128</f>
        <v>105</v>
      </c>
      <c r="G360" s="324">
        <f>市町村別自殺者集計表!BO128</f>
        <v>21</v>
      </c>
      <c r="H360" s="324">
        <f>市町村別自殺者集計表!BP128</f>
        <v>13</v>
      </c>
      <c r="I360" s="324">
        <f>市町村別自殺者集計表!BQ128</f>
        <v>9</v>
      </c>
      <c r="J360" s="324">
        <f>市町村別自殺者集計表!BR128</f>
        <v>2</v>
      </c>
      <c r="K360" s="324">
        <f>市町村別自殺者集計表!BS128</f>
        <v>7</v>
      </c>
      <c r="L360" s="325">
        <f>市町村別自殺者集計表!BT128</f>
        <v>9</v>
      </c>
      <c r="O360" s="480">
        <f t="shared" si="34"/>
        <v>198</v>
      </c>
    </row>
    <row r="361" spans="2:28" x14ac:dyDescent="0.15">
      <c r="B361" s="526" t="s">
        <v>441</v>
      </c>
      <c r="C361" s="337" t="s">
        <v>17</v>
      </c>
      <c r="D361" s="249">
        <f t="shared" si="33"/>
        <v>71</v>
      </c>
      <c r="E361" s="313">
        <f>市町村別自殺者集計表!BM129</f>
        <v>13</v>
      </c>
      <c r="F361" s="313">
        <f>市町村別自殺者集計表!BN129</f>
        <v>45</v>
      </c>
      <c r="G361" s="313">
        <f>市町村別自殺者集計表!BO129</f>
        <v>16</v>
      </c>
      <c r="H361" s="313">
        <f>市町村別自殺者集計表!BP129</f>
        <v>7</v>
      </c>
      <c r="I361" s="313">
        <f>市町村別自殺者集計表!BQ129</f>
        <v>5</v>
      </c>
      <c r="J361" s="313">
        <f>市町村別自殺者集計表!BR129</f>
        <v>2</v>
      </c>
      <c r="K361" s="313">
        <f>市町村別自殺者集計表!BS129</f>
        <v>3</v>
      </c>
      <c r="L361" s="314">
        <f>市町村別自殺者集計表!BT129</f>
        <v>3</v>
      </c>
      <c r="O361" s="480">
        <f t="shared" si="34"/>
        <v>94</v>
      </c>
    </row>
    <row r="362" spans="2:28" x14ac:dyDescent="0.15">
      <c r="B362" s="526"/>
      <c r="C362" s="346" t="s">
        <v>18</v>
      </c>
      <c r="D362" s="347">
        <f t="shared" si="33"/>
        <v>41</v>
      </c>
      <c r="E362" s="347">
        <f>市町村別自殺者集計表!BM130</f>
        <v>12</v>
      </c>
      <c r="F362" s="347">
        <f>市町村別自殺者集計表!BN130</f>
        <v>38</v>
      </c>
      <c r="G362" s="347">
        <f>市町村別自殺者集計表!BO130</f>
        <v>6</v>
      </c>
      <c r="H362" s="347">
        <f>市町村別自殺者集計表!BP130</f>
        <v>0</v>
      </c>
      <c r="I362" s="347">
        <f>市町村別自殺者集計表!BQ130</f>
        <v>1</v>
      </c>
      <c r="J362" s="347">
        <f>市町村別自殺者集計表!BR130</f>
        <v>0</v>
      </c>
      <c r="K362" s="347">
        <f>市町村別自殺者集計表!BS130</f>
        <v>1</v>
      </c>
      <c r="L362" s="348">
        <f>市町村別自殺者集計表!BT130</f>
        <v>0</v>
      </c>
      <c r="M362" s="390"/>
      <c r="O362" s="480">
        <f t="shared" si="34"/>
        <v>58</v>
      </c>
      <c r="U362" s="152" t="s">
        <v>575</v>
      </c>
    </row>
    <row r="363" spans="2:28" ht="21" x14ac:dyDescent="0.15">
      <c r="B363" s="528"/>
      <c r="C363" s="339" t="s">
        <v>447</v>
      </c>
      <c r="D363" s="349">
        <f t="shared" si="33"/>
        <v>112</v>
      </c>
      <c r="E363" s="350">
        <f>市町村別自殺者集計表!BM131</f>
        <v>25</v>
      </c>
      <c r="F363" s="350">
        <f>市町村別自殺者集計表!BN131</f>
        <v>83</v>
      </c>
      <c r="G363" s="350">
        <f>市町村別自殺者集計表!BO131</f>
        <v>22</v>
      </c>
      <c r="H363" s="350">
        <f>市町村別自殺者集計表!BP131</f>
        <v>7</v>
      </c>
      <c r="I363" s="350">
        <f>市町村別自殺者集計表!BQ131</f>
        <v>6</v>
      </c>
      <c r="J363" s="350">
        <f>市町村別自殺者集計表!BR131</f>
        <v>2</v>
      </c>
      <c r="K363" s="350">
        <f>市町村別自殺者集計表!BS131</f>
        <v>4</v>
      </c>
      <c r="L363" s="391">
        <f>市町村別自殺者集計表!BT131</f>
        <v>3</v>
      </c>
      <c r="O363" s="480">
        <f t="shared" si="34"/>
        <v>152</v>
      </c>
      <c r="S363" s="467"/>
      <c r="T363" s="482"/>
      <c r="U363" s="483" t="s">
        <v>0</v>
      </c>
      <c r="V363" s="483" t="s">
        <v>1</v>
      </c>
      <c r="W363" s="484" t="s">
        <v>512</v>
      </c>
      <c r="X363" s="483" t="s">
        <v>2</v>
      </c>
      <c r="Y363" s="485" t="s">
        <v>3</v>
      </c>
      <c r="Z363" s="483" t="s">
        <v>4</v>
      </c>
      <c r="AA363" s="486" t="s">
        <v>5</v>
      </c>
      <c r="AB363" s="486" t="s">
        <v>16</v>
      </c>
    </row>
    <row r="364" spans="2:28" ht="13.5" customHeight="1" x14ac:dyDescent="0.15">
      <c r="B364" s="529" t="s">
        <v>442</v>
      </c>
      <c r="C364" s="337" t="s">
        <v>17</v>
      </c>
      <c r="D364" s="249">
        <f t="shared" si="33"/>
        <v>63</v>
      </c>
      <c r="E364" s="313">
        <f>市町村別自殺者集計表!BM132</f>
        <v>5</v>
      </c>
      <c r="F364" s="313">
        <f>市町村別自殺者集計表!BN132</f>
        <v>45</v>
      </c>
      <c r="G364" s="313">
        <f>市町村別自殺者集計表!BO132</f>
        <v>20</v>
      </c>
      <c r="H364" s="313">
        <f>市町村別自殺者集計表!BP132</f>
        <v>13</v>
      </c>
      <c r="I364" s="313">
        <f>市町村別自殺者集計表!BQ132</f>
        <v>5</v>
      </c>
      <c r="J364" s="313">
        <f>市町村別自殺者集計表!BR132</f>
        <v>3</v>
      </c>
      <c r="K364" s="313">
        <f>市町村別自殺者集計表!BS132</f>
        <v>0</v>
      </c>
      <c r="L364" s="314">
        <f>市町村別自殺者集計表!BT132</f>
        <v>1</v>
      </c>
      <c r="O364" s="480">
        <f t="shared" si="34"/>
        <v>92</v>
      </c>
      <c r="S364" s="481"/>
      <c r="T364" s="487" t="str">
        <f>S165</f>
        <v>H30</v>
      </c>
      <c r="U364" s="482">
        <f t="shared" ref="U364:AB364" si="35">U375</f>
        <v>238</v>
      </c>
      <c r="V364" s="482">
        <f t="shared" si="35"/>
        <v>954</v>
      </c>
      <c r="W364" s="482">
        <f t="shared" si="35"/>
        <v>278</v>
      </c>
      <c r="X364" s="482">
        <f t="shared" si="35"/>
        <v>128</v>
      </c>
      <c r="Y364" s="482">
        <f t="shared" si="35"/>
        <v>58</v>
      </c>
      <c r="Z364" s="482">
        <f t="shared" si="35"/>
        <v>31</v>
      </c>
      <c r="AA364" s="482">
        <f t="shared" si="35"/>
        <v>81</v>
      </c>
      <c r="AB364" s="482">
        <f t="shared" si="35"/>
        <v>34</v>
      </c>
    </row>
    <row r="365" spans="2:28" x14ac:dyDescent="0.15">
      <c r="B365" s="526"/>
      <c r="C365" s="346" t="s">
        <v>18</v>
      </c>
      <c r="D365" s="347">
        <f t="shared" si="33"/>
        <v>29</v>
      </c>
      <c r="E365" s="347">
        <f>市町村別自殺者集計表!BM133</f>
        <v>9</v>
      </c>
      <c r="F365" s="347">
        <f>市町村別自殺者集計表!BN133</f>
        <v>31</v>
      </c>
      <c r="G365" s="347">
        <f>市町村別自殺者集計表!BO133</f>
        <v>2</v>
      </c>
      <c r="H365" s="347">
        <f>市町村別自殺者集計表!BP133</f>
        <v>2</v>
      </c>
      <c r="I365" s="347">
        <f>市町村別自殺者集計表!BQ133</f>
        <v>3</v>
      </c>
      <c r="J365" s="347">
        <f>市町村別自殺者集計表!BR133</f>
        <v>0</v>
      </c>
      <c r="K365" s="347">
        <f>市町村別自殺者集計表!BS133</f>
        <v>1</v>
      </c>
      <c r="L365" s="348">
        <f>市町村別自殺者集計表!BT133</f>
        <v>0</v>
      </c>
      <c r="O365" s="480">
        <f t="shared" si="34"/>
        <v>48</v>
      </c>
      <c r="S365" s="467"/>
      <c r="T365" s="482" t="str">
        <f>S166</f>
        <v>R元</v>
      </c>
      <c r="U365" s="482">
        <f t="shared" ref="U365:AB365" si="36">E381</f>
        <v>268</v>
      </c>
      <c r="V365" s="482">
        <f t="shared" si="36"/>
        <v>946</v>
      </c>
      <c r="W365" s="482">
        <f t="shared" si="36"/>
        <v>261</v>
      </c>
      <c r="X365" s="482">
        <f t="shared" si="36"/>
        <v>135</v>
      </c>
      <c r="Y365" s="482">
        <f t="shared" si="36"/>
        <v>70</v>
      </c>
      <c r="Z365" s="482">
        <f t="shared" si="36"/>
        <v>31</v>
      </c>
      <c r="AA365" s="482">
        <f t="shared" si="36"/>
        <v>49</v>
      </c>
      <c r="AB365" s="482">
        <f t="shared" si="36"/>
        <v>34</v>
      </c>
    </row>
    <row r="366" spans="2:28" x14ac:dyDescent="0.15">
      <c r="B366" s="528"/>
      <c r="C366" s="339" t="s">
        <v>447</v>
      </c>
      <c r="D366" s="349">
        <f t="shared" si="33"/>
        <v>92</v>
      </c>
      <c r="E366" s="350">
        <f>市町村別自殺者集計表!BM134</f>
        <v>14</v>
      </c>
      <c r="F366" s="350">
        <f>市町村別自殺者集計表!BN134</f>
        <v>76</v>
      </c>
      <c r="G366" s="350">
        <f>市町村別自殺者集計表!BO134</f>
        <v>22</v>
      </c>
      <c r="H366" s="350">
        <f>市町村別自殺者集計表!BP134</f>
        <v>15</v>
      </c>
      <c r="I366" s="350">
        <f>市町村別自殺者集計表!BQ134</f>
        <v>8</v>
      </c>
      <c r="J366" s="350">
        <f>市町村別自殺者集計表!BR134</f>
        <v>3</v>
      </c>
      <c r="K366" s="350">
        <f>市町村別自殺者集計表!BS134</f>
        <v>1</v>
      </c>
      <c r="L366" s="391">
        <f>市町村別自殺者集計表!BT134</f>
        <v>1</v>
      </c>
      <c r="O366" s="480">
        <f t="shared" si="34"/>
        <v>140</v>
      </c>
      <c r="S366" s="467"/>
      <c r="T366" s="467"/>
      <c r="U366" s="467"/>
      <c r="V366" s="467"/>
      <c r="W366" s="467"/>
      <c r="X366" s="467"/>
      <c r="Y366" s="467"/>
      <c r="Z366" s="467"/>
      <c r="AA366" s="467"/>
      <c r="AB366" s="467"/>
    </row>
    <row r="367" spans="2:28" ht="13.5" customHeight="1" x14ac:dyDescent="0.15">
      <c r="B367" s="529" t="s">
        <v>443</v>
      </c>
      <c r="C367" s="340" t="s">
        <v>17</v>
      </c>
      <c r="D367" s="282">
        <f t="shared" si="33"/>
        <v>61</v>
      </c>
      <c r="E367" s="392">
        <f>市町村別自殺者集計表!BM135</f>
        <v>17</v>
      </c>
      <c r="F367" s="392">
        <f>市町村別自殺者集計表!BN135</f>
        <v>46</v>
      </c>
      <c r="G367" s="392">
        <f>市町村別自殺者集計表!BO135</f>
        <v>23</v>
      </c>
      <c r="H367" s="392">
        <f>市町村別自殺者集計表!BP135</f>
        <v>9</v>
      </c>
      <c r="I367" s="392">
        <f>市町村別自殺者集計表!BQ135</f>
        <v>4</v>
      </c>
      <c r="J367" s="392">
        <f>市町村別自殺者集計表!BR135</f>
        <v>2</v>
      </c>
      <c r="K367" s="392">
        <f>市町村別自殺者集計表!BS135</f>
        <v>1</v>
      </c>
      <c r="L367" s="393">
        <f>市町村別自殺者集計表!BT135</f>
        <v>1</v>
      </c>
      <c r="O367" s="480">
        <f t="shared" si="34"/>
        <v>103</v>
      </c>
    </row>
    <row r="368" spans="2:28" x14ac:dyDescent="0.15">
      <c r="B368" s="526"/>
      <c r="C368" s="356" t="s">
        <v>18</v>
      </c>
      <c r="D368" s="357">
        <f t="shared" si="33"/>
        <v>40</v>
      </c>
      <c r="E368" s="357">
        <f>市町村別自殺者集計表!BM136</f>
        <v>12</v>
      </c>
      <c r="F368" s="357">
        <f>市町村別自殺者集計表!BN136</f>
        <v>41</v>
      </c>
      <c r="G368" s="357">
        <f>市町村別自殺者集計表!BO136</f>
        <v>2</v>
      </c>
      <c r="H368" s="357">
        <f>市町村別自殺者集計表!BP136</f>
        <v>3</v>
      </c>
      <c r="I368" s="357">
        <f>市町村別自殺者集計表!BQ136</f>
        <v>1</v>
      </c>
      <c r="J368" s="357">
        <f>市町村別自殺者集計表!BR136</f>
        <v>0</v>
      </c>
      <c r="K368" s="357">
        <f>市町村別自殺者集計表!BS136</f>
        <v>2</v>
      </c>
      <c r="L368" s="358">
        <f>市町村別自殺者集計表!BT136</f>
        <v>0</v>
      </c>
      <c r="O368" s="480">
        <f t="shared" si="34"/>
        <v>61</v>
      </c>
    </row>
    <row r="369" spans="2:28" x14ac:dyDescent="0.15">
      <c r="B369" s="528"/>
      <c r="C369" s="339" t="s">
        <v>447</v>
      </c>
      <c r="D369" s="359">
        <f t="shared" si="33"/>
        <v>101</v>
      </c>
      <c r="E369" s="360">
        <f>市町村別自殺者集計表!BM137</f>
        <v>29</v>
      </c>
      <c r="F369" s="360">
        <f>市町村別自殺者集計表!BN137</f>
        <v>87</v>
      </c>
      <c r="G369" s="360">
        <f>市町村別自殺者集計表!BO137</f>
        <v>25</v>
      </c>
      <c r="H369" s="360">
        <f>市町村別自殺者集計表!BP137</f>
        <v>12</v>
      </c>
      <c r="I369" s="360">
        <f>市町村別自殺者集計表!BQ137</f>
        <v>5</v>
      </c>
      <c r="J369" s="360">
        <f>市町村別自殺者集計表!BR137</f>
        <v>2</v>
      </c>
      <c r="K369" s="360">
        <f>市町村別自殺者集計表!BS137</f>
        <v>3</v>
      </c>
      <c r="L369" s="395">
        <f>市町村別自殺者集計表!BT137</f>
        <v>1</v>
      </c>
      <c r="O369" s="480">
        <f t="shared" si="34"/>
        <v>164</v>
      </c>
    </row>
    <row r="370" spans="2:28" x14ac:dyDescent="0.15">
      <c r="B370" s="529" t="s">
        <v>444</v>
      </c>
      <c r="C370" s="340" t="s">
        <v>17</v>
      </c>
      <c r="D370" s="282">
        <f t="shared" si="33"/>
        <v>72</v>
      </c>
      <c r="E370" s="392">
        <f>市町村別自殺者集計表!BM138</f>
        <v>14</v>
      </c>
      <c r="F370" s="392">
        <f>市町村別自殺者集計表!BN138</f>
        <v>42</v>
      </c>
      <c r="G370" s="392">
        <f>市町村別自殺者集計表!BO138</f>
        <v>15</v>
      </c>
      <c r="H370" s="392">
        <f>市町村別自殺者集計表!BP138</f>
        <v>7</v>
      </c>
      <c r="I370" s="392">
        <f>市町村別自殺者集計表!BQ138</f>
        <v>3</v>
      </c>
      <c r="J370" s="392">
        <f>市町村別自殺者集計表!BR138</f>
        <v>1</v>
      </c>
      <c r="K370" s="392">
        <f>市町村別自殺者集計表!BS138</f>
        <v>6</v>
      </c>
      <c r="L370" s="393">
        <f>市町村別自殺者集計表!BT138</f>
        <v>5</v>
      </c>
      <c r="O370" s="480">
        <f t="shared" si="34"/>
        <v>93</v>
      </c>
      <c r="S370" s="152" t="s">
        <v>502</v>
      </c>
    </row>
    <row r="371" spans="2:28" ht="14.25" thickBot="1" x14ac:dyDescent="0.2">
      <c r="B371" s="526"/>
      <c r="C371" s="356" t="s">
        <v>18</v>
      </c>
      <c r="D371" s="357">
        <f t="shared" si="33"/>
        <v>34</v>
      </c>
      <c r="E371" s="357">
        <f>市町村別自殺者集計表!BM139</f>
        <v>8</v>
      </c>
      <c r="F371" s="357">
        <f>市町村別自殺者集計表!BN139</f>
        <v>30</v>
      </c>
      <c r="G371" s="357">
        <f>市町村別自殺者集計表!BO139</f>
        <v>4</v>
      </c>
      <c r="H371" s="357">
        <f>市町村別自殺者集計表!BP139</f>
        <v>3</v>
      </c>
      <c r="I371" s="357">
        <f>市町村別自殺者集計表!BQ139</f>
        <v>5</v>
      </c>
      <c r="J371" s="357">
        <f>市町村別自殺者集計表!BR139</f>
        <v>0</v>
      </c>
      <c r="K371" s="357">
        <f>市町村別自殺者集計表!BS139</f>
        <v>1</v>
      </c>
      <c r="L371" s="358">
        <f>市町村別自殺者集計表!BT139</f>
        <v>0</v>
      </c>
      <c r="O371" s="480">
        <f t="shared" si="34"/>
        <v>51</v>
      </c>
      <c r="R371" s="467" t="s">
        <v>573</v>
      </c>
      <c r="S371" s="467"/>
      <c r="T371" s="467"/>
      <c r="U371" s="467"/>
      <c r="V371" s="467"/>
      <c r="W371" s="467"/>
      <c r="X371" s="467"/>
      <c r="Y371" s="467"/>
      <c r="Z371" s="467"/>
      <c r="AA371" s="467"/>
      <c r="AB371" s="458" t="s">
        <v>503</v>
      </c>
    </row>
    <row r="372" spans="2:28" ht="15.75" customHeight="1" thickBot="1" x14ac:dyDescent="0.2">
      <c r="B372" s="528"/>
      <c r="C372" s="339" t="s">
        <v>447</v>
      </c>
      <c r="D372" s="359">
        <f t="shared" si="33"/>
        <v>106</v>
      </c>
      <c r="E372" s="360">
        <f>市町村別自殺者集計表!BM140</f>
        <v>22</v>
      </c>
      <c r="F372" s="360">
        <f>市町村別自殺者集計表!BN140</f>
        <v>72</v>
      </c>
      <c r="G372" s="360">
        <f>市町村別自殺者集計表!BO140</f>
        <v>19</v>
      </c>
      <c r="H372" s="360">
        <f>市町村別自殺者集計表!BP140</f>
        <v>10</v>
      </c>
      <c r="I372" s="360">
        <f>市町村別自殺者集計表!BQ140</f>
        <v>8</v>
      </c>
      <c r="J372" s="360">
        <f>市町村別自殺者集計表!BR140</f>
        <v>1</v>
      </c>
      <c r="K372" s="360">
        <f>市町村別自殺者集計表!BS140</f>
        <v>7</v>
      </c>
      <c r="L372" s="395">
        <f>市町村別自殺者集計表!BT140</f>
        <v>5</v>
      </c>
      <c r="O372" s="480">
        <f t="shared" si="34"/>
        <v>144</v>
      </c>
      <c r="R372" s="459"/>
      <c r="S372" s="430"/>
      <c r="T372" s="460" t="s">
        <v>24</v>
      </c>
      <c r="U372" s="468" t="s">
        <v>0</v>
      </c>
      <c r="V372" s="469" t="s">
        <v>1</v>
      </c>
      <c r="W372" s="433" t="s">
        <v>559</v>
      </c>
      <c r="X372" s="469" t="s">
        <v>2</v>
      </c>
      <c r="Y372" s="470" t="s">
        <v>3</v>
      </c>
      <c r="Z372" s="469" t="s">
        <v>4</v>
      </c>
      <c r="AA372" s="435" t="s">
        <v>5</v>
      </c>
      <c r="AB372" s="461" t="s">
        <v>16</v>
      </c>
    </row>
    <row r="373" spans="2:28" x14ac:dyDescent="0.15">
      <c r="B373" s="529" t="s">
        <v>445</v>
      </c>
      <c r="C373" s="340" t="s">
        <v>17</v>
      </c>
      <c r="D373" s="282">
        <f t="shared" si="33"/>
        <v>49</v>
      </c>
      <c r="E373" s="392">
        <f>市町村別自殺者集計表!BM141</f>
        <v>5</v>
      </c>
      <c r="F373" s="392">
        <f>市町村別自殺者集計表!BN141</f>
        <v>37</v>
      </c>
      <c r="G373" s="392">
        <f>市町村別自殺者集計表!BO141</f>
        <v>17</v>
      </c>
      <c r="H373" s="392">
        <f>市町村別自殺者集計表!BP141</f>
        <v>7</v>
      </c>
      <c r="I373" s="392">
        <f>市町村別自殺者集計表!BQ141</f>
        <v>3</v>
      </c>
      <c r="J373" s="392">
        <f>市町村別自殺者集計表!BR141</f>
        <v>0</v>
      </c>
      <c r="K373" s="392">
        <f>市町村別自殺者集計表!BS141</f>
        <v>1</v>
      </c>
      <c r="L373" s="393">
        <f>市町村別自殺者集計表!BT141</f>
        <v>1</v>
      </c>
      <c r="O373" s="480">
        <f t="shared" si="34"/>
        <v>71</v>
      </c>
      <c r="R373" s="459"/>
      <c r="S373" s="438" t="s">
        <v>17</v>
      </c>
      <c r="T373" s="462">
        <f>IF($V$3=50,旧年度集計!C71,T336)</f>
        <v>1168</v>
      </c>
      <c r="U373" s="462">
        <f>IF($V$3=50,旧年度集計!D71,BM440)</f>
        <v>136</v>
      </c>
      <c r="V373" s="440">
        <f>IF($V$3=50,旧年度集計!E71,BN440)</f>
        <v>533</v>
      </c>
      <c r="W373" s="440">
        <f>IF($V$3=50,旧年度集計!F71,BO440)</f>
        <v>239</v>
      </c>
      <c r="X373" s="440">
        <f>IF($V$3=50,旧年度集計!G71,BP440)</f>
        <v>113</v>
      </c>
      <c r="Y373" s="440">
        <f>IF($V$3=50,旧年度集計!H71,BQ440)</f>
        <v>35</v>
      </c>
      <c r="Z373" s="440">
        <f>IF($V$3=50,旧年度集計!I71,BR440)</f>
        <v>22</v>
      </c>
      <c r="AA373" s="440">
        <f>IF($V$3=50,旧年度集計!J71,BS440)</f>
        <v>60</v>
      </c>
      <c r="AB373" s="463">
        <f>IF($V$3=50,旧年度集計!K71,BT440)</f>
        <v>30</v>
      </c>
    </row>
    <row r="374" spans="2:28" ht="14.25" thickBot="1" x14ac:dyDescent="0.2">
      <c r="B374" s="526"/>
      <c r="C374" s="356" t="s">
        <v>18</v>
      </c>
      <c r="D374" s="357">
        <f t="shared" si="33"/>
        <v>28</v>
      </c>
      <c r="E374" s="357">
        <f>市町村別自殺者集計表!BM142</f>
        <v>7</v>
      </c>
      <c r="F374" s="357">
        <f>市町村別自殺者集計表!BN142</f>
        <v>28</v>
      </c>
      <c r="G374" s="357">
        <f>市町村別自殺者集計表!BO142</f>
        <v>2</v>
      </c>
      <c r="H374" s="357">
        <f>市町村別自殺者集計表!BP142</f>
        <v>4</v>
      </c>
      <c r="I374" s="357">
        <f>市町村別自殺者集計表!BQ142</f>
        <v>1</v>
      </c>
      <c r="J374" s="357">
        <f>市町村別自殺者集計表!BR142</f>
        <v>0</v>
      </c>
      <c r="K374" s="357">
        <f>市町村別自殺者集計表!BS142</f>
        <v>1</v>
      </c>
      <c r="L374" s="358">
        <f>市町村別自殺者集計表!BT142</f>
        <v>0</v>
      </c>
      <c r="O374" s="480">
        <f t="shared" si="34"/>
        <v>43</v>
      </c>
      <c r="R374" s="459"/>
      <c r="S374" s="442" t="s">
        <v>18</v>
      </c>
      <c r="T374" s="442">
        <f>IF($V$3=50,旧年度集計!C72,T337)</f>
        <v>634</v>
      </c>
      <c r="U374" s="464">
        <f>IF($V$3=50,旧年度集計!D72,BM441)</f>
        <v>102</v>
      </c>
      <c r="V374" s="445">
        <f>IF($V$3=50,旧年度集計!E72,BN441)</f>
        <v>421</v>
      </c>
      <c r="W374" s="445">
        <f>IF($V$3=50,旧年度集計!F72,BO441)</f>
        <v>39</v>
      </c>
      <c r="X374" s="445">
        <f>IF($V$3=50,旧年度集計!G72,BP441)</f>
        <v>15</v>
      </c>
      <c r="Y374" s="445">
        <f>IF($V$3=50,旧年度集計!H72,BQ441)</f>
        <v>23</v>
      </c>
      <c r="Z374" s="445">
        <f>IF($V$3=50,旧年度集計!I72,BR441)</f>
        <v>9</v>
      </c>
      <c r="AA374" s="445">
        <f>IF($V$3=50,旧年度集計!J72,BS441)</f>
        <v>21</v>
      </c>
      <c r="AB374" s="465">
        <f>IF($V$3=50,旧年度集計!K72,BT441)</f>
        <v>4</v>
      </c>
    </row>
    <row r="375" spans="2:28" ht="15" thickTop="1" thickBot="1" x14ac:dyDescent="0.2">
      <c r="B375" s="528"/>
      <c r="C375" s="339" t="s">
        <v>447</v>
      </c>
      <c r="D375" s="359">
        <f t="shared" si="33"/>
        <v>77</v>
      </c>
      <c r="E375" s="360">
        <f>市町村別自殺者集計表!BM143</f>
        <v>12</v>
      </c>
      <c r="F375" s="360">
        <f>市町村別自殺者集計表!BN143</f>
        <v>65</v>
      </c>
      <c r="G375" s="360">
        <f>市町村別自殺者集計表!BO143</f>
        <v>19</v>
      </c>
      <c r="H375" s="360">
        <f>市町村別自殺者集計表!BP143</f>
        <v>11</v>
      </c>
      <c r="I375" s="360">
        <f>市町村別自殺者集計表!BQ143</f>
        <v>4</v>
      </c>
      <c r="J375" s="360">
        <f>市町村別自殺者集計表!BR143</f>
        <v>0</v>
      </c>
      <c r="K375" s="360">
        <f>市町村別自殺者集計表!BS143</f>
        <v>2</v>
      </c>
      <c r="L375" s="395">
        <f>市町村別自殺者集計表!BT143</f>
        <v>1</v>
      </c>
      <c r="O375" s="480">
        <f t="shared" si="34"/>
        <v>114</v>
      </c>
      <c r="R375" s="459"/>
      <c r="S375" s="471" t="s">
        <v>24</v>
      </c>
      <c r="T375" s="471">
        <f>IF($V$3=50,旧年度集計!C73,T338)</f>
        <v>1802</v>
      </c>
      <c r="U375" s="472">
        <f>IF($V$3=50,旧年度集計!D73,BM442)</f>
        <v>238</v>
      </c>
      <c r="V375" s="473">
        <f>IF($V$3=50,旧年度集計!E73,BN442)</f>
        <v>954</v>
      </c>
      <c r="W375" s="473">
        <f>IF($V$3=50,旧年度集計!F73,BO442)</f>
        <v>278</v>
      </c>
      <c r="X375" s="473">
        <f>IF($V$3=50,旧年度集計!G73,BP442)</f>
        <v>128</v>
      </c>
      <c r="Y375" s="473">
        <f>IF($V$3=50,旧年度集計!H73,BQ442)</f>
        <v>58</v>
      </c>
      <c r="Z375" s="473">
        <f>IF($V$3=50,旧年度集計!I73,BR442)</f>
        <v>31</v>
      </c>
      <c r="AA375" s="473">
        <f>IF($V$3=50,旧年度集計!J73,BS442)</f>
        <v>81</v>
      </c>
      <c r="AB375" s="474">
        <f>IF($V$3=50,旧年度集計!K73,BT442)</f>
        <v>34</v>
      </c>
    </row>
    <row r="376" spans="2:28" x14ac:dyDescent="0.15">
      <c r="B376" s="529" t="s">
        <v>446</v>
      </c>
      <c r="C376" s="340" t="s">
        <v>17</v>
      </c>
      <c r="D376" s="282">
        <f t="shared" si="33"/>
        <v>38</v>
      </c>
      <c r="E376" s="392">
        <f>市町村別自殺者集計表!BM144</f>
        <v>8</v>
      </c>
      <c r="F376" s="392">
        <f>市町村別自殺者集計表!BN144</f>
        <v>24</v>
      </c>
      <c r="G376" s="392">
        <f>市町村別自殺者集計表!BO144</f>
        <v>12</v>
      </c>
      <c r="H376" s="392">
        <f>市町村別自殺者集計表!BP144</f>
        <v>3</v>
      </c>
      <c r="I376" s="392">
        <f>市町村別自殺者集計表!BQ144</f>
        <v>5</v>
      </c>
      <c r="J376" s="392">
        <f>市町村別自殺者集計表!BR144</f>
        <v>1</v>
      </c>
      <c r="K376" s="392">
        <f>市町村別自殺者集計表!BS144</f>
        <v>1</v>
      </c>
      <c r="L376" s="393">
        <f>市町村別自殺者集計表!BT144</f>
        <v>0</v>
      </c>
      <c r="O376" s="480">
        <f t="shared" si="34"/>
        <v>54</v>
      </c>
    </row>
    <row r="377" spans="2:28" x14ac:dyDescent="0.15">
      <c r="B377" s="526"/>
      <c r="C377" s="356" t="s">
        <v>18</v>
      </c>
      <c r="D377" s="357">
        <f t="shared" si="33"/>
        <v>25</v>
      </c>
      <c r="E377" s="357">
        <f>市町村別自殺者集計表!BM145</f>
        <v>6</v>
      </c>
      <c r="F377" s="357">
        <f>市町村別自殺者集計表!BN145</f>
        <v>26</v>
      </c>
      <c r="G377" s="357">
        <f>市町村別自殺者集計表!BO145</f>
        <v>2</v>
      </c>
      <c r="H377" s="357">
        <f>市町村別自殺者集計表!BP145</f>
        <v>0</v>
      </c>
      <c r="I377" s="357">
        <f>市町村別自殺者集計表!BQ145</f>
        <v>3</v>
      </c>
      <c r="J377" s="357">
        <f>市町村別自殺者集計表!BR145</f>
        <v>1</v>
      </c>
      <c r="K377" s="357">
        <f>市町村別自殺者集計表!BS145</f>
        <v>2</v>
      </c>
      <c r="L377" s="358">
        <f>市町村別自殺者集計表!BT145</f>
        <v>0</v>
      </c>
      <c r="O377" s="480">
        <f t="shared" si="34"/>
        <v>40</v>
      </c>
    </row>
    <row r="378" spans="2:28" ht="14.25" thickBot="1" x14ac:dyDescent="0.2">
      <c r="B378" s="527"/>
      <c r="C378" s="339" t="s">
        <v>447</v>
      </c>
      <c r="D378" s="378">
        <f t="shared" si="33"/>
        <v>63</v>
      </c>
      <c r="E378" s="379">
        <f>市町村別自殺者集計表!BM146</f>
        <v>14</v>
      </c>
      <c r="F378" s="379">
        <f>市町村別自殺者集計表!BN146</f>
        <v>50</v>
      </c>
      <c r="G378" s="379">
        <f>市町村別自殺者集計表!BO146</f>
        <v>14</v>
      </c>
      <c r="H378" s="379">
        <f>市町村別自殺者集計表!BP146</f>
        <v>3</v>
      </c>
      <c r="I378" s="379">
        <f>市町村別自殺者集計表!BQ146</f>
        <v>8</v>
      </c>
      <c r="J378" s="379">
        <f>市町村別自殺者集計表!BR146</f>
        <v>2</v>
      </c>
      <c r="K378" s="379">
        <f>市町村別自殺者集計表!BS146</f>
        <v>3</v>
      </c>
      <c r="L378" s="396">
        <f>市町村別自殺者集計表!BT146</f>
        <v>0</v>
      </c>
      <c r="O378" s="480">
        <f t="shared" si="34"/>
        <v>94</v>
      </c>
    </row>
    <row r="379" spans="2:28" x14ac:dyDescent="0.15">
      <c r="B379" s="525" t="s">
        <v>447</v>
      </c>
      <c r="C379" s="342" t="str">
        <f>C253</f>
        <v>H30</v>
      </c>
      <c r="D379" s="381">
        <f>IF($V$3=50,T375,"")</f>
        <v>1802</v>
      </c>
      <c r="E379" s="381">
        <f t="shared" ref="E379:L379" si="37">IF($V$3=50,U375,"")</f>
        <v>238</v>
      </c>
      <c r="F379" s="381">
        <f t="shared" si="37"/>
        <v>954</v>
      </c>
      <c r="G379" s="381">
        <f t="shared" si="37"/>
        <v>278</v>
      </c>
      <c r="H379" s="381">
        <f t="shared" si="37"/>
        <v>128</v>
      </c>
      <c r="I379" s="381">
        <f t="shared" si="37"/>
        <v>58</v>
      </c>
      <c r="J379" s="381">
        <f t="shared" si="37"/>
        <v>31</v>
      </c>
      <c r="K379" s="381">
        <f t="shared" si="37"/>
        <v>81</v>
      </c>
      <c r="L379" s="382">
        <f t="shared" si="37"/>
        <v>34</v>
      </c>
      <c r="O379" s="397"/>
      <c r="P379" s="397"/>
      <c r="Q379" s="397"/>
      <c r="R379" s="397"/>
      <c r="S379" s="397"/>
    </row>
    <row r="380" spans="2:28" ht="14.25" thickBot="1" x14ac:dyDescent="0.2">
      <c r="B380" s="526"/>
      <c r="C380" s="362" t="str">
        <f>C254</f>
        <v>R元</v>
      </c>
      <c r="D380" s="383">
        <f>SUM(D345,D348,D351,D354,D357,D360,D363,D366,D369,D372,D375,D378)</f>
        <v>1231</v>
      </c>
      <c r="E380" s="383">
        <f t="shared" ref="E380:L380" si="38">SUM(E345,E348,E351,E354,E357,E360,E363,E366,E369,E372,E375,E378)</f>
        <v>268</v>
      </c>
      <c r="F380" s="383">
        <f t="shared" si="38"/>
        <v>946</v>
      </c>
      <c r="G380" s="383">
        <f t="shared" si="38"/>
        <v>261</v>
      </c>
      <c r="H380" s="383">
        <f t="shared" si="38"/>
        <v>135</v>
      </c>
      <c r="I380" s="383">
        <f t="shared" si="38"/>
        <v>70</v>
      </c>
      <c r="J380" s="383">
        <f t="shared" si="38"/>
        <v>31</v>
      </c>
      <c r="K380" s="383">
        <f t="shared" si="38"/>
        <v>49</v>
      </c>
      <c r="L380" s="384">
        <f t="shared" si="38"/>
        <v>34</v>
      </c>
      <c r="M380" s="397"/>
      <c r="N380" s="397"/>
      <c r="O380" s="397"/>
      <c r="P380" s="397"/>
      <c r="Q380" s="397"/>
      <c r="R380" s="397"/>
      <c r="S380" s="397"/>
    </row>
    <row r="381" spans="2:28" ht="14.25" thickBot="1" x14ac:dyDescent="0.2">
      <c r="B381" s="527"/>
      <c r="C381" s="344" t="s">
        <v>24</v>
      </c>
      <c r="D381" s="385">
        <f t="shared" ref="D381:L381" si="39">SUM(D345,D348,D351,D354,D357,D360,D363,D366,D369,D372,D375,D378)</f>
        <v>1231</v>
      </c>
      <c r="E381" s="385">
        <f t="shared" si="39"/>
        <v>268</v>
      </c>
      <c r="F381" s="385">
        <f t="shared" si="39"/>
        <v>946</v>
      </c>
      <c r="G381" s="385">
        <f t="shared" si="39"/>
        <v>261</v>
      </c>
      <c r="H381" s="385">
        <f t="shared" si="39"/>
        <v>135</v>
      </c>
      <c r="I381" s="385">
        <f t="shared" si="39"/>
        <v>70</v>
      </c>
      <c r="J381" s="385">
        <f t="shared" si="39"/>
        <v>31</v>
      </c>
      <c r="K381" s="385">
        <f t="shared" si="39"/>
        <v>49</v>
      </c>
      <c r="L381" s="386">
        <f t="shared" si="39"/>
        <v>34</v>
      </c>
      <c r="M381" s="397"/>
      <c r="N381" s="397"/>
      <c r="O381" s="397"/>
      <c r="P381" s="397"/>
      <c r="Q381" s="397"/>
      <c r="R381" s="397"/>
      <c r="S381" s="397"/>
    </row>
    <row r="382" spans="2:28" ht="13.5" customHeight="1" x14ac:dyDescent="0.15">
      <c r="B382" s="397" t="s">
        <v>485</v>
      </c>
      <c r="C382" s="397"/>
      <c r="D382" s="397"/>
      <c r="E382" s="397"/>
      <c r="F382" s="397"/>
      <c r="G382" s="397"/>
      <c r="H382" s="397"/>
      <c r="I382" s="397"/>
      <c r="J382" s="397"/>
      <c r="K382" s="397"/>
      <c r="L382" s="397"/>
      <c r="M382" s="397"/>
      <c r="N382" s="397"/>
      <c r="O382" s="398"/>
      <c r="P382" s="398"/>
      <c r="Q382" s="398"/>
      <c r="R382" s="398"/>
      <c r="S382" s="398"/>
    </row>
    <row r="383" spans="2:28" ht="0.75" customHeight="1" x14ac:dyDescent="0.15">
      <c r="B383" s="397"/>
      <c r="C383" s="397"/>
      <c r="D383" s="397"/>
      <c r="E383" s="397"/>
      <c r="F383" s="397"/>
      <c r="G383" s="397"/>
      <c r="H383" s="397"/>
      <c r="I383" s="397"/>
      <c r="J383" s="397"/>
      <c r="K383" s="397"/>
      <c r="L383" s="397"/>
      <c r="M383" s="398"/>
      <c r="N383" s="398"/>
      <c r="O383" s="398"/>
      <c r="P383" s="398"/>
      <c r="Q383" s="398"/>
      <c r="R383" s="398"/>
      <c r="S383" s="398"/>
    </row>
    <row r="384" spans="2:28" ht="0.75" customHeight="1" x14ac:dyDescent="0.15">
      <c r="B384" s="397"/>
      <c r="C384" s="397"/>
      <c r="D384" s="397"/>
      <c r="E384" s="397"/>
      <c r="F384" s="397"/>
      <c r="G384" s="397"/>
      <c r="H384" s="397"/>
      <c r="I384" s="397"/>
      <c r="J384" s="397"/>
      <c r="K384" s="397"/>
      <c r="L384" s="397"/>
      <c r="N384" s="398"/>
      <c r="O384" s="398"/>
      <c r="P384" s="398"/>
      <c r="Q384" s="398"/>
      <c r="R384" s="398"/>
      <c r="S384" s="398"/>
    </row>
    <row r="385" spans="2:19" ht="13.5" customHeight="1" thickBot="1" x14ac:dyDescent="0.2">
      <c r="B385" s="332" t="s">
        <v>486</v>
      </c>
      <c r="C385" s="398"/>
      <c r="D385" s="398"/>
      <c r="E385" s="398"/>
      <c r="F385" s="398"/>
      <c r="G385" s="398"/>
      <c r="H385" s="398"/>
      <c r="I385" s="398"/>
      <c r="J385" s="398"/>
      <c r="K385" s="398"/>
      <c r="L385" s="398"/>
      <c r="M385" s="245"/>
      <c r="N385" s="398"/>
      <c r="O385" s="398"/>
      <c r="P385" s="398"/>
      <c r="Q385" s="398"/>
      <c r="R385" s="398"/>
      <c r="S385" s="398"/>
    </row>
    <row r="386" spans="2:19" ht="13.5" hidden="1" customHeight="1" x14ac:dyDescent="0.15">
      <c r="B386" s="399" t="s">
        <v>56</v>
      </c>
      <c r="C386" s="400" t="s">
        <v>457</v>
      </c>
      <c r="D386" s="401">
        <v>4</v>
      </c>
      <c r="E386" s="402">
        <v>1</v>
      </c>
      <c r="F386" s="402">
        <v>2</v>
      </c>
      <c r="G386" s="403">
        <v>1</v>
      </c>
      <c r="N386" s="398"/>
    </row>
    <row r="387" spans="2:19" ht="14.25" thickBot="1" x14ac:dyDescent="0.2">
      <c r="B387" s="404"/>
      <c r="C387" s="405"/>
      <c r="D387" s="241" t="s">
        <v>24</v>
      </c>
      <c r="E387" s="335" t="s">
        <v>455</v>
      </c>
      <c r="F387" s="241" t="s">
        <v>456</v>
      </c>
      <c r="G387" s="242" t="s">
        <v>16</v>
      </c>
      <c r="H387" s="406"/>
      <c r="I387" s="244"/>
      <c r="J387" s="245"/>
      <c r="K387" s="245"/>
      <c r="L387" s="245"/>
    </row>
    <row r="388" spans="2:19" x14ac:dyDescent="0.15">
      <c r="B388" s="526" t="s">
        <v>56</v>
      </c>
      <c r="C388" s="337" t="s">
        <v>457</v>
      </c>
      <c r="D388" s="416">
        <f>D343</f>
        <v>68</v>
      </c>
      <c r="E388" s="313">
        <f>市町村別自殺者集計表!BU111</f>
        <v>6</v>
      </c>
      <c r="F388" s="313">
        <f>市町村別自殺者集計表!BV111</f>
        <v>59</v>
      </c>
      <c r="G388" s="314">
        <f>市町村別自殺者集計表!BW111</f>
        <v>3</v>
      </c>
    </row>
    <row r="389" spans="2:19" x14ac:dyDescent="0.15">
      <c r="B389" s="526"/>
      <c r="C389" s="346" t="s">
        <v>458</v>
      </c>
      <c r="D389" s="347">
        <f t="shared" ref="D389:D423" si="40">D344</f>
        <v>36</v>
      </c>
      <c r="E389" s="347">
        <f>市町村別自殺者集計表!BU112</f>
        <v>13</v>
      </c>
      <c r="F389" s="347">
        <f>市町村別自殺者集計表!BV112</f>
        <v>21</v>
      </c>
      <c r="G389" s="348">
        <f>市町村別自殺者集計表!BW112</f>
        <v>2</v>
      </c>
    </row>
    <row r="390" spans="2:19" x14ac:dyDescent="0.15">
      <c r="B390" s="528"/>
      <c r="C390" s="339" t="s">
        <v>447</v>
      </c>
      <c r="D390" s="349">
        <f t="shared" si="40"/>
        <v>104</v>
      </c>
      <c r="E390" s="350">
        <f>市町村別自殺者集計表!BU113</f>
        <v>19</v>
      </c>
      <c r="F390" s="350">
        <f>市町村別自殺者集計表!BV113</f>
        <v>80</v>
      </c>
      <c r="G390" s="391">
        <f>市町村別自殺者集計表!BW113</f>
        <v>5</v>
      </c>
    </row>
    <row r="391" spans="2:19" x14ac:dyDescent="0.15">
      <c r="B391" s="529" t="s">
        <v>57</v>
      </c>
      <c r="C391" s="337" t="s">
        <v>457</v>
      </c>
      <c r="D391" s="249">
        <f t="shared" si="40"/>
        <v>67</v>
      </c>
      <c r="E391" s="313">
        <f>市町村別自殺者集計表!BU114</f>
        <v>12</v>
      </c>
      <c r="F391" s="313">
        <f>市町村別自殺者集計表!BV114</f>
        <v>52</v>
      </c>
      <c r="G391" s="314">
        <f>市町村別自殺者集計表!BW114</f>
        <v>3</v>
      </c>
    </row>
    <row r="392" spans="2:19" x14ac:dyDescent="0.15">
      <c r="B392" s="526"/>
      <c r="C392" s="346" t="s">
        <v>458</v>
      </c>
      <c r="D392" s="347">
        <f t="shared" si="40"/>
        <v>34</v>
      </c>
      <c r="E392" s="347">
        <f>市町村別自殺者集計表!BU115</f>
        <v>13</v>
      </c>
      <c r="F392" s="347">
        <f>市町村別自殺者集計表!BV115</f>
        <v>20</v>
      </c>
      <c r="G392" s="348">
        <f>市町村別自殺者集計表!BW115</f>
        <v>1</v>
      </c>
    </row>
    <row r="393" spans="2:19" x14ac:dyDescent="0.15">
      <c r="B393" s="528"/>
      <c r="C393" s="339" t="s">
        <v>447</v>
      </c>
      <c r="D393" s="349">
        <f t="shared" si="40"/>
        <v>101</v>
      </c>
      <c r="E393" s="350">
        <f>市町村別自殺者集計表!BU116</f>
        <v>25</v>
      </c>
      <c r="F393" s="350">
        <f>市町村別自殺者集計表!BV116</f>
        <v>72</v>
      </c>
      <c r="G393" s="391">
        <f>市町村別自殺者集計表!BW116</f>
        <v>4</v>
      </c>
    </row>
    <row r="394" spans="2:19" x14ac:dyDescent="0.15">
      <c r="B394" s="529" t="s">
        <v>58</v>
      </c>
      <c r="C394" s="407" t="s">
        <v>457</v>
      </c>
      <c r="D394" s="268">
        <f t="shared" si="40"/>
        <v>82</v>
      </c>
      <c r="E394" s="268">
        <f>市町村別自殺者集計表!BU117</f>
        <v>13</v>
      </c>
      <c r="F394" s="268">
        <f>市町村別自殺者集計表!BV117</f>
        <v>53</v>
      </c>
      <c r="G394" s="269">
        <f>市町村別自殺者集計表!BW117</f>
        <v>16</v>
      </c>
    </row>
    <row r="395" spans="2:19" x14ac:dyDescent="0.15">
      <c r="B395" s="526"/>
      <c r="C395" s="356" t="s">
        <v>458</v>
      </c>
      <c r="D395" s="357">
        <f t="shared" si="40"/>
        <v>36</v>
      </c>
      <c r="E395" s="357">
        <f>市町村別自殺者集計表!BU118</f>
        <v>8</v>
      </c>
      <c r="F395" s="357">
        <f>市町村別自殺者集計表!BV118</f>
        <v>24</v>
      </c>
      <c r="G395" s="358">
        <f>市町村別自殺者集計表!BW118</f>
        <v>4</v>
      </c>
    </row>
    <row r="396" spans="2:19" x14ac:dyDescent="0.15">
      <c r="B396" s="528"/>
      <c r="C396" s="339" t="s">
        <v>447</v>
      </c>
      <c r="D396" s="359">
        <f t="shared" si="40"/>
        <v>118</v>
      </c>
      <c r="E396" s="360">
        <f>市町村別自殺者集計表!BU119</f>
        <v>21</v>
      </c>
      <c r="F396" s="360">
        <f>市町村別自殺者集計表!BV119</f>
        <v>77</v>
      </c>
      <c r="G396" s="395">
        <f>市町村別自殺者集計表!BW119</f>
        <v>20</v>
      </c>
    </row>
    <row r="397" spans="2:19" x14ac:dyDescent="0.15">
      <c r="B397" s="526" t="s">
        <v>451</v>
      </c>
      <c r="C397" s="340" t="s">
        <v>457</v>
      </c>
      <c r="D397" s="282">
        <f t="shared" si="40"/>
        <v>68</v>
      </c>
      <c r="E397" s="282">
        <f>市町村別自殺者集計表!BU120</f>
        <v>8</v>
      </c>
      <c r="F397" s="282">
        <f>市町村別自殺者集計表!BV120</f>
        <v>46</v>
      </c>
      <c r="G397" s="283">
        <f>市町村別自殺者集計表!BW120</f>
        <v>14</v>
      </c>
    </row>
    <row r="398" spans="2:19" x14ac:dyDescent="0.15">
      <c r="B398" s="526"/>
      <c r="C398" s="356" t="s">
        <v>458</v>
      </c>
      <c r="D398" s="357">
        <f t="shared" si="40"/>
        <v>34</v>
      </c>
      <c r="E398" s="357">
        <f>市町村別自殺者集計表!BU121</f>
        <v>12</v>
      </c>
      <c r="F398" s="357">
        <f>市町村別自殺者集計表!BV121</f>
        <v>19</v>
      </c>
      <c r="G398" s="358">
        <f>市町村別自殺者集計表!BW121</f>
        <v>3</v>
      </c>
    </row>
    <row r="399" spans="2:19" x14ac:dyDescent="0.15">
      <c r="B399" s="528"/>
      <c r="C399" s="339" t="s">
        <v>447</v>
      </c>
      <c r="D399" s="359">
        <f t="shared" si="40"/>
        <v>102</v>
      </c>
      <c r="E399" s="360">
        <f>市町村別自殺者集計表!BU122</f>
        <v>20</v>
      </c>
      <c r="F399" s="360">
        <f>市町村別自殺者集計表!BV122</f>
        <v>65</v>
      </c>
      <c r="G399" s="395">
        <f>市町村別自殺者集計表!BW122</f>
        <v>17</v>
      </c>
      <c r="O399" s="394"/>
    </row>
    <row r="400" spans="2:19" x14ac:dyDescent="0.15">
      <c r="B400" s="529" t="s">
        <v>452</v>
      </c>
      <c r="C400" s="340" t="s">
        <v>457</v>
      </c>
      <c r="D400" s="282">
        <f t="shared" si="40"/>
        <v>82</v>
      </c>
      <c r="E400" s="282">
        <f>市町村別自殺者集計表!BU123</f>
        <v>12</v>
      </c>
      <c r="F400" s="282">
        <f>市町村別自殺者集計表!BV123</f>
        <v>62</v>
      </c>
      <c r="G400" s="283">
        <f>市町村別自殺者集計表!BW123</f>
        <v>8</v>
      </c>
      <c r="N400" s="394"/>
    </row>
    <row r="401" spans="2:7" x14ac:dyDescent="0.15">
      <c r="B401" s="526"/>
      <c r="C401" s="356" t="s">
        <v>458</v>
      </c>
      <c r="D401" s="357">
        <f t="shared" si="40"/>
        <v>41</v>
      </c>
      <c r="E401" s="357">
        <f>市町村別自殺者集計表!BU124</f>
        <v>8</v>
      </c>
      <c r="F401" s="357">
        <f>市町村別自殺者集計表!BV124</f>
        <v>29</v>
      </c>
      <c r="G401" s="358">
        <f>市町村別自殺者集計表!BW124</f>
        <v>4</v>
      </c>
    </row>
    <row r="402" spans="2:7" x14ac:dyDescent="0.15">
      <c r="B402" s="528"/>
      <c r="C402" s="339" t="s">
        <v>447</v>
      </c>
      <c r="D402" s="359">
        <f t="shared" si="40"/>
        <v>123</v>
      </c>
      <c r="E402" s="360">
        <f>市町村別自殺者集計表!BU125</f>
        <v>20</v>
      </c>
      <c r="F402" s="360">
        <f>市町村別自殺者集計表!BV125</f>
        <v>91</v>
      </c>
      <c r="G402" s="395">
        <f>市町村別自殺者集計表!BW125</f>
        <v>12</v>
      </c>
    </row>
    <row r="403" spans="2:7" x14ac:dyDescent="0.15">
      <c r="B403" s="529" t="s">
        <v>453</v>
      </c>
      <c r="C403" s="407" t="s">
        <v>457</v>
      </c>
      <c r="D403" s="268">
        <f t="shared" si="40"/>
        <v>83</v>
      </c>
      <c r="E403" s="323">
        <f>市町村別自殺者集計表!BU126</f>
        <v>9</v>
      </c>
      <c r="F403" s="323">
        <f>市町村別自殺者集計表!BV126</f>
        <v>68</v>
      </c>
      <c r="G403" s="408">
        <f>市町村別自殺者集計表!BW126</f>
        <v>6</v>
      </c>
    </row>
    <row r="404" spans="2:7" x14ac:dyDescent="0.15">
      <c r="B404" s="526"/>
      <c r="C404" s="356" t="s">
        <v>458</v>
      </c>
      <c r="D404" s="357">
        <f t="shared" si="40"/>
        <v>49</v>
      </c>
      <c r="E404" s="374">
        <f>市町村別自殺者集計表!BU127</f>
        <v>15</v>
      </c>
      <c r="F404" s="374">
        <f>市町村別自殺者集計表!BV127</f>
        <v>29</v>
      </c>
      <c r="G404" s="375">
        <f>市町村別自殺者集計表!BW127</f>
        <v>5</v>
      </c>
    </row>
    <row r="405" spans="2:7" x14ac:dyDescent="0.15">
      <c r="B405" s="528"/>
      <c r="C405" s="339" t="s">
        <v>447</v>
      </c>
      <c r="D405" s="359">
        <f t="shared" si="40"/>
        <v>132</v>
      </c>
      <c r="E405" s="360">
        <f>市町村別自殺者集計表!BU128</f>
        <v>24</v>
      </c>
      <c r="F405" s="359">
        <f>市町村別自殺者集計表!BV128</f>
        <v>97</v>
      </c>
      <c r="G405" s="361">
        <f>市町村別自殺者集計表!BW128</f>
        <v>11</v>
      </c>
    </row>
    <row r="406" spans="2:7" ht="13.5" customHeight="1" x14ac:dyDescent="0.15">
      <c r="B406" s="526" t="s">
        <v>441</v>
      </c>
      <c r="C406" s="337" t="s">
        <v>457</v>
      </c>
      <c r="D406" s="249">
        <f t="shared" si="40"/>
        <v>71</v>
      </c>
      <c r="E406" s="313">
        <f>市町村別自殺者集計表!BU129</f>
        <v>13</v>
      </c>
      <c r="F406" s="313">
        <f>市町村別自殺者集計表!BV129</f>
        <v>43</v>
      </c>
      <c r="G406" s="314">
        <f>市町村別自殺者集計表!BW129</f>
        <v>15</v>
      </c>
    </row>
    <row r="407" spans="2:7" x14ac:dyDescent="0.15">
      <c r="B407" s="526"/>
      <c r="C407" s="346" t="s">
        <v>458</v>
      </c>
      <c r="D407" s="347">
        <f t="shared" si="40"/>
        <v>41</v>
      </c>
      <c r="E407" s="347">
        <f>市町村別自殺者集計表!BU130</f>
        <v>18</v>
      </c>
      <c r="F407" s="347">
        <f>市町村別自殺者集計表!BV130</f>
        <v>19</v>
      </c>
      <c r="G407" s="348">
        <f>市町村別自殺者集計表!BW130</f>
        <v>4</v>
      </c>
    </row>
    <row r="408" spans="2:7" x14ac:dyDescent="0.15">
      <c r="B408" s="528"/>
      <c r="C408" s="339" t="s">
        <v>447</v>
      </c>
      <c r="D408" s="349">
        <f t="shared" si="40"/>
        <v>112</v>
      </c>
      <c r="E408" s="350">
        <f>市町村別自殺者集計表!BU131</f>
        <v>31</v>
      </c>
      <c r="F408" s="350">
        <f>市町村別自殺者集計表!BV131</f>
        <v>62</v>
      </c>
      <c r="G408" s="391">
        <f>市町村別自殺者集計表!BW131</f>
        <v>19</v>
      </c>
    </row>
    <row r="409" spans="2:7" x14ac:dyDescent="0.15">
      <c r="B409" s="529" t="s">
        <v>442</v>
      </c>
      <c r="C409" s="337" t="s">
        <v>457</v>
      </c>
      <c r="D409" s="249">
        <f t="shared" si="40"/>
        <v>63</v>
      </c>
      <c r="E409" s="313">
        <f>市町村別自殺者集計表!BU132</f>
        <v>8</v>
      </c>
      <c r="F409" s="313">
        <f>市町村別自殺者集計表!BV132</f>
        <v>42</v>
      </c>
      <c r="G409" s="314">
        <f>市町村別自殺者集計表!BW132</f>
        <v>13</v>
      </c>
    </row>
    <row r="410" spans="2:7" x14ac:dyDescent="0.15">
      <c r="B410" s="526"/>
      <c r="C410" s="346" t="s">
        <v>458</v>
      </c>
      <c r="D410" s="347">
        <f t="shared" si="40"/>
        <v>29</v>
      </c>
      <c r="E410" s="347">
        <f>市町村別自殺者集計表!BU133</f>
        <v>11</v>
      </c>
      <c r="F410" s="347">
        <f>市町村別自殺者集計表!BV133</f>
        <v>16</v>
      </c>
      <c r="G410" s="348">
        <f>市町村別自殺者集計表!BW133</f>
        <v>2</v>
      </c>
    </row>
    <row r="411" spans="2:7" x14ac:dyDescent="0.15">
      <c r="B411" s="528"/>
      <c r="C411" s="339" t="s">
        <v>447</v>
      </c>
      <c r="D411" s="349">
        <f t="shared" si="40"/>
        <v>92</v>
      </c>
      <c r="E411" s="350">
        <f>市町村別自殺者集計表!BU134</f>
        <v>19</v>
      </c>
      <c r="F411" s="350">
        <f>市町村別自殺者集計表!BV134</f>
        <v>58</v>
      </c>
      <c r="G411" s="391">
        <f>市町村別自殺者集計表!BW134</f>
        <v>15</v>
      </c>
    </row>
    <row r="412" spans="2:7" x14ac:dyDescent="0.15">
      <c r="B412" s="529" t="s">
        <v>443</v>
      </c>
      <c r="C412" s="407" t="s">
        <v>457</v>
      </c>
      <c r="D412" s="268">
        <f t="shared" si="40"/>
        <v>61</v>
      </c>
      <c r="E412" s="268">
        <f>市町村別自殺者集計表!BU135</f>
        <v>17</v>
      </c>
      <c r="F412" s="268">
        <f>市町村別自殺者集計表!BV135</f>
        <v>37</v>
      </c>
      <c r="G412" s="269">
        <f>市町村別自殺者集計表!BW135</f>
        <v>7</v>
      </c>
    </row>
    <row r="413" spans="2:7" x14ac:dyDescent="0.15">
      <c r="B413" s="526"/>
      <c r="C413" s="356" t="s">
        <v>458</v>
      </c>
      <c r="D413" s="357">
        <f t="shared" si="40"/>
        <v>40</v>
      </c>
      <c r="E413" s="357">
        <f>市町村別自殺者集計表!BU136</f>
        <v>13</v>
      </c>
      <c r="F413" s="357">
        <f>市町村別自殺者集計表!BV136</f>
        <v>25</v>
      </c>
      <c r="G413" s="358">
        <f>市町村別自殺者集計表!BW136</f>
        <v>2</v>
      </c>
    </row>
    <row r="414" spans="2:7" x14ac:dyDescent="0.15">
      <c r="B414" s="528"/>
      <c r="C414" s="339" t="s">
        <v>447</v>
      </c>
      <c r="D414" s="359">
        <f t="shared" si="40"/>
        <v>101</v>
      </c>
      <c r="E414" s="360">
        <f>市町村別自殺者集計表!BU137</f>
        <v>30</v>
      </c>
      <c r="F414" s="360">
        <f>市町村別自殺者集計表!BV137</f>
        <v>62</v>
      </c>
      <c r="G414" s="395">
        <f>市町村別自殺者集計表!BW137</f>
        <v>9</v>
      </c>
    </row>
    <row r="415" spans="2:7" x14ac:dyDescent="0.15">
      <c r="B415" s="526" t="s">
        <v>444</v>
      </c>
      <c r="C415" s="340" t="s">
        <v>457</v>
      </c>
      <c r="D415" s="282">
        <f t="shared" si="40"/>
        <v>72</v>
      </c>
      <c r="E415" s="282">
        <f>市町村別自殺者集計表!BU138</f>
        <v>8</v>
      </c>
      <c r="F415" s="282">
        <f>市町村別自殺者集計表!BV138</f>
        <v>53</v>
      </c>
      <c r="G415" s="283">
        <f>市町村別自殺者集計表!BW138</f>
        <v>11</v>
      </c>
    </row>
    <row r="416" spans="2:7" x14ac:dyDescent="0.15">
      <c r="B416" s="526"/>
      <c r="C416" s="356" t="s">
        <v>458</v>
      </c>
      <c r="D416" s="357">
        <f t="shared" si="40"/>
        <v>34</v>
      </c>
      <c r="E416" s="357">
        <f>市町村別自殺者集計表!BU139</f>
        <v>13</v>
      </c>
      <c r="F416" s="357">
        <f>市町村別自殺者集計表!BV139</f>
        <v>18</v>
      </c>
      <c r="G416" s="358">
        <f>市町村別自殺者集計表!BW139</f>
        <v>3</v>
      </c>
    </row>
    <row r="417" spans="2:7" x14ac:dyDescent="0.15">
      <c r="B417" s="528"/>
      <c r="C417" s="339" t="s">
        <v>447</v>
      </c>
      <c r="D417" s="359">
        <f t="shared" si="40"/>
        <v>106</v>
      </c>
      <c r="E417" s="360">
        <f>市町村別自殺者集計表!BU140</f>
        <v>21</v>
      </c>
      <c r="F417" s="360">
        <f>市町村別自殺者集計表!BV140</f>
        <v>71</v>
      </c>
      <c r="G417" s="395">
        <f>市町村別自殺者集計表!BW140</f>
        <v>14</v>
      </c>
    </row>
    <row r="418" spans="2:7" x14ac:dyDescent="0.15">
      <c r="B418" s="529" t="s">
        <v>445</v>
      </c>
      <c r="C418" s="340" t="s">
        <v>457</v>
      </c>
      <c r="D418" s="282">
        <f t="shared" si="40"/>
        <v>49</v>
      </c>
      <c r="E418" s="282">
        <f>市町村別自殺者集計表!BU141</f>
        <v>3</v>
      </c>
      <c r="F418" s="282">
        <f>市町村別自殺者集計表!BV141</f>
        <v>40</v>
      </c>
      <c r="G418" s="283">
        <f>市町村別自殺者集計表!BW141</f>
        <v>6</v>
      </c>
    </row>
    <row r="419" spans="2:7" x14ac:dyDescent="0.15">
      <c r="B419" s="526"/>
      <c r="C419" s="356" t="s">
        <v>458</v>
      </c>
      <c r="D419" s="357">
        <f t="shared" si="40"/>
        <v>28</v>
      </c>
      <c r="E419" s="357">
        <f>市町村別自殺者集計表!BU142</f>
        <v>11</v>
      </c>
      <c r="F419" s="357">
        <f>市町村別自殺者集計表!BV142</f>
        <v>15</v>
      </c>
      <c r="G419" s="358">
        <f>市町村別自殺者集計表!BW142</f>
        <v>2</v>
      </c>
    </row>
    <row r="420" spans="2:7" x14ac:dyDescent="0.15">
      <c r="B420" s="528"/>
      <c r="C420" s="339" t="s">
        <v>447</v>
      </c>
      <c r="D420" s="359">
        <f t="shared" si="40"/>
        <v>77</v>
      </c>
      <c r="E420" s="360">
        <f>市町村別自殺者集計表!BU143</f>
        <v>14</v>
      </c>
      <c r="F420" s="360">
        <f>市町村別自殺者集計表!BV143</f>
        <v>55</v>
      </c>
      <c r="G420" s="395">
        <f>市町村別自殺者集計表!BW143</f>
        <v>8</v>
      </c>
    </row>
    <row r="421" spans="2:7" x14ac:dyDescent="0.15">
      <c r="B421" s="529" t="s">
        <v>446</v>
      </c>
      <c r="C421" s="340" t="s">
        <v>457</v>
      </c>
      <c r="D421" s="282">
        <f t="shared" si="40"/>
        <v>38</v>
      </c>
      <c r="E421" s="392">
        <f>市町村別自殺者集計表!BU144</f>
        <v>12</v>
      </c>
      <c r="F421" s="392">
        <f>市町村別自殺者集計表!BV144</f>
        <v>20</v>
      </c>
      <c r="G421" s="393">
        <f>市町村別自殺者集計表!BW144</f>
        <v>6</v>
      </c>
    </row>
    <row r="422" spans="2:7" x14ac:dyDescent="0.15">
      <c r="B422" s="526"/>
      <c r="C422" s="356" t="s">
        <v>458</v>
      </c>
      <c r="D422" s="357">
        <f t="shared" si="40"/>
        <v>25</v>
      </c>
      <c r="E422" s="374">
        <f>市町村別自殺者集計表!BU145</f>
        <v>9</v>
      </c>
      <c r="F422" s="374">
        <f>市町村別自殺者集計表!BV145</f>
        <v>13</v>
      </c>
      <c r="G422" s="375">
        <f>市町村別自殺者集計表!BW145</f>
        <v>3</v>
      </c>
    </row>
    <row r="423" spans="2:7" ht="14.25" thickBot="1" x14ac:dyDescent="0.2">
      <c r="B423" s="527"/>
      <c r="C423" s="409" t="s">
        <v>447</v>
      </c>
      <c r="D423" s="410">
        <f t="shared" si="40"/>
        <v>63</v>
      </c>
      <c r="E423" s="365">
        <f>市町村別自殺者集計表!BU146</f>
        <v>21</v>
      </c>
      <c r="F423" s="410">
        <f>市町村別自殺者集計表!BV146</f>
        <v>33</v>
      </c>
      <c r="G423" s="411">
        <f>市町村別自殺者集計表!BW146</f>
        <v>9</v>
      </c>
    </row>
    <row r="424" spans="2:7" x14ac:dyDescent="0.15">
      <c r="B424" s="525" t="s">
        <v>447</v>
      </c>
      <c r="C424" s="412" t="s">
        <v>457</v>
      </c>
      <c r="D424" s="296">
        <f>SUM(D388,D391,D394,D397,D400,D403,D406,D409,D412,D415,D418,D421)</f>
        <v>804</v>
      </c>
      <c r="E424" s="296">
        <f>SUM(E388,E391,E394,E397,E400,E403,E406,E409,E412,E415,E418,E421)</f>
        <v>121</v>
      </c>
      <c r="F424" s="296">
        <f>SUM(F388,F391,F394,F397,F400,F403,F406,F409,F412,F415,F418,F421)</f>
        <v>575</v>
      </c>
      <c r="G424" s="297">
        <f>SUM(G388,G391,G394,G397,G400,G403,G406,G409,G412,G415,G418,G421)</f>
        <v>108</v>
      </c>
    </row>
    <row r="425" spans="2:7" ht="14.25" thickBot="1" x14ac:dyDescent="0.2">
      <c r="B425" s="526"/>
      <c r="C425" s="413" t="s">
        <v>458</v>
      </c>
      <c r="D425" s="383">
        <f t="shared" ref="D425:G426" si="41">SUM(D389,D392,D395,D398,D401,D404,D407,D410,D413,D416,D419,D422)</f>
        <v>427</v>
      </c>
      <c r="E425" s="383">
        <f t="shared" si="41"/>
        <v>144</v>
      </c>
      <c r="F425" s="383">
        <f t="shared" si="41"/>
        <v>248</v>
      </c>
      <c r="G425" s="384">
        <f t="shared" si="41"/>
        <v>35</v>
      </c>
    </row>
    <row r="426" spans="2:7" ht="14.25" thickBot="1" x14ac:dyDescent="0.2">
      <c r="B426" s="527"/>
      <c r="C426" s="414" t="s">
        <v>24</v>
      </c>
      <c r="D426" s="302">
        <f t="shared" si="41"/>
        <v>1231</v>
      </c>
      <c r="E426" s="302">
        <f t="shared" si="41"/>
        <v>265</v>
      </c>
      <c r="F426" s="302">
        <f t="shared" si="41"/>
        <v>823</v>
      </c>
      <c r="G426" s="303">
        <f t="shared" si="41"/>
        <v>143</v>
      </c>
    </row>
    <row r="435" spans="2:75"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5"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row>
    <row r="437" spans="2:75"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row>
    <row r="438" spans="2:75"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row>
    <row r="439" spans="2:75" hidden="1" x14ac:dyDescent="0.15">
      <c r="B439" s="52"/>
      <c r="C439" s="148" t="s">
        <v>430</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row>
    <row r="440" spans="2:75" hidden="1" x14ac:dyDescent="0.15">
      <c r="B440" s="52">
        <f>市町村別自殺者集計表!B100</f>
        <v>270000</v>
      </c>
      <c r="C440" s="52" t="str">
        <f>C451&amp;" 男"</f>
        <v xml:space="preserve"> 男</v>
      </c>
      <c r="D440" s="52"/>
      <c r="E440" s="52">
        <f>IFERROR(VLOOKUP($B440,旧市町村男!$A$10:$BV$100,E$435,FALSE),"")</f>
        <v>814</v>
      </c>
      <c r="F440" s="52">
        <f>IFERROR(VLOOKUP($B440,旧市町村男!$A$10:$BV$100,F$435,FALSE),"")</f>
        <v>19.03</v>
      </c>
      <c r="G440" s="52">
        <f>IFERROR(VLOOKUP($B440,旧市町村男!$A$10:$BV$100,G$435,FALSE),"")</f>
        <v>19.03</v>
      </c>
      <c r="H440" s="52">
        <f>IFERROR(VLOOKUP($B440,旧市町村男!$A$10:$BV$100,H$435,FALSE),"")</f>
        <v>16</v>
      </c>
      <c r="I440" s="52">
        <f>IFERROR(VLOOKUP($B440,旧市町村男!$A$10:$BV$100,I$435,FALSE),"")</f>
        <v>91</v>
      </c>
      <c r="J440" s="52">
        <f>IFERROR(VLOOKUP($B440,旧市町村男!$A$10:$BV$100,J$435,FALSE),"")</f>
        <v>101</v>
      </c>
      <c r="K440" s="52">
        <f>IFERROR(VLOOKUP($B440,旧市町村男!$A$10:$BV$100,K$435,FALSE),"")</f>
        <v>133</v>
      </c>
      <c r="L440" s="52">
        <f>IFERROR(VLOOKUP($B440,旧市町村男!$A$10:$BV$100,L$435,FALSE),"")</f>
        <v>146</v>
      </c>
      <c r="M440" s="52">
        <f>IFERROR(VLOOKUP($B440,旧市町村男!$A$10:$BV$100,M$435,FALSE),"")</f>
        <v>103</v>
      </c>
      <c r="N440" s="52">
        <f>IFERROR(VLOOKUP($B440,旧市町村男!$A$10:$BV$100,N$435,FALSE),"")</f>
        <v>130</v>
      </c>
      <c r="O440" s="52">
        <f>IFERROR(VLOOKUP($B440,旧市町村男!$A$10:$BV$100,O$435,FALSE),"")</f>
        <v>94</v>
      </c>
      <c r="P440" s="52">
        <f>IFERROR(VLOOKUP($B440,旧市町村男!$A$10:$BV$100,P$435,FALSE),"")</f>
        <v>0</v>
      </c>
      <c r="Q440" s="52">
        <f>IFERROR(VLOOKUP($B440,旧市町村男!$A$10:$BV$100,Q$435,FALSE),"")</f>
        <v>484</v>
      </c>
      <c r="R440" s="52">
        <f>IFERROR(VLOOKUP($B440,旧市町村男!$A$10:$BV$100,R$435,FALSE),"")</f>
        <v>330</v>
      </c>
      <c r="S440" s="52">
        <f>IFERROR(VLOOKUP($B440,旧市町村男!$A$10:$BV$100,S$435,FALSE),"")</f>
        <v>0</v>
      </c>
      <c r="T440" s="52">
        <f>IFERROR(VLOOKUP($B440,旧市町村男!$A$10:$BV$100,T$435,FALSE),"")</f>
        <v>67</v>
      </c>
      <c r="U440" s="52">
        <f>IFERROR(VLOOKUP($B440,旧市町村男!$A$10:$BV$100,U$435,FALSE),"")</f>
        <v>244</v>
      </c>
      <c r="V440" s="52">
        <f>IFERROR(VLOOKUP($B440,旧市町村男!$A$10:$BV$100,V$435,FALSE),"")</f>
        <v>500</v>
      </c>
      <c r="W440" s="52">
        <f>IFERROR(VLOOKUP($B440,旧市町村男!$A$10:$BV$100,W$435,FALSE),"")</f>
        <v>25</v>
      </c>
      <c r="X440" s="52">
        <f>IFERROR(VLOOKUP($B440,旧市町村男!$A$10:$BV$100,X$435,FALSE),"")</f>
        <v>475</v>
      </c>
      <c r="Y440" s="52">
        <f>IFERROR(VLOOKUP($B440,旧市町村男!$A$10:$BV$100,Y$435,FALSE),"")</f>
        <v>0</v>
      </c>
      <c r="Z440" s="52">
        <f>IFERROR(VLOOKUP($B440,旧市町村男!$A$10:$BV$100,Z$435,FALSE),"")</f>
        <v>26</v>
      </c>
      <c r="AA440" s="52">
        <f>IFERROR(VLOOKUP($B440,旧市町村男!$A$10:$BV$100,AA$435,FALSE),"")</f>
        <v>310</v>
      </c>
      <c r="AB440" s="52">
        <f>IFERROR(VLOOKUP($B440,旧市町村男!$A$10:$BV$100,AB$435,FALSE),"")</f>
        <v>139</v>
      </c>
      <c r="AC440" s="52">
        <f>IFERROR(VLOOKUP($B440,旧市町村男!$A$10:$BV$100,AC$435,FALSE),"")</f>
        <v>3</v>
      </c>
      <c r="AD440" s="52">
        <f>IFERROR(VLOOKUP($B440,旧市町村男!$A$10:$BV$100,AD$435,FALSE),"")</f>
        <v>441</v>
      </c>
      <c r="AE440" s="52">
        <f>IFERROR(VLOOKUP($B440,旧市町村男!$A$10:$BV$100,AE$435,FALSE),"")</f>
        <v>128</v>
      </c>
      <c r="AF440" s="52">
        <f>IFERROR(VLOOKUP($B440,旧市町村男!$A$10:$BV$100,AF$435,FALSE),"")</f>
        <v>22</v>
      </c>
      <c r="AG440" s="52">
        <f>IFERROR(VLOOKUP($B440,旧市町村男!$A$10:$BV$100,AG$435,FALSE),"")</f>
        <v>44</v>
      </c>
      <c r="AH440" s="52">
        <f>IFERROR(VLOOKUP($B440,旧市町村男!$A$10:$BV$100,AH$435,FALSE),"")</f>
        <v>13</v>
      </c>
      <c r="AI440" s="52">
        <f>IFERROR(VLOOKUP($B440,旧市町村男!$A$10:$BV$100,AI$435,FALSE),"")</f>
        <v>166</v>
      </c>
      <c r="AJ440" s="52">
        <f>IFERROR(VLOOKUP($B440,旧市町村男!$A$10:$BV$100,AJ$435,FALSE),"")</f>
        <v>0</v>
      </c>
      <c r="AK440" s="52">
        <f>IFERROR(VLOOKUP($B440,旧市町村男!$A$10:$BV$100,AK$435,FALSE),"")</f>
        <v>507</v>
      </c>
      <c r="AL440" s="52">
        <f>IFERROR(VLOOKUP($B440,旧市町村男!$A$10:$BV$100,AL$435,FALSE),"")</f>
        <v>3</v>
      </c>
      <c r="AM440" s="52">
        <f>IFERROR(VLOOKUP($B440,旧市町村男!$A$10:$BV$100,AM$435,FALSE),"")</f>
        <v>37</v>
      </c>
      <c r="AN440" s="52">
        <f>IFERROR(VLOOKUP($B440,旧市町村男!$A$10:$BV$100,AN$435,FALSE),"")</f>
        <v>140</v>
      </c>
      <c r="AO440" s="52">
        <f>IFERROR(VLOOKUP($B440,旧市町村男!$A$10:$BV$100,AO$435,FALSE),"")</f>
        <v>36</v>
      </c>
      <c r="AP440" s="52">
        <f>IFERROR(VLOOKUP($B440,旧市町村男!$A$10:$BV$100,AP$435,FALSE),"")</f>
        <v>91</v>
      </c>
      <c r="AQ440" s="52">
        <f>IFERROR(VLOOKUP($B440,旧市町村男!$A$10:$BV$100,AQ$435,FALSE),"")</f>
        <v>0</v>
      </c>
      <c r="AR440" s="52">
        <f>IFERROR(VLOOKUP($B440,旧市町村男!$A$10:$BV$100,AR$435,FALSE),"")</f>
        <v>73</v>
      </c>
      <c r="AS440" s="52">
        <f>IFERROR(VLOOKUP($B440,旧市町村男!$A$10:$BV$100,AS$435,FALSE),"")</f>
        <v>51</v>
      </c>
      <c r="AT440" s="52">
        <f>IFERROR(VLOOKUP($B440,旧市町村男!$A$10:$BV$100,AT$435,FALSE),"")</f>
        <v>67</v>
      </c>
      <c r="AU440" s="52">
        <f>IFERROR(VLOOKUP($B440,旧市町村男!$A$10:$BV$100,AU$435,FALSE),"")</f>
        <v>55</v>
      </c>
      <c r="AV440" s="52">
        <f>IFERROR(VLOOKUP($B440,旧市町村男!$A$10:$BV$100,AV$435,FALSE),"")</f>
        <v>58</v>
      </c>
      <c r="AW440" s="52">
        <f>IFERROR(VLOOKUP($B440,旧市町村男!$A$10:$BV$100,AW$435,FALSE),"")</f>
        <v>76</v>
      </c>
      <c r="AX440" s="52">
        <f>IFERROR(VLOOKUP($B440,旧市町村男!$A$10:$BV$100,AX$435,FALSE),"")</f>
        <v>52</v>
      </c>
      <c r="AY440" s="52">
        <f>IFERROR(VLOOKUP($B440,旧市町村男!$A$10:$BV$100,AY$435,FALSE),"")</f>
        <v>69</v>
      </c>
      <c r="AZ440" s="52">
        <f>IFERROR(VLOOKUP($B440,旧市町村男!$A$10:$BV$100,AZ$435,FALSE),"")</f>
        <v>48</v>
      </c>
      <c r="BA440" s="52">
        <f>IFERROR(VLOOKUP($B440,旧市町村男!$A$10:$BV$100,BA$435,FALSE),"")</f>
        <v>30</v>
      </c>
      <c r="BB440" s="52">
        <f>IFERROR(VLOOKUP($B440,旧市町村男!$A$10:$BV$100,BB$435,FALSE),"")</f>
        <v>39</v>
      </c>
      <c r="BC440" s="52">
        <f>IFERROR(VLOOKUP($B440,旧市町村男!$A$10:$BV$100,BC$435,FALSE),"")</f>
        <v>43</v>
      </c>
      <c r="BD440" s="52">
        <f>IFERROR(VLOOKUP($B440,旧市町村男!$A$10:$BV$100,BD$435,FALSE),"")</f>
        <v>153</v>
      </c>
      <c r="BE440" s="52">
        <f>IFERROR(VLOOKUP($B440,旧市町村男!$A$10:$BV$100,BE$435,FALSE),"")</f>
        <v>110</v>
      </c>
      <c r="BF440" s="52">
        <f>IFERROR(VLOOKUP($B440,旧市町村男!$A$10:$BV$100,BF$435,FALSE),"")</f>
        <v>133</v>
      </c>
      <c r="BG440" s="52">
        <f>IFERROR(VLOOKUP($B440,旧市町村男!$A$10:$BV$100,BG$435,FALSE),"")</f>
        <v>102</v>
      </c>
      <c r="BH440" s="52">
        <f>IFERROR(VLOOKUP($B440,旧市町村男!$A$10:$BV$100,BH$435,FALSE),"")</f>
        <v>118</v>
      </c>
      <c r="BI440" s="52">
        <f>IFERROR(VLOOKUP($B440,旧市町村男!$A$10:$BV$100,BI$435,FALSE),"")</f>
        <v>110</v>
      </c>
      <c r="BJ440" s="52">
        <f>IFERROR(VLOOKUP($B440,旧市町村男!$A$10:$BV$100,BJ$435,FALSE),"")</f>
        <v>112</v>
      </c>
      <c r="BK440" s="52">
        <f>IFERROR(VLOOKUP($B440,旧市町村男!$A$10:$BV$100,BK$435,FALSE),"")</f>
        <v>104</v>
      </c>
      <c r="BL440" s="52">
        <f>IFERROR(VLOOKUP($B440,旧市町村男!$A$10:$BV$100,BL$435,FALSE),"")</f>
        <v>25</v>
      </c>
      <c r="BM440" s="52">
        <f>IFERROR(VLOOKUP($B440,旧市町村男!$A$10:$BV$100,BM$435,FALSE),"")</f>
        <v>136</v>
      </c>
      <c r="BN440" s="52">
        <f>IFERROR(VLOOKUP($B440,旧市町村男!$A$10:$BV$100,BN$435,FALSE),"")</f>
        <v>533</v>
      </c>
      <c r="BO440" s="52">
        <f>IFERROR(VLOOKUP($B440,旧市町村男!$A$10:$BV$100,BO$435,FALSE),"")</f>
        <v>239</v>
      </c>
      <c r="BP440" s="52">
        <f>IFERROR(VLOOKUP($B440,旧市町村男!$A$10:$BV$100,BP$435,FALSE),"")</f>
        <v>113</v>
      </c>
      <c r="BQ440" s="52">
        <f>IFERROR(VLOOKUP($B440,旧市町村男!$A$10:$BV$100,BQ$435,FALSE),"")</f>
        <v>35</v>
      </c>
      <c r="BR440" s="52">
        <f>IFERROR(VLOOKUP($B440,旧市町村男!$A$10:$BV$100,BR$435,FALSE),"")</f>
        <v>22</v>
      </c>
      <c r="BS440" s="52">
        <f>IFERROR(VLOOKUP($B440,旧市町村男!$A$10:$BV$100,BS$435,FALSE),"")</f>
        <v>60</v>
      </c>
      <c r="BT440" s="52">
        <f>IFERROR(VLOOKUP($B440,旧市町村男!$A$10:$BV$100,BT$435,FALSE),"")</f>
        <v>30</v>
      </c>
      <c r="BU440" s="52">
        <f>IFERROR(VLOOKUP($B440,旧市町村男!$A$10:$BV$100,BU$435,FALSE),"")</f>
        <v>108</v>
      </c>
      <c r="BV440" s="52">
        <f>IFERROR(VLOOKUP($B440,旧市町村男!$A$10:$BV$100,BV$435,FALSE),"")</f>
        <v>590</v>
      </c>
      <c r="BW440" s="52">
        <f>IFERROR(VLOOKUP($B440,旧市町村男!$A$10:$BV$100,BW$435,FALSE),"")</f>
        <v>116</v>
      </c>
    </row>
    <row r="441" spans="2:75" hidden="1" x14ac:dyDescent="0.15">
      <c r="B441" s="52">
        <f>市町村別自殺者集計表!B101</f>
        <v>270000</v>
      </c>
      <c r="C441" s="52" t="str">
        <f>C452&amp;" 女"</f>
        <v xml:space="preserve"> 女</v>
      </c>
      <c r="D441" s="52"/>
      <c r="E441" s="52">
        <f>IFERROR(VLOOKUP($B441,旧市町村女!$A$10:$BV$100,E$435,FALSE),"")</f>
        <v>461</v>
      </c>
      <c r="F441" s="52">
        <f>IFERROR(VLOOKUP($B441,旧市町村女!$A$10:$BV$100,F$435,FALSE),"")</f>
        <v>10.07</v>
      </c>
      <c r="G441" s="52">
        <f>IFERROR(VLOOKUP($B441,旧市町村女!$A$10:$BV$100,G$435,FALSE),"")</f>
        <v>10.07</v>
      </c>
      <c r="H441" s="52">
        <f>IFERROR(VLOOKUP($B441,旧市町村女!$A$10:$BV$100,H$435,FALSE),"")</f>
        <v>17</v>
      </c>
      <c r="I441" s="52">
        <f>IFERROR(VLOOKUP($B441,旧市町村女!$A$10:$BV$100,I$435,FALSE),"")</f>
        <v>32</v>
      </c>
      <c r="J441" s="52">
        <f>IFERROR(VLOOKUP($B441,旧市町村女!$A$10:$BV$100,J$435,FALSE),"")</f>
        <v>47</v>
      </c>
      <c r="K441" s="52">
        <f>IFERROR(VLOOKUP($B441,旧市町村女!$A$10:$BV$100,K$435,FALSE),"")</f>
        <v>80</v>
      </c>
      <c r="L441" s="52">
        <f>IFERROR(VLOOKUP($B441,旧市町村女!$A$10:$BV$100,L$435,FALSE),"")</f>
        <v>76</v>
      </c>
      <c r="M441" s="52">
        <f>IFERROR(VLOOKUP($B441,旧市町村女!$A$10:$BV$100,M$435,FALSE),"")</f>
        <v>72</v>
      </c>
      <c r="N441" s="52">
        <f>IFERROR(VLOOKUP($B441,旧市町村女!$A$10:$BV$100,N$435,FALSE),"")</f>
        <v>83</v>
      </c>
      <c r="O441" s="52">
        <f>IFERROR(VLOOKUP($B441,旧市町村女!$A$10:$BV$100,O$435,FALSE),"")</f>
        <v>54</v>
      </c>
      <c r="P441" s="52">
        <f>IFERROR(VLOOKUP($B441,旧市町村女!$A$10:$BV$100,P$435,FALSE),"")</f>
        <v>0</v>
      </c>
      <c r="Q441" s="52">
        <f>IFERROR(VLOOKUP($B441,旧市町村女!$A$10:$BV$100,Q$435,FALSE),"")</f>
        <v>317</v>
      </c>
      <c r="R441" s="52">
        <f>IFERROR(VLOOKUP($B441,旧市町村女!$A$10:$BV$100,R$435,FALSE),"")</f>
        <v>144</v>
      </c>
      <c r="S441" s="52">
        <f>IFERROR(VLOOKUP($B441,旧市町村女!$A$10:$BV$100,S$435,FALSE),"")</f>
        <v>0</v>
      </c>
      <c r="T441" s="52">
        <f>IFERROR(VLOOKUP($B441,旧市町村女!$A$10:$BV$100,T$435,FALSE),"")</f>
        <v>9</v>
      </c>
      <c r="U441" s="52">
        <f>IFERROR(VLOOKUP($B441,旧市町村女!$A$10:$BV$100,U$435,FALSE),"")</f>
        <v>74</v>
      </c>
      <c r="V441" s="52">
        <f>IFERROR(VLOOKUP($B441,旧市町村女!$A$10:$BV$100,V$435,FALSE),"")</f>
        <v>378</v>
      </c>
      <c r="W441" s="52">
        <f>IFERROR(VLOOKUP($B441,旧市町村女!$A$10:$BV$100,W$435,FALSE),"")</f>
        <v>15</v>
      </c>
      <c r="X441" s="52">
        <f>IFERROR(VLOOKUP($B441,旧市町村女!$A$10:$BV$100,X$435,FALSE),"")</f>
        <v>363</v>
      </c>
      <c r="Y441" s="52">
        <f>IFERROR(VLOOKUP($B441,旧市町村女!$A$10:$BV$100,Y$435,FALSE),"")</f>
        <v>56</v>
      </c>
      <c r="Z441" s="52">
        <f>IFERROR(VLOOKUP($B441,旧市町村女!$A$10:$BV$100,Z$435,FALSE),"")</f>
        <v>2</v>
      </c>
      <c r="AA441" s="52">
        <f>IFERROR(VLOOKUP($B441,旧市町村女!$A$10:$BV$100,AA$435,FALSE),"")</f>
        <v>211</v>
      </c>
      <c r="AB441" s="52">
        <f>IFERROR(VLOOKUP($B441,旧市町村女!$A$10:$BV$100,AB$435,FALSE),"")</f>
        <v>94</v>
      </c>
      <c r="AC441" s="52">
        <f>IFERROR(VLOOKUP($B441,旧市町村女!$A$10:$BV$100,AC$435,FALSE),"")</f>
        <v>0</v>
      </c>
      <c r="AD441" s="52">
        <f>IFERROR(VLOOKUP($B441,旧市町村女!$A$10:$BV$100,AD$435,FALSE),"")</f>
        <v>266</v>
      </c>
      <c r="AE441" s="52">
        <f>IFERROR(VLOOKUP($B441,旧市町村女!$A$10:$BV$100,AE$435,FALSE),"")</f>
        <v>130</v>
      </c>
      <c r="AF441" s="52">
        <f>IFERROR(VLOOKUP($B441,旧市町村女!$A$10:$BV$100,AF$435,FALSE),"")</f>
        <v>1</v>
      </c>
      <c r="AG441" s="52">
        <f>IFERROR(VLOOKUP($B441,旧市町村女!$A$10:$BV$100,AG$435,FALSE),"")</f>
        <v>27</v>
      </c>
      <c r="AH441" s="52">
        <f>IFERROR(VLOOKUP($B441,旧市町村女!$A$10:$BV$100,AH$435,FALSE),"")</f>
        <v>1</v>
      </c>
      <c r="AI441" s="52">
        <f>IFERROR(VLOOKUP($B441,旧市町村女!$A$10:$BV$100,AI$435,FALSE),"")</f>
        <v>36</v>
      </c>
      <c r="AJ441" s="52">
        <f>IFERROR(VLOOKUP($B441,旧市町村女!$A$10:$BV$100,AJ$435,FALSE),"")</f>
        <v>0</v>
      </c>
      <c r="AK441" s="52">
        <f>IFERROR(VLOOKUP($B441,旧市町村女!$A$10:$BV$100,AK$435,FALSE),"")</f>
        <v>225</v>
      </c>
      <c r="AL441" s="52">
        <f>IFERROR(VLOOKUP($B441,旧市町村女!$A$10:$BV$100,AL$435,FALSE),"")</f>
        <v>19</v>
      </c>
      <c r="AM441" s="52">
        <f>IFERROR(VLOOKUP($B441,旧市町村女!$A$10:$BV$100,AM$435,FALSE),"")</f>
        <v>8</v>
      </c>
      <c r="AN441" s="52">
        <f>IFERROR(VLOOKUP($B441,旧市町村女!$A$10:$BV$100,AN$435,FALSE),"")</f>
        <v>131</v>
      </c>
      <c r="AO441" s="52">
        <f>IFERROR(VLOOKUP($B441,旧市町村女!$A$10:$BV$100,AO$435,FALSE),"")</f>
        <v>11</v>
      </c>
      <c r="AP441" s="52">
        <f>IFERROR(VLOOKUP($B441,旧市町村女!$A$10:$BV$100,AP$435,FALSE),"")</f>
        <v>67</v>
      </c>
      <c r="AQ441" s="52">
        <f>IFERROR(VLOOKUP($B441,旧市町村女!$A$10:$BV$100,AQ$435,FALSE),"")</f>
        <v>0</v>
      </c>
      <c r="AR441" s="52">
        <f>IFERROR(VLOOKUP($B441,旧市町村女!$A$10:$BV$100,AR$435,FALSE),"")</f>
        <v>27</v>
      </c>
      <c r="AS441" s="52">
        <f>IFERROR(VLOOKUP($B441,旧市町村女!$A$10:$BV$100,AS$435,FALSE),"")</f>
        <v>33</v>
      </c>
      <c r="AT441" s="52">
        <f>IFERROR(VLOOKUP($B441,旧市町村女!$A$10:$BV$100,AT$435,FALSE),"")</f>
        <v>36</v>
      </c>
      <c r="AU441" s="52">
        <f>IFERROR(VLOOKUP($B441,旧市町村女!$A$10:$BV$100,AU$435,FALSE),"")</f>
        <v>43</v>
      </c>
      <c r="AV441" s="52">
        <f>IFERROR(VLOOKUP($B441,旧市町村女!$A$10:$BV$100,AV$435,FALSE),"")</f>
        <v>25</v>
      </c>
      <c r="AW441" s="52">
        <f>IFERROR(VLOOKUP($B441,旧市町村女!$A$10:$BV$100,AW$435,FALSE),"")</f>
        <v>33</v>
      </c>
      <c r="AX441" s="52">
        <f>IFERROR(VLOOKUP($B441,旧市町村女!$A$10:$BV$100,AX$435,FALSE),"")</f>
        <v>42</v>
      </c>
      <c r="AY441" s="52">
        <f>IFERROR(VLOOKUP($B441,旧市町村女!$A$10:$BV$100,AY$435,FALSE),"")</f>
        <v>46</v>
      </c>
      <c r="AZ441" s="52">
        <f>IFERROR(VLOOKUP($B441,旧市町村女!$A$10:$BV$100,AZ$435,FALSE),"")</f>
        <v>35</v>
      </c>
      <c r="BA441" s="52">
        <f>IFERROR(VLOOKUP($B441,旧市町村女!$A$10:$BV$100,BA$435,FALSE),"")</f>
        <v>33</v>
      </c>
      <c r="BB441" s="52">
        <f>IFERROR(VLOOKUP($B441,旧市町村女!$A$10:$BV$100,BB$435,FALSE),"")</f>
        <v>28</v>
      </c>
      <c r="BC441" s="52">
        <f>IFERROR(VLOOKUP($B441,旧市町村女!$A$10:$BV$100,BC$435,FALSE),"")</f>
        <v>21</v>
      </c>
      <c r="BD441" s="52">
        <f>IFERROR(VLOOKUP($B441,旧市町村女!$A$10:$BV$100,BD$435,FALSE),"")</f>
        <v>59</v>
      </c>
      <c r="BE441" s="52">
        <f>IFERROR(VLOOKUP($B441,旧市町村女!$A$10:$BV$100,BE$435,FALSE),"")</f>
        <v>65</v>
      </c>
      <c r="BF441" s="52">
        <f>IFERROR(VLOOKUP($B441,旧市町村女!$A$10:$BV$100,BF$435,FALSE),"")</f>
        <v>59</v>
      </c>
      <c r="BG441" s="52">
        <f>IFERROR(VLOOKUP($B441,旧市町村女!$A$10:$BV$100,BG$435,FALSE),"")</f>
        <v>53</v>
      </c>
      <c r="BH441" s="52">
        <f>IFERROR(VLOOKUP($B441,旧市町村女!$A$10:$BV$100,BH$435,FALSE),"")</f>
        <v>75</v>
      </c>
      <c r="BI441" s="52">
        <f>IFERROR(VLOOKUP($B441,旧市町村女!$A$10:$BV$100,BI$435,FALSE),"")</f>
        <v>75</v>
      </c>
      <c r="BJ441" s="52">
        <f>IFERROR(VLOOKUP($B441,旧市町村女!$A$10:$BV$100,BJ$435,FALSE),"")</f>
        <v>62</v>
      </c>
      <c r="BK441" s="52">
        <f>IFERROR(VLOOKUP($B441,旧市町村女!$A$10:$BV$100,BK$435,FALSE),"")</f>
        <v>67</v>
      </c>
      <c r="BL441" s="52">
        <f>IFERROR(VLOOKUP($B441,旧市町村女!$A$10:$BV$100,BL$435,FALSE),"")</f>
        <v>5</v>
      </c>
      <c r="BM441" s="52">
        <f>IFERROR(VLOOKUP($B441,旧市町村女!$A$10:$BV$100,BM$435,FALSE),"")</f>
        <v>102</v>
      </c>
      <c r="BN441" s="52">
        <f>IFERROR(VLOOKUP($B441,旧市町村女!$A$10:$BV$100,BN$435,FALSE),"")</f>
        <v>421</v>
      </c>
      <c r="BO441" s="52">
        <f>IFERROR(VLOOKUP($B441,旧市町村女!$A$10:$BV$100,BO$435,FALSE),"")</f>
        <v>39</v>
      </c>
      <c r="BP441" s="52">
        <f>IFERROR(VLOOKUP($B441,旧市町村女!$A$10:$BV$100,BP$435,FALSE),"")</f>
        <v>15</v>
      </c>
      <c r="BQ441" s="52">
        <f>IFERROR(VLOOKUP($B441,旧市町村女!$A$10:$BV$100,BQ$435,FALSE),"")</f>
        <v>23</v>
      </c>
      <c r="BR441" s="52">
        <f>IFERROR(VLOOKUP($B441,旧市町村女!$A$10:$BV$100,BR$435,FALSE),"")</f>
        <v>9</v>
      </c>
      <c r="BS441" s="52">
        <f>IFERROR(VLOOKUP($B441,旧市町村女!$A$10:$BV$100,BS$435,FALSE),"")</f>
        <v>21</v>
      </c>
      <c r="BT441" s="52">
        <f>IFERROR(VLOOKUP($B441,旧市町村女!$A$10:$BV$100,BT$435,FALSE),"")</f>
        <v>4</v>
      </c>
      <c r="BU441" s="52">
        <f>IFERROR(VLOOKUP($B441,旧市町村女!$A$10:$BV$100,BU$435,FALSE),"")</f>
        <v>160</v>
      </c>
      <c r="BV441" s="52">
        <f>IFERROR(VLOOKUP($B441,旧市町村女!$A$10:$BV$100,BV$435,FALSE),"")</f>
        <v>257</v>
      </c>
      <c r="BW441" s="52">
        <f>IFERROR(VLOOKUP($B441,旧市町村女!$A$10:$BV$100,BW$435,FALSE),"")</f>
        <v>44</v>
      </c>
    </row>
    <row r="442" spans="2:75" hidden="1" x14ac:dyDescent="0.15">
      <c r="B442" s="52">
        <f>市町村別自殺者集計表!B102</f>
        <v>270000</v>
      </c>
      <c r="C442" s="52" t="str">
        <f>C453&amp;" 総数"</f>
        <v xml:space="preserve"> 総数</v>
      </c>
      <c r="D442" s="52"/>
      <c r="E442" s="52">
        <f>IFERROR(VLOOKUP($B442,旧市町村総!$A$10:$BV$100,E$435,FALSE),"")</f>
        <v>1275</v>
      </c>
      <c r="F442" s="52">
        <f>IFERROR(VLOOKUP($B442,旧市町村総!$A$10:$BV$100,F$435,FALSE),"")</f>
        <v>14.4</v>
      </c>
      <c r="G442" s="52">
        <f>IFERROR(VLOOKUP($B442,旧市町村総!$A$10:$BV$100,G$435,FALSE),"")</f>
        <v>14.4</v>
      </c>
      <c r="H442" s="52">
        <f>IFERROR(VLOOKUP($B442,旧市町村総!$A$10:$BV$100,H$435,FALSE),"")</f>
        <v>33</v>
      </c>
      <c r="I442" s="52">
        <f>IFERROR(VLOOKUP($B442,旧市町村総!$A$10:$BV$100,I$435,FALSE),"")</f>
        <v>123</v>
      </c>
      <c r="J442" s="52">
        <f>IFERROR(VLOOKUP($B442,旧市町村総!$A$10:$BV$100,J$435,FALSE),"")</f>
        <v>148</v>
      </c>
      <c r="K442" s="52">
        <f>IFERROR(VLOOKUP($B442,旧市町村総!$A$10:$BV$100,K$435,FALSE),"")</f>
        <v>213</v>
      </c>
      <c r="L442" s="52">
        <f>IFERROR(VLOOKUP($B442,旧市町村総!$A$10:$BV$100,L$435,FALSE),"")</f>
        <v>222</v>
      </c>
      <c r="M442" s="52">
        <f>IFERROR(VLOOKUP($B442,旧市町村総!$A$10:$BV$100,M$435,FALSE),"")</f>
        <v>175</v>
      </c>
      <c r="N442" s="52">
        <f>IFERROR(VLOOKUP($B442,旧市町村総!$A$10:$BV$100,N$435,FALSE),"")</f>
        <v>213</v>
      </c>
      <c r="O442" s="52">
        <f>IFERROR(VLOOKUP($B442,旧市町村総!$A$10:$BV$100,O$435,FALSE),"")</f>
        <v>148</v>
      </c>
      <c r="P442" s="52">
        <f>IFERROR(VLOOKUP($B442,旧市町村総!$A$10:$BV$100,P$435,FALSE),"")</f>
        <v>0</v>
      </c>
      <c r="Q442" s="52">
        <f>IFERROR(VLOOKUP($B442,旧市町村総!$A$10:$BV$100,Q$435,FALSE),"")</f>
        <v>801</v>
      </c>
      <c r="R442" s="52">
        <f>IFERROR(VLOOKUP($B442,旧市町村総!$A$10:$BV$100,R$435,FALSE),"")</f>
        <v>474</v>
      </c>
      <c r="S442" s="52">
        <f>IFERROR(VLOOKUP($B442,旧市町村総!$A$10:$BV$100,S$435,FALSE),"")</f>
        <v>0</v>
      </c>
      <c r="T442" s="52">
        <f>IFERROR(VLOOKUP($B442,旧市町村総!$A$10:$BV$100,T$435,FALSE),"")</f>
        <v>76</v>
      </c>
      <c r="U442" s="52">
        <f>IFERROR(VLOOKUP($B442,旧市町村総!$A$10:$BV$100,U$435,FALSE),"")</f>
        <v>318</v>
      </c>
      <c r="V442" s="52">
        <f>IFERROR(VLOOKUP($B442,旧市町村総!$A$10:$BV$100,V$435,FALSE),"")</f>
        <v>878</v>
      </c>
      <c r="W442" s="52">
        <f>IFERROR(VLOOKUP($B442,旧市町村総!$A$10:$BV$100,W$435,FALSE),"")</f>
        <v>40</v>
      </c>
      <c r="X442" s="52">
        <f>IFERROR(VLOOKUP($B442,旧市町村総!$A$10:$BV$100,X$435,FALSE),"")</f>
        <v>838</v>
      </c>
      <c r="Y442" s="52">
        <f>IFERROR(VLOOKUP($B442,旧市町村総!$A$10:$BV$100,Y$435,FALSE),"")</f>
        <v>56</v>
      </c>
      <c r="Z442" s="52">
        <f>IFERROR(VLOOKUP($B442,旧市町村総!$A$10:$BV$100,Z$435,FALSE),"")</f>
        <v>28</v>
      </c>
      <c r="AA442" s="52">
        <f>IFERROR(VLOOKUP($B442,旧市町村総!$A$10:$BV$100,AA$435,FALSE),"")</f>
        <v>521</v>
      </c>
      <c r="AB442" s="52">
        <f>IFERROR(VLOOKUP($B442,旧市町村総!$A$10:$BV$100,AB$435,FALSE),"")</f>
        <v>233</v>
      </c>
      <c r="AC442" s="52">
        <f>IFERROR(VLOOKUP($B442,旧市町村総!$A$10:$BV$100,AC$435,FALSE),"")</f>
        <v>3</v>
      </c>
      <c r="AD442" s="52">
        <f>IFERROR(VLOOKUP($B442,旧市町村総!$A$10:$BV$100,AD$435,FALSE),"")</f>
        <v>707</v>
      </c>
      <c r="AE442" s="52">
        <f>IFERROR(VLOOKUP($B442,旧市町村総!$A$10:$BV$100,AE$435,FALSE),"")</f>
        <v>258</v>
      </c>
      <c r="AF442" s="52">
        <f>IFERROR(VLOOKUP($B442,旧市町村総!$A$10:$BV$100,AF$435,FALSE),"")</f>
        <v>23</v>
      </c>
      <c r="AG442" s="52">
        <f>IFERROR(VLOOKUP($B442,旧市町村総!$A$10:$BV$100,AG$435,FALSE),"")</f>
        <v>71</v>
      </c>
      <c r="AH442" s="52">
        <f>IFERROR(VLOOKUP($B442,旧市町村総!$A$10:$BV$100,AH$435,FALSE),"")</f>
        <v>14</v>
      </c>
      <c r="AI442" s="52">
        <f>IFERROR(VLOOKUP($B442,旧市町村総!$A$10:$BV$100,AI$435,FALSE),"")</f>
        <v>202</v>
      </c>
      <c r="AJ442" s="52">
        <f>IFERROR(VLOOKUP($B442,旧市町村総!$A$10:$BV$100,AJ$435,FALSE),"")</f>
        <v>0</v>
      </c>
      <c r="AK442" s="52">
        <f>IFERROR(VLOOKUP($B442,旧市町村総!$A$10:$BV$100,AK$435,FALSE),"")</f>
        <v>732</v>
      </c>
      <c r="AL442" s="52">
        <f>IFERROR(VLOOKUP($B442,旧市町村総!$A$10:$BV$100,AL$435,FALSE),"")</f>
        <v>22</v>
      </c>
      <c r="AM442" s="52">
        <f>IFERROR(VLOOKUP($B442,旧市町村総!$A$10:$BV$100,AM$435,FALSE),"")</f>
        <v>45</v>
      </c>
      <c r="AN442" s="52">
        <f>IFERROR(VLOOKUP($B442,旧市町村総!$A$10:$BV$100,AN$435,FALSE),"")</f>
        <v>271</v>
      </c>
      <c r="AO442" s="52">
        <f>IFERROR(VLOOKUP($B442,旧市町村総!$A$10:$BV$100,AO$435,FALSE),"")</f>
        <v>47</v>
      </c>
      <c r="AP442" s="52">
        <f>IFERROR(VLOOKUP($B442,旧市町村総!$A$10:$BV$100,AP$435,FALSE),"")</f>
        <v>158</v>
      </c>
      <c r="AQ442" s="52">
        <f>IFERROR(VLOOKUP($B442,旧市町村総!$A$10:$BV$100,AQ$435,FALSE),"")</f>
        <v>0</v>
      </c>
      <c r="AR442" s="52">
        <f>IFERROR(VLOOKUP($B442,旧市町村総!$A$10:$BV$100,AR$435,FALSE),"")</f>
        <v>100</v>
      </c>
      <c r="AS442" s="52">
        <f>IFERROR(VLOOKUP($B442,旧市町村総!$A$10:$BV$100,AS$435,FALSE),"")</f>
        <v>84</v>
      </c>
      <c r="AT442" s="52">
        <f>IFERROR(VLOOKUP($B442,旧市町村総!$A$10:$BV$100,AT$435,FALSE),"")</f>
        <v>103</v>
      </c>
      <c r="AU442" s="52">
        <f>IFERROR(VLOOKUP($B442,旧市町村総!$A$10:$BV$100,AU$435,FALSE),"")</f>
        <v>98</v>
      </c>
      <c r="AV442" s="52">
        <f>IFERROR(VLOOKUP($B442,旧市町村総!$A$10:$BV$100,AV$435,FALSE),"")</f>
        <v>83</v>
      </c>
      <c r="AW442" s="52">
        <f>IFERROR(VLOOKUP($B442,旧市町村総!$A$10:$BV$100,AW$435,FALSE),"")</f>
        <v>109</v>
      </c>
      <c r="AX442" s="52">
        <f>IFERROR(VLOOKUP($B442,旧市町村総!$A$10:$BV$100,AX$435,FALSE),"")</f>
        <v>94</v>
      </c>
      <c r="AY442" s="52">
        <f>IFERROR(VLOOKUP($B442,旧市町村総!$A$10:$BV$100,AY$435,FALSE),"")</f>
        <v>115</v>
      </c>
      <c r="AZ442" s="52">
        <f>IFERROR(VLOOKUP($B442,旧市町村総!$A$10:$BV$100,AZ$435,FALSE),"")</f>
        <v>83</v>
      </c>
      <c r="BA442" s="52">
        <f>IFERROR(VLOOKUP($B442,旧市町村総!$A$10:$BV$100,BA$435,FALSE),"")</f>
        <v>63</v>
      </c>
      <c r="BB442" s="52">
        <f>IFERROR(VLOOKUP($B442,旧市町村総!$A$10:$BV$100,BB$435,FALSE),"")</f>
        <v>67</v>
      </c>
      <c r="BC442" s="52">
        <f>IFERROR(VLOOKUP($B442,旧市町村総!$A$10:$BV$100,BC$435,FALSE),"")</f>
        <v>64</v>
      </c>
      <c r="BD442" s="52">
        <f>IFERROR(VLOOKUP($B442,旧市町村総!$A$10:$BV$100,BD$435,FALSE),"")</f>
        <v>212</v>
      </c>
      <c r="BE442" s="52">
        <f>IFERROR(VLOOKUP($B442,旧市町村総!$A$10:$BV$100,BE$435,FALSE),"")</f>
        <v>175</v>
      </c>
      <c r="BF442" s="52">
        <f>IFERROR(VLOOKUP($B442,旧市町村総!$A$10:$BV$100,BF$435,FALSE),"")</f>
        <v>192</v>
      </c>
      <c r="BG442" s="52">
        <f>IFERROR(VLOOKUP($B442,旧市町村総!$A$10:$BV$100,BG$435,FALSE),"")</f>
        <v>155</v>
      </c>
      <c r="BH442" s="52">
        <f>IFERROR(VLOOKUP($B442,旧市町村総!$A$10:$BV$100,BH$435,FALSE),"")</f>
        <v>193</v>
      </c>
      <c r="BI442" s="52">
        <f>IFERROR(VLOOKUP($B442,旧市町村総!$A$10:$BV$100,BI$435,FALSE),"")</f>
        <v>185</v>
      </c>
      <c r="BJ442" s="52">
        <f>IFERROR(VLOOKUP($B442,旧市町村総!$A$10:$BV$100,BJ$435,FALSE),"")</f>
        <v>174</v>
      </c>
      <c r="BK442" s="52">
        <f>IFERROR(VLOOKUP($B442,旧市町村総!$A$10:$BV$100,BK$435,FALSE),"")</f>
        <v>171</v>
      </c>
      <c r="BL442" s="52">
        <f>IFERROR(VLOOKUP($B442,旧市町村総!$A$10:$BV$100,BL$435,FALSE),"")</f>
        <v>30</v>
      </c>
      <c r="BM442" s="52">
        <f>IFERROR(VLOOKUP($B442,旧市町村総!$A$10:$BV$100,BM$435,FALSE),"")</f>
        <v>238</v>
      </c>
      <c r="BN442" s="52">
        <f>IFERROR(VLOOKUP($B442,旧市町村総!$A$10:$BV$100,BN$435,FALSE),"")</f>
        <v>954</v>
      </c>
      <c r="BO442" s="52">
        <f>IFERROR(VLOOKUP($B442,旧市町村総!$A$10:$BV$100,BO$435,FALSE),"")</f>
        <v>278</v>
      </c>
      <c r="BP442" s="52">
        <f>IFERROR(VLOOKUP($B442,旧市町村総!$A$10:$BV$100,BP$435,FALSE),"")</f>
        <v>128</v>
      </c>
      <c r="BQ442" s="52">
        <f>IFERROR(VLOOKUP($B442,旧市町村総!$A$10:$BV$100,BQ$435,FALSE),"")</f>
        <v>58</v>
      </c>
      <c r="BR442" s="52">
        <f>IFERROR(VLOOKUP($B442,旧市町村総!$A$10:$BV$100,BR$435,FALSE),"")</f>
        <v>31</v>
      </c>
      <c r="BS442" s="52">
        <f>IFERROR(VLOOKUP($B442,旧市町村総!$A$10:$BV$100,BS$435,FALSE),"")</f>
        <v>81</v>
      </c>
      <c r="BT442" s="52">
        <f>IFERROR(VLOOKUP($B442,旧市町村総!$A$10:$BV$100,BT$435,FALSE),"")</f>
        <v>34</v>
      </c>
      <c r="BU442" s="52">
        <f>IFERROR(VLOOKUP($B442,旧市町村総!$A$10:$BV$100,BU$435,FALSE),"")</f>
        <v>268</v>
      </c>
      <c r="BV442" s="52">
        <f>IFERROR(VLOOKUP($B442,旧市町村総!$A$10:$BV$100,BV$435,FALSE),"")</f>
        <v>847</v>
      </c>
      <c r="BW442" s="52">
        <f>IFERROR(VLOOKUP($B442,旧市町村総!$A$10:$BV$100,BW$435,FALSE),"")</f>
        <v>160</v>
      </c>
    </row>
  </sheetData>
  <sheetProtection sheet="1" objects="1" scenarios="1"/>
  <mergeCells count="123">
    <mergeCell ref="S173:S174"/>
    <mergeCell ref="S248:S249"/>
    <mergeCell ref="E46:M46"/>
    <mergeCell ref="B48:B50"/>
    <mergeCell ref="B51:B53"/>
    <mergeCell ref="B54:B56"/>
    <mergeCell ref="B57:B59"/>
    <mergeCell ref="B60:B62"/>
    <mergeCell ref="B63:B65"/>
    <mergeCell ref="B66:B68"/>
    <mergeCell ref="B69:B71"/>
    <mergeCell ref="B133:B135"/>
    <mergeCell ref="B136:B138"/>
    <mergeCell ref="B139:B141"/>
    <mergeCell ref="B142:B144"/>
    <mergeCell ref="B145:B147"/>
    <mergeCell ref="B148:B150"/>
    <mergeCell ref="B110:B112"/>
    <mergeCell ref="B113:B115"/>
    <mergeCell ref="B116:B118"/>
    <mergeCell ref="B119:B121"/>
    <mergeCell ref="B122:B124"/>
    <mergeCell ref="B125:B127"/>
    <mergeCell ref="B169:B171"/>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75:B177"/>
    <mergeCell ref="B178:B180"/>
    <mergeCell ref="B181:B183"/>
    <mergeCell ref="B184:B186"/>
    <mergeCell ref="B187:B189"/>
    <mergeCell ref="B151:B153"/>
    <mergeCell ref="B154:B156"/>
    <mergeCell ref="B157:B159"/>
    <mergeCell ref="B160:B162"/>
    <mergeCell ref="B163:B165"/>
    <mergeCell ref="B166:B168"/>
    <mergeCell ref="B208:B210"/>
    <mergeCell ref="B211:B213"/>
    <mergeCell ref="B217:B219"/>
    <mergeCell ref="B220:B222"/>
    <mergeCell ref="B223:B225"/>
    <mergeCell ref="B226:B228"/>
    <mergeCell ref="B190:B192"/>
    <mergeCell ref="B193:B195"/>
    <mergeCell ref="B196:B198"/>
    <mergeCell ref="B199:B201"/>
    <mergeCell ref="B202:B204"/>
    <mergeCell ref="B205:B207"/>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86:B288"/>
    <mergeCell ref="B289:B291"/>
    <mergeCell ref="B292:B294"/>
    <mergeCell ref="B295:B297"/>
    <mergeCell ref="B300:B302"/>
    <mergeCell ref="B303:B305"/>
    <mergeCell ref="B268:B270"/>
    <mergeCell ref="B271:B273"/>
    <mergeCell ref="B274:B276"/>
    <mergeCell ref="B277:B279"/>
    <mergeCell ref="B280:B282"/>
    <mergeCell ref="B283:B285"/>
    <mergeCell ref="B324:B326"/>
    <mergeCell ref="B327:B329"/>
    <mergeCell ref="B330:B332"/>
    <mergeCell ref="B333:B335"/>
    <mergeCell ref="B336:B338"/>
    <mergeCell ref="B343:B345"/>
    <mergeCell ref="B306:B308"/>
    <mergeCell ref="B309:B311"/>
    <mergeCell ref="B312:B314"/>
    <mergeCell ref="B315:B317"/>
    <mergeCell ref="B318:B320"/>
    <mergeCell ref="B321:B323"/>
    <mergeCell ref="B364:B366"/>
    <mergeCell ref="B367:B369"/>
    <mergeCell ref="B370:B372"/>
    <mergeCell ref="B373:B375"/>
    <mergeCell ref="B376:B378"/>
    <mergeCell ref="B379:B381"/>
    <mergeCell ref="B346:B348"/>
    <mergeCell ref="B349:B351"/>
    <mergeCell ref="B352:B354"/>
    <mergeCell ref="B355:B357"/>
    <mergeCell ref="B358:B360"/>
    <mergeCell ref="B361:B363"/>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s>
  <phoneticPr fontId="1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23</v>
      </c>
      <c r="E8" s="52">
        <v>1.6466700000000001</v>
      </c>
      <c r="F8" s="52">
        <v>20.034490000000002</v>
      </c>
      <c r="G8" s="52">
        <v>1</v>
      </c>
      <c r="H8" s="52">
        <v>1</v>
      </c>
      <c r="I8" s="52">
        <v>2</v>
      </c>
      <c r="J8" s="52">
        <v>2</v>
      </c>
      <c r="K8" s="52">
        <v>6</v>
      </c>
      <c r="L8" s="52">
        <v>4</v>
      </c>
      <c r="M8" s="52">
        <v>4</v>
      </c>
      <c r="N8" s="52">
        <v>3</v>
      </c>
      <c r="O8" s="52">
        <v>0</v>
      </c>
      <c r="P8" s="52">
        <v>13</v>
      </c>
      <c r="Q8" s="52">
        <v>10</v>
      </c>
      <c r="R8" s="52">
        <v>0</v>
      </c>
      <c r="S8" s="52">
        <v>1</v>
      </c>
      <c r="T8" s="52">
        <v>3</v>
      </c>
      <c r="U8" s="52">
        <v>19</v>
      </c>
      <c r="V8" s="52">
        <v>0</v>
      </c>
      <c r="W8" s="52">
        <v>19</v>
      </c>
      <c r="X8" s="52">
        <v>4</v>
      </c>
      <c r="Y8" s="52">
        <v>0</v>
      </c>
      <c r="Z8" s="52">
        <v>11</v>
      </c>
      <c r="AA8" s="52">
        <v>4</v>
      </c>
      <c r="AB8" s="52">
        <v>0</v>
      </c>
      <c r="AC8" s="52">
        <v>13</v>
      </c>
      <c r="AD8" s="52">
        <v>8</v>
      </c>
      <c r="AE8" s="52">
        <v>0</v>
      </c>
      <c r="AF8" s="52">
        <v>1</v>
      </c>
      <c r="AG8" s="52">
        <v>0</v>
      </c>
      <c r="AH8" s="52">
        <v>1</v>
      </c>
      <c r="AI8" s="52">
        <v>0</v>
      </c>
      <c r="AJ8" s="52">
        <v>13</v>
      </c>
      <c r="AK8" s="52">
        <v>0</v>
      </c>
      <c r="AL8" s="52">
        <v>0</v>
      </c>
      <c r="AM8" s="52">
        <v>8</v>
      </c>
      <c r="AN8" s="52">
        <v>0</v>
      </c>
      <c r="AO8" s="52">
        <v>2</v>
      </c>
      <c r="AP8" s="52">
        <v>0</v>
      </c>
      <c r="AQ8" s="52">
        <v>0</v>
      </c>
      <c r="AR8" s="52">
        <v>1</v>
      </c>
      <c r="AS8" s="52">
        <v>1</v>
      </c>
      <c r="AT8" s="52">
        <v>1</v>
      </c>
      <c r="AU8" s="52">
        <v>2</v>
      </c>
      <c r="AV8" s="52">
        <v>4</v>
      </c>
      <c r="AW8" s="52">
        <v>1</v>
      </c>
      <c r="AX8" s="52">
        <v>0</v>
      </c>
      <c r="AY8" s="52">
        <v>3</v>
      </c>
      <c r="AZ8" s="52">
        <v>2</v>
      </c>
      <c r="BA8" s="52">
        <v>1</v>
      </c>
      <c r="BB8" s="52">
        <v>2</v>
      </c>
      <c r="BC8" s="52">
        <v>5</v>
      </c>
      <c r="BD8" s="52">
        <v>6</v>
      </c>
      <c r="BE8" s="52">
        <v>2</v>
      </c>
      <c r="BF8" s="52">
        <v>2</v>
      </c>
      <c r="BG8" s="52">
        <v>4</v>
      </c>
      <c r="BH8" s="52">
        <v>2</v>
      </c>
      <c r="BI8" s="52">
        <v>5</v>
      </c>
      <c r="BJ8" s="52">
        <v>2</v>
      </c>
      <c r="BK8" s="52">
        <v>0</v>
      </c>
      <c r="BL8" s="52">
        <v>5</v>
      </c>
      <c r="BM8" s="52">
        <v>24</v>
      </c>
      <c r="BN8" s="52">
        <v>3</v>
      </c>
      <c r="BO8" s="52">
        <v>0</v>
      </c>
      <c r="BP8" s="52">
        <v>5</v>
      </c>
      <c r="BQ8" s="52">
        <v>0</v>
      </c>
      <c r="BR8" s="52">
        <v>2</v>
      </c>
      <c r="BS8" s="52">
        <v>0</v>
      </c>
      <c r="BT8" s="52">
        <v>9</v>
      </c>
      <c r="BU8" s="52">
        <v>12</v>
      </c>
      <c r="BV8" s="52">
        <v>2</v>
      </c>
    </row>
    <row r="9" spans="1:74" s="52" customFormat="1" x14ac:dyDescent="0.15">
      <c r="A9" s="52">
        <v>271021</v>
      </c>
      <c r="B9" s="52" t="s">
        <v>494</v>
      </c>
      <c r="C9" s="52" t="s">
        <v>389</v>
      </c>
      <c r="D9" s="52">
        <v>2</v>
      </c>
      <c r="E9" s="52">
        <v>3.6711390000000002</v>
      </c>
      <c r="F9" s="52">
        <v>44.665529999999997</v>
      </c>
      <c r="G9" s="52">
        <v>0</v>
      </c>
      <c r="H9" s="52">
        <v>0</v>
      </c>
      <c r="I9" s="52">
        <v>0</v>
      </c>
      <c r="J9" s="52">
        <v>0</v>
      </c>
      <c r="K9" s="52">
        <v>0</v>
      </c>
      <c r="L9" s="52">
        <v>0</v>
      </c>
      <c r="M9" s="52">
        <v>1</v>
      </c>
      <c r="N9" s="52">
        <v>1</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1</v>
      </c>
      <c r="AZ9" s="52">
        <v>0</v>
      </c>
      <c r="BA9" s="52">
        <v>0</v>
      </c>
      <c r="BB9" s="52">
        <v>0</v>
      </c>
      <c r="BC9" s="52">
        <v>0</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1</v>
      </c>
      <c r="E10" s="52">
        <v>2.4193159999999998</v>
      </c>
      <c r="F10" s="52">
        <v>29.435009999999998</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2</v>
      </c>
      <c r="E11" s="52">
        <v>4.8506020000000003</v>
      </c>
      <c r="F11" s="52">
        <v>59.015659999999997</v>
      </c>
      <c r="G11" s="52">
        <v>1</v>
      </c>
      <c r="H11" s="52">
        <v>0</v>
      </c>
      <c r="I11" s="52">
        <v>0</v>
      </c>
      <c r="J11" s="52">
        <v>0</v>
      </c>
      <c r="K11" s="52">
        <v>0</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1</v>
      </c>
      <c r="BA11" s="52">
        <v>0</v>
      </c>
      <c r="BB11" s="52">
        <v>0</v>
      </c>
      <c r="BC11" s="52">
        <v>0</v>
      </c>
      <c r="BD11" s="52">
        <v>2</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2.0338430000000001</v>
      </c>
      <c r="F12" s="52">
        <v>24.745090000000001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4</v>
      </c>
      <c r="E13" s="52">
        <v>4.6098350000000003</v>
      </c>
      <c r="F13" s="52">
        <v>56.086329999999997</v>
      </c>
      <c r="G13" s="52">
        <v>0</v>
      </c>
      <c r="H13" s="52">
        <v>0</v>
      </c>
      <c r="I13" s="52">
        <v>0</v>
      </c>
      <c r="J13" s="52">
        <v>1</v>
      </c>
      <c r="K13" s="52">
        <v>2</v>
      </c>
      <c r="L13" s="52">
        <v>0</v>
      </c>
      <c r="M13" s="52">
        <v>1</v>
      </c>
      <c r="N13" s="52">
        <v>0</v>
      </c>
      <c r="O13" s="52">
        <v>0</v>
      </c>
      <c r="P13" s="52">
        <v>3</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1</v>
      </c>
      <c r="AT13" s="52">
        <v>0</v>
      </c>
      <c r="AU13" s="52">
        <v>0</v>
      </c>
      <c r="AV13" s="52">
        <v>0</v>
      </c>
      <c r="AW13" s="52">
        <v>0</v>
      </c>
      <c r="AX13" s="52">
        <v>0</v>
      </c>
      <c r="AY13" s="52">
        <v>0</v>
      </c>
      <c r="AZ13" s="52">
        <v>0</v>
      </c>
      <c r="BA13" s="52">
        <v>1</v>
      </c>
      <c r="BB13" s="52">
        <v>0</v>
      </c>
      <c r="BC13" s="52">
        <v>1</v>
      </c>
      <c r="BD13" s="52">
        <v>0</v>
      </c>
      <c r="BE13" s="52">
        <v>0</v>
      </c>
      <c r="BF13" s="52">
        <v>0</v>
      </c>
      <c r="BG13" s="52">
        <v>1</v>
      </c>
      <c r="BH13" s="52">
        <v>0</v>
      </c>
      <c r="BI13" s="52">
        <v>3</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1</v>
      </c>
      <c r="E14" s="52">
        <v>1.1275230000000001</v>
      </c>
      <c r="F14" s="52">
        <v>13.71819</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494</v>
      </c>
      <c r="C15" s="52" t="s">
        <v>380</v>
      </c>
      <c r="D15" s="52">
        <v>1</v>
      </c>
      <c r="E15" s="52">
        <v>1.7011430000000001</v>
      </c>
      <c r="F15" s="52">
        <v>20.697240000000001</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3</v>
      </c>
      <c r="E16" s="52">
        <v>3.6960380000000002</v>
      </c>
      <c r="F16" s="52">
        <v>44.96846</v>
      </c>
      <c r="G16" s="52">
        <v>0</v>
      </c>
      <c r="H16" s="52">
        <v>0</v>
      </c>
      <c r="I16" s="52">
        <v>0</v>
      </c>
      <c r="J16" s="52">
        <v>0</v>
      </c>
      <c r="K16" s="52">
        <v>1</v>
      </c>
      <c r="L16" s="52">
        <v>1</v>
      </c>
      <c r="M16" s="52">
        <v>0</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2</v>
      </c>
      <c r="BC16" s="52">
        <v>0</v>
      </c>
      <c r="BD16" s="52">
        <v>1</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1</v>
      </c>
      <c r="E17" s="52">
        <v>2.2321930000000001</v>
      </c>
      <c r="F17" s="52">
        <v>27.158339999999999</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1</v>
      </c>
      <c r="E18" s="52">
        <v>1.1181179999999999</v>
      </c>
      <c r="F18" s="52">
        <v>13.603770000000001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1</v>
      </c>
      <c r="E19" s="52">
        <v>1.6963239999999999</v>
      </c>
      <c r="F19" s="52">
        <v>20.63861</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1</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494</v>
      </c>
      <c r="C20" s="52" t="s">
        <v>185</v>
      </c>
      <c r="D20" s="52">
        <v>4</v>
      </c>
      <c r="E20" s="52">
        <v>3.8929819999999999</v>
      </c>
      <c r="F20" s="52">
        <v>47.364609999999999</v>
      </c>
      <c r="G20" s="52">
        <v>0</v>
      </c>
      <c r="H20" s="52">
        <v>0</v>
      </c>
      <c r="I20" s="52">
        <v>0</v>
      </c>
      <c r="J20" s="52">
        <v>0</v>
      </c>
      <c r="K20" s="52">
        <v>2</v>
      </c>
      <c r="L20" s="52">
        <v>2</v>
      </c>
      <c r="M20" s="52">
        <v>0</v>
      </c>
      <c r="N20" s="52">
        <v>0</v>
      </c>
      <c r="O20" s="52">
        <v>0</v>
      </c>
      <c r="P20" s="52">
        <v>2</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1</v>
      </c>
      <c r="AX20" s="52">
        <v>0</v>
      </c>
      <c r="AY20" s="52">
        <v>0</v>
      </c>
      <c r="AZ20" s="52">
        <v>1</v>
      </c>
      <c r="BA20" s="52">
        <v>0</v>
      </c>
      <c r="BB20" s="52">
        <v>0</v>
      </c>
      <c r="BC20" s="52">
        <v>1</v>
      </c>
      <c r="BD20" s="52">
        <v>1</v>
      </c>
      <c r="BE20" s="52">
        <v>0</v>
      </c>
      <c r="BF20" s="52">
        <v>1</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494</v>
      </c>
      <c r="C21" s="52" t="s">
        <v>187</v>
      </c>
      <c r="D21" s="52">
        <v>1</v>
      </c>
      <c r="E21" s="52">
        <v>1.8748009999999999</v>
      </c>
      <c r="F21" s="52">
        <v>22.810079999999999</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5</v>
      </c>
      <c r="E22" s="52">
        <v>1.149003</v>
      </c>
      <c r="F22" s="52">
        <v>13.97953</v>
      </c>
      <c r="G22" s="52">
        <v>0</v>
      </c>
      <c r="H22" s="52">
        <v>0</v>
      </c>
      <c r="I22" s="52">
        <v>1</v>
      </c>
      <c r="J22" s="52">
        <v>0</v>
      </c>
      <c r="K22" s="52">
        <v>2</v>
      </c>
      <c r="L22" s="52">
        <v>0</v>
      </c>
      <c r="M22" s="52">
        <v>1</v>
      </c>
      <c r="N22" s="52">
        <v>1</v>
      </c>
      <c r="O22" s="52">
        <v>0</v>
      </c>
      <c r="P22" s="52">
        <v>3</v>
      </c>
      <c r="Q22" s="52">
        <v>2</v>
      </c>
      <c r="R22" s="52">
        <v>0</v>
      </c>
      <c r="S22" s="52">
        <v>0</v>
      </c>
      <c r="T22" s="52">
        <v>1</v>
      </c>
      <c r="U22" s="52">
        <v>4</v>
      </c>
      <c r="V22" s="52">
        <v>0</v>
      </c>
      <c r="W22" s="52">
        <v>4</v>
      </c>
      <c r="X22" s="52">
        <v>1</v>
      </c>
      <c r="Y22" s="52">
        <v>0</v>
      </c>
      <c r="Z22" s="52">
        <v>2</v>
      </c>
      <c r="AA22" s="52">
        <v>1</v>
      </c>
      <c r="AB22" s="52">
        <v>0</v>
      </c>
      <c r="AC22" s="52">
        <v>2</v>
      </c>
      <c r="AD22" s="52">
        <v>2</v>
      </c>
      <c r="AE22" s="52">
        <v>0</v>
      </c>
      <c r="AF22" s="52">
        <v>0</v>
      </c>
      <c r="AG22" s="52">
        <v>0</v>
      </c>
      <c r="AH22" s="52">
        <v>1</v>
      </c>
      <c r="AI22" s="52">
        <v>0</v>
      </c>
      <c r="AJ22" s="52">
        <v>3</v>
      </c>
      <c r="AK22" s="52">
        <v>0</v>
      </c>
      <c r="AL22" s="52">
        <v>0</v>
      </c>
      <c r="AM22" s="52">
        <v>2</v>
      </c>
      <c r="AN22" s="52">
        <v>0</v>
      </c>
      <c r="AO22" s="52">
        <v>0</v>
      </c>
      <c r="AP22" s="52">
        <v>0</v>
      </c>
      <c r="AQ22" s="52">
        <v>1</v>
      </c>
      <c r="AR22" s="52">
        <v>0</v>
      </c>
      <c r="AS22" s="52">
        <v>0</v>
      </c>
      <c r="AT22" s="52">
        <v>1</v>
      </c>
      <c r="AU22" s="52">
        <v>0</v>
      </c>
      <c r="AV22" s="52">
        <v>0</v>
      </c>
      <c r="AW22" s="52">
        <v>0</v>
      </c>
      <c r="AX22" s="52">
        <v>3</v>
      </c>
      <c r="AY22" s="52">
        <v>0</v>
      </c>
      <c r="AZ22" s="52">
        <v>0</v>
      </c>
      <c r="BA22" s="52">
        <v>0</v>
      </c>
      <c r="BB22" s="52">
        <v>0</v>
      </c>
      <c r="BC22" s="52">
        <v>0</v>
      </c>
      <c r="BD22" s="52">
        <v>0</v>
      </c>
      <c r="BE22" s="52">
        <v>1</v>
      </c>
      <c r="BF22" s="52">
        <v>0</v>
      </c>
      <c r="BG22" s="52">
        <v>1</v>
      </c>
      <c r="BH22" s="52">
        <v>0</v>
      </c>
      <c r="BI22" s="52">
        <v>0</v>
      </c>
      <c r="BJ22" s="52">
        <v>3</v>
      </c>
      <c r="BK22" s="52">
        <v>0</v>
      </c>
      <c r="BL22" s="52">
        <v>1</v>
      </c>
      <c r="BM22" s="52">
        <v>5</v>
      </c>
      <c r="BN22" s="52">
        <v>0</v>
      </c>
      <c r="BO22" s="52">
        <v>1</v>
      </c>
      <c r="BP22" s="52">
        <v>0</v>
      </c>
      <c r="BQ22" s="52">
        <v>0</v>
      </c>
      <c r="BR22" s="52">
        <v>0</v>
      </c>
      <c r="BS22" s="52">
        <v>0</v>
      </c>
      <c r="BT22" s="52">
        <v>0</v>
      </c>
      <c r="BU22" s="52">
        <v>4</v>
      </c>
      <c r="BV22" s="52">
        <v>1</v>
      </c>
    </row>
    <row r="23" spans="1:74" s="52" customFormat="1" x14ac:dyDescent="0.15">
      <c r="A23" s="52">
        <v>271446</v>
      </c>
      <c r="B23" s="52" t="s">
        <v>494</v>
      </c>
      <c r="C23" s="52" t="s">
        <v>192</v>
      </c>
      <c r="D23" s="52">
        <v>1</v>
      </c>
      <c r="E23" s="52">
        <v>1.397526</v>
      </c>
      <c r="F23" s="52">
        <v>17.003240000000002</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2</v>
      </c>
      <c r="E24" s="52">
        <v>2.6096029999999999</v>
      </c>
      <c r="F24" s="52">
        <v>31.75018</v>
      </c>
      <c r="G24" s="52">
        <v>0</v>
      </c>
      <c r="H24" s="52">
        <v>0</v>
      </c>
      <c r="I24" s="52">
        <v>0</v>
      </c>
      <c r="J24" s="52">
        <v>0</v>
      </c>
      <c r="K24" s="52">
        <v>1</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2</v>
      </c>
      <c r="AY24" s="52">
        <v>0</v>
      </c>
      <c r="AZ24" s="52">
        <v>0</v>
      </c>
      <c r="BA24" s="52">
        <v>0</v>
      </c>
      <c r="BB24" s="52">
        <v>0</v>
      </c>
      <c r="BC24" s="52">
        <v>0</v>
      </c>
      <c r="BD24" s="52">
        <v>0</v>
      </c>
      <c r="BE24" s="52">
        <v>1</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2</v>
      </c>
      <c r="E25" s="52">
        <v>2.391772</v>
      </c>
      <c r="F25" s="52">
        <v>29.099900000000002</v>
      </c>
      <c r="G25" s="52">
        <v>0</v>
      </c>
      <c r="H25" s="52">
        <v>0</v>
      </c>
      <c r="I25" s="52">
        <v>1</v>
      </c>
      <c r="J25" s="52">
        <v>0</v>
      </c>
      <c r="K25" s="52">
        <v>1</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0</v>
      </c>
      <c r="BI25" s="52">
        <v>0</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2</v>
      </c>
      <c r="E26" s="52">
        <v>1.9697450000000001</v>
      </c>
      <c r="F26" s="52">
        <v>23.965229999999998</v>
      </c>
      <c r="G26" s="52">
        <v>1</v>
      </c>
      <c r="H26" s="52">
        <v>0</v>
      </c>
      <c r="I26" s="52">
        <v>0</v>
      </c>
      <c r="J26" s="52">
        <v>1</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1</v>
      </c>
      <c r="BA26" s="52">
        <v>0</v>
      </c>
      <c r="BB26" s="52">
        <v>0</v>
      </c>
      <c r="BC26" s="52">
        <v>0</v>
      </c>
      <c r="BD26" s="52">
        <v>1</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4</v>
      </c>
      <c r="E27" s="52">
        <v>1.8762080000000001</v>
      </c>
      <c r="F27" s="52">
        <v>22.827200000000001</v>
      </c>
      <c r="G27" s="52">
        <v>0</v>
      </c>
      <c r="H27" s="52">
        <v>0</v>
      </c>
      <c r="I27" s="52">
        <v>0</v>
      </c>
      <c r="J27" s="52">
        <v>0</v>
      </c>
      <c r="K27" s="52">
        <v>2</v>
      </c>
      <c r="L27" s="52">
        <v>0</v>
      </c>
      <c r="M27" s="52">
        <v>2</v>
      </c>
      <c r="N27" s="52">
        <v>0</v>
      </c>
      <c r="O27" s="52">
        <v>0</v>
      </c>
      <c r="P27" s="52">
        <v>2</v>
      </c>
      <c r="Q27" s="52">
        <v>2</v>
      </c>
      <c r="R27" s="52">
        <v>0</v>
      </c>
      <c r="S27" s="52">
        <v>0</v>
      </c>
      <c r="T27" s="52">
        <v>1</v>
      </c>
      <c r="U27" s="52">
        <v>3</v>
      </c>
      <c r="V27" s="52">
        <v>0</v>
      </c>
      <c r="W27" s="52">
        <v>3</v>
      </c>
      <c r="X27" s="52">
        <v>0</v>
      </c>
      <c r="Y27" s="52">
        <v>0</v>
      </c>
      <c r="Z27" s="52">
        <v>2</v>
      </c>
      <c r="AA27" s="52">
        <v>1</v>
      </c>
      <c r="AB27" s="52">
        <v>0</v>
      </c>
      <c r="AC27" s="52">
        <v>2</v>
      </c>
      <c r="AD27" s="52">
        <v>2</v>
      </c>
      <c r="AE27" s="52">
        <v>0</v>
      </c>
      <c r="AF27" s="52">
        <v>0</v>
      </c>
      <c r="AG27" s="52">
        <v>0</v>
      </c>
      <c r="AH27" s="52">
        <v>0</v>
      </c>
      <c r="AI27" s="52">
        <v>0</v>
      </c>
      <c r="AJ27" s="52">
        <v>2</v>
      </c>
      <c r="AK27" s="52">
        <v>0</v>
      </c>
      <c r="AL27" s="52">
        <v>0</v>
      </c>
      <c r="AM27" s="52">
        <v>2</v>
      </c>
      <c r="AN27" s="52">
        <v>0</v>
      </c>
      <c r="AO27" s="52">
        <v>0</v>
      </c>
      <c r="AP27" s="52">
        <v>0</v>
      </c>
      <c r="AQ27" s="52">
        <v>0</v>
      </c>
      <c r="AR27" s="52">
        <v>1</v>
      </c>
      <c r="AS27" s="52">
        <v>0</v>
      </c>
      <c r="AT27" s="52">
        <v>0</v>
      </c>
      <c r="AU27" s="52">
        <v>0</v>
      </c>
      <c r="AV27" s="52">
        <v>0</v>
      </c>
      <c r="AW27" s="52">
        <v>0</v>
      </c>
      <c r="AX27" s="52">
        <v>0</v>
      </c>
      <c r="AY27" s="52">
        <v>1</v>
      </c>
      <c r="AZ27" s="52">
        <v>0</v>
      </c>
      <c r="BA27" s="52">
        <v>2</v>
      </c>
      <c r="BB27" s="52">
        <v>0</v>
      </c>
      <c r="BC27" s="52">
        <v>0</v>
      </c>
      <c r="BD27" s="52">
        <v>1</v>
      </c>
      <c r="BE27" s="52">
        <v>0</v>
      </c>
      <c r="BF27" s="52">
        <v>1</v>
      </c>
      <c r="BG27" s="52">
        <v>0</v>
      </c>
      <c r="BH27" s="52">
        <v>1</v>
      </c>
      <c r="BI27" s="52">
        <v>0</v>
      </c>
      <c r="BJ27" s="52">
        <v>1</v>
      </c>
      <c r="BK27" s="52">
        <v>0</v>
      </c>
      <c r="BL27" s="52">
        <v>0</v>
      </c>
      <c r="BM27" s="52">
        <v>4</v>
      </c>
      <c r="BN27" s="52">
        <v>0</v>
      </c>
      <c r="BO27" s="52">
        <v>0</v>
      </c>
      <c r="BP27" s="52">
        <v>0</v>
      </c>
      <c r="BQ27" s="52">
        <v>0</v>
      </c>
      <c r="BR27" s="52">
        <v>0</v>
      </c>
      <c r="BS27" s="52">
        <v>0</v>
      </c>
      <c r="BT27" s="52">
        <v>0</v>
      </c>
      <c r="BU27" s="52">
        <v>4</v>
      </c>
      <c r="BV27" s="52">
        <v>0</v>
      </c>
    </row>
    <row r="28" spans="1:74" s="52" customFormat="1" x14ac:dyDescent="0.15">
      <c r="A28" s="52">
        <v>272078</v>
      </c>
      <c r="B28" s="52" t="s">
        <v>197</v>
      </c>
      <c r="C28" s="52" t="s">
        <v>494</v>
      </c>
      <c r="D28" s="52">
        <v>1</v>
      </c>
      <c r="E28" s="52">
        <v>0.54398080000000004</v>
      </c>
      <c r="F28" s="52">
        <v>6.6184329999999996</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272108</v>
      </c>
      <c r="B29" s="52" t="s">
        <v>200</v>
      </c>
      <c r="C29" s="52" t="s">
        <v>494</v>
      </c>
      <c r="D29" s="52">
        <v>2</v>
      </c>
      <c r="E29" s="52">
        <v>0.95679130000000001</v>
      </c>
      <c r="F29" s="52">
        <v>11.64096</v>
      </c>
      <c r="G29" s="52">
        <v>0</v>
      </c>
      <c r="H29" s="52">
        <v>0</v>
      </c>
      <c r="I29" s="52">
        <v>0</v>
      </c>
      <c r="J29" s="52">
        <v>1</v>
      </c>
      <c r="K29" s="52">
        <v>1</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1</v>
      </c>
      <c r="BD29" s="52">
        <v>0</v>
      </c>
      <c r="BE29" s="52">
        <v>0</v>
      </c>
      <c r="BF29" s="52">
        <v>0</v>
      </c>
      <c r="BG29" s="52">
        <v>1</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272116</v>
      </c>
      <c r="B30" s="52" t="s">
        <v>201</v>
      </c>
      <c r="C30" s="52" t="s">
        <v>494</v>
      </c>
      <c r="D30" s="52">
        <v>1</v>
      </c>
      <c r="E30" s="52">
        <v>0.68843019999999999</v>
      </c>
      <c r="F30" s="52">
        <v>8.3759010000000007</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272141</v>
      </c>
      <c r="B31" s="52" t="s">
        <v>292</v>
      </c>
      <c r="C31" s="52" t="s">
        <v>494</v>
      </c>
      <c r="D31" s="52">
        <v>1</v>
      </c>
      <c r="E31" s="52">
        <v>1.69912</v>
      </c>
      <c r="F31" s="52">
        <v>20.672619999999998</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272205</v>
      </c>
      <c r="B32" t="s">
        <v>208</v>
      </c>
      <c r="C32" t="s">
        <v>494</v>
      </c>
      <c r="D32">
        <v>1</v>
      </c>
      <c r="E32">
        <v>1.38439</v>
      </c>
      <c r="F32">
        <v>16.843409999999999</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1</v>
      </c>
      <c r="AU32">
        <v>0</v>
      </c>
      <c r="AV32">
        <v>0</v>
      </c>
      <c r="AW32">
        <v>0</v>
      </c>
      <c r="AX32">
        <v>0</v>
      </c>
      <c r="AY32">
        <v>0</v>
      </c>
      <c r="AZ32">
        <v>0</v>
      </c>
      <c r="BA32">
        <v>0</v>
      </c>
      <c r="BB32">
        <v>0</v>
      </c>
      <c r="BC32">
        <v>0</v>
      </c>
      <c r="BD32">
        <v>1</v>
      </c>
      <c r="BE32">
        <v>0</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272213</v>
      </c>
      <c r="B33" t="s">
        <v>301</v>
      </c>
      <c r="C33" t="s">
        <v>494</v>
      </c>
      <c r="D33">
        <v>1</v>
      </c>
      <c r="E33">
        <v>2.770851</v>
      </c>
      <c r="F33">
        <v>33.712020000000003</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0</v>
      </c>
      <c r="AZ33">
        <v>0</v>
      </c>
      <c r="BA33">
        <v>0</v>
      </c>
      <c r="BB33">
        <v>0</v>
      </c>
      <c r="BC33">
        <v>0</v>
      </c>
      <c r="BD33">
        <v>0</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272221</v>
      </c>
      <c r="B34" t="s">
        <v>209</v>
      </c>
      <c r="C34" t="s">
        <v>494</v>
      </c>
      <c r="D34">
        <v>1</v>
      </c>
      <c r="E34">
        <v>1.70503</v>
      </c>
      <c r="F34">
        <v>20.744530000000001</v>
      </c>
      <c r="G34">
        <v>0</v>
      </c>
      <c r="H34">
        <v>0</v>
      </c>
      <c r="I34">
        <v>0</v>
      </c>
      <c r="J34">
        <v>0</v>
      </c>
      <c r="K34">
        <v>0</v>
      </c>
      <c r="L34">
        <v>0</v>
      </c>
      <c r="M34">
        <v>1</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1</v>
      </c>
      <c r="AT34">
        <v>0</v>
      </c>
      <c r="AU34">
        <v>0</v>
      </c>
      <c r="AV34">
        <v>0</v>
      </c>
      <c r="AW34">
        <v>0</v>
      </c>
      <c r="AX34">
        <v>0</v>
      </c>
      <c r="AY34">
        <v>0</v>
      </c>
      <c r="AZ34">
        <v>0</v>
      </c>
      <c r="BA34">
        <v>0</v>
      </c>
      <c r="BB34">
        <v>0</v>
      </c>
      <c r="BC34">
        <v>0</v>
      </c>
      <c r="BD34">
        <v>0</v>
      </c>
      <c r="BE34">
        <v>0</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272264</v>
      </c>
      <c r="B35" t="s">
        <v>212</v>
      </c>
      <c r="C35" t="s">
        <v>494</v>
      </c>
      <c r="D35">
        <v>1</v>
      </c>
      <c r="E35">
        <v>2.9385840000000001</v>
      </c>
      <c r="F35">
        <v>35.752769999999998</v>
      </c>
      <c r="G35">
        <v>0</v>
      </c>
      <c r="H35">
        <v>0</v>
      </c>
      <c r="I35">
        <v>0</v>
      </c>
      <c r="J35">
        <v>0</v>
      </c>
      <c r="K35">
        <v>0</v>
      </c>
      <c r="L35">
        <v>0</v>
      </c>
      <c r="M35">
        <v>0</v>
      </c>
      <c r="N35">
        <v>1</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0</v>
      </c>
      <c r="BC35">
        <v>1</v>
      </c>
      <c r="BD35">
        <v>0</v>
      </c>
      <c r="BE35">
        <v>0</v>
      </c>
      <c r="BF35">
        <v>0</v>
      </c>
      <c r="BG35">
        <v>0</v>
      </c>
      <c r="BH35">
        <v>0</v>
      </c>
      <c r="BI35">
        <v>0</v>
      </c>
      <c r="BJ35">
        <v>1</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494</v>
      </c>
      <c r="D36">
        <v>2</v>
      </c>
      <c r="E36">
        <v>0.79496940000000005</v>
      </c>
      <c r="F36">
        <v>9.6721280000000007</v>
      </c>
      <c r="G36">
        <v>0</v>
      </c>
      <c r="H36">
        <v>0</v>
      </c>
      <c r="I36">
        <v>0</v>
      </c>
      <c r="J36">
        <v>0</v>
      </c>
      <c r="K36">
        <v>0</v>
      </c>
      <c r="L36">
        <v>0</v>
      </c>
      <c r="M36">
        <v>2</v>
      </c>
      <c r="N36">
        <v>0</v>
      </c>
      <c r="O36">
        <v>0</v>
      </c>
      <c r="P36">
        <v>1</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1</v>
      </c>
      <c r="AZ36">
        <v>1</v>
      </c>
      <c r="BA36">
        <v>0</v>
      </c>
      <c r="BB36">
        <v>0</v>
      </c>
      <c r="BC36">
        <v>0</v>
      </c>
      <c r="BD36">
        <v>0</v>
      </c>
      <c r="BE36">
        <v>0</v>
      </c>
      <c r="BF36">
        <v>0</v>
      </c>
      <c r="BG36">
        <v>0</v>
      </c>
      <c r="BH36">
        <v>1</v>
      </c>
      <c r="BI36">
        <v>0</v>
      </c>
      <c r="BJ36">
        <v>1</v>
      </c>
      <c r="BK36">
        <v>0</v>
      </c>
      <c r="BL36" t="s">
        <v>170</v>
      </c>
      <c r="BM36" t="s">
        <v>170</v>
      </c>
      <c r="BN36" t="s">
        <v>170</v>
      </c>
      <c r="BO36" t="s">
        <v>170</v>
      </c>
      <c r="BP36" t="s">
        <v>170</v>
      </c>
      <c r="BQ36" t="s">
        <v>170</v>
      </c>
      <c r="BR36" t="s">
        <v>170</v>
      </c>
      <c r="BS36" t="s">
        <v>170</v>
      </c>
      <c r="BT36" t="s">
        <v>170</v>
      </c>
      <c r="BU36" t="s">
        <v>170</v>
      </c>
      <c r="BV36" t="s">
        <v>170</v>
      </c>
    </row>
    <row r="37" spans="1:74" x14ac:dyDescent="0.15">
      <c r="A37">
        <v>272281</v>
      </c>
      <c r="B37" t="s">
        <v>214</v>
      </c>
      <c r="C37" t="s">
        <v>494</v>
      </c>
      <c r="D37">
        <v>2</v>
      </c>
      <c r="E37">
        <v>6.2285890000000004</v>
      </c>
      <c r="F37">
        <v>75.781170000000003</v>
      </c>
      <c r="G37">
        <v>0</v>
      </c>
      <c r="H37">
        <v>0</v>
      </c>
      <c r="I37">
        <v>0</v>
      </c>
      <c r="J37">
        <v>1</v>
      </c>
      <c r="K37">
        <v>0</v>
      </c>
      <c r="L37">
        <v>0</v>
      </c>
      <c r="M37">
        <v>1</v>
      </c>
      <c r="N37">
        <v>0</v>
      </c>
      <c r="O37">
        <v>0</v>
      </c>
      <c r="P37">
        <v>2</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1</v>
      </c>
      <c r="AU37">
        <v>1</v>
      </c>
      <c r="AV37">
        <v>0</v>
      </c>
      <c r="AW37">
        <v>0</v>
      </c>
      <c r="AX37">
        <v>0</v>
      </c>
      <c r="AY37">
        <v>0</v>
      </c>
      <c r="AZ37">
        <v>0</v>
      </c>
      <c r="BA37">
        <v>0</v>
      </c>
      <c r="BB37">
        <v>0</v>
      </c>
      <c r="BC37">
        <v>0</v>
      </c>
      <c r="BD37">
        <v>1</v>
      </c>
      <c r="BE37">
        <v>0</v>
      </c>
      <c r="BF37">
        <v>0</v>
      </c>
      <c r="BG37">
        <v>0</v>
      </c>
      <c r="BH37">
        <v>0</v>
      </c>
      <c r="BI37">
        <v>0</v>
      </c>
      <c r="BJ37">
        <v>1</v>
      </c>
      <c r="BK37">
        <v>0</v>
      </c>
      <c r="BL37" t="s">
        <v>170</v>
      </c>
      <c r="BM37" t="s">
        <v>170</v>
      </c>
      <c r="BN37" t="s">
        <v>170</v>
      </c>
      <c r="BO37" t="s">
        <v>170</v>
      </c>
      <c r="BP37" t="s">
        <v>170</v>
      </c>
      <c r="BQ37" t="s">
        <v>170</v>
      </c>
      <c r="BR37" t="s">
        <v>170</v>
      </c>
      <c r="BS37" t="s">
        <v>170</v>
      </c>
      <c r="BT37" t="s">
        <v>170</v>
      </c>
      <c r="BU37" t="s">
        <v>170</v>
      </c>
      <c r="BV37" t="s">
        <v>170</v>
      </c>
    </row>
    <row r="38" spans="1:74" x14ac:dyDescent="0.15">
      <c r="A38">
        <v>272299</v>
      </c>
      <c r="B38" t="s">
        <v>215</v>
      </c>
      <c r="C38" t="s">
        <v>494</v>
      </c>
      <c r="D38">
        <v>1</v>
      </c>
      <c r="E38">
        <v>3.5098799999999999</v>
      </c>
      <c r="F38">
        <v>42.703539999999997</v>
      </c>
      <c r="G38">
        <v>0</v>
      </c>
      <c r="H38">
        <v>0</v>
      </c>
      <c r="I38">
        <v>1</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1</v>
      </c>
      <c r="BC38">
        <v>0</v>
      </c>
      <c r="BD38">
        <v>0</v>
      </c>
      <c r="BE38">
        <v>0</v>
      </c>
      <c r="BF38">
        <v>0</v>
      </c>
      <c r="BG38">
        <v>0</v>
      </c>
      <c r="BH38">
        <v>1</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273619</v>
      </c>
      <c r="B39" t="s">
        <v>219</v>
      </c>
      <c r="C39" t="s">
        <v>494</v>
      </c>
      <c r="D39">
        <v>1</v>
      </c>
      <c r="E39">
        <v>4.4462229999999998</v>
      </c>
      <c r="F39">
        <v>54.095709999999997</v>
      </c>
      <c r="G39">
        <v>0</v>
      </c>
      <c r="H39">
        <v>0</v>
      </c>
      <c r="I39">
        <v>0</v>
      </c>
      <c r="J39">
        <v>0</v>
      </c>
      <c r="K39">
        <v>1</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0</v>
      </c>
      <c r="AY39">
        <v>1</v>
      </c>
      <c r="AZ39">
        <v>0</v>
      </c>
      <c r="BA39">
        <v>0</v>
      </c>
      <c r="BB39">
        <v>0</v>
      </c>
      <c r="BC39">
        <v>0</v>
      </c>
      <c r="BD39">
        <v>0</v>
      </c>
      <c r="BE39">
        <v>0</v>
      </c>
      <c r="BF39">
        <v>1</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427</v>
      </c>
      <c r="D85">
        <f>IFERROR(VLOOKUP($B85,$A$8:$BW$70,D$88,FALSE),0)</f>
        <v>23</v>
      </c>
      <c r="E85">
        <f t="shared" ref="E85:BP85" si="0">IFERROR(VLOOKUP($B85,$A$8:$BW$70,E88,FALSE),0)</f>
        <v>1.6466700000000001</v>
      </c>
      <c r="F85">
        <f t="shared" si="0"/>
        <v>20.034490000000002</v>
      </c>
      <c r="G85">
        <f t="shared" si="0"/>
        <v>1</v>
      </c>
      <c r="H85">
        <f t="shared" si="0"/>
        <v>1</v>
      </c>
      <c r="I85">
        <f t="shared" si="0"/>
        <v>2</v>
      </c>
      <c r="J85">
        <f t="shared" si="0"/>
        <v>2</v>
      </c>
      <c r="K85">
        <f t="shared" si="0"/>
        <v>6</v>
      </c>
      <c r="L85">
        <f t="shared" si="0"/>
        <v>4</v>
      </c>
      <c r="M85">
        <f t="shared" si="0"/>
        <v>4</v>
      </c>
      <c r="N85">
        <f t="shared" si="0"/>
        <v>3</v>
      </c>
      <c r="O85">
        <f t="shared" si="0"/>
        <v>0</v>
      </c>
      <c r="P85">
        <f t="shared" si="0"/>
        <v>13</v>
      </c>
      <c r="Q85">
        <f t="shared" si="0"/>
        <v>10</v>
      </c>
      <c r="R85">
        <f t="shared" si="0"/>
        <v>0</v>
      </c>
      <c r="S85">
        <f t="shared" si="0"/>
        <v>1</v>
      </c>
      <c r="T85">
        <f t="shared" si="0"/>
        <v>3</v>
      </c>
      <c r="U85">
        <f t="shared" si="0"/>
        <v>19</v>
      </c>
      <c r="V85">
        <f t="shared" si="0"/>
        <v>0</v>
      </c>
      <c r="W85">
        <f t="shared" si="0"/>
        <v>19</v>
      </c>
      <c r="X85">
        <f t="shared" si="0"/>
        <v>4</v>
      </c>
      <c r="Y85">
        <f t="shared" si="0"/>
        <v>0</v>
      </c>
      <c r="Z85">
        <f t="shared" si="0"/>
        <v>11</v>
      </c>
      <c r="AA85">
        <f t="shared" si="0"/>
        <v>4</v>
      </c>
      <c r="AB85">
        <f t="shared" si="0"/>
        <v>0</v>
      </c>
      <c r="AC85">
        <f t="shared" si="0"/>
        <v>13</v>
      </c>
      <c r="AD85">
        <f t="shared" si="0"/>
        <v>8</v>
      </c>
      <c r="AE85">
        <f t="shared" si="0"/>
        <v>0</v>
      </c>
      <c r="AF85">
        <f t="shared" si="0"/>
        <v>1</v>
      </c>
      <c r="AG85">
        <f t="shared" si="0"/>
        <v>0</v>
      </c>
      <c r="AH85">
        <f t="shared" si="0"/>
        <v>1</v>
      </c>
      <c r="AI85">
        <f t="shared" si="0"/>
        <v>0</v>
      </c>
      <c r="AJ85">
        <f t="shared" si="0"/>
        <v>13</v>
      </c>
      <c r="AK85">
        <f t="shared" si="0"/>
        <v>0</v>
      </c>
      <c r="AL85">
        <f t="shared" si="0"/>
        <v>0</v>
      </c>
      <c r="AM85">
        <f t="shared" si="0"/>
        <v>8</v>
      </c>
      <c r="AN85">
        <f t="shared" si="0"/>
        <v>0</v>
      </c>
      <c r="AO85">
        <f t="shared" si="0"/>
        <v>2</v>
      </c>
      <c r="AP85">
        <f t="shared" si="0"/>
        <v>0</v>
      </c>
      <c r="AQ85">
        <f t="shared" si="0"/>
        <v>0</v>
      </c>
      <c r="AR85">
        <f t="shared" si="0"/>
        <v>1</v>
      </c>
      <c r="AS85">
        <f t="shared" si="0"/>
        <v>1</v>
      </c>
      <c r="AT85">
        <f t="shared" si="0"/>
        <v>1</v>
      </c>
      <c r="AU85">
        <f t="shared" si="0"/>
        <v>2</v>
      </c>
      <c r="AV85">
        <f t="shared" si="0"/>
        <v>4</v>
      </c>
      <c r="AW85">
        <f t="shared" si="0"/>
        <v>1</v>
      </c>
      <c r="AX85">
        <f t="shared" si="0"/>
        <v>0</v>
      </c>
      <c r="AY85">
        <f t="shared" si="0"/>
        <v>3</v>
      </c>
      <c r="AZ85">
        <f t="shared" si="0"/>
        <v>2</v>
      </c>
      <c r="BA85">
        <f t="shared" si="0"/>
        <v>1</v>
      </c>
      <c r="BB85">
        <f t="shared" si="0"/>
        <v>2</v>
      </c>
      <c r="BC85">
        <f t="shared" si="0"/>
        <v>5</v>
      </c>
      <c r="BD85">
        <f t="shared" si="0"/>
        <v>6</v>
      </c>
      <c r="BE85">
        <f t="shared" si="0"/>
        <v>2</v>
      </c>
      <c r="BF85">
        <f t="shared" si="0"/>
        <v>2</v>
      </c>
      <c r="BG85">
        <f t="shared" si="0"/>
        <v>4</v>
      </c>
      <c r="BH85">
        <f t="shared" si="0"/>
        <v>2</v>
      </c>
      <c r="BI85">
        <f t="shared" si="0"/>
        <v>5</v>
      </c>
      <c r="BJ85">
        <f t="shared" si="0"/>
        <v>2</v>
      </c>
      <c r="BK85">
        <f t="shared" si="0"/>
        <v>0</v>
      </c>
      <c r="BL85">
        <f t="shared" si="0"/>
        <v>5</v>
      </c>
      <c r="BM85">
        <f t="shared" si="0"/>
        <v>24</v>
      </c>
      <c r="BN85">
        <f t="shared" si="0"/>
        <v>3</v>
      </c>
      <c r="BO85">
        <f t="shared" si="0"/>
        <v>0</v>
      </c>
      <c r="BP85">
        <f t="shared" si="0"/>
        <v>5</v>
      </c>
      <c r="BQ85">
        <f t="shared" ref="BQ85:BW85" si="1">IFERROR(VLOOKUP($B85,$A$8:$BW$70,BQ88,FALSE),0)</f>
        <v>0</v>
      </c>
      <c r="BR85">
        <f t="shared" si="1"/>
        <v>2</v>
      </c>
      <c r="BS85">
        <f t="shared" si="1"/>
        <v>0</v>
      </c>
      <c r="BT85">
        <f t="shared" si="1"/>
        <v>9</v>
      </c>
      <c r="BU85">
        <f t="shared" si="1"/>
        <v>12</v>
      </c>
      <c r="BV85">
        <f t="shared" si="1"/>
        <v>2</v>
      </c>
      <c r="BW85">
        <f t="shared" si="1"/>
        <v>0</v>
      </c>
    </row>
    <row r="86" spans="1:75" x14ac:dyDescent="0.15">
      <c r="B86" s="52">
        <v>271403</v>
      </c>
      <c r="C86" t="s">
        <v>428</v>
      </c>
      <c r="D86">
        <f>IFERROR(VLOOKUP($B86,$A$8:$BW$70,D$88,FALSE),0)</f>
        <v>5</v>
      </c>
      <c r="E86">
        <f t="shared" ref="E86:BP86" si="2">IFERROR(VLOOKUP($B86,$A$8:$BW$70,E$88,FALSE),0)</f>
        <v>1.149003</v>
      </c>
      <c r="F86">
        <f t="shared" si="2"/>
        <v>13.97953</v>
      </c>
      <c r="G86">
        <f t="shared" si="2"/>
        <v>0</v>
      </c>
      <c r="H86">
        <f t="shared" si="2"/>
        <v>0</v>
      </c>
      <c r="I86">
        <f t="shared" si="2"/>
        <v>1</v>
      </c>
      <c r="J86">
        <f t="shared" si="2"/>
        <v>0</v>
      </c>
      <c r="K86">
        <f t="shared" si="2"/>
        <v>2</v>
      </c>
      <c r="L86">
        <f t="shared" si="2"/>
        <v>0</v>
      </c>
      <c r="M86">
        <f t="shared" si="2"/>
        <v>1</v>
      </c>
      <c r="N86">
        <f t="shared" si="2"/>
        <v>1</v>
      </c>
      <c r="O86">
        <f t="shared" si="2"/>
        <v>0</v>
      </c>
      <c r="P86">
        <f t="shared" si="2"/>
        <v>3</v>
      </c>
      <c r="Q86">
        <f t="shared" si="2"/>
        <v>2</v>
      </c>
      <c r="R86">
        <f t="shared" si="2"/>
        <v>0</v>
      </c>
      <c r="S86">
        <f t="shared" si="2"/>
        <v>0</v>
      </c>
      <c r="T86">
        <f t="shared" si="2"/>
        <v>1</v>
      </c>
      <c r="U86">
        <f t="shared" si="2"/>
        <v>4</v>
      </c>
      <c r="V86">
        <f t="shared" si="2"/>
        <v>0</v>
      </c>
      <c r="W86">
        <f t="shared" si="2"/>
        <v>4</v>
      </c>
      <c r="X86">
        <f t="shared" si="2"/>
        <v>1</v>
      </c>
      <c r="Y86">
        <f t="shared" si="2"/>
        <v>0</v>
      </c>
      <c r="Z86">
        <f t="shared" si="2"/>
        <v>2</v>
      </c>
      <c r="AA86">
        <f t="shared" si="2"/>
        <v>1</v>
      </c>
      <c r="AB86">
        <f t="shared" si="2"/>
        <v>0</v>
      </c>
      <c r="AC86">
        <f t="shared" si="2"/>
        <v>2</v>
      </c>
      <c r="AD86">
        <f t="shared" si="2"/>
        <v>2</v>
      </c>
      <c r="AE86">
        <f t="shared" si="2"/>
        <v>0</v>
      </c>
      <c r="AF86">
        <f t="shared" si="2"/>
        <v>0</v>
      </c>
      <c r="AG86">
        <f t="shared" si="2"/>
        <v>0</v>
      </c>
      <c r="AH86">
        <f t="shared" si="2"/>
        <v>1</v>
      </c>
      <c r="AI86">
        <f t="shared" si="2"/>
        <v>0</v>
      </c>
      <c r="AJ86">
        <f t="shared" si="2"/>
        <v>3</v>
      </c>
      <c r="AK86">
        <f t="shared" si="2"/>
        <v>0</v>
      </c>
      <c r="AL86">
        <f t="shared" si="2"/>
        <v>0</v>
      </c>
      <c r="AM86">
        <f t="shared" si="2"/>
        <v>2</v>
      </c>
      <c r="AN86">
        <f t="shared" si="2"/>
        <v>0</v>
      </c>
      <c r="AO86">
        <f t="shared" si="2"/>
        <v>0</v>
      </c>
      <c r="AP86">
        <f t="shared" si="2"/>
        <v>0</v>
      </c>
      <c r="AQ86">
        <f t="shared" si="2"/>
        <v>1</v>
      </c>
      <c r="AR86">
        <f t="shared" si="2"/>
        <v>0</v>
      </c>
      <c r="AS86">
        <f t="shared" si="2"/>
        <v>0</v>
      </c>
      <c r="AT86">
        <f t="shared" si="2"/>
        <v>1</v>
      </c>
      <c r="AU86">
        <f t="shared" si="2"/>
        <v>0</v>
      </c>
      <c r="AV86">
        <f t="shared" si="2"/>
        <v>0</v>
      </c>
      <c r="AW86">
        <f t="shared" si="2"/>
        <v>0</v>
      </c>
      <c r="AX86">
        <f t="shared" si="2"/>
        <v>3</v>
      </c>
      <c r="AY86">
        <f t="shared" si="2"/>
        <v>0</v>
      </c>
      <c r="AZ86">
        <f t="shared" si="2"/>
        <v>0</v>
      </c>
      <c r="BA86">
        <f t="shared" si="2"/>
        <v>0</v>
      </c>
      <c r="BB86">
        <f t="shared" si="2"/>
        <v>0</v>
      </c>
      <c r="BC86">
        <f t="shared" si="2"/>
        <v>0</v>
      </c>
      <c r="BD86">
        <f t="shared" si="2"/>
        <v>0</v>
      </c>
      <c r="BE86">
        <f t="shared" si="2"/>
        <v>1</v>
      </c>
      <c r="BF86">
        <f t="shared" si="2"/>
        <v>0</v>
      </c>
      <c r="BG86">
        <f t="shared" si="2"/>
        <v>1</v>
      </c>
      <c r="BH86">
        <f t="shared" si="2"/>
        <v>0</v>
      </c>
      <c r="BI86">
        <f t="shared" si="2"/>
        <v>0</v>
      </c>
      <c r="BJ86">
        <f t="shared" si="2"/>
        <v>3</v>
      </c>
      <c r="BK86">
        <f t="shared" si="2"/>
        <v>0</v>
      </c>
      <c r="BL86">
        <f t="shared" si="2"/>
        <v>1</v>
      </c>
      <c r="BM86">
        <f t="shared" si="2"/>
        <v>5</v>
      </c>
      <c r="BN86">
        <f t="shared" si="2"/>
        <v>0</v>
      </c>
      <c r="BO86">
        <f t="shared" si="2"/>
        <v>1</v>
      </c>
      <c r="BP86">
        <f t="shared" si="2"/>
        <v>0</v>
      </c>
      <c r="BQ86">
        <f t="shared" ref="BQ86:BW86" si="3">IFERROR(VLOOKUP($B86,$A$8:$BW$70,BQ$88,FALSE),0)</f>
        <v>0</v>
      </c>
      <c r="BR86">
        <f t="shared" si="3"/>
        <v>0</v>
      </c>
      <c r="BS86">
        <f t="shared" si="3"/>
        <v>0</v>
      </c>
      <c r="BT86">
        <f t="shared" si="3"/>
        <v>0</v>
      </c>
      <c r="BU86">
        <f t="shared" si="3"/>
        <v>4</v>
      </c>
      <c r="BV86">
        <f t="shared" si="3"/>
        <v>1</v>
      </c>
      <c r="BW86">
        <f t="shared" si="3"/>
        <v>0</v>
      </c>
    </row>
    <row r="87" spans="1:75" x14ac:dyDescent="0.15">
      <c r="C87" t="s">
        <v>429</v>
      </c>
      <c r="D87">
        <f>SUM(D8:D83)</f>
        <v>77</v>
      </c>
      <c r="G87">
        <f t="shared" ref="G87:BR87" si="4">SUM(G8:G83)</f>
        <v>3</v>
      </c>
      <c r="H87">
        <f t="shared" si="4"/>
        <v>2</v>
      </c>
      <c r="I87">
        <f t="shared" si="4"/>
        <v>7</v>
      </c>
      <c r="J87">
        <f t="shared" si="4"/>
        <v>9</v>
      </c>
      <c r="K87">
        <f t="shared" si="4"/>
        <v>21</v>
      </c>
      <c r="L87">
        <f t="shared" si="4"/>
        <v>9</v>
      </c>
      <c r="M87">
        <f t="shared" si="4"/>
        <v>16</v>
      </c>
      <c r="N87">
        <f t="shared" si="4"/>
        <v>10</v>
      </c>
      <c r="O87">
        <f t="shared" si="4"/>
        <v>0</v>
      </c>
      <c r="P87">
        <f t="shared" si="4"/>
        <v>47</v>
      </c>
      <c r="Q87">
        <f t="shared" si="4"/>
        <v>30</v>
      </c>
      <c r="R87">
        <f t="shared" si="4"/>
        <v>0</v>
      </c>
      <c r="S87">
        <f t="shared" si="4"/>
        <v>1</v>
      </c>
      <c r="T87">
        <f t="shared" si="4"/>
        <v>5</v>
      </c>
      <c r="U87">
        <f t="shared" si="4"/>
        <v>26</v>
      </c>
      <c r="V87">
        <f t="shared" si="4"/>
        <v>0</v>
      </c>
      <c r="W87">
        <f t="shared" si="4"/>
        <v>26</v>
      </c>
      <c r="X87">
        <f t="shared" si="4"/>
        <v>5</v>
      </c>
      <c r="Y87">
        <f t="shared" si="4"/>
        <v>0</v>
      </c>
      <c r="Z87">
        <f t="shared" si="4"/>
        <v>15</v>
      </c>
      <c r="AA87">
        <f t="shared" si="4"/>
        <v>6</v>
      </c>
      <c r="AB87">
        <f t="shared" si="4"/>
        <v>0</v>
      </c>
      <c r="AC87">
        <f t="shared" si="4"/>
        <v>17</v>
      </c>
      <c r="AD87">
        <f t="shared" si="4"/>
        <v>12</v>
      </c>
      <c r="AE87">
        <f t="shared" si="4"/>
        <v>0</v>
      </c>
      <c r="AF87">
        <f t="shared" si="4"/>
        <v>1</v>
      </c>
      <c r="AG87">
        <f t="shared" si="4"/>
        <v>0</v>
      </c>
      <c r="AH87">
        <f t="shared" si="4"/>
        <v>2</v>
      </c>
      <c r="AI87">
        <f t="shared" si="4"/>
        <v>0</v>
      </c>
      <c r="AJ87">
        <f t="shared" si="4"/>
        <v>18</v>
      </c>
      <c r="AK87">
        <f t="shared" si="4"/>
        <v>0</v>
      </c>
      <c r="AL87">
        <f t="shared" si="4"/>
        <v>0</v>
      </c>
      <c r="AM87">
        <f t="shared" si="4"/>
        <v>12</v>
      </c>
      <c r="AN87">
        <f t="shared" si="4"/>
        <v>0</v>
      </c>
      <c r="AO87">
        <f t="shared" si="4"/>
        <v>2</v>
      </c>
      <c r="AP87">
        <f t="shared" si="4"/>
        <v>0</v>
      </c>
      <c r="AQ87">
        <f t="shared" si="4"/>
        <v>2</v>
      </c>
      <c r="AR87">
        <f t="shared" si="4"/>
        <v>3</v>
      </c>
      <c r="AS87">
        <f t="shared" si="4"/>
        <v>4</v>
      </c>
      <c r="AT87">
        <f t="shared" si="4"/>
        <v>6</v>
      </c>
      <c r="AU87">
        <f t="shared" si="4"/>
        <v>5</v>
      </c>
      <c r="AV87">
        <f t="shared" si="4"/>
        <v>8</v>
      </c>
      <c r="AW87">
        <f t="shared" si="4"/>
        <v>4</v>
      </c>
      <c r="AX87">
        <f t="shared" si="4"/>
        <v>8</v>
      </c>
      <c r="AY87">
        <f t="shared" si="4"/>
        <v>9</v>
      </c>
      <c r="AZ87">
        <f t="shared" si="4"/>
        <v>6</v>
      </c>
      <c r="BA87">
        <f t="shared" si="4"/>
        <v>4</v>
      </c>
      <c r="BB87">
        <f t="shared" si="4"/>
        <v>5</v>
      </c>
      <c r="BC87">
        <f t="shared" si="4"/>
        <v>13</v>
      </c>
      <c r="BD87">
        <f t="shared" si="4"/>
        <v>18</v>
      </c>
      <c r="BE87">
        <f t="shared" si="4"/>
        <v>6</v>
      </c>
      <c r="BF87">
        <f t="shared" si="4"/>
        <v>6</v>
      </c>
      <c r="BG87">
        <f t="shared" si="4"/>
        <v>13</v>
      </c>
      <c r="BH87">
        <f t="shared" si="4"/>
        <v>8</v>
      </c>
      <c r="BI87">
        <f t="shared" si="4"/>
        <v>10</v>
      </c>
      <c r="BJ87">
        <f t="shared" si="4"/>
        <v>16</v>
      </c>
      <c r="BK87">
        <f t="shared" si="4"/>
        <v>0</v>
      </c>
      <c r="BL87">
        <f t="shared" si="4"/>
        <v>6</v>
      </c>
      <c r="BM87">
        <f t="shared" si="4"/>
        <v>33</v>
      </c>
      <c r="BN87">
        <f t="shared" si="4"/>
        <v>3</v>
      </c>
      <c r="BO87">
        <f t="shared" si="4"/>
        <v>1</v>
      </c>
      <c r="BP87">
        <f t="shared" si="4"/>
        <v>5</v>
      </c>
      <c r="BQ87">
        <f t="shared" si="4"/>
        <v>0</v>
      </c>
      <c r="BR87">
        <f t="shared" si="4"/>
        <v>2</v>
      </c>
      <c r="BS87">
        <f t="shared" ref="BS87:BW87" si="5">SUM(BS8:BS83)</f>
        <v>0</v>
      </c>
      <c r="BT87">
        <f t="shared" si="5"/>
        <v>9</v>
      </c>
      <c r="BU87">
        <f t="shared" si="5"/>
        <v>20</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49</v>
      </c>
      <c r="E90">
        <v>1.070376</v>
      </c>
      <c r="F90">
        <v>13.0229</v>
      </c>
      <c r="G90">
        <v>2</v>
      </c>
      <c r="H90">
        <v>1</v>
      </c>
      <c r="I90">
        <v>4</v>
      </c>
      <c r="J90">
        <v>7</v>
      </c>
      <c r="K90">
        <v>13</v>
      </c>
      <c r="L90">
        <v>5</v>
      </c>
      <c r="M90">
        <v>11</v>
      </c>
      <c r="N90">
        <v>6</v>
      </c>
      <c r="O90">
        <v>0</v>
      </c>
      <c r="P90">
        <v>31</v>
      </c>
      <c r="Q90">
        <v>18</v>
      </c>
      <c r="R90">
        <v>0</v>
      </c>
      <c r="S90">
        <v>1</v>
      </c>
      <c r="T90">
        <v>9</v>
      </c>
      <c r="U90">
        <v>39</v>
      </c>
      <c r="V90">
        <v>0</v>
      </c>
      <c r="W90">
        <v>39</v>
      </c>
      <c r="X90">
        <v>7</v>
      </c>
      <c r="Y90">
        <v>1</v>
      </c>
      <c r="Z90">
        <v>22</v>
      </c>
      <c r="AA90">
        <v>9</v>
      </c>
      <c r="AB90">
        <v>0</v>
      </c>
      <c r="AC90">
        <v>32</v>
      </c>
      <c r="AD90">
        <v>13</v>
      </c>
      <c r="AE90">
        <v>1</v>
      </c>
      <c r="AF90">
        <v>1</v>
      </c>
      <c r="AG90">
        <v>0</v>
      </c>
      <c r="AH90">
        <v>2</v>
      </c>
      <c r="AI90">
        <v>0</v>
      </c>
      <c r="AJ90">
        <v>29</v>
      </c>
      <c r="AK90">
        <v>2</v>
      </c>
      <c r="AL90">
        <v>1</v>
      </c>
      <c r="AM90">
        <v>13</v>
      </c>
      <c r="AN90">
        <v>0</v>
      </c>
      <c r="AO90">
        <v>4</v>
      </c>
      <c r="AP90">
        <v>0</v>
      </c>
      <c r="AQ90">
        <v>1</v>
      </c>
      <c r="AR90">
        <v>2</v>
      </c>
      <c r="AS90">
        <v>3</v>
      </c>
      <c r="AT90">
        <v>4</v>
      </c>
      <c r="AU90">
        <v>3</v>
      </c>
      <c r="AV90">
        <v>4</v>
      </c>
      <c r="AW90">
        <v>3</v>
      </c>
      <c r="AX90">
        <v>5</v>
      </c>
      <c r="AY90">
        <v>6</v>
      </c>
      <c r="AZ90">
        <v>4</v>
      </c>
      <c r="BA90">
        <v>3</v>
      </c>
      <c r="BB90">
        <v>3</v>
      </c>
      <c r="BC90">
        <v>8</v>
      </c>
      <c r="BD90">
        <v>12</v>
      </c>
      <c r="BE90">
        <v>3</v>
      </c>
      <c r="BF90">
        <v>4</v>
      </c>
      <c r="BG90">
        <v>8</v>
      </c>
      <c r="BH90">
        <v>6</v>
      </c>
      <c r="BI90">
        <v>5</v>
      </c>
      <c r="BJ90">
        <v>11</v>
      </c>
      <c r="BK90">
        <v>0</v>
      </c>
      <c r="BL90">
        <v>11</v>
      </c>
      <c r="BM90">
        <v>53</v>
      </c>
      <c r="BN90">
        <v>4</v>
      </c>
      <c r="BO90">
        <v>2</v>
      </c>
      <c r="BP90">
        <v>5</v>
      </c>
      <c r="BQ90">
        <v>0</v>
      </c>
      <c r="BR90">
        <v>2</v>
      </c>
      <c r="BS90">
        <v>0</v>
      </c>
      <c r="BT90">
        <v>15</v>
      </c>
      <c r="BU90">
        <v>29</v>
      </c>
      <c r="BV90">
        <v>5</v>
      </c>
    </row>
    <row r="91" spans="1:75" x14ac:dyDescent="0.15">
      <c r="B91" t="s">
        <v>504</v>
      </c>
    </row>
    <row r="92" spans="1:75" x14ac:dyDescent="0.15">
      <c r="D92">
        <f>D87-D85-D86</f>
        <v>49</v>
      </c>
    </row>
    <row r="100" spans="1:6" s="147" customFormat="1" x14ac:dyDescent="0.15"/>
    <row r="101" spans="1:6" x14ac:dyDescent="0.15">
      <c r="A101" s="52">
        <v>271004</v>
      </c>
      <c r="B101" s="52" t="s">
        <v>172</v>
      </c>
      <c r="C101" s="52" t="s">
        <v>494</v>
      </c>
      <c r="D101" s="52">
        <v>20</v>
      </c>
      <c r="E101" s="52">
        <v>1.439883</v>
      </c>
      <c r="F101" s="52">
        <v>17.51857</v>
      </c>
    </row>
    <row r="102" spans="1:6" x14ac:dyDescent="0.15">
      <c r="A102" s="52">
        <v>271021</v>
      </c>
      <c r="B102" s="52" t="s">
        <v>494</v>
      </c>
      <c r="C102" s="52" t="s">
        <v>389</v>
      </c>
      <c r="D102" s="52">
        <v>1</v>
      </c>
      <c r="E102" s="52">
        <v>1.8418920000000001</v>
      </c>
      <c r="F102" s="52">
        <v>22.409690000000001</v>
      </c>
    </row>
    <row r="103" spans="1:6" x14ac:dyDescent="0.15">
      <c r="A103" s="52">
        <v>271039</v>
      </c>
      <c r="B103" s="52" t="s">
        <v>494</v>
      </c>
      <c r="C103" s="52" t="s">
        <v>173</v>
      </c>
      <c r="D103" s="52">
        <v>1</v>
      </c>
      <c r="E103" s="52">
        <v>2.5980099999999999</v>
      </c>
      <c r="F103" s="52">
        <v>31.609120000000001</v>
      </c>
    </row>
    <row r="104" spans="1:6" x14ac:dyDescent="0.15">
      <c r="A104" s="52">
        <v>271144</v>
      </c>
      <c r="B104" s="52" t="s">
        <v>494</v>
      </c>
      <c r="C104" s="52" t="s">
        <v>379</v>
      </c>
      <c r="D104" s="52">
        <v>2</v>
      </c>
      <c r="E104" s="52">
        <v>2.3101090000000002</v>
      </c>
      <c r="F104" s="52">
        <v>28.10633</v>
      </c>
    </row>
    <row r="105" spans="1:6" x14ac:dyDescent="0.15">
      <c r="A105" s="52">
        <v>271152</v>
      </c>
      <c r="B105" s="52" t="s">
        <v>494</v>
      </c>
      <c r="C105" s="52" t="s">
        <v>388</v>
      </c>
      <c r="D105" s="52">
        <v>1</v>
      </c>
      <c r="E105" s="52">
        <v>2.3351389999999999</v>
      </c>
      <c r="F105" s="52">
        <v>28.41086</v>
      </c>
    </row>
    <row r="106" spans="1:6" x14ac:dyDescent="0.15">
      <c r="A106" s="52">
        <v>271161</v>
      </c>
      <c r="B106" s="52" t="s">
        <v>494</v>
      </c>
      <c r="C106" s="52" t="s">
        <v>178</v>
      </c>
      <c r="D106" s="52">
        <v>1</v>
      </c>
      <c r="E106" s="52">
        <v>1.5209820000000001</v>
      </c>
      <c r="F106" s="52">
        <v>18.505279999999999</v>
      </c>
    </row>
    <row r="107" spans="1:6" x14ac:dyDescent="0.15">
      <c r="A107" s="52">
        <v>271187</v>
      </c>
      <c r="B107" s="52" t="s">
        <v>494</v>
      </c>
      <c r="C107" s="52" t="s">
        <v>180</v>
      </c>
      <c r="D107" s="52">
        <v>2</v>
      </c>
      <c r="E107" s="52">
        <v>2.2674189999999999</v>
      </c>
      <c r="F107" s="52">
        <v>27.586939999999998</v>
      </c>
    </row>
    <row r="108" spans="1:6" x14ac:dyDescent="0.15">
      <c r="A108" s="52">
        <v>271225</v>
      </c>
      <c r="B108" s="52" t="s">
        <v>494</v>
      </c>
      <c r="C108" s="52" t="s">
        <v>182</v>
      </c>
      <c r="D108" s="52">
        <v>2</v>
      </c>
      <c r="E108" s="52">
        <v>4.4329190000000001</v>
      </c>
      <c r="F108" s="52">
        <v>53.93385</v>
      </c>
    </row>
    <row r="109" spans="1:6" x14ac:dyDescent="0.15">
      <c r="A109" s="52">
        <v>271250</v>
      </c>
      <c r="B109" s="52" t="s">
        <v>494</v>
      </c>
      <c r="C109" s="52" t="s">
        <v>184</v>
      </c>
      <c r="D109" s="52">
        <v>4</v>
      </c>
      <c r="E109" s="52">
        <v>6.301793</v>
      </c>
      <c r="F109" s="52">
        <v>76.671809999999994</v>
      </c>
    </row>
    <row r="110" spans="1:6" x14ac:dyDescent="0.15">
      <c r="A110" s="52">
        <v>271268</v>
      </c>
      <c r="B110" s="52" t="s">
        <v>494</v>
      </c>
      <c r="C110" s="52" t="s">
        <v>185</v>
      </c>
      <c r="D110" s="52">
        <v>1</v>
      </c>
      <c r="E110" s="52">
        <v>0.96935859999999996</v>
      </c>
      <c r="F110" s="52">
        <v>11.79386</v>
      </c>
    </row>
    <row r="111" spans="1:6" x14ac:dyDescent="0.15">
      <c r="A111" s="52">
        <v>271276</v>
      </c>
      <c r="B111" s="52" t="s">
        <v>494</v>
      </c>
      <c r="C111" s="52" t="s">
        <v>186</v>
      </c>
      <c r="D111" s="52">
        <v>3</v>
      </c>
      <c r="E111" s="52">
        <v>4.7002050000000004</v>
      </c>
      <c r="F111" s="52">
        <v>57.185830000000003</v>
      </c>
    </row>
    <row r="112" spans="1:6" x14ac:dyDescent="0.15">
      <c r="A112" s="52">
        <v>271284</v>
      </c>
      <c r="B112" s="52" t="s">
        <v>494</v>
      </c>
      <c r="C112" s="52" t="s">
        <v>187</v>
      </c>
      <c r="D112" s="52">
        <v>2</v>
      </c>
      <c r="E112" s="52">
        <v>3.8124280000000002</v>
      </c>
      <c r="F112" s="52">
        <v>46.384549999999997</v>
      </c>
    </row>
    <row r="113" spans="1:6" x14ac:dyDescent="0.15">
      <c r="A113" s="52">
        <v>271403</v>
      </c>
      <c r="B113" s="52" t="s">
        <v>188</v>
      </c>
      <c r="C113" s="52" t="s">
        <v>494</v>
      </c>
      <c r="D113" s="52">
        <v>4</v>
      </c>
      <c r="E113" s="52">
        <v>0.91653359999999995</v>
      </c>
      <c r="F113" s="52">
        <v>11.151160000000001</v>
      </c>
    </row>
    <row r="114" spans="1:6" x14ac:dyDescent="0.15">
      <c r="A114" s="52">
        <v>271420</v>
      </c>
      <c r="B114" s="52" t="s">
        <v>494</v>
      </c>
      <c r="C114" s="52" t="s">
        <v>190</v>
      </c>
      <c r="D114" s="52">
        <v>1</v>
      </c>
      <c r="E114" s="52">
        <v>1.5671280000000001</v>
      </c>
      <c r="F114" s="52">
        <v>19.06672</v>
      </c>
    </row>
    <row r="115" spans="1:6" x14ac:dyDescent="0.15">
      <c r="A115" s="52">
        <v>271438</v>
      </c>
      <c r="B115" s="52" t="s">
        <v>494</v>
      </c>
      <c r="C115" s="52" t="s">
        <v>191</v>
      </c>
      <c r="D115" s="52">
        <v>1</v>
      </c>
      <c r="E115" s="52">
        <v>2.2001230000000001</v>
      </c>
      <c r="F115" s="52">
        <v>26.768170000000001</v>
      </c>
    </row>
    <row r="116" spans="1:6" x14ac:dyDescent="0.15">
      <c r="A116" s="52">
        <v>271454</v>
      </c>
      <c r="B116" s="52" t="s">
        <v>494</v>
      </c>
      <c r="C116" s="52" t="s">
        <v>382</v>
      </c>
      <c r="D116" s="52">
        <v>1</v>
      </c>
      <c r="E116" s="52">
        <v>1.289075</v>
      </c>
      <c r="F116" s="52">
        <v>15.68375</v>
      </c>
    </row>
    <row r="117" spans="1:6" x14ac:dyDescent="0.15">
      <c r="A117" s="52">
        <v>271462</v>
      </c>
      <c r="B117" s="52" t="s">
        <v>494</v>
      </c>
      <c r="C117" s="52" t="s">
        <v>193</v>
      </c>
      <c r="D117" s="52">
        <v>1</v>
      </c>
      <c r="E117" s="52">
        <v>1.2016629999999999</v>
      </c>
      <c r="F117" s="52">
        <v>14.620229999999999</v>
      </c>
    </row>
    <row r="118" spans="1:6" x14ac:dyDescent="0.15">
      <c r="A118" s="52">
        <v>272027</v>
      </c>
      <c r="B118" s="52" t="s">
        <v>273</v>
      </c>
      <c r="C118" s="52" t="s">
        <v>494</v>
      </c>
      <c r="D118" s="52">
        <v>2</v>
      </c>
      <c r="E118" s="52">
        <v>1.95557</v>
      </c>
      <c r="F118" s="52">
        <v>23.792760000000001</v>
      </c>
    </row>
    <row r="119" spans="1:6" x14ac:dyDescent="0.15">
      <c r="A119" s="52">
        <v>272035</v>
      </c>
      <c r="B119" s="52" t="s">
        <v>194</v>
      </c>
      <c r="C119" s="52" t="s">
        <v>494</v>
      </c>
      <c r="D119" s="52">
        <v>3</v>
      </c>
      <c r="E119" s="52">
        <v>1.4113599999999999</v>
      </c>
      <c r="F119" s="52">
        <v>17.17154</v>
      </c>
    </row>
    <row r="120" spans="1:6" x14ac:dyDescent="0.15">
      <c r="A120" s="52">
        <v>272051</v>
      </c>
      <c r="B120" s="52" t="s">
        <v>196</v>
      </c>
      <c r="C120" s="52" t="s">
        <v>494</v>
      </c>
      <c r="D120" s="52">
        <v>2</v>
      </c>
      <c r="E120" s="52">
        <v>1.037479</v>
      </c>
      <c r="F120" s="52">
        <v>12.62266</v>
      </c>
    </row>
    <row r="121" spans="1:6" x14ac:dyDescent="0.15">
      <c r="A121" s="52">
        <v>272060</v>
      </c>
      <c r="B121" s="52" t="s">
        <v>282</v>
      </c>
      <c r="C121" s="52" t="s">
        <v>494</v>
      </c>
      <c r="D121" s="52">
        <v>1</v>
      </c>
      <c r="E121" s="52">
        <v>2.5539520000000002</v>
      </c>
      <c r="F121" s="52">
        <v>31.073090000000001</v>
      </c>
    </row>
    <row r="122" spans="1:6" x14ac:dyDescent="0.15">
      <c r="A122" s="52">
        <v>272086</v>
      </c>
      <c r="B122" s="52" t="s">
        <v>198</v>
      </c>
      <c r="C122" s="52" t="s">
        <v>494</v>
      </c>
      <c r="D122" s="52">
        <v>2</v>
      </c>
      <c r="E122" s="52">
        <v>4.39377</v>
      </c>
      <c r="F122" s="52">
        <v>53.457529999999998</v>
      </c>
    </row>
    <row r="123" spans="1:6" x14ac:dyDescent="0.15">
      <c r="A123" s="52">
        <v>272094</v>
      </c>
      <c r="B123" s="52" t="s">
        <v>199</v>
      </c>
      <c r="C123" s="52" t="s">
        <v>494</v>
      </c>
      <c r="D123" s="52">
        <v>3</v>
      </c>
      <c r="E123" s="52">
        <v>4.0543829999999996</v>
      </c>
      <c r="F123" s="52">
        <v>49.328319999999998</v>
      </c>
    </row>
    <row r="124" spans="1:6" x14ac:dyDescent="0.15">
      <c r="A124" s="52">
        <v>272108</v>
      </c>
      <c r="B124" s="52" t="s">
        <v>200</v>
      </c>
      <c r="C124" s="52" t="s">
        <v>494</v>
      </c>
      <c r="D124" s="52">
        <v>1</v>
      </c>
      <c r="E124" s="52">
        <v>0.47694219999999998</v>
      </c>
      <c r="F124" s="52">
        <v>5.802797</v>
      </c>
    </row>
    <row r="125" spans="1:6" x14ac:dyDescent="0.15">
      <c r="A125" s="52">
        <v>272116</v>
      </c>
      <c r="B125" s="52" t="s">
        <v>201</v>
      </c>
      <c r="C125" s="52" t="s">
        <v>494</v>
      </c>
      <c r="D125" s="52">
        <v>1</v>
      </c>
      <c r="E125" s="52">
        <v>0.68948880000000001</v>
      </c>
      <c r="F125" s="52">
        <v>8.3887800000000006</v>
      </c>
    </row>
    <row r="126" spans="1:6" x14ac:dyDescent="0.15">
      <c r="A126" s="52">
        <v>272159</v>
      </c>
      <c r="B126" s="52" t="s">
        <v>204</v>
      </c>
      <c r="C126" s="52" t="s">
        <v>494</v>
      </c>
      <c r="D126" s="52">
        <v>1</v>
      </c>
      <c r="E126" s="52">
        <v>0.82375719999999997</v>
      </c>
      <c r="F126" s="52">
        <v>10.02238</v>
      </c>
    </row>
    <row r="127" spans="1:6" x14ac:dyDescent="0.15">
      <c r="A127" s="52">
        <v>272167</v>
      </c>
      <c r="B127" s="52" t="s">
        <v>205</v>
      </c>
      <c r="C127" s="52" t="s">
        <v>494</v>
      </c>
      <c r="D127" s="52">
        <v>2</v>
      </c>
      <c r="E127" s="52">
        <v>3.5430839999999999</v>
      </c>
      <c r="F127" s="52">
        <v>43.107520000000001</v>
      </c>
    </row>
    <row r="128" spans="1:6" x14ac:dyDescent="0.15">
      <c r="A128" s="52">
        <v>272183</v>
      </c>
      <c r="B128" s="52" t="s">
        <v>207</v>
      </c>
      <c r="C128" s="52" t="s">
        <v>494</v>
      </c>
      <c r="D128" s="52">
        <v>2</v>
      </c>
      <c r="E128" s="52">
        <v>3.2206640000000002</v>
      </c>
      <c r="F128" s="52">
        <v>39.184739999999998</v>
      </c>
    </row>
    <row r="129" spans="1:6" x14ac:dyDescent="0.15">
      <c r="A129" s="52">
        <v>272191</v>
      </c>
      <c r="B129" s="52" t="s">
        <v>298</v>
      </c>
      <c r="C129" s="52" t="s">
        <v>494</v>
      </c>
      <c r="D129" s="52">
        <v>1</v>
      </c>
      <c r="E129" s="52">
        <v>1.0427420000000001</v>
      </c>
      <c r="F129" s="52">
        <v>12.68669</v>
      </c>
    </row>
    <row r="130" spans="1:6" x14ac:dyDescent="0.15">
      <c r="A130" s="52">
        <v>272272</v>
      </c>
      <c r="B130" s="52" t="s">
        <v>213</v>
      </c>
      <c r="C130" s="52" t="s">
        <v>494</v>
      </c>
      <c r="D130" s="52">
        <v>1</v>
      </c>
      <c r="E130" s="52">
        <v>0.3964085</v>
      </c>
      <c r="F130" s="52">
        <v>4.8229699999999998</v>
      </c>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20</v>
      </c>
      <c r="E178">
        <v>1.439883</v>
      </c>
      <c r="F178">
        <v>17.51857</v>
      </c>
    </row>
    <row r="179" spans="1:6" x14ac:dyDescent="0.15">
      <c r="B179">
        <v>271403</v>
      </c>
      <c r="C179" t="s">
        <v>271</v>
      </c>
      <c r="D179">
        <v>4</v>
      </c>
      <c r="E179">
        <v>0.91653359999999995</v>
      </c>
      <c r="F179">
        <v>11.151160000000001</v>
      </c>
    </row>
    <row r="180" spans="1:6" x14ac:dyDescent="0.15">
      <c r="B180" s="52"/>
      <c r="C180" t="s">
        <v>429</v>
      </c>
      <c r="D180">
        <v>70</v>
      </c>
    </row>
    <row r="181" spans="1:6" x14ac:dyDescent="0.15">
      <c r="A181">
        <v>1</v>
      </c>
      <c r="B181" s="52">
        <v>2</v>
      </c>
      <c r="C181">
        <v>3</v>
      </c>
      <c r="D181">
        <v>4</v>
      </c>
      <c r="E181">
        <v>5</v>
      </c>
      <c r="F181">
        <v>6</v>
      </c>
    </row>
    <row r="183" spans="1:6" x14ac:dyDescent="0.15">
      <c r="A183">
        <v>270000</v>
      </c>
      <c r="B183" t="s">
        <v>333</v>
      </c>
      <c r="C183" t="s">
        <v>440</v>
      </c>
      <c r="D183">
        <v>46</v>
      </c>
      <c r="E183">
        <v>1</v>
      </c>
      <c r="F183">
        <v>12.22</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45</v>
      </c>
      <c r="E8" s="52">
        <v>1.6577740000000001</v>
      </c>
      <c r="F8" s="52">
        <v>19.51895</v>
      </c>
      <c r="G8" s="52">
        <v>1</v>
      </c>
      <c r="H8" s="52">
        <v>7</v>
      </c>
      <c r="I8" s="52">
        <v>6</v>
      </c>
      <c r="J8" s="52">
        <v>7</v>
      </c>
      <c r="K8" s="52">
        <v>8</v>
      </c>
      <c r="L8" s="52">
        <v>6</v>
      </c>
      <c r="M8" s="52">
        <v>7</v>
      </c>
      <c r="N8" s="52">
        <v>3</v>
      </c>
      <c r="O8" s="52">
        <v>0</v>
      </c>
      <c r="P8" s="52">
        <v>28</v>
      </c>
      <c r="Q8" s="52">
        <v>17</v>
      </c>
      <c r="R8" s="52">
        <v>0</v>
      </c>
      <c r="S8" s="52">
        <v>0</v>
      </c>
      <c r="T8" s="52">
        <v>13</v>
      </c>
      <c r="U8" s="52">
        <v>32</v>
      </c>
      <c r="V8" s="52">
        <v>1</v>
      </c>
      <c r="W8" s="52">
        <v>31</v>
      </c>
      <c r="X8" s="52">
        <v>3</v>
      </c>
      <c r="Y8" s="52">
        <v>2</v>
      </c>
      <c r="Z8" s="52">
        <v>11</v>
      </c>
      <c r="AA8" s="52">
        <v>15</v>
      </c>
      <c r="AB8" s="52">
        <v>0</v>
      </c>
      <c r="AC8" s="52">
        <v>26</v>
      </c>
      <c r="AD8" s="52">
        <v>11</v>
      </c>
      <c r="AE8" s="52">
        <v>0</v>
      </c>
      <c r="AF8" s="52">
        <v>4</v>
      </c>
      <c r="AG8" s="52">
        <v>0</v>
      </c>
      <c r="AH8" s="52">
        <v>4</v>
      </c>
      <c r="AI8" s="52">
        <v>0</v>
      </c>
      <c r="AJ8" s="52">
        <v>23</v>
      </c>
      <c r="AK8" s="52">
        <v>0</v>
      </c>
      <c r="AL8" s="52">
        <v>2</v>
      </c>
      <c r="AM8" s="52">
        <v>11</v>
      </c>
      <c r="AN8" s="52">
        <v>2</v>
      </c>
      <c r="AO8" s="52">
        <v>7</v>
      </c>
      <c r="AP8" s="52">
        <v>0</v>
      </c>
      <c r="AQ8" s="52">
        <v>8</v>
      </c>
      <c r="AR8" s="52">
        <v>4</v>
      </c>
      <c r="AS8" s="52">
        <v>0</v>
      </c>
      <c r="AT8" s="52">
        <v>3</v>
      </c>
      <c r="AU8" s="52">
        <v>0</v>
      </c>
      <c r="AV8" s="52">
        <v>2</v>
      </c>
      <c r="AW8" s="52">
        <v>4</v>
      </c>
      <c r="AX8" s="52">
        <v>9</v>
      </c>
      <c r="AY8" s="52">
        <v>2</v>
      </c>
      <c r="AZ8" s="52">
        <v>3</v>
      </c>
      <c r="BA8" s="52">
        <v>1</v>
      </c>
      <c r="BB8" s="52">
        <v>2</v>
      </c>
      <c r="BC8" s="52">
        <v>7</v>
      </c>
      <c r="BD8" s="52">
        <v>5</v>
      </c>
      <c r="BE8" s="52">
        <v>10</v>
      </c>
      <c r="BF8" s="52">
        <v>8</v>
      </c>
      <c r="BG8" s="52">
        <v>7</v>
      </c>
      <c r="BH8" s="52">
        <v>4</v>
      </c>
      <c r="BI8" s="52">
        <v>5</v>
      </c>
      <c r="BJ8" s="52">
        <v>5</v>
      </c>
      <c r="BK8" s="52">
        <v>1</v>
      </c>
      <c r="BL8" s="52">
        <v>5</v>
      </c>
      <c r="BM8" s="52">
        <v>34</v>
      </c>
      <c r="BN8" s="52">
        <v>9</v>
      </c>
      <c r="BO8" s="52">
        <v>3</v>
      </c>
      <c r="BP8" s="52">
        <v>3</v>
      </c>
      <c r="BQ8" s="52">
        <v>1</v>
      </c>
      <c r="BR8" s="52">
        <v>0</v>
      </c>
      <c r="BS8" s="52">
        <v>2</v>
      </c>
      <c r="BT8" s="52">
        <v>15</v>
      </c>
      <c r="BU8" s="52">
        <v>25</v>
      </c>
      <c r="BV8" s="52">
        <v>5</v>
      </c>
    </row>
    <row r="9" spans="1:74" s="52" customFormat="1" x14ac:dyDescent="0.15">
      <c r="A9" s="52">
        <v>271021</v>
      </c>
      <c r="B9" s="52" t="s">
        <v>494</v>
      </c>
      <c r="C9" s="52" t="s">
        <v>389</v>
      </c>
      <c r="D9" s="52">
        <v>1</v>
      </c>
      <c r="E9" s="52">
        <v>0.95370699999999997</v>
      </c>
      <c r="F9" s="52">
        <v>11.22913</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2.9822259999999998</v>
      </c>
      <c r="F10" s="52">
        <v>35.113300000000002</v>
      </c>
      <c r="G10" s="52">
        <v>0</v>
      </c>
      <c r="H10" s="52">
        <v>0</v>
      </c>
      <c r="I10" s="52">
        <v>1</v>
      </c>
      <c r="J10" s="52">
        <v>0</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1</v>
      </c>
      <c r="BD10" s="52">
        <v>0</v>
      </c>
      <c r="BE10" s="52">
        <v>0</v>
      </c>
      <c r="BF10" s="52">
        <v>0</v>
      </c>
      <c r="BG10" s="52">
        <v>1</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3</v>
      </c>
      <c r="E11" s="52">
        <v>3.0282840000000002</v>
      </c>
      <c r="F11" s="52">
        <v>35.6556</v>
      </c>
      <c r="G11" s="52">
        <v>0</v>
      </c>
      <c r="H11" s="52">
        <v>0</v>
      </c>
      <c r="I11" s="52">
        <v>0</v>
      </c>
      <c r="J11" s="52">
        <v>0</v>
      </c>
      <c r="K11" s="52">
        <v>0</v>
      </c>
      <c r="L11" s="52">
        <v>0</v>
      </c>
      <c r="M11" s="52">
        <v>3</v>
      </c>
      <c r="N11" s="52">
        <v>0</v>
      </c>
      <c r="O11" s="52">
        <v>0</v>
      </c>
      <c r="P11" s="52">
        <v>2</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1</v>
      </c>
      <c r="AX11" s="52">
        <v>1</v>
      </c>
      <c r="AY11" s="52">
        <v>0</v>
      </c>
      <c r="AZ11" s="52">
        <v>0</v>
      </c>
      <c r="BA11" s="52">
        <v>0</v>
      </c>
      <c r="BB11" s="52">
        <v>0</v>
      </c>
      <c r="BC11" s="52">
        <v>0</v>
      </c>
      <c r="BD11" s="52">
        <v>1</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3</v>
      </c>
      <c r="E12" s="52">
        <v>3.689991</v>
      </c>
      <c r="F12" s="52">
        <v>43.446669999999997</v>
      </c>
      <c r="G12" s="52">
        <v>0</v>
      </c>
      <c r="H12" s="52">
        <v>0</v>
      </c>
      <c r="I12" s="52">
        <v>0</v>
      </c>
      <c r="J12" s="52">
        <v>0</v>
      </c>
      <c r="K12" s="52">
        <v>1</v>
      </c>
      <c r="L12" s="52">
        <v>1</v>
      </c>
      <c r="M12" s="52">
        <v>0</v>
      </c>
      <c r="N12" s="52">
        <v>1</v>
      </c>
      <c r="O12" s="52">
        <v>0</v>
      </c>
      <c r="P12" s="52">
        <v>3</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1</v>
      </c>
      <c r="AY12" s="52">
        <v>0</v>
      </c>
      <c r="AZ12" s="52">
        <v>0</v>
      </c>
      <c r="BA12" s="52">
        <v>0</v>
      </c>
      <c r="BB12" s="52">
        <v>0</v>
      </c>
      <c r="BC12" s="52">
        <v>1</v>
      </c>
      <c r="BD12" s="52">
        <v>1</v>
      </c>
      <c r="BE12" s="52">
        <v>0</v>
      </c>
      <c r="BF12" s="52">
        <v>1</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3.0445570000000002</v>
      </c>
      <c r="F13" s="52">
        <v>35.847209999999997</v>
      </c>
      <c r="G13" s="52">
        <v>0</v>
      </c>
      <c r="H13" s="52">
        <v>1</v>
      </c>
      <c r="I13" s="52">
        <v>1</v>
      </c>
      <c r="J13" s="52">
        <v>0</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1</v>
      </c>
      <c r="BD13" s="52">
        <v>0</v>
      </c>
      <c r="BE13" s="52">
        <v>1</v>
      </c>
      <c r="BF13" s="52">
        <v>0</v>
      </c>
      <c r="BG13" s="52">
        <v>0</v>
      </c>
      <c r="BH13" s="52">
        <v>0</v>
      </c>
      <c r="BI13" s="52">
        <v>0</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2</v>
      </c>
      <c r="E14" s="52">
        <v>2.9666990000000002</v>
      </c>
      <c r="F14" s="52">
        <v>34.930489999999999</v>
      </c>
      <c r="G14" s="52">
        <v>0</v>
      </c>
      <c r="H14" s="52">
        <v>0</v>
      </c>
      <c r="I14" s="52">
        <v>0</v>
      </c>
      <c r="J14" s="52">
        <v>0</v>
      </c>
      <c r="K14" s="52">
        <v>1</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1</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3</v>
      </c>
      <c r="E15" s="52">
        <v>1.74814</v>
      </c>
      <c r="F15" s="52">
        <v>20.582940000000001</v>
      </c>
      <c r="G15" s="52">
        <v>0</v>
      </c>
      <c r="H15" s="52">
        <v>1</v>
      </c>
      <c r="I15" s="52">
        <v>0</v>
      </c>
      <c r="J15" s="52">
        <v>0</v>
      </c>
      <c r="K15" s="52">
        <v>1</v>
      </c>
      <c r="L15" s="52">
        <v>1</v>
      </c>
      <c r="M15" s="52">
        <v>0</v>
      </c>
      <c r="N15" s="52">
        <v>0</v>
      </c>
      <c r="O15" s="52">
        <v>0</v>
      </c>
      <c r="P15" s="52">
        <v>3</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1</v>
      </c>
      <c r="AX15" s="52">
        <v>0</v>
      </c>
      <c r="AY15" s="52">
        <v>1</v>
      </c>
      <c r="AZ15" s="52">
        <v>0</v>
      </c>
      <c r="BA15" s="52">
        <v>0</v>
      </c>
      <c r="BB15" s="52">
        <v>0</v>
      </c>
      <c r="BC15" s="52">
        <v>0</v>
      </c>
      <c r="BD15" s="52">
        <v>0</v>
      </c>
      <c r="BE15" s="52">
        <v>1</v>
      </c>
      <c r="BF15" s="52">
        <v>1</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2</v>
      </c>
      <c r="E16" s="52">
        <v>2.3972190000000002</v>
      </c>
      <c r="F16" s="52">
        <v>28.22532</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1</v>
      </c>
      <c r="AY16" s="52">
        <v>0</v>
      </c>
      <c r="AZ16" s="52">
        <v>0</v>
      </c>
      <c r="BA16" s="52">
        <v>0</v>
      </c>
      <c r="BB16" s="52">
        <v>0</v>
      </c>
      <c r="BC16" s="52">
        <v>0</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1</v>
      </c>
      <c r="E17" s="52">
        <v>0.78483689999999995</v>
      </c>
      <c r="F17" s="52">
        <v>9.2408219999999996</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3</v>
      </c>
      <c r="E18" s="52">
        <v>1.7648509999999999</v>
      </c>
      <c r="F18" s="52">
        <v>20.779699999999998</v>
      </c>
      <c r="G18" s="52">
        <v>0</v>
      </c>
      <c r="H18" s="52">
        <v>0</v>
      </c>
      <c r="I18" s="52">
        <v>0</v>
      </c>
      <c r="J18" s="52">
        <v>0</v>
      </c>
      <c r="K18" s="52">
        <v>1</v>
      </c>
      <c r="L18" s="52">
        <v>1</v>
      </c>
      <c r="M18" s="52">
        <v>0</v>
      </c>
      <c r="N18" s="52">
        <v>1</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2</v>
      </c>
      <c r="BA18" s="52">
        <v>0</v>
      </c>
      <c r="BB18" s="52">
        <v>0</v>
      </c>
      <c r="BC18" s="52">
        <v>0</v>
      </c>
      <c r="BD18" s="52">
        <v>0</v>
      </c>
      <c r="BE18" s="52">
        <v>1</v>
      </c>
      <c r="BF18" s="52">
        <v>0</v>
      </c>
      <c r="BG18" s="52">
        <v>0</v>
      </c>
      <c r="BH18" s="52">
        <v>0</v>
      </c>
      <c r="BI18" s="52">
        <v>1</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6</v>
      </c>
      <c r="E19" s="52">
        <v>3.9166789999999998</v>
      </c>
      <c r="F19" s="52">
        <v>46.115740000000002</v>
      </c>
      <c r="G19" s="52">
        <v>0</v>
      </c>
      <c r="H19" s="52">
        <v>1</v>
      </c>
      <c r="I19" s="52">
        <v>2</v>
      </c>
      <c r="J19" s="52">
        <v>2</v>
      </c>
      <c r="K19" s="52">
        <v>0</v>
      </c>
      <c r="L19" s="52">
        <v>0</v>
      </c>
      <c r="M19" s="52">
        <v>1</v>
      </c>
      <c r="N19" s="52">
        <v>0</v>
      </c>
      <c r="O19" s="52">
        <v>0</v>
      </c>
      <c r="P19" s="52">
        <v>2</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3</v>
      </c>
      <c r="AR19" s="52">
        <v>0</v>
      </c>
      <c r="AS19" s="52">
        <v>0</v>
      </c>
      <c r="AT19" s="52">
        <v>0</v>
      </c>
      <c r="AU19" s="52">
        <v>0</v>
      </c>
      <c r="AV19" s="52">
        <v>0</v>
      </c>
      <c r="AW19" s="52">
        <v>0</v>
      </c>
      <c r="AX19" s="52">
        <v>2</v>
      </c>
      <c r="AY19" s="52">
        <v>0</v>
      </c>
      <c r="AZ19" s="52">
        <v>0</v>
      </c>
      <c r="BA19" s="52">
        <v>0</v>
      </c>
      <c r="BB19" s="52">
        <v>0</v>
      </c>
      <c r="BC19" s="52">
        <v>1</v>
      </c>
      <c r="BD19" s="52">
        <v>1</v>
      </c>
      <c r="BE19" s="52">
        <v>1</v>
      </c>
      <c r="BF19" s="52">
        <v>1</v>
      </c>
      <c r="BG19" s="52">
        <v>0</v>
      </c>
      <c r="BH19" s="52">
        <v>1</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2</v>
      </c>
      <c r="E20" s="52">
        <v>1.5331429999999999</v>
      </c>
      <c r="F20" s="52">
        <v>18.05152</v>
      </c>
      <c r="G20" s="52">
        <v>0</v>
      </c>
      <c r="H20" s="52">
        <v>0</v>
      </c>
      <c r="I20" s="52">
        <v>0</v>
      </c>
      <c r="J20" s="52">
        <v>0</v>
      </c>
      <c r="K20" s="52">
        <v>1</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1</v>
      </c>
      <c r="AY20" s="52">
        <v>0</v>
      </c>
      <c r="AZ20" s="52">
        <v>0</v>
      </c>
      <c r="BA20" s="52">
        <v>0</v>
      </c>
      <c r="BB20" s="52">
        <v>0</v>
      </c>
      <c r="BC20" s="52">
        <v>0</v>
      </c>
      <c r="BD20" s="52">
        <v>0</v>
      </c>
      <c r="BE20" s="52">
        <v>1</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1.8703650000000001</v>
      </c>
      <c r="F21" s="52">
        <v>22.022040000000001</v>
      </c>
      <c r="G21" s="52">
        <v>0</v>
      </c>
      <c r="H21" s="52">
        <v>0</v>
      </c>
      <c r="I21" s="52">
        <v>0</v>
      </c>
      <c r="J21" s="52">
        <v>0</v>
      </c>
      <c r="K21" s="52">
        <v>0</v>
      </c>
      <c r="L21" s="52">
        <v>1</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1</v>
      </c>
      <c r="BD21" s="52">
        <v>1</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4</v>
      </c>
      <c r="E22" s="52">
        <v>2.2516690000000001</v>
      </c>
      <c r="F22" s="52">
        <v>26.511590000000002</v>
      </c>
      <c r="G22" s="52">
        <v>0</v>
      </c>
      <c r="H22" s="52">
        <v>2</v>
      </c>
      <c r="I22" s="52">
        <v>1</v>
      </c>
      <c r="J22" s="52">
        <v>1</v>
      </c>
      <c r="K22" s="52">
        <v>0</v>
      </c>
      <c r="L22" s="52">
        <v>0</v>
      </c>
      <c r="M22" s="52">
        <v>0</v>
      </c>
      <c r="N22" s="52">
        <v>0</v>
      </c>
      <c r="O22" s="52">
        <v>0</v>
      </c>
      <c r="P22" s="52">
        <v>1</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2</v>
      </c>
      <c r="AS22" s="52">
        <v>0</v>
      </c>
      <c r="AT22" s="52">
        <v>0</v>
      </c>
      <c r="AU22" s="52">
        <v>0</v>
      </c>
      <c r="AV22" s="52">
        <v>0</v>
      </c>
      <c r="AW22" s="52">
        <v>0</v>
      </c>
      <c r="AX22" s="52">
        <v>0</v>
      </c>
      <c r="AY22" s="52">
        <v>0</v>
      </c>
      <c r="AZ22" s="52">
        <v>0</v>
      </c>
      <c r="BA22" s="52">
        <v>0</v>
      </c>
      <c r="BB22" s="52">
        <v>0</v>
      </c>
      <c r="BC22" s="52">
        <v>1</v>
      </c>
      <c r="BD22" s="52">
        <v>0</v>
      </c>
      <c r="BE22" s="52">
        <v>2</v>
      </c>
      <c r="BF22" s="52">
        <v>0</v>
      </c>
      <c r="BG22" s="52">
        <v>2</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0.88475219999999999</v>
      </c>
      <c r="F23" s="52">
        <v>10.41724</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2</v>
      </c>
      <c r="E24" s="52">
        <v>1.6363129999999999</v>
      </c>
      <c r="F24" s="52">
        <v>19.266269999999999</v>
      </c>
      <c r="G24" s="52">
        <v>0</v>
      </c>
      <c r="H24" s="52">
        <v>0</v>
      </c>
      <c r="I24" s="52">
        <v>0</v>
      </c>
      <c r="J24" s="52">
        <v>2</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1</v>
      </c>
      <c r="BB24" s="52">
        <v>0</v>
      </c>
      <c r="BC24" s="52">
        <v>0</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2</v>
      </c>
      <c r="E25" s="52">
        <v>1.015919</v>
      </c>
      <c r="F25" s="52">
        <v>11.96163</v>
      </c>
      <c r="G25" s="52">
        <v>0</v>
      </c>
      <c r="H25" s="52">
        <v>0</v>
      </c>
      <c r="I25" s="52">
        <v>0</v>
      </c>
      <c r="J25" s="52">
        <v>0</v>
      </c>
      <c r="K25" s="52">
        <v>1</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1</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3</v>
      </c>
      <c r="E26" s="52">
        <v>2.3557869999999999</v>
      </c>
      <c r="F26" s="52">
        <v>27.737490000000001</v>
      </c>
      <c r="G26" s="52">
        <v>1</v>
      </c>
      <c r="H26" s="52">
        <v>1</v>
      </c>
      <c r="I26" s="52">
        <v>1</v>
      </c>
      <c r="J26" s="52">
        <v>0</v>
      </c>
      <c r="K26" s="52">
        <v>0</v>
      </c>
      <c r="L26" s="52">
        <v>0</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2</v>
      </c>
      <c r="BC26" s="52">
        <v>0</v>
      </c>
      <c r="BD26" s="52">
        <v>0</v>
      </c>
      <c r="BE26" s="52">
        <v>2</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1</v>
      </c>
      <c r="E27" s="52">
        <v>1.001282</v>
      </c>
      <c r="F27" s="52">
        <v>11.78928</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11</v>
      </c>
      <c r="E28" s="52">
        <v>1.313005</v>
      </c>
      <c r="F28" s="52">
        <v>15.459569999999999</v>
      </c>
      <c r="G28" s="52">
        <v>0</v>
      </c>
      <c r="H28" s="52">
        <v>2</v>
      </c>
      <c r="I28" s="52">
        <v>2</v>
      </c>
      <c r="J28" s="52">
        <v>2</v>
      </c>
      <c r="K28" s="52">
        <v>2</v>
      </c>
      <c r="L28" s="52">
        <v>0</v>
      </c>
      <c r="M28" s="52">
        <v>2</v>
      </c>
      <c r="N28" s="52">
        <v>1</v>
      </c>
      <c r="O28" s="52">
        <v>0</v>
      </c>
      <c r="P28" s="52">
        <v>6</v>
      </c>
      <c r="Q28" s="52">
        <v>5</v>
      </c>
      <c r="R28" s="52">
        <v>0</v>
      </c>
      <c r="S28" s="52">
        <v>1</v>
      </c>
      <c r="T28" s="52">
        <v>5</v>
      </c>
      <c r="U28" s="52">
        <v>5</v>
      </c>
      <c r="V28" s="52">
        <v>0</v>
      </c>
      <c r="W28" s="52">
        <v>5</v>
      </c>
      <c r="X28" s="52">
        <v>0</v>
      </c>
      <c r="Y28" s="52">
        <v>1</v>
      </c>
      <c r="Z28" s="52">
        <v>2</v>
      </c>
      <c r="AA28" s="52">
        <v>2</v>
      </c>
      <c r="AB28" s="52">
        <v>0</v>
      </c>
      <c r="AC28" s="52">
        <v>6</v>
      </c>
      <c r="AD28" s="52">
        <v>1</v>
      </c>
      <c r="AE28" s="52">
        <v>0</v>
      </c>
      <c r="AF28" s="52">
        <v>0</v>
      </c>
      <c r="AG28" s="52">
        <v>0</v>
      </c>
      <c r="AH28" s="52">
        <v>4</v>
      </c>
      <c r="AI28" s="52">
        <v>0</v>
      </c>
      <c r="AJ28" s="52">
        <v>7</v>
      </c>
      <c r="AK28" s="52">
        <v>1</v>
      </c>
      <c r="AL28" s="52">
        <v>0</v>
      </c>
      <c r="AM28" s="52">
        <v>1</v>
      </c>
      <c r="AN28" s="52">
        <v>1</v>
      </c>
      <c r="AO28" s="52">
        <v>1</v>
      </c>
      <c r="AP28" s="52">
        <v>0</v>
      </c>
      <c r="AQ28" s="52">
        <v>2</v>
      </c>
      <c r="AR28" s="52">
        <v>0</v>
      </c>
      <c r="AS28" s="52">
        <v>1</v>
      </c>
      <c r="AT28" s="52">
        <v>1</v>
      </c>
      <c r="AU28" s="52">
        <v>1</v>
      </c>
      <c r="AV28" s="52">
        <v>3</v>
      </c>
      <c r="AW28" s="52">
        <v>0</v>
      </c>
      <c r="AX28" s="52">
        <v>0</v>
      </c>
      <c r="AY28" s="52">
        <v>0</v>
      </c>
      <c r="AZ28" s="52">
        <v>0</v>
      </c>
      <c r="BA28" s="52">
        <v>1</v>
      </c>
      <c r="BB28" s="52">
        <v>0</v>
      </c>
      <c r="BC28" s="52">
        <v>2</v>
      </c>
      <c r="BD28" s="52">
        <v>2</v>
      </c>
      <c r="BE28" s="52">
        <v>2</v>
      </c>
      <c r="BF28" s="52">
        <v>1</v>
      </c>
      <c r="BG28" s="52">
        <v>3</v>
      </c>
      <c r="BH28" s="52">
        <v>1</v>
      </c>
      <c r="BI28" s="52">
        <v>1</v>
      </c>
      <c r="BJ28" s="52">
        <v>1</v>
      </c>
      <c r="BK28" s="52">
        <v>0</v>
      </c>
      <c r="BL28" s="52">
        <v>5</v>
      </c>
      <c r="BM28" s="52">
        <v>5</v>
      </c>
      <c r="BN28" s="52">
        <v>4</v>
      </c>
      <c r="BO28" s="52">
        <v>2</v>
      </c>
      <c r="BP28" s="52">
        <v>0</v>
      </c>
      <c r="BQ28" s="52">
        <v>0</v>
      </c>
      <c r="BR28" s="52">
        <v>0</v>
      </c>
      <c r="BS28" s="52">
        <v>0</v>
      </c>
      <c r="BT28" s="52">
        <v>3</v>
      </c>
      <c r="BU28" s="52">
        <v>6</v>
      </c>
      <c r="BV28" s="52">
        <v>2</v>
      </c>
    </row>
    <row r="29" spans="1:74" s="52" customFormat="1" x14ac:dyDescent="0.15">
      <c r="A29" s="52">
        <v>271411</v>
      </c>
      <c r="B29" s="52" t="s">
        <v>494</v>
      </c>
      <c r="C29" s="52" t="s">
        <v>189</v>
      </c>
      <c r="D29" s="52">
        <v>2</v>
      </c>
      <c r="E29" s="52">
        <v>1.36585</v>
      </c>
      <c r="F29" s="52">
        <v>16.081779999999998</v>
      </c>
      <c r="G29" s="52">
        <v>0</v>
      </c>
      <c r="H29" s="52">
        <v>1</v>
      </c>
      <c r="I29" s="52">
        <v>1</v>
      </c>
      <c r="J29" s="52">
        <v>0</v>
      </c>
      <c r="K29" s="52">
        <v>0</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1</v>
      </c>
      <c r="AW29" s="52">
        <v>0</v>
      </c>
      <c r="AX29" s="52">
        <v>0</v>
      </c>
      <c r="AY29" s="52">
        <v>0</v>
      </c>
      <c r="AZ29" s="52">
        <v>0</v>
      </c>
      <c r="BA29" s="52">
        <v>0</v>
      </c>
      <c r="BB29" s="52">
        <v>0</v>
      </c>
      <c r="BC29" s="52">
        <v>0</v>
      </c>
      <c r="BD29" s="52">
        <v>1</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494</v>
      </c>
      <c r="C30" s="52" t="s">
        <v>190</v>
      </c>
      <c r="D30" s="52">
        <v>2</v>
      </c>
      <c r="E30" s="52">
        <v>1.616959</v>
      </c>
      <c r="F30" s="52">
        <v>19.03838</v>
      </c>
      <c r="G30" s="52">
        <v>0</v>
      </c>
      <c r="H30" s="52">
        <v>0</v>
      </c>
      <c r="I30" s="52">
        <v>0</v>
      </c>
      <c r="J30" s="52">
        <v>0</v>
      </c>
      <c r="K30" s="52">
        <v>1</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494</v>
      </c>
      <c r="C31" s="52" t="s">
        <v>192</v>
      </c>
      <c r="D31" s="52">
        <v>2</v>
      </c>
      <c r="E31" s="52">
        <v>1.4441059999999999</v>
      </c>
      <c r="F31" s="52">
        <v>17.00318</v>
      </c>
      <c r="G31" s="52">
        <v>0</v>
      </c>
      <c r="H31" s="52">
        <v>0</v>
      </c>
      <c r="I31" s="52">
        <v>0</v>
      </c>
      <c r="J31" s="52">
        <v>1</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1</v>
      </c>
      <c r="BB31" s="52">
        <v>0</v>
      </c>
      <c r="BC31" s="52">
        <v>0</v>
      </c>
      <c r="BD31" s="52">
        <v>0</v>
      </c>
      <c r="BE31" s="52">
        <v>0</v>
      </c>
      <c r="BF31" s="52">
        <v>0</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494</v>
      </c>
      <c r="C32" s="52" t="s">
        <v>382</v>
      </c>
      <c r="D32" s="52">
        <v>1</v>
      </c>
      <c r="E32" s="52">
        <v>0.69389990000000001</v>
      </c>
      <c r="F32" s="52">
        <v>8.1701119999999996</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494</v>
      </c>
      <c r="C33" s="52" t="s">
        <v>193</v>
      </c>
      <c r="D33" s="52">
        <v>3</v>
      </c>
      <c r="E33" s="52">
        <v>1.879464</v>
      </c>
      <c r="F33" s="52">
        <v>22.129169999999998</v>
      </c>
      <c r="G33" s="52">
        <v>0</v>
      </c>
      <c r="H33" s="52">
        <v>1</v>
      </c>
      <c r="I33" s="52">
        <v>0</v>
      </c>
      <c r="J33" s="52">
        <v>0</v>
      </c>
      <c r="K33" s="52">
        <v>0</v>
      </c>
      <c r="L33" s="52">
        <v>0</v>
      </c>
      <c r="M33" s="52">
        <v>1</v>
      </c>
      <c r="N33" s="52">
        <v>1</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1</v>
      </c>
      <c r="AT33" s="52">
        <v>0</v>
      </c>
      <c r="AU33" s="52">
        <v>1</v>
      </c>
      <c r="AV33" s="52">
        <v>0</v>
      </c>
      <c r="AW33" s="52">
        <v>0</v>
      </c>
      <c r="AX33" s="52">
        <v>0</v>
      </c>
      <c r="AY33" s="52">
        <v>0</v>
      </c>
      <c r="AZ33" s="52">
        <v>0</v>
      </c>
      <c r="BA33" s="52">
        <v>0</v>
      </c>
      <c r="BB33" s="52">
        <v>0</v>
      </c>
      <c r="BC33" s="52">
        <v>0</v>
      </c>
      <c r="BD33" s="52">
        <v>1</v>
      </c>
      <c r="BE33" s="52">
        <v>1</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494</v>
      </c>
      <c r="C34" s="52" t="s">
        <v>574</v>
      </c>
      <c r="D34" s="52">
        <v>1</v>
      </c>
      <c r="E34" s="52">
        <v>2.5719500000000002</v>
      </c>
      <c r="F34" s="52">
        <v>30.282640000000001</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4</v>
      </c>
      <c r="E35" s="52">
        <v>2.0476070000000002</v>
      </c>
      <c r="F35" s="52">
        <v>24.108920000000001</v>
      </c>
      <c r="G35" s="52">
        <v>0</v>
      </c>
      <c r="H35" s="52">
        <v>0</v>
      </c>
      <c r="I35" s="52">
        <v>0</v>
      </c>
      <c r="J35" s="52">
        <v>1</v>
      </c>
      <c r="K35" s="52">
        <v>0</v>
      </c>
      <c r="L35" s="52">
        <v>1</v>
      </c>
      <c r="M35" s="52">
        <v>2</v>
      </c>
      <c r="N35" s="52">
        <v>0</v>
      </c>
      <c r="O35" s="52">
        <v>0</v>
      </c>
      <c r="P35" s="52">
        <v>1</v>
      </c>
      <c r="Q35" s="52">
        <v>3</v>
      </c>
      <c r="R35" s="52">
        <v>0</v>
      </c>
      <c r="S35" s="52">
        <v>2</v>
      </c>
      <c r="T35" s="52">
        <v>0</v>
      </c>
      <c r="U35" s="52">
        <v>2</v>
      </c>
      <c r="V35" s="52">
        <v>0</v>
      </c>
      <c r="W35" s="52">
        <v>2</v>
      </c>
      <c r="X35" s="52">
        <v>0</v>
      </c>
      <c r="Y35" s="52">
        <v>0</v>
      </c>
      <c r="Z35" s="52">
        <v>0</v>
      </c>
      <c r="AA35" s="52">
        <v>2</v>
      </c>
      <c r="AB35" s="52">
        <v>0</v>
      </c>
      <c r="AC35" s="52">
        <v>2</v>
      </c>
      <c r="AD35" s="52">
        <v>1</v>
      </c>
      <c r="AE35" s="52">
        <v>0</v>
      </c>
      <c r="AF35" s="52">
        <v>0</v>
      </c>
      <c r="AG35" s="52">
        <v>0</v>
      </c>
      <c r="AH35" s="52">
        <v>1</v>
      </c>
      <c r="AI35" s="52">
        <v>0</v>
      </c>
      <c r="AJ35" s="52">
        <v>3</v>
      </c>
      <c r="AK35" s="52">
        <v>0</v>
      </c>
      <c r="AL35" s="52">
        <v>0</v>
      </c>
      <c r="AM35" s="52">
        <v>1</v>
      </c>
      <c r="AN35" s="52">
        <v>0</v>
      </c>
      <c r="AO35" s="52">
        <v>0</v>
      </c>
      <c r="AP35" s="52">
        <v>0</v>
      </c>
      <c r="AQ35" s="52">
        <v>0</v>
      </c>
      <c r="AR35" s="52">
        <v>0</v>
      </c>
      <c r="AS35" s="52">
        <v>1</v>
      </c>
      <c r="AT35" s="52">
        <v>0</v>
      </c>
      <c r="AU35" s="52">
        <v>1</v>
      </c>
      <c r="AV35" s="52">
        <v>0</v>
      </c>
      <c r="AW35" s="52">
        <v>0</v>
      </c>
      <c r="AX35" s="52">
        <v>0</v>
      </c>
      <c r="AY35" s="52">
        <v>0</v>
      </c>
      <c r="AZ35" s="52">
        <v>1</v>
      </c>
      <c r="BA35" s="52">
        <v>0</v>
      </c>
      <c r="BB35" s="52">
        <v>0</v>
      </c>
      <c r="BC35" s="52">
        <v>1</v>
      </c>
      <c r="BD35" s="52">
        <v>0</v>
      </c>
      <c r="BE35" s="52">
        <v>1</v>
      </c>
      <c r="BF35" s="52">
        <v>1</v>
      </c>
      <c r="BG35" s="52">
        <v>0</v>
      </c>
      <c r="BH35" s="52">
        <v>0</v>
      </c>
      <c r="BI35" s="52">
        <v>1</v>
      </c>
      <c r="BJ35" s="52">
        <v>0</v>
      </c>
      <c r="BK35" s="52">
        <v>1</v>
      </c>
      <c r="BL35" s="52">
        <v>0</v>
      </c>
      <c r="BM35" s="52">
        <v>2</v>
      </c>
      <c r="BN35" s="52">
        <v>1</v>
      </c>
      <c r="BO35" s="52">
        <v>0</v>
      </c>
      <c r="BP35" s="52">
        <v>0</v>
      </c>
      <c r="BQ35" s="52">
        <v>0</v>
      </c>
      <c r="BR35" s="52">
        <v>0</v>
      </c>
      <c r="BS35" s="52">
        <v>1</v>
      </c>
      <c r="BT35" s="52">
        <v>0</v>
      </c>
      <c r="BU35" s="52">
        <v>4</v>
      </c>
      <c r="BV35" s="52">
        <v>0</v>
      </c>
    </row>
    <row r="36" spans="1:74" s="52" customFormat="1" x14ac:dyDescent="0.15">
      <c r="A36" s="52">
        <v>272035</v>
      </c>
      <c r="B36" s="52" t="s">
        <v>194</v>
      </c>
      <c r="C36" s="52" t="s">
        <v>494</v>
      </c>
      <c r="D36" s="52">
        <v>2</v>
      </c>
      <c r="E36" s="52">
        <v>0.49189240000000001</v>
      </c>
      <c r="F36" s="52">
        <v>5.7916359999999996</v>
      </c>
      <c r="G36" s="52">
        <v>0</v>
      </c>
      <c r="H36" s="52">
        <v>0</v>
      </c>
      <c r="I36" s="52">
        <v>1</v>
      </c>
      <c r="J36" s="52">
        <v>1</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1</v>
      </c>
      <c r="AU36" s="52">
        <v>0</v>
      </c>
      <c r="AV36" s="52">
        <v>0</v>
      </c>
      <c r="AW36" s="52">
        <v>0</v>
      </c>
      <c r="AX36" s="52">
        <v>0</v>
      </c>
      <c r="AY36" s="52">
        <v>0</v>
      </c>
      <c r="AZ36" s="52">
        <v>0</v>
      </c>
      <c r="BA36" s="52">
        <v>0</v>
      </c>
      <c r="BB36" s="52">
        <v>0</v>
      </c>
      <c r="BC36" s="52">
        <v>0</v>
      </c>
      <c r="BD36" s="52">
        <v>0</v>
      </c>
      <c r="BE36" s="52">
        <v>0</v>
      </c>
      <c r="BF36" s="52">
        <v>1</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272043</v>
      </c>
      <c r="B37" s="52" t="s">
        <v>195</v>
      </c>
      <c r="C37" s="52" t="s">
        <v>494</v>
      </c>
      <c r="D37" s="52">
        <v>2</v>
      </c>
      <c r="E37" s="52">
        <v>1.929478</v>
      </c>
      <c r="F37" s="52">
        <v>22.718039999999998</v>
      </c>
      <c r="G37" s="52">
        <v>0</v>
      </c>
      <c r="H37" s="52">
        <v>1</v>
      </c>
      <c r="I37" s="52">
        <v>1</v>
      </c>
      <c r="J37" s="52">
        <v>0</v>
      </c>
      <c r="K37" s="52">
        <v>0</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1</v>
      </c>
      <c r="BA37" s="52">
        <v>0</v>
      </c>
      <c r="BB37" s="52">
        <v>0</v>
      </c>
      <c r="BC37" s="52">
        <v>1</v>
      </c>
      <c r="BD37" s="52">
        <v>0</v>
      </c>
      <c r="BE37" s="52">
        <v>0</v>
      </c>
      <c r="BF37" s="52">
        <v>0</v>
      </c>
      <c r="BG37" s="52">
        <v>0</v>
      </c>
      <c r="BH37" s="52">
        <v>0</v>
      </c>
      <c r="BI37" s="52">
        <v>1</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272051</v>
      </c>
      <c r="B38" s="52" t="s">
        <v>196</v>
      </c>
      <c r="C38" s="52" t="s">
        <v>494</v>
      </c>
      <c r="D38" s="52">
        <v>3</v>
      </c>
      <c r="E38" s="52">
        <v>0.80706999999999995</v>
      </c>
      <c r="F38" s="52">
        <v>9.5025980000000008</v>
      </c>
      <c r="G38" s="52">
        <v>0</v>
      </c>
      <c r="H38" s="52">
        <v>0</v>
      </c>
      <c r="I38" s="52">
        <v>0</v>
      </c>
      <c r="J38" s="52">
        <v>0</v>
      </c>
      <c r="K38" s="52">
        <v>3</v>
      </c>
      <c r="L38" s="52">
        <v>0</v>
      </c>
      <c r="M38" s="52">
        <v>0</v>
      </c>
      <c r="N38" s="52">
        <v>0</v>
      </c>
      <c r="O38" s="52">
        <v>0</v>
      </c>
      <c r="P38" s="52">
        <v>3</v>
      </c>
      <c r="Q38" s="52">
        <v>0</v>
      </c>
      <c r="R38" s="52">
        <v>0</v>
      </c>
      <c r="S38" s="52">
        <v>0</v>
      </c>
      <c r="T38" s="52">
        <v>2</v>
      </c>
      <c r="U38" s="52">
        <v>1</v>
      </c>
      <c r="V38" s="52">
        <v>0</v>
      </c>
      <c r="W38" s="52">
        <v>1</v>
      </c>
      <c r="X38" s="52">
        <v>0</v>
      </c>
      <c r="Y38" s="52">
        <v>0</v>
      </c>
      <c r="Z38" s="52">
        <v>1</v>
      </c>
      <c r="AA38" s="52">
        <v>0</v>
      </c>
      <c r="AB38" s="52">
        <v>0</v>
      </c>
      <c r="AC38" s="52">
        <v>1</v>
      </c>
      <c r="AD38" s="52">
        <v>0</v>
      </c>
      <c r="AE38" s="52">
        <v>0</v>
      </c>
      <c r="AF38" s="52">
        <v>1</v>
      </c>
      <c r="AG38" s="52">
        <v>0</v>
      </c>
      <c r="AH38" s="52">
        <v>1</v>
      </c>
      <c r="AI38" s="52">
        <v>0</v>
      </c>
      <c r="AJ38" s="52">
        <v>1</v>
      </c>
      <c r="AK38" s="52">
        <v>0</v>
      </c>
      <c r="AL38" s="52">
        <v>0</v>
      </c>
      <c r="AM38" s="52">
        <v>1</v>
      </c>
      <c r="AN38" s="52">
        <v>0</v>
      </c>
      <c r="AO38" s="52">
        <v>1</v>
      </c>
      <c r="AP38" s="52">
        <v>0</v>
      </c>
      <c r="AQ38" s="52">
        <v>0</v>
      </c>
      <c r="AR38" s="52">
        <v>0</v>
      </c>
      <c r="AS38" s="52">
        <v>0</v>
      </c>
      <c r="AT38" s="52">
        <v>0</v>
      </c>
      <c r="AU38" s="52">
        <v>1</v>
      </c>
      <c r="AV38" s="52">
        <v>0</v>
      </c>
      <c r="AW38" s="52">
        <v>0</v>
      </c>
      <c r="AX38" s="52">
        <v>0</v>
      </c>
      <c r="AY38" s="52">
        <v>0</v>
      </c>
      <c r="AZ38" s="52">
        <v>1</v>
      </c>
      <c r="BA38" s="52">
        <v>0</v>
      </c>
      <c r="BB38" s="52">
        <v>0</v>
      </c>
      <c r="BC38" s="52">
        <v>1</v>
      </c>
      <c r="BD38" s="52">
        <v>0</v>
      </c>
      <c r="BE38" s="52">
        <v>2</v>
      </c>
      <c r="BF38" s="52">
        <v>0</v>
      </c>
      <c r="BG38" s="52">
        <v>0</v>
      </c>
      <c r="BH38" s="52">
        <v>1</v>
      </c>
      <c r="BI38" s="52">
        <v>0</v>
      </c>
      <c r="BJ38" s="52">
        <v>0</v>
      </c>
      <c r="BK38" s="52">
        <v>0</v>
      </c>
      <c r="BL38" s="52">
        <v>1</v>
      </c>
      <c r="BM38" s="52">
        <v>3</v>
      </c>
      <c r="BN38" s="52">
        <v>0</v>
      </c>
      <c r="BO38" s="52">
        <v>0</v>
      </c>
      <c r="BP38" s="52">
        <v>0</v>
      </c>
      <c r="BQ38" s="52">
        <v>0</v>
      </c>
      <c r="BR38" s="52">
        <v>0</v>
      </c>
      <c r="BS38" s="52">
        <v>0</v>
      </c>
      <c r="BT38" s="52">
        <v>0</v>
      </c>
      <c r="BU38" s="52">
        <v>2</v>
      </c>
      <c r="BV38" s="52">
        <v>1</v>
      </c>
    </row>
    <row r="39" spans="1:74" s="52" customFormat="1" x14ac:dyDescent="0.15">
      <c r="A39" s="52">
        <v>272060</v>
      </c>
      <c r="B39" s="52" t="s">
        <v>282</v>
      </c>
      <c r="C39" s="52" t="s">
        <v>494</v>
      </c>
      <c r="D39" s="52">
        <v>1</v>
      </c>
      <c r="E39" s="52">
        <v>1.33647</v>
      </c>
      <c r="F39" s="52">
        <v>15.735849999999999</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272078</v>
      </c>
      <c r="B40" s="52" t="s">
        <v>197</v>
      </c>
      <c r="C40" s="52" t="s">
        <v>494</v>
      </c>
      <c r="D40" s="52">
        <v>4</v>
      </c>
      <c r="E40" s="52">
        <v>1.134765</v>
      </c>
      <c r="F40" s="52">
        <v>13.360939999999999</v>
      </c>
      <c r="G40" s="52">
        <v>0</v>
      </c>
      <c r="H40" s="52">
        <v>0</v>
      </c>
      <c r="I40" s="52">
        <v>0</v>
      </c>
      <c r="J40" s="52">
        <v>0</v>
      </c>
      <c r="K40" s="52">
        <v>1</v>
      </c>
      <c r="L40" s="52">
        <v>1</v>
      </c>
      <c r="M40" s="52">
        <v>1</v>
      </c>
      <c r="N40" s="52">
        <v>1</v>
      </c>
      <c r="O40" s="52">
        <v>0</v>
      </c>
      <c r="P40" s="52">
        <v>2</v>
      </c>
      <c r="Q40" s="52">
        <v>2</v>
      </c>
      <c r="R40" s="52">
        <v>0</v>
      </c>
      <c r="S40" s="52">
        <v>1</v>
      </c>
      <c r="T40" s="52">
        <v>0</v>
      </c>
      <c r="U40" s="52">
        <v>3</v>
      </c>
      <c r="V40" s="52">
        <v>0</v>
      </c>
      <c r="W40" s="52">
        <v>3</v>
      </c>
      <c r="X40" s="52">
        <v>0</v>
      </c>
      <c r="Y40" s="52">
        <v>0</v>
      </c>
      <c r="Z40" s="52">
        <v>2</v>
      </c>
      <c r="AA40" s="52">
        <v>1</v>
      </c>
      <c r="AB40" s="52">
        <v>0</v>
      </c>
      <c r="AC40" s="52">
        <v>2</v>
      </c>
      <c r="AD40" s="52">
        <v>0</v>
      </c>
      <c r="AE40" s="52">
        <v>0</v>
      </c>
      <c r="AF40" s="52">
        <v>1</v>
      </c>
      <c r="AG40" s="52">
        <v>0</v>
      </c>
      <c r="AH40" s="52">
        <v>1</v>
      </c>
      <c r="AI40" s="52">
        <v>0</v>
      </c>
      <c r="AJ40" s="52">
        <v>4</v>
      </c>
      <c r="AK40" s="52">
        <v>0</v>
      </c>
      <c r="AL40" s="52">
        <v>0</v>
      </c>
      <c r="AM40" s="52">
        <v>0</v>
      </c>
      <c r="AN40" s="52">
        <v>0</v>
      </c>
      <c r="AO40" s="52">
        <v>0</v>
      </c>
      <c r="AP40" s="52">
        <v>0</v>
      </c>
      <c r="AQ40" s="52">
        <v>0</v>
      </c>
      <c r="AR40" s="52">
        <v>0</v>
      </c>
      <c r="AS40" s="52">
        <v>0</v>
      </c>
      <c r="AT40" s="52">
        <v>2</v>
      </c>
      <c r="AU40" s="52">
        <v>0</v>
      </c>
      <c r="AV40" s="52">
        <v>0</v>
      </c>
      <c r="AW40" s="52">
        <v>0</v>
      </c>
      <c r="AX40" s="52">
        <v>1</v>
      </c>
      <c r="AY40" s="52">
        <v>0</v>
      </c>
      <c r="AZ40" s="52">
        <v>0</v>
      </c>
      <c r="BA40" s="52">
        <v>0</v>
      </c>
      <c r="BB40" s="52">
        <v>0</v>
      </c>
      <c r="BC40" s="52">
        <v>1</v>
      </c>
      <c r="BD40" s="52">
        <v>0</v>
      </c>
      <c r="BE40" s="52">
        <v>1</v>
      </c>
      <c r="BF40" s="52">
        <v>1</v>
      </c>
      <c r="BG40" s="52">
        <v>0</v>
      </c>
      <c r="BH40" s="52">
        <v>0</v>
      </c>
      <c r="BI40" s="52">
        <v>1</v>
      </c>
      <c r="BJ40" s="52">
        <v>1</v>
      </c>
      <c r="BK40" s="52">
        <v>0</v>
      </c>
      <c r="BL40" s="52">
        <v>0</v>
      </c>
      <c r="BM40" s="52">
        <v>3</v>
      </c>
      <c r="BN40" s="52">
        <v>2</v>
      </c>
      <c r="BO40" s="52">
        <v>0</v>
      </c>
      <c r="BP40" s="52">
        <v>0</v>
      </c>
      <c r="BQ40" s="52">
        <v>0</v>
      </c>
      <c r="BR40" s="52">
        <v>0</v>
      </c>
      <c r="BS40" s="52">
        <v>0</v>
      </c>
      <c r="BT40" s="52">
        <v>1</v>
      </c>
      <c r="BU40" s="52">
        <v>3</v>
      </c>
      <c r="BV40" s="52">
        <v>0</v>
      </c>
    </row>
    <row r="41" spans="1:74" s="52" customFormat="1" x14ac:dyDescent="0.15">
      <c r="A41" s="52">
        <v>272086</v>
      </c>
      <c r="B41" s="52" t="s">
        <v>198</v>
      </c>
      <c r="C41" s="52" t="s">
        <v>494</v>
      </c>
      <c r="D41" s="52">
        <v>1</v>
      </c>
      <c r="E41" s="52">
        <v>1.149769</v>
      </c>
      <c r="F41" s="52">
        <v>13.537599999999999</v>
      </c>
      <c r="G41" s="52">
        <v>0</v>
      </c>
      <c r="H41" s="52">
        <v>0</v>
      </c>
      <c r="I41" s="52">
        <v>0</v>
      </c>
      <c r="J41" s="52">
        <v>0</v>
      </c>
      <c r="K41" s="52">
        <v>0</v>
      </c>
      <c r="L41" s="52">
        <v>0</v>
      </c>
      <c r="M41" s="52">
        <v>0</v>
      </c>
      <c r="N41" s="52">
        <v>1</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272094</v>
      </c>
      <c r="B42" s="52" t="s">
        <v>199</v>
      </c>
      <c r="C42" s="52" t="s">
        <v>494</v>
      </c>
      <c r="D42" s="52">
        <v>3</v>
      </c>
      <c r="E42" s="52">
        <v>2.0912039999999998</v>
      </c>
      <c r="F42" s="52">
        <v>24.622250000000001</v>
      </c>
      <c r="G42" s="52">
        <v>1</v>
      </c>
      <c r="H42" s="52">
        <v>0</v>
      </c>
      <c r="I42" s="52">
        <v>0</v>
      </c>
      <c r="J42" s="52">
        <v>0</v>
      </c>
      <c r="K42" s="52">
        <v>0</v>
      </c>
      <c r="L42" s="52">
        <v>1</v>
      </c>
      <c r="M42" s="52">
        <v>1</v>
      </c>
      <c r="N42" s="52">
        <v>0</v>
      </c>
      <c r="O42" s="52">
        <v>0</v>
      </c>
      <c r="P42" s="52">
        <v>1</v>
      </c>
      <c r="Q42" s="52">
        <v>2</v>
      </c>
      <c r="R42" s="52">
        <v>0</v>
      </c>
      <c r="S42" s="52">
        <v>0</v>
      </c>
      <c r="T42" s="52">
        <v>0</v>
      </c>
      <c r="U42" s="52">
        <v>3</v>
      </c>
      <c r="V42" s="52">
        <v>1</v>
      </c>
      <c r="W42" s="52">
        <v>2</v>
      </c>
      <c r="X42" s="52">
        <v>0</v>
      </c>
      <c r="Y42" s="52">
        <v>0</v>
      </c>
      <c r="Z42" s="52">
        <v>2</v>
      </c>
      <c r="AA42" s="52">
        <v>0</v>
      </c>
      <c r="AB42" s="52">
        <v>0</v>
      </c>
      <c r="AC42" s="52">
        <v>0</v>
      </c>
      <c r="AD42" s="52">
        <v>1</v>
      </c>
      <c r="AE42" s="52">
        <v>1</v>
      </c>
      <c r="AF42" s="52">
        <v>0</v>
      </c>
      <c r="AG42" s="52">
        <v>0</v>
      </c>
      <c r="AH42" s="52">
        <v>1</v>
      </c>
      <c r="AI42" s="52">
        <v>0</v>
      </c>
      <c r="AJ42" s="52">
        <v>1</v>
      </c>
      <c r="AK42" s="52">
        <v>0</v>
      </c>
      <c r="AL42" s="52">
        <v>0</v>
      </c>
      <c r="AM42" s="52">
        <v>1</v>
      </c>
      <c r="AN42" s="52">
        <v>0</v>
      </c>
      <c r="AO42" s="52">
        <v>1</v>
      </c>
      <c r="AP42" s="52">
        <v>0</v>
      </c>
      <c r="AQ42" s="52">
        <v>0</v>
      </c>
      <c r="AR42" s="52">
        <v>0</v>
      </c>
      <c r="AS42" s="52">
        <v>0</v>
      </c>
      <c r="AT42" s="52">
        <v>2</v>
      </c>
      <c r="AU42" s="52">
        <v>0</v>
      </c>
      <c r="AV42" s="52">
        <v>0</v>
      </c>
      <c r="AW42" s="52">
        <v>0</v>
      </c>
      <c r="AX42" s="52">
        <v>0</v>
      </c>
      <c r="AY42" s="52">
        <v>0</v>
      </c>
      <c r="AZ42" s="52">
        <v>1</v>
      </c>
      <c r="BA42" s="52">
        <v>0</v>
      </c>
      <c r="BB42" s="52">
        <v>0</v>
      </c>
      <c r="BC42" s="52">
        <v>0</v>
      </c>
      <c r="BD42" s="52">
        <v>0</v>
      </c>
      <c r="BE42" s="52">
        <v>1</v>
      </c>
      <c r="BF42" s="52">
        <v>0</v>
      </c>
      <c r="BG42" s="52">
        <v>1</v>
      </c>
      <c r="BH42" s="52">
        <v>1</v>
      </c>
      <c r="BI42" s="52">
        <v>0</v>
      </c>
      <c r="BJ42" s="52">
        <v>0</v>
      </c>
      <c r="BK42" s="52">
        <v>0</v>
      </c>
      <c r="BL42" s="52">
        <v>1</v>
      </c>
      <c r="BM42" s="52">
        <v>1</v>
      </c>
      <c r="BN42" s="52">
        <v>0</v>
      </c>
      <c r="BO42" s="52">
        <v>0</v>
      </c>
      <c r="BP42" s="52">
        <v>0</v>
      </c>
      <c r="BQ42" s="52">
        <v>1</v>
      </c>
      <c r="BR42" s="52">
        <v>0</v>
      </c>
      <c r="BS42" s="52">
        <v>0</v>
      </c>
      <c r="BT42" s="52">
        <v>1</v>
      </c>
      <c r="BU42" s="52">
        <v>2</v>
      </c>
      <c r="BV42" s="52">
        <v>0</v>
      </c>
    </row>
    <row r="43" spans="1:74" s="52" customFormat="1" x14ac:dyDescent="0.15">
      <c r="A43" s="52">
        <v>272116</v>
      </c>
      <c r="B43" s="52" t="s">
        <v>201</v>
      </c>
      <c r="C43" s="52" t="s">
        <v>494</v>
      </c>
      <c r="D43" s="52">
        <v>2</v>
      </c>
      <c r="E43" s="52">
        <v>0.70917459999999999</v>
      </c>
      <c r="F43" s="52">
        <v>8.3499580000000009</v>
      </c>
      <c r="G43" s="52">
        <v>0</v>
      </c>
      <c r="H43" s="52">
        <v>0</v>
      </c>
      <c r="I43" s="52">
        <v>0</v>
      </c>
      <c r="J43" s="52">
        <v>0</v>
      </c>
      <c r="K43" s="52">
        <v>2</v>
      </c>
      <c r="L43" s="52">
        <v>0</v>
      </c>
      <c r="M43" s="52">
        <v>0</v>
      </c>
      <c r="N43" s="52">
        <v>0</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1</v>
      </c>
      <c r="BD43" s="52">
        <v>0</v>
      </c>
      <c r="BE43" s="52">
        <v>0</v>
      </c>
      <c r="BF43" s="52">
        <v>0</v>
      </c>
      <c r="BG43" s="52">
        <v>2</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494</v>
      </c>
      <c r="D44" s="52">
        <v>6</v>
      </c>
      <c r="E44" s="52">
        <v>2.247671</v>
      </c>
      <c r="F44" s="52">
        <v>26.464510000000001</v>
      </c>
      <c r="G44" s="52">
        <v>0</v>
      </c>
      <c r="H44" s="52">
        <v>0</v>
      </c>
      <c r="I44" s="52">
        <v>0</v>
      </c>
      <c r="J44" s="52">
        <v>2</v>
      </c>
      <c r="K44" s="52">
        <v>1</v>
      </c>
      <c r="L44" s="52">
        <v>0</v>
      </c>
      <c r="M44" s="52">
        <v>1</v>
      </c>
      <c r="N44" s="52">
        <v>2</v>
      </c>
      <c r="O44" s="52">
        <v>0</v>
      </c>
      <c r="P44" s="52">
        <v>3</v>
      </c>
      <c r="Q44" s="52">
        <v>3</v>
      </c>
      <c r="R44" s="52">
        <v>0</v>
      </c>
      <c r="S44" s="52">
        <v>1</v>
      </c>
      <c r="T44" s="52">
        <v>0</v>
      </c>
      <c r="U44" s="52">
        <v>5</v>
      </c>
      <c r="V44" s="52">
        <v>0</v>
      </c>
      <c r="W44" s="52">
        <v>5</v>
      </c>
      <c r="X44" s="52">
        <v>0</v>
      </c>
      <c r="Y44" s="52">
        <v>1</v>
      </c>
      <c r="Z44" s="52">
        <v>3</v>
      </c>
      <c r="AA44" s="52">
        <v>1</v>
      </c>
      <c r="AB44" s="52">
        <v>0</v>
      </c>
      <c r="AC44" s="52">
        <v>6</v>
      </c>
      <c r="AD44" s="52">
        <v>0</v>
      </c>
      <c r="AE44" s="52">
        <v>0</v>
      </c>
      <c r="AF44" s="52">
        <v>0</v>
      </c>
      <c r="AG44" s="52">
        <v>0</v>
      </c>
      <c r="AH44" s="52">
        <v>0</v>
      </c>
      <c r="AI44" s="52">
        <v>0</v>
      </c>
      <c r="AJ44" s="52">
        <v>6</v>
      </c>
      <c r="AK44" s="52">
        <v>0</v>
      </c>
      <c r="AL44" s="52">
        <v>0</v>
      </c>
      <c r="AM44" s="52">
        <v>0</v>
      </c>
      <c r="AN44" s="52">
        <v>0</v>
      </c>
      <c r="AO44" s="52">
        <v>0</v>
      </c>
      <c r="AP44" s="52">
        <v>0</v>
      </c>
      <c r="AQ44" s="52">
        <v>2</v>
      </c>
      <c r="AR44" s="52">
        <v>0</v>
      </c>
      <c r="AS44" s="52">
        <v>0</v>
      </c>
      <c r="AT44" s="52">
        <v>0</v>
      </c>
      <c r="AU44" s="52">
        <v>0</v>
      </c>
      <c r="AV44" s="52">
        <v>2</v>
      </c>
      <c r="AW44" s="52">
        <v>0</v>
      </c>
      <c r="AX44" s="52">
        <v>0</v>
      </c>
      <c r="AY44" s="52">
        <v>0</v>
      </c>
      <c r="AZ44" s="52">
        <v>0</v>
      </c>
      <c r="BA44" s="52">
        <v>1</v>
      </c>
      <c r="BB44" s="52">
        <v>1</v>
      </c>
      <c r="BC44" s="52">
        <v>0</v>
      </c>
      <c r="BD44" s="52">
        <v>2</v>
      </c>
      <c r="BE44" s="52">
        <v>1</v>
      </c>
      <c r="BF44" s="52">
        <v>0</v>
      </c>
      <c r="BG44" s="52">
        <v>0</v>
      </c>
      <c r="BH44" s="52">
        <v>1</v>
      </c>
      <c r="BI44" s="52">
        <v>1</v>
      </c>
      <c r="BJ44" s="52">
        <v>1</v>
      </c>
      <c r="BK44" s="52">
        <v>0</v>
      </c>
      <c r="BL44" s="52">
        <v>1</v>
      </c>
      <c r="BM44" s="52">
        <v>6</v>
      </c>
      <c r="BN44" s="52">
        <v>2</v>
      </c>
      <c r="BO44" s="52">
        <v>0</v>
      </c>
      <c r="BP44" s="52">
        <v>1</v>
      </c>
      <c r="BQ44" s="52">
        <v>0</v>
      </c>
      <c r="BR44" s="52">
        <v>0</v>
      </c>
      <c r="BS44" s="52">
        <v>0</v>
      </c>
      <c r="BT44" s="52">
        <v>1</v>
      </c>
      <c r="BU44" s="52">
        <v>4</v>
      </c>
      <c r="BV44" s="52">
        <v>1</v>
      </c>
    </row>
    <row r="45" spans="1:74" s="52" customFormat="1" x14ac:dyDescent="0.15">
      <c r="A45" s="52">
        <v>272132</v>
      </c>
      <c r="B45" s="52" t="s">
        <v>203</v>
      </c>
      <c r="C45" s="52" t="s">
        <v>494</v>
      </c>
      <c r="D45" s="52">
        <v>2</v>
      </c>
      <c r="E45" s="52">
        <v>1.9860580000000001</v>
      </c>
      <c r="F45" s="52">
        <v>23.384229999999999</v>
      </c>
      <c r="G45" s="52">
        <v>0</v>
      </c>
      <c r="H45" s="52">
        <v>0</v>
      </c>
      <c r="I45" s="52">
        <v>0</v>
      </c>
      <c r="J45" s="52">
        <v>0</v>
      </c>
      <c r="K45" s="52">
        <v>1</v>
      </c>
      <c r="L45" s="52">
        <v>1</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1</v>
      </c>
      <c r="AZ45" s="52">
        <v>0</v>
      </c>
      <c r="BA45" s="52">
        <v>0</v>
      </c>
      <c r="BB45" s="52">
        <v>1</v>
      </c>
      <c r="BC45" s="52">
        <v>0</v>
      </c>
      <c r="BD45" s="52">
        <v>1</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494</v>
      </c>
      <c r="D46" s="52">
        <v>3</v>
      </c>
      <c r="E46" s="52">
        <v>2.6810130000000001</v>
      </c>
      <c r="F46" s="52">
        <v>31.566770000000002</v>
      </c>
      <c r="G46" s="52">
        <v>0</v>
      </c>
      <c r="H46" s="52">
        <v>0</v>
      </c>
      <c r="I46" s="52">
        <v>1</v>
      </c>
      <c r="J46" s="52">
        <v>0</v>
      </c>
      <c r="K46" s="52">
        <v>1</v>
      </c>
      <c r="L46" s="52">
        <v>1</v>
      </c>
      <c r="M46" s="52">
        <v>0</v>
      </c>
      <c r="N46" s="52">
        <v>0</v>
      </c>
      <c r="O46" s="52">
        <v>0</v>
      </c>
      <c r="P46" s="52">
        <v>3</v>
      </c>
      <c r="Q46" s="52">
        <v>0</v>
      </c>
      <c r="R46" s="52">
        <v>0</v>
      </c>
      <c r="S46" s="52">
        <v>0</v>
      </c>
      <c r="T46" s="52">
        <v>0</v>
      </c>
      <c r="U46" s="52">
        <v>3</v>
      </c>
      <c r="V46" s="52">
        <v>0</v>
      </c>
      <c r="W46" s="52">
        <v>3</v>
      </c>
      <c r="X46" s="52">
        <v>0</v>
      </c>
      <c r="Y46" s="52">
        <v>0</v>
      </c>
      <c r="Z46" s="52">
        <v>1</v>
      </c>
      <c r="AA46" s="52">
        <v>2</v>
      </c>
      <c r="AB46" s="52">
        <v>0</v>
      </c>
      <c r="AC46" s="52">
        <v>2</v>
      </c>
      <c r="AD46" s="52">
        <v>0</v>
      </c>
      <c r="AE46" s="52">
        <v>0</v>
      </c>
      <c r="AF46" s="52">
        <v>1</v>
      </c>
      <c r="AG46" s="52">
        <v>0</v>
      </c>
      <c r="AH46" s="52">
        <v>0</v>
      </c>
      <c r="AI46" s="52">
        <v>0</v>
      </c>
      <c r="AJ46" s="52">
        <v>2</v>
      </c>
      <c r="AK46" s="52">
        <v>0</v>
      </c>
      <c r="AL46" s="52">
        <v>0</v>
      </c>
      <c r="AM46" s="52">
        <v>0</v>
      </c>
      <c r="AN46" s="52">
        <v>0</v>
      </c>
      <c r="AO46" s="52">
        <v>1</v>
      </c>
      <c r="AP46" s="52">
        <v>0</v>
      </c>
      <c r="AQ46" s="52">
        <v>0</v>
      </c>
      <c r="AR46" s="52">
        <v>0</v>
      </c>
      <c r="AS46" s="52">
        <v>0</v>
      </c>
      <c r="AT46" s="52">
        <v>0</v>
      </c>
      <c r="AU46" s="52">
        <v>0</v>
      </c>
      <c r="AV46" s="52">
        <v>0</v>
      </c>
      <c r="AW46" s="52">
        <v>1</v>
      </c>
      <c r="AX46" s="52">
        <v>0</v>
      </c>
      <c r="AY46" s="52">
        <v>0</v>
      </c>
      <c r="AZ46" s="52">
        <v>0</v>
      </c>
      <c r="BA46" s="52">
        <v>1</v>
      </c>
      <c r="BB46" s="52">
        <v>0</v>
      </c>
      <c r="BC46" s="52">
        <v>1</v>
      </c>
      <c r="BD46" s="52">
        <v>0</v>
      </c>
      <c r="BE46" s="52">
        <v>0</v>
      </c>
      <c r="BF46" s="52">
        <v>0</v>
      </c>
      <c r="BG46" s="52">
        <v>2</v>
      </c>
      <c r="BH46" s="52">
        <v>0</v>
      </c>
      <c r="BI46" s="52">
        <v>1</v>
      </c>
      <c r="BJ46" s="52">
        <v>0</v>
      </c>
      <c r="BK46" s="52">
        <v>0</v>
      </c>
      <c r="BL46" s="52">
        <v>0</v>
      </c>
      <c r="BM46" s="52">
        <v>3</v>
      </c>
      <c r="BN46" s="52">
        <v>1</v>
      </c>
      <c r="BO46" s="52">
        <v>0</v>
      </c>
      <c r="BP46" s="52">
        <v>0</v>
      </c>
      <c r="BQ46" s="52">
        <v>0</v>
      </c>
      <c r="BR46" s="52">
        <v>0</v>
      </c>
      <c r="BS46" s="52">
        <v>0</v>
      </c>
      <c r="BT46" s="52">
        <v>2</v>
      </c>
      <c r="BU46" s="52">
        <v>0</v>
      </c>
      <c r="BV46" s="52">
        <v>1</v>
      </c>
    </row>
    <row r="47" spans="1:74" s="52" customFormat="1" x14ac:dyDescent="0.15">
      <c r="A47" s="52">
        <v>272159</v>
      </c>
      <c r="B47" s="52" t="s">
        <v>204</v>
      </c>
      <c r="C47" s="52" t="s">
        <v>494</v>
      </c>
      <c r="D47" s="52">
        <v>4</v>
      </c>
      <c r="E47" s="52">
        <v>1.713179</v>
      </c>
      <c r="F47" s="52">
        <v>20.171309999999998</v>
      </c>
      <c r="G47" s="52">
        <v>0</v>
      </c>
      <c r="H47" s="52">
        <v>0</v>
      </c>
      <c r="I47" s="52">
        <v>1</v>
      </c>
      <c r="J47" s="52">
        <v>1</v>
      </c>
      <c r="K47" s="52">
        <v>1</v>
      </c>
      <c r="L47" s="52">
        <v>0</v>
      </c>
      <c r="M47" s="52">
        <v>1</v>
      </c>
      <c r="N47" s="52">
        <v>0</v>
      </c>
      <c r="O47" s="52">
        <v>0</v>
      </c>
      <c r="P47" s="52">
        <v>3</v>
      </c>
      <c r="Q47" s="52">
        <v>1</v>
      </c>
      <c r="R47" s="52">
        <v>0</v>
      </c>
      <c r="S47" s="52">
        <v>1</v>
      </c>
      <c r="T47" s="52">
        <v>1</v>
      </c>
      <c r="U47" s="52">
        <v>2</v>
      </c>
      <c r="V47" s="52">
        <v>0</v>
      </c>
      <c r="W47" s="52">
        <v>2</v>
      </c>
      <c r="X47" s="52">
        <v>1</v>
      </c>
      <c r="Y47" s="52">
        <v>0</v>
      </c>
      <c r="Z47" s="52">
        <v>1</v>
      </c>
      <c r="AA47" s="52">
        <v>0</v>
      </c>
      <c r="AB47" s="52">
        <v>0</v>
      </c>
      <c r="AC47" s="52">
        <v>4</v>
      </c>
      <c r="AD47" s="52">
        <v>0</v>
      </c>
      <c r="AE47" s="52">
        <v>0</v>
      </c>
      <c r="AF47" s="52">
        <v>0</v>
      </c>
      <c r="AG47" s="52">
        <v>0</v>
      </c>
      <c r="AH47" s="52">
        <v>0</v>
      </c>
      <c r="AI47" s="52">
        <v>0</v>
      </c>
      <c r="AJ47" s="52">
        <v>3</v>
      </c>
      <c r="AK47" s="52">
        <v>0</v>
      </c>
      <c r="AL47" s="52">
        <v>0</v>
      </c>
      <c r="AM47" s="52">
        <v>0</v>
      </c>
      <c r="AN47" s="52">
        <v>0</v>
      </c>
      <c r="AO47" s="52">
        <v>1</v>
      </c>
      <c r="AP47" s="52">
        <v>0</v>
      </c>
      <c r="AQ47" s="52">
        <v>0</v>
      </c>
      <c r="AR47" s="52">
        <v>0</v>
      </c>
      <c r="AS47" s="52">
        <v>0</v>
      </c>
      <c r="AT47" s="52">
        <v>1</v>
      </c>
      <c r="AU47" s="52">
        <v>0</v>
      </c>
      <c r="AV47" s="52">
        <v>1</v>
      </c>
      <c r="AW47" s="52">
        <v>0</v>
      </c>
      <c r="AX47" s="52">
        <v>0</v>
      </c>
      <c r="AY47" s="52">
        <v>0</v>
      </c>
      <c r="AZ47" s="52">
        <v>0</v>
      </c>
      <c r="BA47" s="52">
        <v>0</v>
      </c>
      <c r="BB47" s="52">
        <v>1</v>
      </c>
      <c r="BC47" s="52">
        <v>1</v>
      </c>
      <c r="BD47" s="52">
        <v>1</v>
      </c>
      <c r="BE47" s="52">
        <v>0</v>
      </c>
      <c r="BF47" s="52">
        <v>0</v>
      </c>
      <c r="BG47" s="52">
        <v>0</v>
      </c>
      <c r="BH47" s="52">
        <v>2</v>
      </c>
      <c r="BI47" s="52">
        <v>1</v>
      </c>
      <c r="BJ47" s="52">
        <v>0</v>
      </c>
      <c r="BK47" s="52">
        <v>0</v>
      </c>
      <c r="BL47" s="52">
        <v>4</v>
      </c>
      <c r="BM47" s="52">
        <v>2</v>
      </c>
      <c r="BN47" s="52">
        <v>0</v>
      </c>
      <c r="BO47" s="52">
        <v>1</v>
      </c>
      <c r="BP47" s="52">
        <v>0</v>
      </c>
      <c r="BQ47" s="52">
        <v>0</v>
      </c>
      <c r="BR47" s="52">
        <v>0</v>
      </c>
      <c r="BS47" s="52">
        <v>0</v>
      </c>
      <c r="BT47" s="52">
        <v>1</v>
      </c>
      <c r="BU47" s="52">
        <v>3</v>
      </c>
      <c r="BV47" s="52">
        <v>0</v>
      </c>
    </row>
    <row r="48" spans="1:74" s="52" customFormat="1" x14ac:dyDescent="0.15">
      <c r="A48" s="52">
        <v>272175</v>
      </c>
      <c r="B48" s="52" t="s">
        <v>206</v>
      </c>
      <c r="C48" s="52" t="s">
        <v>494</v>
      </c>
      <c r="D48" s="52">
        <v>1</v>
      </c>
      <c r="E48" s="52">
        <v>0.83111009999999996</v>
      </c>
      <c r="F48" s="52">
        <v>9.7856509999999997</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272183</v>
      </c>
      <c r="B49" s="52" t="s">
        <v>207</v>
      </c>
      <c r="C49" s="52" t="s">
        <v>494</v>
      </c>
      <c r="D49" s="52">
        <v>1</v>
      </c>
      <c r="E49" s="52">
        <v>0.82809560000000004</v>
      </c>
      <c r="F49" s="52">
        <v>9.7501580000000008</v>
      </c>
      <c r="G49" s="52">
        <v>1</v>
      </c>
      <c r="H49" s="52">
        <v>0</v>
      </c>
      <c r="I49" s="52">
        <v>0</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1</v>
      </c>
      <c r="E50" s="52">
        <v>0.53746099999999997</v>
      </c>
      <c r="F50" s="52">
        <v>6.3281700000000001</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272205</v>
      </c>
      <c r="B51" s="52" t="s">
        <v>208</v>
      </c>
      <c r="C51" s="52" t="s">
        <v>494</v>
      </c>
      <c r="D51" s="52">
        <v>1</v>
      </c>
      <c r="E51" s="52">
        <v>0.72271039999999998</v>
      </c>
      <c r="F51" s="52">
        <v>8.5093329999999998</v>
      </c>
      <c r="G51" s="52">
        <v>0</v>
      </c>
      <c r="H51" s="52">
        <v>0</v>
      </c>
      <c r="I51" s="52">
        <v>0</v>
      </c>
      <c r="J51" s="52">
        <v>0</v>
      </c>
      <c r="K51" s="52">
        <v>0</v>
      </c>
      <c r="L51" s="52">
        <v>0</v>
      </c>
      <c r="M51" s="52">
        <v>1</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1</v>
      </c>
      <c r="AX51" s="52">
        <v>0</v>
      </c>
      <c r="AY51" s="52">
        <v>0</v>
      </c>
      <c r="AZ51" s="52">
        <v>0</v>
      </c>
      <c r="BA51" s="52">
        <v>0</v>
      </c>
      <c r="BB51" s="52">
        <v>0</v>
      </c>
      <c r="BC51" s="52">
        <v>0</v>
      </c>
      <c r="BD51" s="52">
        <v>0</v>
      </c>
      <c r="BE51" s="52">
        <v>0</v>
      </c>
      <c r="BF51" s="52">
        <v>0</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272213</v>
      </c>
      <c r="B52" s="52" t="s">
        <v>301</v>
      </c>
      <c r="C52" s="52" t="s">
        <v>494</v>
      </c>
      <c r="D52" s="52">
        <v>1</v>
      </c>
      <c r="E52" s="52">
        <v>1.4382490000000001</v>
      </c>
      <c r="F52" s="52">
        <v>16.93422</v>
      </c>
      <c r="G52" s="52">
        <v>0</v>
      </c>
      <c r="H52" s="52">
        <v>0</v>
      </c>
      <c r="I52" s="52">
        <v>0</v>
      </c>
      <c r="J52" s="52">
        <v>0</v>
      </c>
      <c r="K52" s="52">
        <v>0</v>
      </c>
      <c r="L52" s="52">
        <v>1</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1</v>
      </c>
      <c r="AX52" s="52">
        <v>0</v>
      </c>
      <c r="AY52" s="52">
        <v>0</v>
      </c>
      <c r="AZ52" s="52">
        <v>0</v>
      </c>
      <c r="BA52" s="52">
        <v>0</v>
      </c>
      <c r="BB52" s="52">
        <v>0</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494</v>
      </c>
      <c r="D53" s="52">
        <v>1</v>
      </c>
      <c r="E53" s="52">
        <v>1.164755</v>
      </c>
      <c r="F53" s="52">
        <v>13.714040000000001</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494</v>
      </c>
      <c r="D54" s="52">
        <v>1</v>
      </c>
      <c r="E54" s="52">
        <v>1.727862</v>
      </c>
      <c r="F54" s="52">
        <v>20.344180000000001</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1</v>
      </c>
      <c r="AW54" s="52">
        <v>0</v>
      </c>
      <c r="AX54" s="52">
        <v>0</v>
      </c>
      <c r="AY54" s="52">
        <v>0</v>
      </c>
      <c r="AZ54" s="52">
        <v>0</v>
      </c>
      <c r="BA54" s="52">
        <v>0</v>
      </c>
      <c r="BB54" s="52">
        <v>0</v>
      </c>
      <c r="BC54" s="52">
        <v>0</v>
      </c>
      <c r="BD54" s="52">
        <v>0</v>
      </c>
      <c r="BE54" s="52">
        <v>0</v>
      </c>
      <c r="BF54" s="52">
        <v>0</v>
      </c>
      <c r="BG54" s="52">
        <v>0</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494</v>
      </c>
      <c r="D55" s="52">
        <v>1</v>
      </c>
      <c r="E55" s="52">
        <v>1.5404519999999999</v>
      </c>
      <c r="F55" s="52">
        <v>18.13758</v>
      </c>
      <c r="G55" s="52">
        <v>0</v>
      </c>
      <c r="H55" s="52">
        <v>0</v>
      </c>
      <c r="I55" s="52">
        <v>1</v>
      </c>
      <c r="J55" s="52">
        <v>0</v>
      </c>
      <c r="K55" s="52">
        <v>0</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0</v>
      </c>
      <c r="BC55" s="52">
        <v>1</v>
      </c>
      <c r="BD55" s="52">
        <v>0</v>
      </c>
      <c r="BE55" s="52">
        <v>0</v>
      </c>
      <c r="BF55" s="52">
        <v>0</v>
      </c>
      <c r="BG55" s="52">
        <v>0</v>
      </c>
      <c r="BH55" s="52">
        <v>0</v>
      </c>
      <c r="BI55" s="52">
        <v>0</v>
      </c>
      <c r="BJ55" s="52">
        <v>0</v>
      </c>
      <c r="BK55" s="52">
        <v>1</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494</v>
      </c>
      <c r="D56" s="52">
        <v>5</v>
      </c>
      <c r="E56" s="52">
        <v>1.0199560000000001</v>
      </c>
      <c r="F56" s="52">
        <v>12.00916</v>
      </c>
      <c r="G56" s="52">
        <v>0</v>
      </c>
      <c r="H56" s="52">
        <v>1</v>
      </c>
      <c r="I56" s="52">
        <v>0</v>
      </c>
      <c r="J56" s="52">
        <v>1</v>
      </c>
      <c r="K56" s="52">
        <v>2</v>
      </c>
      <c r="L56" s="52">
        <v>0</v>
      </c>
      <c r="M56" s="52">
        <v>1</v>
      </c>
      <c r="N56" s="52">
        <v>0</v>
      </c>
      <c r="O56" s="52">
        <v>0</v>
      </c>
      <c r="P56" s="52">
        <v>3</v>
      </c>
      <c r="Q56" s="52">
        <v>2</v>
      </c>
      <c r="R56" s="52">
        <v>0</v>
      </c>
      <c r="S56" s="52">
        <v>0</v>
      </c>
      <c r="T56" s="52">
        <v>3</v>
      </c>
      <c r="U56" s="52">
        <v>2</v>
      </c>
      <c r="V56" s="52">
        <v>0</v>
      </c>
      <c r="W56" s="52">
        <v>2</v>
      </c>
      <c r="X56" s="52">
        <v>0</v>
      </c>
      <c r="Y56" s="52">
        <v>1</v>
      </c>
      <c r="Z56" s="52">
        <v>1</v>
      </c>
      <c r="AA56" s="52">
        <v>0</v>
      </c>
      <c r="AB56" s="52">
        <v>0</v>
      </c>
      <c r="AC56" s="52">
        <v>2</v>
      </c>
      <c r="AD56" s="52">
        <v>1</v>
      </c>
      <c r="AE56" s="52">
        <v>1</v>
      </c>
      <c r="AF56" s="52">
        <v>0</v>
      </c>
      <c r="AG56" s="52">
        <v>0</v>
      </c>
      <c r="AH56" s="52">
        <v>1</v>
      </c>
      <c r="AI56" s="52">
        <v>0</v>
      </c>
      <c r="AJ56" s="52">
        <v>1</v>
      </c>
      <c r="AK56" s="52">
        <v>0</v>
      </c>
      <c r="AL56" s="52">
        <v>2</v>
      </c>
      <c r="AM56" s="52">
        <v>1</v>
      </c>
      <c r="AN56" s="52">
        <v>1</v>
      </c>
      <c r="AO56" s="52">
        <v>0</v>
      </c>
      <c r="AP56" s="52">
        <v>0</v>
      </c>
      <c r="AQ56" s="52">
        <v>0</v>
      </c>
      <c r="AR56" s="52">
        <v>0</v>
      </c>
      <c r="AS56" s="52">
        <v>2</v>
      </c>
      <c r="AT56" s="52">
        <v>0</v>
      </c>
      <c r="AU56" s="52">
        <v>0</v>
      </c>
      <c r="AV56" s="52">
        <v>0</v>
      </c>
      <c r="AW56" s="52">
        <v>1</v>
      </c>
      <c r="AX56" s="52">
        <v>0</v>
      </c>
      <c r="AY56" s="52">
        <v>0</v>
      </c>
      <c r="AZ56" s="52">
        <v>0</v>
      </c>
      <c r="BA56" s="52">
        <v>0</v>
      </c>
      <c r="BB56" s="52">
        <v>0</v>
      </c>
      <c r="BC56" s="52">
        <v>2</v>
      </c>
      <c r="BD56" s="52">
        <v>2</v>
      </c>
      <c r="BE56" s="52">
        <v>2</v>
      </c>
      <c r="BF56" s="52">
        <v>1</v>
      </c>
      <c r="BG56" s="52">
        <v>0</v>
      </c>
      <c r="BH56" s="52">
        <v>0</v>
      </c>
      <c r="BI56" s="52">
        <v>0</v>
      </c>
      <c r="BJ56" s="52">
        <v>0</v>
      </c>
      <c r="BK56" s="52">
        <v>0</v>
      </c>
      <c r="BL56" s="52">
        <v>1</v>
      </c>
      <c r="BM56" s="52">
        <v>4</v>
      </c>
      <c r="BN56" s="52">
        <v>0</v>
      </c>
      <c r="BO56" s="52">
        <v>0</v>
      </c>
      <c r="BP56" s="52">
        <v>1</v>
      </c>
      <c r="BQ56" s="52">
        <v>0</v>
      </c>
      <c r="BR56" s="52">
        <v>0</v>
      </c>
      <c r="BS56" s="52">
        <v>0</v>
      </c>
      <c r="BT56" s="52">
        <v>1</v>
      </c>
      <c r="BU56" s="52">
        <v>3</v>
      </c>
      <c r="BV56" s="52">
        <v>1</v>
      </c>
    </row>
    <row r="57" spans="1:74" s="52" customFormat="1" x14ac:dyDescent="0.15">
      <c r="A57" s="52">
        <v>272281</v>
      </c>
      <c r="B57" s="52" t="s">
        <v>214</v>
      </c>
      <c r="C57" s="52" t="s">
        <v>494</v>
      </c>
      <c r="D57" s="52">
        <v>1</v>
      </c>
      <c r="E57" s="52">
        <v>1.6072</v>
      </c>
      <c r="F57" s="52">
        <v>18.923490000000001</v>
      </c>
      <c r="G57" s="52">
        <v>0</v>
      </c>
      <c r="H57" s="52">
        <v>0</v>
      </c>
      <c r="I57" s="52">
        <v>0</v>
      </c>
      <c r="J57" s="52">
        <v>0</v>
      </c>
      <c r="K57" s="52">
        <v>0</v>
      </c>
      <c r="L57" s="52">
        <v>1</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1</v>
      </c>
      <c r="AZ57" s="52">
        <v>0</v>
      </c>
      <c r="BA57" s="52">
        <v>0</v>
      </c>
      <c r="BB57" s="52">
        <v>0</v>
      </c>
      <c r="BC57" s="52">
        <v>0</v>
      </c>
      <c r="BD57" s="52">
        <v>0</v>
      </c>
      <c r="BE57" s="52">
        <v>0</v>
      </c>
      <c r="BF57" s="52">
        <v>1</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272299</v>
      </c>
      <c r="B58" s="52" t="s">
        <v>215</v>
      </c>
      <c r="C58" s="52" t="s">
        <v>494</v>
      </c>
      <c r="D58" s="52">
        <v>1</v>
      </c>
      <c r="E58" s="52">
        <v>1.7920499999999999</v>
      </c>
      <c r="F58" s="52">
        <v>21.09995</v>
      </c>
      <c r="G58" s="52">
        <v>0</v>
      </c>
      <c r="H58" s="52">
        <v>1</v>
      </c>
      <c r="I58" s="52">
        <v>0</v>
      </c>
      <c r="J58" s="52">
        <v>0</v>
      </c>
      <c r="K58" s="52">
        <v>0</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1</v>
      </c>
      <c r="AR58" s="52">
        <v>0</v>
      </c>
      <c r="AS58" s="52">
        <v>0</v>
      </c>
      <c r="AT58" s="52">
        <v>0</v>
      </c>
      <c r="AU58" s="52">
        <v>0</v>
      </c>
      <c r="AV58" s="52">
        <v>0</v>
      </c>
      <c r="AW58" s="52">
        <v>0</v>
      </c>
      <c r="AX58" s="52">
        <v>0</v>
      </c>
      <c r="AY58" s="52">
        <v>0</v>
      </c>
      <c r="AZ58" s="52">
        <v>0</v>
      </c>
      <c r="BA58" s="52">
        <v>0</v>
      </c>
      <c r="BB58" s="52">
        <v>0</v>
      </c>
      <c r="BC58" s="52">
        <v>0</v>
      </c>
      <c r="BD58" s="52">
        <v>0</v>
      </c>
      <c r="BE58" s="52">
        <v>1</v>
      </c>
      <c r="BF58" s="52">
        <v>0</v>
      </c>
      <c r="BG58" s="52">
        <v>0</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273414</v>
      </c>
      <c r="B59" s="52" t="s">
        <v>320</v>
      </c>
      <c r="C59" s="52" t="s">
        <v>494</v>
      </c>
      <c r="D59" s="52">
        <v>1</v>
      </c>
      <c r="E59" s="52">
        <v>5.825469</v>
      </c>
      <c r="F59" s="52">
        <v>68.590199999999996</v>
      </c>
      <c r="G59" s="52">
        <v>0</v>
      </c>
      <c r="H59" s="52">
        <v>0</v>
      </c>
      <c r="I59" s="52">
        <v>0</v>
      </c>
      <c r="J59" s="52">
        <v>1</v>
      </c>
      <c r="K59" s="52">
        <v>0</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0</v>
      </c>
      <c r="BA59" s="52">
        <v>1</v>
      </c>
      <c r="BB59" s="52">
        <v>0</v>
      </c>
      <c r="BC59" s="52">
        <v>0</v>
      </c>
      <c r="BD59" s="52">
        <v>0</v>
      </c>
      <c r="BE59" s="52">
        <v>0</v>
      </c>
      <c r="BF59" s="52">
        <v>0</v>
      </c>
      <c r="BG59" s="52">
        <v>0</v>
      </c>
      <c r="BH59" s="52">
        <v>0</v>
      </c>
      <c r="BI59" s="52">
        <v>0</v>
      </c>
      <c r="BJ59" s="52">
        <v>1</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273619</v>
      </c>
      <c r="B60" s="52" t="s">
        <v>219</v>
      </c>
      <c r="C60" s="52" t="s">
        <v>494</v>
      </c>
      <c r="D60" s="52">
        <v>3</v>
      </c>
      <c r="E60" s="52">
        <v>6.8535399999999997</v>
      </c>
      <c r="F60" s="52">
        <v>80.694909999999993</v>
      </c>
      <c r="G60" s="52">
        <v>0</v>
      </c>
      <c r="H60" s="52">
        <v>0</v>
      </c>
      <c r="I60" s="52">
        <v>0</v>
      </c>
      <c r="J60" s="52">
        <v>0</v>
      </c>
      <c r="K60" s="52">
        <v>0</v>
      </c>
      <c r="L60" s="52">
        <v>1</v>
      </c>
      <c r="M60" s="52">
        <v>1</v>
      </c>
      <c r="N60" s="52">
        <v>1</v>
      </c>
      <c r="O60" s="52">
        <v>0</v>
      </c>
      <c r="P60" s="52">
        <v>3</v>
      </c>
      <c r="Q60" s="52">
        <v>0</v>
      </c>
      <c r="R60" s="52">
        <v>0</v>
      </c>
      <c r="S60" s="52">
        <v>1</v>
      </c>
      <c r="T60" s="52">
        <v>0</v>
      </c>
      <c r="U60" s="52">
        <v>2</v>
      </c>
      <c r="V60" s="52">
        <v>0</v>
      </c>
      <c r="W60" s="52">
        <v>2</v>
      </c>
      <c r="X60" s="52">
        <v>0</v>
      </c>
      <c r="Y60" s="52">
        <v>0</v>
      </c>
      <c r="Z60" s="52">
        <v>2</v>
      </c>
      <c r="AA60" s="52">
        <v>0</v>
      </c>
      <c r="AB60" s="52">
        <v>0</v>
      </c>
      <c r="AC60" s="52">
        <v>0</v>
      </c>
      <c r="AD60" s="52">
        <v>0</v>
      </c>
      <c r="AE60" s="52">
        <v>0</v>
      </c>
      <c r="AF60" s="52">
        <v>1</v>
      </c>
      <c r="AG60" s="52">
        <v>1</v>
      </c>
      <c r="AH60" s="52">
        <v>1</v>
      </c>
      <c r="AI60" s="52">
        <v>0</v>
      </c>
      <c r="AJ60" s="52">
        <v>1</v>
      </c>
      <c r="AK60" s="52">
        <v>0</v>
      </c>
      <c r="AL60" s="52">
        <v>0</v>
      </c>
      <c r="AM60" s="52">
        <v>0</v>
      </c>
      <c r="AN60" s="52">
        <v>0</v>
      </c>
      <c r="AO60" s="52">
        <v>2</v>
      </c>
      <c r="AP60" s="52">
        <v>0</v>
      </c>
      <c r="AQ60" s="52">
        <v>0</v>
      </c>
      <c r="AR60" s="52">
        <v>0</v>
      </c>
      <c r="AS60" s="52">
        <v>0</v>
      </c>
      <c r="AT60" s="52">
        <v>0</v>
      </c>
      <c r="AU60" s="52">
        <v>0</v>
      </c>
      <c r="AV60" s="52">
        <v>1</v>
      </c>
      <c r="AW60" s="52">
        <v>0</v>
      </c>
      <c r="AX60" s="52">
        <v>2</v>
      </c>
      <c r="AY60" s="52">
        <v>0</v>
      </c>
      <c r="AZ60" s="52">
        <v>0</v>
      </c>
      <c r="BA60" s="52">
        <v>0</v>
      </c>
      <c r="BB60" s="52">
        <v>0</v>
      </c>
      <c r="BC60" s="52">
        <v>0</v>
      </c>
      <c r="BD60" s="52">
        <v>0</v>
      </c>
      <c r="BE60" s="52">
        <v>1</v>
      </c>
      <c r="BF60" s="52">
        <v>1</v>
      </c>
      <c r="BG60" s="52">
        <v>1</v>
      </c>
      <c r="BH60" s="52">
        <v>0</v>
      </c>
      <c r="BI60" s="52">
        <v>0</v>
      </c>
      <c r="BJ60" s="52">
        <v>0</v>
      </c>
      <c r="BK60" s="52">
        <v>0</v>
      </c>
      <c r="BL60" s="52">
        <v>1</v>
      </c>
      <c r="BM60" s="52">
        <v>3</v>
      </c>
      <c r="BN60" s="52">
        <v>0</v>
      </c>
      <c r="BO60" s="52">
        <v>0</v>
      </c>
      <c r="BP60" s="52">
        <v>0</v>
      </c>
      <c r="BQ60" s="52">
        <v>0</v>
      </c>
      <c r="BR60" s="52">
        <v>0</v>
      </c>
      <c r="BS60" s="52">
        <v>0</v>
      </c>
      <c r="BT60" s="52">
        <v>1</v>
      </c>
      <c r="BU60" s="52">
        <v>1</v>
      </c>
      <c r="BV60" s="52">
        <v>1</v>
      </c>
    </row>
    <row r="61" spans="1:74" s="52" customFormat="1" x14ac:dyDescent="0.15"/>
    <row r="85" spans="1:75" x14ac:dyDescent="0.15">
      <c r="B85" s="52">
        <v>271004</v>
      </c>
      <c r="C85" t="s">
        <v>427</v>
      </c>
      <c r="D85">
        <f>IFERROR(VLOOKUP($B85,$A$8:$BW$70,D$88,FALSE),0)</f>
        <v>45</v>
      </c>
      <c r="E85">
        <f t="shared" ref="E85:BP85" si="0">IFERROR(VLOOKUP($B85,$A$8:$BW$70,E88,FALSE),0)</f>
        <v>1.6577740000000001</v>
      </c>
      <c r="F85">
        <f t="shared" si="0"/>
        <v>19.51895</v>
      </c>
      <c r="G85">
        <f t="shared" si="0"/>
        <v>1</v>
      </c>
      <c r="H85">
        <f t="shared" si="0"/>
        <v>7</v>
      </c>
      <c r="I85">
        <f t="shared" si="0"/>
        <v>6</v>
      </c>
      <c r="J85">
        <f t="shared" si="0"/>
        <v>7</v>
      </c>
      <c r="K85">
        <f t="shared" si="0"/>
        <v>8</v>
      </c>
      <c r="L85">
        <f t="shared" si="0"/>
        <v>6</v>
      </c>
      <c r="M85">
        <f t="shared" si="0"/>
        <v>7</v>
      </c>
      <c r="N85">
        <f t="shared" si="0"/>
        <v>3</v>
      </c>
      <c r="O85">
        <f t="shared" si="0"/>
        <v>0</v>
      </c>
      <c r="P85">
        <f t="shared" si="0"/>
        <v>28</v>
      </c>
      <c r="Q85">
        <f t="shared" si="0"/>
        <v>17</v>
      </c>
      <c r="R85">
        <f t="shared" si="0"/>
        <v>0</v>
      </c>
      <c r="S85">
        <f t="shared" si="0"/>
        <v>0</v>
      </c>
      <c r="T85">
        <f t="shared" si="0"/>
        <v>13</v>
      </c>
      <c r="U85">
        <f t="shared" si="0"/>
        <v>32</v>
      </c>
      <c r="V85">
        <f t="shared" si="0"/>
        <v>1</v>
      </c>
      <c r="W85">
        <f t="shared" si="0"/>
        <v>31</v>
      </c>
      <c r="X85">
        <f t="shared" si="0"/>
        <v>3</v>
      </c>
      <c r="Y85">
        <f t="shared" si="0"/>
        <v>2</v>
      </c>
      <c r="Z85">
        <f t="shared" si="0"/>
        <v>11</v>
      </c>
      <c r="AA85">
        <f t="shared" si="0"/>
        <v>15</v>
      </c>
      <c r="AB85">
        <f t="shared" si="0"/>
        <v>0</v>
      </c>
      <c r="AC85">
        <f t="shared" si="0"/>
        <v>26</v>
      </c>
      <c r="AD85">
        <f t="shared" si="0"/>
        <v>11</v>
      </c>
      <c r="AE85">
        <f t="shared" si="0"/>
        <v>0</v>
      </c>
      <c r="AF85">
        <f t="shared" si="0"/>
        <v>4</v>
      </c>
      <c r="AG85">
        <f t="shared" si="0"/>
        <v>0</v>
      </c>
      <c r="AH85">
        <f t="shared" si="0"/>
        <v>4</v>
      </c>
      <c r="AI85">
        <f t="shared" si="0"/>
        <v>0</v>
      </c>
      <c r="AJ85">
        <f t="shared" si="0"/>
        <v>23</v>
      </c>
      <c r="AK85">
        <f t="shared" si="0"/>
        <v>0</v>
      </c>
      <c r="AL85">
        <f t="shared" si="0"/>
        <v>2</v>
      </c>
      <c r="AM85">
        <f t="shared" si="0"/>
        <v>11</v>
      </c>
      <c r="AN85">
        <f t="shared" si="0"/>
        <v>2</v>
      </c>
      <c r="AO85">
        <f t="shared" si="0"/>
        <v>7</v>
      </c>
      <c r="AP85">
        <f t="shared" si="0"/>
        <v>0</v>
      </c>
      <c r="AQ85">
        <f t="shared" si="0"/>
        <v>8</v>
      </c>
      <c r="AR85">
        <f t="shared" si="0"/>
        <v>4</v>
      </c>
      <c r="AS85">
        <f t="shared" si="0"/>
        <v>0</v>
      </c>
      <c r="AT85">
        <f t="shared" si="0"/>
        <v>3</v>
      </c>
      <c r="AU85">
        <f t="shared" si="0"/>
        <v>0</v>
      </c>
      <c r="AV85">
        <f t="shared" si="0"/>
        <v>2</v>
      </c>
      <c r="AW85">
        <f t="shared" si="0"/>
        <v>4</v>
      </c>
      <c r="AX85">
        <f t="shared" si="0"/>
        <v>9</v>
      </c>
      <c r="AY85">
        <f t="shared" si="0"/>
        <v>2</v>
      </c>
      <c r="AZ85">
        <f t="shared" si="0"/>
        <v>3</v>
      </c>
      <c r="BA85">
        <f t="shared" si="0"/>
        <v>1</v>
      </c>
      <c r="BB85">
        <f t="shared" si="0"/>
        <v>2</v>
      </c>
      <c r="BC85">
        <f t="shared" si="0"/>
        <v>7</v>
      </c>
      <c r="BD85">
        <f t="shared" si="0"/>
        <v>5</v>
      </c>
      <c r="BE85">
        <f t="shared" si="0"/>
        <v>10</v>
      </c>
      <c r="BF85">
        <f t="shared" si="0"/>
        <v>8</v>
      </c>
      <c r="BG85">
        <f t="shared" si="0"/>
        <v>7</v>
      </c>
      <c r="BH85">
        <f t="shared" si="0"/>
        <v>4</v>
      </c>
      <c r="BI85">
        <f t="shared" si="0"/>
        <v>5</v>
      </c>
      <c r="BJ85">
        <f t="shared" si="0"/>
        <v>5</v>
      </c>
      <c r="BK85">
        <f t="shared" si="0"/>
        <v>1</v>
      </c>
      <c r="BL85">
        <f t="shared" si="0"/>
        <v>5</v>
      </c>
      <c r="BM85">
        <f t="shared" si="0"/>
        <v>34</v>
      </c>
      <c r="BN85">
        <f t="shared" si="0"/>
        <v>9</v>
      </c>
      <c r="BO85">
        <f t="shared" si="0"/>
        <v>3</v>
      </c>
      <c r="BP85">
        <f t="shared" si="0"/>
        <v>3</v>
      </c>
      <c r="BQ85">
        <f t="shared" ref="BQ85:BW85" si="1">IFERROR(VLOOKUP($B85,$A$8:$BW$70,BQ88,FALSE),0)</f>
        <v>1</v>
      </c>
      <c r="BR85">
        <f t="shared" si="1"/>
        <v>0</v>
      </c>
      <c r="BS85">
        <f t="shared" si="1"/>
        <v>2</v>
      </c>
      <c r="BT85">
        <f t="shared" si="1"/>
        <v>15</v>
      </c>
      <c r="BU85">
        <f t="shared" si="1"/>
        <v>25</v>
      </c>
      <c r="BV85">
        <f t="shared" si="1"/>
        <v>5</v>
      </c>
      <c r="BW85">
        <f t="shared" si="1"/>
        <v>0</v>
      </c>
    </row>
    <row r="86" spans="1:75" x14ac:dyDescent="0.15">
      <c r="B86" s="52">
        <v>271403</v>
      </c>
      <c r="C86" t="s">
        <v>428</v>
      </c>
      <c r="D86">
        <f>IFERROR(VLOOKUP($B86,$A$8:$BW$70,D$88,FALSE),0)</f>
        <v>11</v>
      </c>
      <c r="E86">
        <f t="shared" ref="E86:BP86" si="2">IFERROR(VLOOKUP($B86,$A$8:$BW$70,E$88,FALSE),0)</f>
        <v>1.313005</v>
      </c>
      <c r="F86">
        <f t="shared" si="2"/>
        <v>15.459569999999999</v>
      </c>
      <c r="G86">
        <f t="shared" si="2"/>
        <v>0</v>
      </c>
      <c r="H86">
        <f t="shared" si="2"/>
        <v>2</v>
      </c>
      <c r="I86">
        <f t="shared" si="2"/>
        <v>2</v>
      </c>
      <c r="J86">
        <f t="shared" si="2"/>
        <v>2</v>
      </c>
      <c r="K86">
        <f t="shared" si="2"/>
        <v>2</v>
      </c>
      <c r="L86">
        <f t="shared" si="2"/>
        <v>0</v>
      </c>
      <c r="M86">
        <f t="shared" si="2"/>
        <v>2</v>
      </c>
      <c r="N86">
        <f t="shared" si="2"/>
        <v>1</v>
      </c>
      <c r="O86">
        <f t="shared" si="2"/>
        <v>0</v>
      </c>
      <c r="P86">
        <f t="shared" si="2"/>
        <v>6</v>
      </c>
      <c r="Q86">
        <f t="shared" si="2"/>
        <v>5</v>
      </c>
      <c r="R86">
        <f t="shared" si="2"/>
        <v>0</v>
      </c>
      <c r="S86">
        <f t="shared" si="2"/>
        <v>1</v>
      </c>
      <c r="T86">
        <f t="shared" si="2"/>
        <v>5</v>
      </c>
      <c r="U86">
        <f t="shared" si="2"/>
        <v>5</v>
      </c>
      <c r="V86">
        <f t="shared" si="2"/>
        <v>0</v>
      </c>
      <c r="W86">
        <f t="shared" si="2"/>
        <v>5</v>
      </c>
      <c r="X86">
        <f t="shared" si="2"/>
        <v>0</v>
      </c>
      <c r="Y86">
        <f t="shared" si="2"/>
        <v>1</v>
      </c>
      <c r="Z86">
        <f t="shared" si="2"/>
        <v>2</v>
      </c>
      <c r="AA86">
        <f t="shared" si="2"/>
        <v>2</v>
      </c>
      <c r="AB86">
        <f t="shared" si="2"/>
        <v>0</v>
      </c>
      <c r="AC86">
        <f t="shared" si="2"/>
        <v>6</v>
      </c>
      <c r="AD86">
        <f t="shared" si="2"/>
        <v>1</v>
      </c>
      <c r="AE86">
        <f t="shared" si="2"/>
        <v>0</v>
      </c>
      <c r="AF86">
        <f t="shared" si="2"/>
        <v>0</v>
      </c>
      <c r="AG86">
        <f t="shared" si="2"/>
        <v>0</v>
      </c>
      <c r="AH86">
        <f t="shared" si="2"/>
        <v>4</v>
      </c>
      <c r="AI86">
        <f t="shared" si="2"/>
        <v>0</v>
      </c>
      <c r="AJ86">
        <f t="shared" si="2"/>
        <v>7</v>
      </c>
      <c r="AK86">
        <f t="shared" si="2"/>
        <v>1</v>
      </c>
      <c r="AL86">
        <f t="shared" si="2"/>
        <v>0</v>
      </c>
      <c r="AM86">
        <f t="shared" si="2"/>
        <v>1</v>
      </c>
      <c r="AN86">
        <f t="shared" si="2"/>
        <v>1</v>
      </c>
      <c r="AO86">
        <f t="shared" si="2"/>
        <v>1</v>
      </c>
      <c r="AP86">
        <f t="shared" si="2"/>
        <v>0</v>
      </c>
      <c r="AQ86">
        <f t="shared" si="2"/>
        <v>2</v>
      </c>
      <c r="AR86">
        <f t="shared" si="2"/>
        <v>0</v>
      </c>
      <c r="AS86">
        <f t="shared" si="2"/>
        <v>1</v>
      </c>
      <c r="AT86">
        <f t="shared" si="2"/>
        <v>1</v>
      </c>
      <c r="AU86">
        <f t="shared" si="2"/>
        <v>1</v>
      </c>
      <c r="AV86">
        <f t="shared" si="2"/>
        <v>3</v>
      </c>
      <c r="AW86">
        <f t="shared" si="2"/>
        <v>0</v>
      </c>
      <c r="AX86">
        <f t="shared" si="2"/>
        <v>0</v>
      </c>
      <c r="AY86">
        <f t="shared" si="2"/>
        <v>0</v>
      </c>
      <c r="AZ86">
        <f t="shared" si="2"/>
        <v>0</v>
      </c>
      <c r="BA86">
        <f t="shared" si="2"/>
        <v>1</v>
      </c>
      <c r="BB86">
        <f t="shared" si="2"/>
        <v>0</v>
      </c>
      <c r="BC86">
        <f t="shared" si="2"/>
        <v>2</v>
      </c>
      <c r="BD86">
        <f t="shared" si="2"/>
        <v>2</v>
      </c>
      <c r="BE86">
        <f t="shared" si="2"/>
        <v>2</v>
      </c>
      <c r="BF86">
        <f t="shared" si="2"/>
        <v>1</v>
      </c>
      <c r="BG86">
        <f t="shared" si="2"/>
        <v>3</v>
      </c>
      <c r="BH86">
        <f t="shared" si="2"/>
        <v>1</v>
      </c>
      <c r="BI86">
        <f t="shared" si="2"/>
        <v>1</v>
      </c>
      <c r="BJ86">
        <f t="shared" si="2"/>
        <v>1</v>
      </c>
      <c r="BK86">
        <f t="shared" si="2"/>
        <v>0</v>
      </c>
      <c r="BL86">
        <f t="shared" si="2"/>
        <v>5</v>
      </c>
      <c r="BM86">
        <f t="shared" si="2"/>
        <v>5</v>
      </c>
      <c r="BN86">
        <f t="shared" si="2"/>
        <v>4</v>
      </c>
      <c r="BO86">
        <f t="shared" si="2"/>
        <v>2</v>
      </c>
      <c r="BP86">
        <f t="shared" si="2"/>
        <v>0</v>
      </c>
      <c r="BQ86">
        <f t="shared" ref="BQ86:BW86" si="3">IFERROR(VLOOKUP($B86,$A$8:$BW$70,BQ$88,FALSE),0)</f>
        <v>0</v>
      </c>
      <c r="BR86">
        <f t="shared" si="3"/>
        <v>0</v>
      </c>
      <c r="BS86">
        <f t="shared" si="3"/>
        <v>0</v>
      </c>
      <c r="BT86">
        <f t="shared" si="3"/>
        <v>3</v>
      </c>
      <c r="BU86">
        <f t="shared" si="3"/>
        <v>6</v>
      </c>
      <c r="BV86">
        <f t="shared" si="3"/>
        <v>2</v>
      </c>
      <c r="BW86">
        <f t="shared" si="3"/>
        <v>0</v>
      </c>
    </row>
    <row r="87" spans="1:75" x14ac:dyDescent="0.15">
      <c r="C87" t="s">
        <v>429</v>
      </c>
      <c r="D87">
        <f>SUM(D8:D83)</f>
        <v>168</v>
      </c>
      <c r="G87">
        <f t="shared" ref="G87:BR87" si="4">SUM(G8:G83)</f>
        <v>4</v>
      </c>
      <c r="H87">
        <f t="shared" si="4"/>
        <v>21</v>
      </c>
      <c r="I87">
        <f t="shared" si="4"/>
        <v>21</v>
      </c>
      <c r="J87">
        <f t="shared" si="4"/>
        <v>27</v>
      </c>
      <c r="K87">
        <f t="shared" si="4"/>
        <v>33</v>
      </c>
      <c r="L87">
        <f t="shared" si="4"/>
        <v>21</v>
      </c>
      <c r="M87">
        <f t="shared" si="4"/>
        <v>28</v>
      </c>
      <c r="N87">
        <f t="shared" si="4"/>
        <v>13</v>
      </c>
      <c r="O87">
        <f t="shared" si="4"/>
        <v>0</v>
      </c>
      <c r="P87">
        <f t="shared" si="4"/>
        <v>101</v>
      </c>
      <c r="Q87">
        <f t="shared" si="4"/>
        <v>67</v>
      </c>
      <c r="R87">
        <f t="shared" si="4"/>
        <v>0</v>
      </c>
      <c r="S87">
        <f t="shared" si="4"/>
        <v>7</v>
      </c>
      <c r="T87">
        <f t="shared" si="4"/>
        <v>24</v>
      </c>
      <c r="U87">
        <f t="shared" si="4"/>
        <v>60</v>
      </c>
      <c r="V87">
        <f t="shared" si="4"/>
        <v>2</v>
      </c>
      <c r="W87">
        <f t="shared" si="4"/>
        <v>58</v>
      </c>
      <c r="X87">
        <f t="shared" si="4"/>
        <v>4</v>
      </c>
      <c r="Y87">
        <f t="shared" si="4"/>
        <v>5</v>
      </c>
      <c r="Z87">
        <f t="shared" si="4"/>
        <v>26</v>
      </c>
      <c r="AA87">
        <f t="shared" si="4"/>
        <v>23</v>
      </c>
      <c r="AB87">
        <f t="shared" si="4"/>
        <v>0</v>
      </c>
      <c r="AC87">
        <f t="shared" si="4"/>
        <v>51</v>
      </c>
      <c r="AD87">
        <f t="shared" si="4"/>
        <v>15</v>
      </c>
      <c r="AE87">
        <f t="shared" si="4"/>
        <v>2</v>
      </c>
      <c r="AF87">
        <f t="shared" si="4"/>
        <v>8</v>
      </c>
      <c r="AG87">
        <f t="shared" si="4"/>
        <v>1</v>
      </c>
      <c r="AH87">
        <f t="shared" si="4"/>
        <v>14</v>
      </c>
      <c r="AI87">
        <f t="shared" si="4"/>
        <v>0</v>
      </c>
      <c r="AJ87">
        <f t="shared" si="4"/>
        <v>52</v>
      </c>
      <c r="AK87">
        <f t="shared" si="4"/>
        <v>1</v>
      </c>
      <c r="AL87">
        <f t="shared" si="4"/>
        <v>4</v>
      </c>
      <c r="AM87">
        <f t="shared" si="4"/>
        <v>16</v>
      </c>
      <c r="AN87">
        <f t="shared" si="4"/>
        <v>4</v>
      </c>
      <c r="AO87">
        <f t="shared" si="4"/>
        <v>14</v>
      </c>
      <c r="AP87">
        <f t="shared" si="4"/>
        <v>0</v>
      </c>
      <c r="AQ87">
        <f t="shared" si="4"/>
        <v>25</v>
      </c>
      <c r="AR87">
        <f t="shared" si="4"/>
        <v>8</v>
      </c>
      <c r="AS87">
        <f t="shared" si="4"/>
        <v>6</v>
      </c>
      <c r="AT87">
        <f t="shared" si="4"/>
        <v>14</v>
      </c>
      <c r="AU87">
        <f t="shared" si="4"/>
        <v>4</v>
      </c>
      <c r="AV87">
        <f t="shared" si="4"/>
        <v>15</v>
      </c>
      <c r="AW87">
        <f t="shared" si="4"/>
        <v>13</v>
      </c>
      <c r="AX87">
        <f t="shared" si="4"/>
        <v>22</v>
      </c>
      <c r="AY87">
        <f t="shared" si="4"/>
        <v>6</v>
      </c>
      <c r="AZ87">
        <f t="shared" si="4"/>
        <v>10</v>
      </c>
      <c r="BA87">
        <f t="shared" si="4"/>
        <v>7</v>
      </c>
      <c r="BB87">
        <f t="shared" si="4"/>
        <v>8</v>
      </c>
      <c r="BC87">
        <f t="shared" si="4"/>
        <v>30</v>
      </c>
      <c r="BD87">
        <f t="shared" si="4"/>
        <v>20</v>
      </c>
      <c r="BE87">
        <f t="shared" si="4"/>
        <v>36</v>
      </c>
      <c r="BF87">
        <f t="shared" si="4"/>
        <v>27</v>
      </c>
      <c r="BG87">
        <f t="shared" si="4"/>
        <v>28</v>
      </c>
      <c r="BH87">
        <f t="shared" si="4"/>
        <v>18</v>
      </c>
      <c r="BI87">
        <f t="shared" si="4"/>
        <v>19</v>
      </c>
      <c r="BJ87">
        <f t="shared" si="4"/>
        <v>16</v>
      </c>
      <c r="BK87">
        <f t="shared" si="4"/>
        <v>4</v>
      </c>
      <c r="BL87">
        <f t="shared" si="4"/>
        <v>19</v>
      </c>
      <c r="BM87">
        <f t="shared" si="4"/>
        <v>66</v>
      </c>
      <c r="BN87">
        <f t="shared" si="4"/>
        <v>19</v>
      </c>
      <c r="BO87">
        <f t="shared" si="4"/>
        <v>6</v>
      </c>
      <c r="BP87">
        <f t="shared" si="4"/>
        <v>5</v>
      </c>
      <c r="BQ87">
        <f t="shared" si="4"/>
        <v>2</v>
      </c>
      <c r="BR87">
        <f t="shared" si="4"/>
        <v>0</v>
      </c>
      <c r="BS87">
        <f t="shared" ref="BS87:BW87" si="5">SUM(BS8:BS83)</f>
        <v>3</v>
      </c>
      <c r="BT87">
        <f t="shared" si="5"/>
        <v>26</v>
      </c>
      <c r="BU87">
        <f t="shared" si="5"/>
        <v>53</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112</v>
      </c>
      <c r="E90">
        <v>1.2656799999999999</v>
      </c>
      <c r="F90">
        <v>14.90236</v>
      </c>
      <c r="G90">
        <v>3</v>
      </c>
      <c r="H90">
        <v>12</v>
      </c>
      <c r="I90">
        <v>13</v>
      </c>
      <c r="J90">
        <v>18</v>
      </c>
      <c r="K90">
        <v>23</v>
      </c>
      <c r="L90">
        <v>15</v>
      </c>
      <c r="M90">
        <v>19</v>
      </c>
      <c r="N90">
        <v>9</v>
      </c>
      <c r="O90">
        <v>0</v>
      </c>
      <c r="P90">
        <v>67</v>
      </c>
      <c r="Q90">
        <v>45</v>
      </c>
      <c r="R90">
        <v>0</v>
      </c>
      <c r="S90">
        <v>7</v>
      </c>
      <c r="T90">
        <v>29</v>
      </c>
      <c r="U90">
        <v>76</v>
      </c>
      <c r="V90">
        <v>3</v>
      </c>
      <c r="W90">
        <v>73</v>
      </c>
      <c r="X90">
        <v>5</v>
      </c>
      <c r="Y90">
        <v>6</v>
      </c>
      <c r="Z90">
        <v>35</v>
      </c>
      <c r="AA90">
        <v>27</v>
      </c>
      <c r="AB90">
        <v>0</v>
      </c>
      <c r="AC90">
        <v>65</v>
      </c>
      <c r="AD90">
        <v>18</v>
      </c>
      <c r="AE90">
        <v>2</v>
      </c>
      <c r="AF90">
        <v>9</v>
      </c>
      <c r="AG90">
        <v>1</v>
      </c>
      <c r="AH90">
        <v>17</v>
      </c>
      <c r="AI90">
        <v>0</v>
      </c>
      <c r="AJ90">
        <v>67</v>
      </c>
      <c r="AK90">
        <v>3</v>
      </c>
      <c r="AL90">
        <v>4</v>
      </c>
      <c r="AM90">
        <v>19</v>
      </c>
      <c r="AN90">
        <v>5</v>
      </c>
      <c r="AO90">
        <v>14</v>
      </c>
      <c r="AP90">
        <v>0</v>
      </c>
      <c r="AQ90">
        <v>15</v>
      </c>
      <c r="AR90">
        <v>4</v>
      </c>
      <c r="AS90">
        <v>5</v>
      </c>
      <c r="AT90">
        <v>10</v>
      </c>
      <c r="AU90">
        <v>3</v>
      </c>
      <c r="AV90">
        <v>10</v>
      </c>
      <c r="AW90">
        <v>9</v>
      </c>
      <c r="AX90">
        <v>13</v>
      </c>
      <c r="AY90">
        <v>4</v>
      </c>
      <c r="AZ90">
        <v>7</v>
      </c>
      <c r="BA90">
        <v>5</v>
      </c>
      <c r="BB90">
        <v>6</v>
      </c>
      <c r="BC90">
        <v>21</v>
      </c>
      <c r="BD90">
        <v>13</v>
      </c>
      <c r="BE90">
        <v>24</v>
      </c>
      <c r="BF90">
        <v>18</v>
      </c>
      <c r="BG90">
        <v>18</v>
      </c>
      <c r="BH90">
        <v>13</v>
      </c>
      <c r="BI90">
        <v>13</v>
      </c>
      <c r="BJ90">
        <v>10</v>
      </c>
      <c r="BK90">
        <v>3</v>
      </c>
      <c r="BL90">
        <v>25</v>
      </c>
      <c r="BM90">
        <v>83</v>
      </c>
      <c r="BN90">
        <v>22</v>
      </c>
      <c r="BO90">
        <v>7</v>
      </c>
      <c r="BP90">
        <v>6</v>
      </c>
      <c r="BQ90">
        <v>2</v>
      </c>
      <c r="BR90">
        <v>4</v>
      </c>
      <c r="BS90">
        <v>3</v>
      </c>
      <c r="BT90">
        <v>31</v>
      </c>
      <c r="BU90">
        <v>62</v>
      </c>
      <c r="BV90">
        <v>19</v>
      </c>
    </row>
    <row r="91" spans="1:75" x14ac:dyDescent="0.15">
      <c r="B91" t="s">
        <v>504</v>
      </c>
    </row>
    <row r="92" spans="1:75" x14ac:dyDescent="0.15">
      <c r="D92">
        <f>D87-D85-D86</f>
        <v>112</v>
      </c>
    </row>
    <row r="100" spans="1:6" s="147" customFormat="1" x14ac:dyDescent="0.15"/>
    <row r="101" spans="1:6" x14ac:dyDescent="0.15">
      <c r="A101" s="52">
        <v>271004</v>
      </c>
      <c r="B101" s="52" t="s">
        <v>172</v>
      </c>
      <c r="C101" s="52" t="s">
        <v>494</v>
      </c>
      <c r="D101" s="52">
        <v>30</v>
      </c>
      <c r="E101" s="52">
        <v>1.1101110000000001</v>
      </c>
      <c r="F101" s="52">
        <v>13.07066</v>
      </c>
    </row>
    <row r="102" spans="1:6" x14ac:dyDescent="0.15">
      <c r="A102" s="52">
        <v>271021</v>
      </c>
      <c r="B102" s="52" t="s">
        <v>494</v>
      </c>
      <c r="C102" s="52" t="s">
        <v>389</v>
      </c>
      <c r="D102" s="52">
        <v>3</v>
      </c>
      <c r="E102" s="52">
        <v>2.8693029999999999</v>
      </c>
      <c r="F102" s="52">
        <v>33.783729999999998</v>
      </c>
    </row>
    <row r="103" spans="1:6" x14ac:dyDescent="0.15">
      <c r="A103" s="52">
        <v>271039</v>
      </c>
      <c r="B103" s="52" t="s">
        <v>494</v>
      </c>
      <c r="C103" s="52" t="s">
        <v>173</v>
      </c>
      <c r="D103" s="52">
        <v>1</v>
      </c>
      <c r="E103" s="52">
        <v>1.36683</v>
      </c>
      <c r="F103" s="52">
        <v>16.093319999999999</v>
      </c>
    </row>
    <row r="104" spans="1:6" x14ac:dyDescent="0.15">
      <c r="A104" s="52">
        <v>271047</v>
      </c>
      <c r="B104" s="52" t="s">
        <v>494</v>
      </c>
      <c r="C104" s="52" t="s">
        <v>174</v>
      </c>
      <c r="D104" s="52">
        <v>1</v>
      </c>
      <c r="E104" s="52">
        <v>1.4820519999999999</v>
      </c>
      <c r="F104" s="52">
        <v>17.44997</v>
      </c>
    </row>
    <row r="105" spans="1:6" x14ac:dyDescent="0.15">
      <c r="A105" s="52">
        <v>271063</v>
      </c>
      <c r="B105" s="52" t="s">
        <v>494</v>
      </c>
      <c r="C105" s="52" t="s">
        <v>377</v>
      </c>
      <c r="D105" s="52">
        <v>1</v>
      </c>
      <c r="E105" s="52">
        <v>1.0357970000000001</v>
      </c>
      <c r="F105" s="52">
        <v>12.195679999999999</v>
      </c>
    </row>
    <row r="106" spans="1:6" x14ac:dyDescent="0.15">
      <c r="A106" s="52">
        <v>271071</v>
      </c>
      <c r="B106" s="52" t="s">
        <v>494</v>
      </c>
      <c r="C106" s="52" t="s">
        <v>378</v>
      </c>
      <c r="D106" s="52">
        <v>1</v>
      </c>
      <c r="E106" s="52">
        <v>1.2281839999999999</v>
      </c>
      <c r="F106" s="52">
        <v>14.46088</v>
      </c>
    </row>
    <row r="107" spans="1:6" x14ac:dyDescent="0.15">
      <c r="A107" s="52">
        <v>271110</v>
      </c>
      <c r="B107" s="52" t="s">
        <v>494</v>
      </c>
      <c r="C107" s="52" t="s">
        <v>176</v>
      </c>
      <c r="D107" s="52">
        <v>1</v>
      </c>
      <c r="E107" s="52">
        <v>1.4966029999999999</v>
      </c>
      <c r="F107" s="52">
        <v>17.621289999999998</v>
      </c>
    </row>
    <row r="108" spans="1:6" x14ac:dyDescent="0.15">
      <c r="A108" s="52">
        <v>271136</v>
      </c>
      <c r="B108" s="52" t="s">
        <v>494</v>
      </c>
      <c r="C108" s="52" t="s">
        <v>177</v>
      </c>
      <c r="D108" s="52">
        <v>1</v>
      </c>
      <c r="E108" s="52">
        <v>1.0288809999999999</v>
      </c>
      <c r="F108" s="52">
        <v>12.114240000000001</v>
      </c>
    </row>
    <row r="109" spans="1:6" x14ac:dyDescent="0.15">
      <c r="A109" s="52">
        <v>271161</v>
      </c>
      <c r="B109" s="52" t="s">
        <v>494</v>
      </c>
      <c r="C109" s="52" t="s">
        <v>178</v>
      </c>
      <c r="D109" s="52">
        <v>4</v>
      </c>
      <c r="E109" s="52">
        <v>3.136984</v>
      </c>
      <c r="F109" s="52">
        <v>36.935459999999999</v>
      </c>
    </row>
    <row r="110" spans="1:6" x14ac:dyDescent="0.15">
      <c r="A110" s="52">
        <v>271179</v>
      </c>
      <c r="B110" s="52" t="s">
        <v>494</v>
      </c>
      <c r="C110" s="52" t="s">
        <v>179</v>
      </c>
      <c r="D110" s="52">
        <v>1</v>
      </c>
      <c r="E110" s="52">
        <v>1.104411</v>
      </c>
      <c r="F110" s="52">
        <v>13.003550000000001</v>
      </c>
    </row>
    <row r="111" spans="1:6" x14ac:dyDescent="0.15">
      <c r="A111" s="52">
        <v>271187</v>
      </c>
      <c r="B111" s="52" t="s">
        <v>494</v>
      </c>
      <c r="C111" s="52" t="s">
        <v>180</v>
      </c>
      <c r="D111" s="52">
        <v>1</v>
      </c>
      <c r="E111" s="52">
        <v>0.59103749999999999</v>
      </c>
      <c r="F111" s="52">
        <v>6.95899</v>
      </c>
    </row>
    <row r="112" spans="1:6" x14ac:dyDescent="0.15">
      <c r="A112" s="52">
        <v>271209</v>
      </c>
      <c r="B112" s="52" t="s">
        <v>494</v>
      </c>
      <c r="C112" s="52" t="s">
        <v>181</v>
      </c>
      <c r="D112" s="52">
        <v>5</v>
      </c>
      <c r="E112" s="52">
        <v>3.2655829999999999</v>
      </c>
      <c r="F112" s="52">
        <v>38.44961</v>
      </c>
    </row>
    <row r="113" spans="1:6" x14ac:dyDescent="0.15">
      <c r="A113" s="52">
        <v>271217</v>
      </c>
      <c r="B113" s="52" t="s">
        <v>494</v>
      </c>
      <c r="C113" s="52" t="s">
        <v>390</v>
      </c>
      <c r="D113" s="52">
        <v>1</v>
      </c>
      <c r="E113" s="52">
        <v>0.76503489999999996</v>
      </c>
      <c r="F113" s="52">
        <v>9.0076680000000007</v>
      </c>
    </row>
    <row r="114" spans="1:6" x14ac:dyDescent="0.15">
      <c r="A114" s="52">
        <v>271233</v>
      </c>
      <c r="B114" s="52" t="s">
        <v>494</v>
      </c>
      <c r="C114" s="52" t="s">
        <v>183</v>
      </c>
      <c r="D114" s="52">
        <v>2</v>
      </c>
      <c r="E114" s="52">
        <v>1.13548</v>
      </c>
      <c r="F114" s="52">
        <v>13.36936</v>
      </c>
    </row>
    <row r="115" spans="1:6" x14ac:dyDescent="0.15">
      <c r="A115" s="52">
        <v>271241</v>
      </c>
      <c r="B115" s="52" t="s">
        <v>494</v>
      </c>
      <c r="C115" s="52" t="s">
        <v>381</v>
      </c>
      <c r="D115" s="52">
        <v>2</v>
      </c>
      <c r="E115" s="52">
        <v>1.770632</v>
      </c>
      <c r="F115" s="52">
        <v>20.847770000000001</v>
      </c>
    </row>
    <row r="116" spans="1:6" x14ac:dyDescent="0.15">
      <c r="A116" s="52">
        <v>271250</v>
      </c>
      <c r="B116" s="52" t="s">
        <v>494</v>
      </c>
      <c r="C116" s="52" t="s">
        <v>184</v>
      </c>
      <c r="D116" s="52">
        <v>1</v>
      </c>
      <c r="E116" s="52">
        <v>0.81475030000000004</v>
      </c>
      <c r="F116" s="52">
        <v>9.5930269999999993</v>
      </c>
    </row>
    <row r="117" spans="1:6" x14ac:dyDescent="0.15">
      <c r="A117" s="52">
        <v>271268</v>
      </c>
      <c r="B117" s="52" t="s">
        <v>494</v>
      </c>
      <c r="C117" s="52" t="s">
        <v>185</v>
      </c>
      <c r="D117" s="52">
        <v>2</v>
      </c>
      <c r="E117" s="52">
        <v>1.010867</v>
      </c>
      <c r="F117" s="52">
        <v>11.902139999999999</v>
      </c>
    </row>
    <row r="118" spans="1:6" x14ac:dyDescent="0.15">
      <c r="A118" s="52">
        <v>271284</v>
      </c>
      <c r="B118" s="52" t="s">
        <v>494</v>
      </c>
      <c r="C118" s="52" t="s">
        <v>187</v>
      </c>
      <c r="D118" s="52">
        <v>2</v>
      </c>
      <c r="E118" s="52">
        <v>2.0385279999999999</v>
      </c>
      <c r="F118" s="52">
        <v>24.002030000000001</v>
      </c>
    </row>
    <row r="119" spans="1:6" x14ac:dyDescent="0.15">
      <c r="A119" s="52">
        <v>271403</v>
      </c>
      <c r="B119" s="52" t="s">
        <v>188</v>
      </c>
      <c r="C119" s="52" t="s">
        <v>494</v>
      </c>
      <c r="D119" s="52">
        <v>9</v>
      </c>
      <c r="E119" s="52">
        <v>1.0706359999999999</v>
      </c>
      <c r="F119" s="52">
        <v>12.605869999999999</v>
      </c>
    </row>
    <row r="120" spans="1:6" x14ac:dyDescent="0.15">
      <c r="A120" s="52">
        <v>271420</v>
      </c>
      <c r="B120" s="52" t="s">
        <v>494</v>
      </c>
      <c r="C120" s="52" t="s">
        <v>190</v>
      </c>
      <c r="D120" s="52">
        <v>2</v>
      </c>
      <c r="E120" s="52">
        <v>1.607588</v>
      </c>
      <c r="F120" s="52">
        <v>18.928049999999999</v>
      </c>
    </row>
    <row r="121" spans="1:6" x14ac:dyDescent="0.15">
      <c r="A121" s="52">
        <v>271446</v>
      </c>
      <c r="B121" s="52" t="s">
        <v>494</v>
      </c>
      <c r="C121" s="52" t="s">
        <v>192</v>
      </c>
      <c r="D121" s="52">
        <v>4</v>
      </c>
      <c r="E121" s="52">
        <v>2.87805</v>
      </c>
      <c r="F121" s="52">
        <v>33.886710000000001</v>
      </c>
    </row>
    <row r="122" spans="1:6" x14ac:dyDescent="0.15">
      <c r="A122" s="52">
        <v>271454</v>
      </c>
      <c r="B122" s="52" t="s">
        <v>494</v>
      </c>
      <c r="C122" s="52" t="s">
        <v>382</v>
      </c>
      <c r="D122" s="52">
        <v>1</v>
      </c>
      <c r="E122" s="52">
        <v>0.68495969999999995</v>
      </c>
      <c r="F122" s="52">
        <v>8.0648479999999996</v>
      </c>
    </row>
    <row r="123" spans="1:6" x14ac:dyDescent="0.15">
      <c r="A123" s="52">
        <v>271462</v>
      </c>
      <c r="B123" s="52" t="s">
        <v>494</v>
      </c>
      <c r="C123" s="52" t="s">
        <v>193</v>
      </c>
      <c r="D123" s="52">
        <v>2</v>
      </c>
      <c r="E123" s="52">
        <v>1.2584949999999999</v>
      </c>
      <c r="F123" s="52">
        <v>14.81776</v>
      </c>
    </row>
    <row r="124" spans="1:6" x14ac:dyDescent="0.15">
      <c r="A124" s="52">
        <v>272027</v>
      </c>
      <c r="B124" s="52" t="s">
        <v>273</v>
      </c>
      <c r="C124" s="52" t="s">
        <v>494</v>
      </c>
      <c r="D124" s="52">
        <v>1</v>
      </c>
      <c r="E124" s="52">
        <v>0.50794680000000003</v>
      </c>
      <c r="F124" s="52">
        <v>5.9806650000000001</v>
      </c>
    </row>
    <row r="125" spans="1:6" x14ac:dyDescent="0.15">
      <c r="A125" s="52">
        <v>272035</v>
      </c>
      <c r="B125" s="52" t="s">
        <v>194</v>
      </c>
      <c r="C125" s="52" t="s">
        <v>494</v>
      </c>
      <c r="D125" s="52">
        <v>6</v>
      </c>
      <c r="E125" s="52">
        <v>1.477927</v>
      </c>
      <c r="F125" s="52">
        <v>17.401399999999999</v>
      </c>
    </row>
    <row r="126" spans="1:6" x14ac:dyDescent="0.15">
      <c r="A126" s="52">
        <v>272051</v>
      </c>
      <c r="B126" s="52" t="s">
        <v>196</v>
      </c>
      <c r="C126" s="52" t="s">
        <v>494</v>
      </c>
      <c r="D126" s="52">
        <v>8</v>
      </c>
      <c r="E126" s="52">
        <v>2.1587610000000002</v>
      </c>
      <c r="F126" s="52">
        <v>25.417660000000001</v>
      </c>
    </row>
    <row r="127" spans="1:6" x14ac:dyDescent="0.15">
      <c r="A127" s="52">
        <v>272078</v>
      </c>
      <c r="B127" s="52" t="s">
        <v>197</v>
      </c>
      <c r="C127" s="52" t="s">
        <v>494</v>
      </c>
      <c r="D127" s="52">
        <v>2</v>
      </c>
      <c r="E127" s="52">
        <v>0.56567009999999995</v>
      </c>
      <c r="F127" s="52">
        <v>6.6603089999999998</v>
      </c>
    </row>
    <row r="128" spans="1:6" x14ac:dyDescent="0.15">
      <c r="A128" s="52">
        <v>272086</v>
      </c>
      <c r="B128" s="52" t="s">
        <v>198</v>
      </c>
      <c r="C128" s="52" t="s">
        <v>494</v>
      </c>
      <c r="D128" s="52">
        <v>2</v>
      </c>
      <c r="E128" s="52">
        <v>2.274381</v>
      </c>
      <c r="F128" s="52">
        <v>26.77901</v>
      </c>
    </row>
    <row r="129" spans="1:6" x14ac:dyDescent="0.15">
      <c r="A129" s="52">
        <v>272094</v>
      </c>
      <c r="B129" s="52" t="s">
        <v>199</v>
      </c>
      <c r="C129" s="52" t="s">
        <v>494</v>
      </c>
      <c r="D129" s="52">
        <v>1</v>
      </c>
      <c r="E129" s="52">
        <v>0.69395289999999998</v>
      </c>
      <c r="F129" s="52">
        <v>8.1707359999999998</v>
      </c>
    </row>
    <row r="130" spans="1:6" x14ac:dyDescent="0.15">
      <c r="A130" s="52">
        <v>272108</v>
      </c>
      <c r="B130" s="52" t="s">
        <v>200</v>
      </c>
      <c r="C130" s="52" t="s">
        <v>494</v>
      </c>
      <c r="D130" s="52">
        <v>2</v>
      </c>
      <c r="E130" s="52">
        <v>0.49506299999999998</v>
      </c>
      <c r="F130" s="52">
        <v>5.8289669999999996</v>
      </c>
    </row>
    <row r="131" spans="1:6" x14ac:dyDescent="0.15">
      <c r="A131" s="52">
        <v>272116</v>
      </c>
      <c r="B131" s="52" t="s">
        <v>201</v>
      </c>
      <c r="C131" s="52" t="s">
        <v>494</v>
      </c>
      <c r="D131" s="52">
        <v>3</v>
      </c>
      <c r="E131" s="52">
        <v>1.0650569999999999</v>
      </c>
      <c r="F131" s="52">
        <v>12.540190000000001</v>
      </c>
    </row>
    <row r="132" spans="1:6" x14ac:dyDescent="0.15">
      <c r="A132" s="52">
        <v>272124</v>
      </c>
      <c r="B132" s="52" t="s">
        <v>202</v>
      </c>
      <c r="C132" s="52" t="s">
        <v>494</v>
      </c>
      <c r="D132" s="52">
        <v>3</v>
      </c>
      <c r="E132" s="52">
        <v>1.1209</v>
      </c>
      <c r="F132" s="52">
        <v>13.197699999999999</v>
      </c>
    </row>
    <row r="133" spans="1:6" x14ac:dyDescent="0.15">
      <c r="A133" s="52">
        <v>272132</v>
      </c>
      <c r="B133" s="52" t="s">
        <v>203</v>
      </c>
      <c r="C133" s="52" t="s">
        <v>494</v>
      </c>
      <c r="D133" s="52">
        <v>1</v>
      </c>
      <c r="E133" s="52">
        <v>0.9926642</v>
      </c>
      <c r="F133" s="52">
        <v>11.68782</v>
      </c>
    </row>
    <row r="134" spans="1:6" x14ac:dyDescent="0.15">
      <c r="A134" s="52">
        <v>272141</v>
      </c>
      <c r="B134" s="52" t="s">
        <v>292</v>
      </c>
      <c r="C134" s="52" t="s">
        <v>494</v>
      </c>
      <c r="D134" s="52">
        <v>4</v>
      </c>
      <c r="E134" s="52">
        <v>3.5419860000000001</v>
      </c>
      <c r="F134" s="52">
        <v>41.704030000000003</v>
      </c>
    </row>
    <row r="135" spans="1:6" x14ac:dyDescent="0.15">
      <c r="A135" s="52">
        <v>272175</v>
      </c>
      <c r="B135" s="52" t="s">
        <v>206</v>
      </c>
      <c r="C135" s="52" t="s">
        <v>494</v>
      </c>
      <c r="D135" s="52">
        <v>1</v>
      </c>
      <c r="E135" s="52">
        <v>0.82757480000000005</v>
      </c>
      <c r="F135" s="52">
        <v>9.7440259999999999</v>
      </c>
    </row>
    <row r="136" spans="1:6" x14ac:dyDescent="0.15">
      <c r="A136" s="52">
        <v>272183</v>
      </c>
      <c r="B136" s="52" t="s">
        <v>207</v>
      </c>
      <c r="C136" s="52" t="s">
        <v>494</v>
      </c>
      <c r="D136" s="52">
        <v>1</v>
      </c>
      <c r="E136" s="52">
        <v>0.82120009999999999</v>
      </c>
      <c r="F136" s="52">
        <v>9.6689679999999996</v>
      </c>
    </row>
    <row r="137" spans="1:6" x14ac:dyDescent="0.15">
      <c r="A137" s="52">
        <v>272191</v>
      </c>
      <c r="B137" s="52" t="s">
        <v>298</v>
      </c>
      <c r="C137" s="52" t="s">
        <v>494</v>
      </c>
      <c r="D137" s="52">
        <v>1</v>
      </c>
      <c r="E137" s="52">
        <v>0.53718390000000005</v>
      </c>
      <c r="F137" s="52">
        <v>6.3249069999999996</v>
      </c>
    </row>
    <row r="138" spans="1:6" x14ac:dyDescent="0.15">
      <c r="A138" s="52">
        <v>272213</v>
      </c>
      <c r="B138" s="52" t="s">
        <v>301</v>
      </c>
      <c r="C138" s="52" t="s">
        <v>494</v>
      </c>
      <c r="D138" s="52">
        <v>2</v>
      </c>
      <c r="E138" s="52">
        <v>2.8523350000000001</v>
      </c>
      <c r="F138" s="52">
        <v>33.583939999999998</v>
      </c>
    </row>
    <row r="139" spans="1:6" x14ac:dyDescent="0.15">
      <c r="A139" s="52">
        <v>272230</v>
      </c>
      <c r="B139" s="52" t="s">
        <v>171</v>
      </c>
      <c r="C139" s="52" t="s">
        <v>494</v>
      </c>
      <c r="D139" s="52">
        <v>1</v>
      </c>
      <c r="E139" s="52">
        <v>0.80885209999999996</v>
      </c>
      <c r="F139" s="52">
        <v>9.5235810000000001</v>
      </c>
    </row>
    <row r="140" spans="1:6" x14ac:dyDescent="0.15">
      <c r="A140" s="52">
        <v>272248</v>
      </c>
      <c r="B140" s="52" t="s">
        <v>210</v>
      </c>
      <c r="C140" s="52" t="s">
        <v>494</v>
      </c>
      <c r="D140" s="52">
        <v>2</v>
      </c>
      <c r="E140" s="52">
        <v>2.3418109999999999</v>
      </c>
      <c r="F140" s="52">
        <v>27.572929999999999</v>
      </c>
    </row>
    <row r="141" spans="1:6" x14ac:dyDescent="0.15">
      <c r="A141" s="52">
        <v>272264</v>
      </c>
      <c r="B141" s="52" t="s">
        <v>212</v>
      </c>
      <c r="C141" s="52" t="s">
        <v>494</v>
      </c>
      <c r="D141" s="52">
        <v>1</v>
      </c>
      <c r="E141" s="52">
        <v>1.5311360000000001</v>
      </c>
      <c r="F141" s="52">
        <v>18.027889999999999</v>
      </c>
    </row>
    <row r="142" spans="1:6" x14ac:dyDescent="0.15">
      <c r="A142" s="52">
        <v>272272</v>
      </c>
      <c r="B142" s="52" t="s">
        <v>213</v>
      </c>
      <c r="C142" s="52" t="s">
        <v>494</v>
      </c>
      <c r="D142" s="52">
        <v>3</v>
      </c>
      <c r="E142" s="52">
        <v>0.60983169999999998</v>
      </c>
      <c r="F142" s="52">
        <v>7.1802760000000001</v>
      </c>
    </row>
    <row r="143" spans="1:6" x14ac:dyDescent="0.15">
      <c r="A143" s="52">
        <v>273619</v>
      </c>
      <c r="B143" s="52" t="s">
        <v>219</v>
      </c>
      <c r="C143" s="52" t="s">
        <v>494</v>
      </c>
      <c r="D143" s="52">
        <v>1</v>
      </c>
      <c r="E143" s="52">
        <v>2.2765040000000001</v>
      </c>
      <c r="F143" s="52">
        <v>26.803999999999998</v>
      </c>
    </row>
    <row r="144" spans="1:6" x14ac:dyDescent="0.15">
      <c r="A144" s="52">
        <v>273660</v>
      </c>
      <c r="B144" s="52" t="s">
        <v>325</v>
      </c>
      <c r="C144" s="52" t="s">
        <v>494</v>
      </c>
      <c r="D144" s="52">
        <v>1</v>
      </c>
      <c r="E144" s="52">
        <v>6.1988589999999997</v>
      </c>
      <c r="F144" s="52">
        <v>72.986559999999997</v>
      </c>
    </row>
    <row r="145" spans="1:6" x14ac:dyDescent="0.15">
      <c r="A145" s="52">
        <v>273813</v>
      </c>
      <c r="B145" s="52" t="s">
        <v>327</v>
      </c>
      <c r="C145" s="52" t="s">
        <v>494</v>
      </c>
      <c r="D145" s="52">
        <v>1</v>
      </c>
      <c r="E145" s="52">
        <v>7.3691969999999998</v>
      </c>
      <c r="F145" s="52">
        <v>86.766350000000003</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30</v>
      </c>
      <c r="E178">
        <v>1.1101110000000001</v>
      </c>
      <c r="F178">
        <v>13.07066</v>
      </c>
    </row>
    <row r="179" spans="1:6" x14ac:dyDescent="0.15">
      <c r="B179">
        <v>271403</v>
      </c>
      <c r="C179" t="s">
        <v>271</v>
      </c>
      <c r="D179">
        <v>9</v>
      </c>
      <c r="E179">
        <v>1.0706359999999999</v>
      </c>
      <c r="F179">
        <v>12.605869999999999</v>
      </c>
    </row>
    <row r="180" spans="1:6" x14ac:dyDescent="0.15">
      <c r="B180" s="52"/>
      <c r="C180" t="s">
        <v>429</v>
      </c>
      <c r="D180">
        <v>126</v>
      </c>
    </row>
    <row r="181" spans="1:6" x14ac:dyDescent="0.15">
      <c r="A181">
        <v>1</v>
      </c>
      <c r="B181" s="52">
        <v>2</v>
      </c>
      <c r="C181">
        <v>3</v>
      </c>
      <c r="D181">
        <v>4</v>
      </c>
      <c r="E181">
        <v>5</v>
      </c>
      <c r="F181">
        <v>6</v>
      </c>
    </row>
    <row r="183" spans="1:6" x14ac:dyDescent="0.15">
      <c r="A183">
        <v>270000</v>
      </c>
      <c r="B183" t="s">
        <v>333</v>
      </c>
      <c r="C183" t="s">
        <v>440</v>
      </c>
      <c r="D183">
        <v>87</v>
      </c>
      <c r="E183">
        <v>0.98</v>
      </c>
      <c r="F183">
        <v>11.57</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26</v>
      </c>
      <c r="E8" s="52">
        <v>1.973096</v>
      </c>
      <c r="F8" s="52">
        <v>23.231619999999999</v>
      </c>
      <c r="G8" s="52">
        <v>1</v>
      </c>
      <c r="H8" s="52">
        <v>4</v>
      </c>
      <c r="I8" s="52">
        <v>4</v>
      </c>
      <c r="J8" s="52">
        <v>5</v>
      </c>
      <c r="K8" s="52">
        <v>4</v>
      </c>
      <c r="L8" s="52">
        <v>4</v>
      </c>
      <c r="M8" s="52">
        <v>2</v>
      </c>
      <c r="N8" s="52">
        <v>2</v>
      </c>
      <c r="O8" s="52">
        <v>0</v>
      </c>
      <c r="P8" s="52">
        <v>14</v>
      </c>
      <c r="Q8" s="52">
        <v>12</v>
      </c>
      <c r="R8" s="52">
        <v>0</v>
      </c>
      <c r="S8" s="52">
        <v>0</v>
      </c>
      <c r="T8" s="52">
        <v>9</v>
      </c>
      <c r="U8" s="52">
        <v>17</v>
      </c>
      <c r="V8" s="52">
        <v>1</v>
      </c>
      <c r="W8" s="52">
        <v>16</v>
      </c>
      <c r="X8" s="52">
        <v>0</v>
      </c>
      <c r="Y8" s="52">
        <v>1</v>
      </c>
      <c r="Z8" s="52">
        <v>7</v>
      </c>
      <c r="AA8" s="52">
        <v>8</v>
      </c>
      <c r="AB8" s="52">
        <v>0</v>
      </c>
      <c r="AC8" s="52">
        <v>17</v>
      </c>
      <c r="AD8" s="52">
        <v>3</v>
      </c>
      <c r="AE8" s="52">
        <v>0</v>
      </c>
      <c r="AF8" s="52">
        <v>4</v>
      </c>
      <c r="AG8" s="52">
        <v>0</v>
      </c>
      <c r="AH8" s="52">
        <v>2</v>
      </c>
      <c r="AI8" s="52">
        <v>0</v>
      </c>
      <c r="AJ8" s="52">
        <v>14</v>
      </c>
      <c r="AK8" s="52">
        <v>0</v>
      </c>
      <c r="AL8" s="52">
        <v>2</v>
      </c>
      <c r="AM8" s="52">
        <v>3</v>
      </c>
      <c r="AN8" s="52">
        <v>1</v>
      </c>
      <c r="AO8" s="52">
        <v>6</v>
      </c>
      <c r="AP8" s="52">
        <v>0</v>
      </c>
      <c r="AQ8" s="52">
        <v>7</v>
      </c>
      <c r="AR8" s="52">
        <v>3</v>
      </c>
      <c r="AS8" s="52">
        <v>0</v>
      </c>
      <c r="AT8" s="52">
        <v>0</v>
      </c>
      <c r="AU8" s="52">
        <v>0</v>
      </c>
      <c r="AV8" s="52">
        <v>2</v>
      </c>
      <c r="AW8" s="52">
        <v>2</v>
      </c>
      <c r="AX8" s="52">
        <v>2</v>
      </c>
      <c r="AY8" s="52">
        <v>1</v>
      </c>
      <c r="AZ8" s="52">
        <v>2</v>
      </c>
      <c r="BA8" s="52">
        <v>1</v>
      </c>
      <c r="BB8" s="52">
        <v>1</v>
      </c>
      <c r="BC8" s="52">
        <v>5</v>
      </c>
      <c r="BD8" s="52">
        <v>4</v>
      </c>
      <c r="BE8" s="52">
        <v>6</v>
      </c>
      <c r="BF8" s="52">
        <v>3</v>
      </c>
      <c r="BG8" s="52">
        <v>4</v>
      </c>
      <c r="BH8" s="52">
        <v>3</v>
      </c>
      <c r="BI8" s="52">
        <v>3</v>
      </c>
      <c r="BJ8" s="52">
        <v>2</v>
      </c>
      <c r="BK8" s="52">
        <v>1</v>
      </c>
      <c r="BL8" s="52">
        <v>2</v>
      </c>
      <c r="BM8" s="52">
        <v>16</v>
      </c>
      <c r="BN8" s="52">
        <v>7</v>
      </c>
      <c r="BO8" s="52">
        <v>3</v>
      </c>
      <c r="BP8" s="52">
        <v>2</v>
      </c>
      <c r="BQ8" s="52">
        <v>1</v>
      </c>
      <c r="BR8" s="52">
        <v>0</v>
      </c>
      <c r="BS8" s="52">
        <v>2</v>
      </c>
      <c r="BT8" s="52">
        <v>6</v>
      </c>
      <c r="BU8" s="52">
        <v>16</v>
      </c>
      <c r="BV8" s="52">
        <v>4</v>
      </c>
    </row>
    <row r="9" spans="1:74" s="52" customFormat="1" x14ac:dyDescent="0.15">
      <c r="A9" s="52">
        <v>271047</v>
      </c>
      <c r="B9" s="52" t="s">
        <v>494</v>
      </c>
      <c r="C9" s="52" t="s">
        <v>174</v>
      </c>
      <c r="D9" s="52">
        <v>1</v>
      </c>
      <c r="E9" s="52">
        <v>3.039698</v>
      </c>
      <c r="F9" s="52">
        <v>35.79</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2.1414650000000002</v>
      </c>
      <c r="F10" s="52">
        <v>25.214030000000001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5.0041279999999997</v>
      </c>
      <c r="F11" s="52">
        <v>58.919580000000003</v>
      </c>
      <c r="G11" s="52">
        <v>0</v>
      </c>
      <c r="H11" s="52">
        <v>0</v>
      </c>
      <c r="I11" s="52">
        <v>0</v>
      </c>
      <c r="J11" s="52">
        <v>0</v>
      </c>
      <c r="K11" s="52">
        <v>0</v>
      </c>
      <c r="L11" s="52">
        <v>1</v>
      </c>
      <c r="M11" s="52">
        <v>0</v>
      </c>
      <c r="N11" s="52">
        <v>1</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1</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6.16751</v>
      </c>
      <c r="F12" s="52">
        <v>72.617450000000005</v>
      </c>
      <c r="G12" s="52">
        <v>0</v>
      </c>
      <c r="H12" s="52">
        <v>1</v>
      </c>
      <c r="I12" s="52">
        <v>1</v>
      </c>
      <c r="J12" s="52">
        <v>0</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1</v>
      </c>
      <c r="BD12" s="52">
        <v>0</v>
      </c>
      <c r="BE12" s="52">
        <v>1</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2.9087519999999998</v>
      </c>
      <c r="F13" s="52">
        <v>34.24821</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2</v>
      </c>
      <c r="E14" s="52">
        <v>2.3573780000000002</v>
      </c>
      <c r="F14" s="52">
        <v>27.756229999999999</v>
      </c>
      <c r="G14" s="52">
        <v>0</v>
      </c>
      <c r="H14" s="52">
        <v>1</v>
      </c>
      <c r="I14" s="52">
        <v>0</v>
      </c>
      <c r="J14" s="52">
        <v>0</v>
      </c>
      <c r="K14" s="52">
        <v>0</v>
      </c>
      <c r="L14" s="52">
        <v>1</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1</v>
      </c>
      <c r="AZ14" s="52">
        <v>0</v>
      </c>
      <c r="BA14" s="52">
        <v>0</v>
      </c>
      <c r="BB14" s="52">
        <v>0</v>
      </c>
      <c r="BC14" s="52">
        <v>0</v>
      </c>
      <c r="BD14" s="52">
        <v>0</v>
      </c>
      <c r="BE14" s="52">
        <v>1</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5.003628</v>
      </c>
      <c r="F15" s="52">
        <v>58.913679999999999</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1</v>
      </c>
      <c r="AY15" s="52">
        <v>0</v>
      </c>
      <c r="AZ15" s="52">
        <v>0</v>
      </c>
      <c r="BA15" s="52">
        <v>0</v>
      </c>
      <c r="BB15" s="52">
        <v>0</v>
      </c>
      <c r="BC15" s="52">
        <v>0</v>
      </c>
      <c r="BD15" s="52">
        <v>0</v>
      </c>
      <c r="BE15" s="52">
        <v>0</v>
      </c>
      <c r="BF15" s="52">
        <v>2</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1.622244</v>
      </c>
      <c r="F16" s="52">
        <v>19.100619999999999</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2.4601459999999999</v>
      </c>
      <c r="F17" s="52">
        <v>28.966229999999999</v>
      </c>
      <c r="G17" s="52">
        <v>0</v>
      </c>
      <c r="H17" s="52">
        <v>0</v>
      </c>
      <c r="I17" s="52">
        <v>0</v>
      </c>
      <c r="J17" s="52">
        <v>0</v>
      </c>
      <c r="K17" s="52">
        <v>0</v>
      </c>
      <c r="L17" s="52">
        <v>1</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1</v>
      </c>
      <c r="BA17" s="52">
        <v>0</v>
      </c>
      <c r="BB17" s="52">
        <v>0</v>
      </c>
      <c r="BC17" s="52">
        <v>0</v>
      </c>
      <c r="BD17" s="52">
        <v>0</v>
      </c>
      <c r="BE17" s="52">
        <v>0</v>
      </c>
      <c r="BF17" s="52">
        <v>0</v>
      </c>
      <c r="BG17" s="52">
        <v>0</v>
      </c>
      <c r="BH17" s="52">
        <v>0</v>
      </c>
      <c r="BI17" s="52">
        <v>1</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3</v>
      </c>
      <c r="E18" s="52">
        <v>4.1653359999999999</v>
      </c>
      <c r="F18" s="52">
        <v>49.043469999999999</v>
      </c>
      <c r="G18" s="52">
        <v>0</v>
      </c>
      <c r="H18" s="52">
        <v>0</v>
      </c>
      <c r="I18" s="52">
        <v>1</v>
      </c>
      <c r="J18" s="52">
        <v>2</v>
      </c>
      <c r="K18" s="52">
        <v>0</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3</v>
      </c>
      <c r="AR18" s="52">
        <v>0</v>
      </c>
      <c r="AS18" s="52">
        <v>0</v>
      </c>
      <c r="AT18" s="52">
        <v>0</v>
      </c>
      <c r="AU18" s="52">
        <v>0</v>
      </c>
      <c r="AV18" s="52">
        <v>0</v>
      </c>
      <c r="AW18" s="52">
        <v>0</v>
      </c>
      <c r="AX18" s="52">
        <v>0</v>
      </c>
      <c r="AY18" s="52">
        <v>0</v>
      </c>
      <c r="AZ18" s="52">
        <v>0</v>
      </c>
      <c r="BA18" s="52">
        <v>0</v>
      </c>
      <c r="BB18" s="52">
        <v>0</v>
      </c>
      <c r="BC18" s="52">
        <v>0</v>
      </c>
      <c r="BD18" s="52">
        <v>1</v>
      </c>
      <c r="BE18" s="52">
        <v>1</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1</v>
      </c>
      <c r="E19" s="52">
        <v>1.609477</v>
      </c>
      <c r="F19" s="52">
        <v>18.950289999999999</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4</v>
      </c>
      <c r="E20" s="52">
        <v>4.5346330000000004</v>
      </c>
      <c r="F20" s="52">
        <v>53.391649999999998</v>
      </c>
      <c r="G20" s="52">
        <v>0</v>
      </c>
      <c r="H20" s="52">
        <v>2</v>
      </c>
      <c r="I20" s="52">
        <v>1</v>
      </c>
      <c r="J20" s="52">
        <v>1</v>
      </c>
      <c r="K20" s="52">
        <v>0</v>
      </c>
      <c r="L20" s="52">
        <v>0</v>
      </c>
      <c r="M20" s="52">
        <v>0</v>
      </c>
      <c r="N20" s="52">
        <v>0</v>
      </c>
      <c r="O20" s="52">
        <v>0</v>
      </c>
      <c r="P20" s="52">
        <v>1</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2</v>
      </c>
      <c r="AS20" s="52">
        <v>0</v>
      </c>
      <c r="AT20" s="52">
        <v>0</v>
      </c>
      <c r="AU20" s="52">
        <v>0</v>
      </c>
      <c r="AV20" s="52">
        <v>0</v>
      </c>
      <c r="AW20" s="52">
        <v>0</v>
      </c>
      <c r="AX20" s="52">
        <v>0</v>
      </c>
      <c r="AY20" s="52">
        <v>0</v>
      </c>
      <c r="AZ20" s="52">
        <v>0</v>
      </c>
      <c r="BA20" s="52">
        <v>0</v>
      </c>
      <c r="BB20" s="52">
        <v>0</v>
      </c>
      <c r="BC20" s="52">
        <v>1</v>
      </c>
      <c r="BD20" s="52">
        <v>0</v>
      </c>
      <c r="BE20" s="52">
        <v>2</v>
      </c>
      <c r="BF20" s="52">
        <v>0</v>
      </c>
      <c r="BG20" s="52">
        <v>2</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1.6962379999999999</v>
      </c>
      <c r="F21" s="52">
        <v>19.971830000000001</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2</v>
      </c>
      <c r="E22" s="52">
        <v>2.1250149999999999</v>
      </c>
      <c r="F22" s="52">
        <v>25.020330000000001</v>
      </c>
      <c r="G22" s="52">
        <v>0</v>
      </c>
      <c r="H22" s="52">
        <v>0</v>
      </c>
      <c r="I22" s="52">
        <v>0</v>
      </c>
      <c r="J22" s="52">
        <v>0</v>
      </c>
      <c r="K22" s="52">
        <v>1</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1</v>
      </c>
      <c r="E23" s="52">
        <v>1.626069</v>
      </c>
      <c r="F23" s="52">
        <v>19.14565</v>
      </c>
      <c r="G23" s="52">
        <v>1</v>
      </c>
      <c r="H23" s="52">
        <v>0</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494</v>
      </c>
      <c r="D24" s="52">
        <v>8</v>
      </c>
      <c r="E24" s="52">
        <v>1.98702</v>
      </c>
      <c r="F24" s="52">
        <v>23.39556</v>
      </c>
      <c r="G24" s="52">
        <v>0</v>
      </c>
      <c r="H24" s="52">
        <v>2</v>
      </c>
      <c r="I24" s="52">
        <v>1</v>
      </c>
      <c r="J24" s="52">
        <v>1</v>
      </c>
      <c r="K24" s="52">
        <v>1</v>
      </c>
      <c r="L24" s="52">
        <v>0</v>
      </c>
      <c r="M24" s="52">
        <v>2</v>
      </c>
      <c r="N24" s="52">
        <v>1</v>
      </c>
      <c r="O24" s="52">
        <v>0</v>
      </c>
      <c r="P24" s="52">
        <v>4</v>
      </c>
      <c r="Q24" s="52">
        <v>4</v>
      </c>
      <c r="R24" s="52">
        <v>0</v>
      </c>
      <c r="S24" s="52">
        <v>0</v>
      </c>
      <c r="T24" s="52">
        <v>4</v>
      </c>
      <c r="U24" s="52">
        <v>4</v>
      </c>
      <c r="V24" s="52">
        <v>0</v>
      </c>
      <c r="W24" s="52">
        <v>4</v>
      </c>
      <c r="X24" s="52">
        <v>0</v>
      </c>
      <c r="Y24" s="52">
        <v>1</v>
      </c>
      <c r="Z24" s="52">
        <v>2</v>
      </c>
      <c r="AA24" s="52">
        <v>1</v>
      </c>
      <c r="AB24" s="52">
        <v>0</v>
      </c>
      <c r="AC24" s="52">
        <v>5</v>
      </c>
      <c r="AD24" s="52">
        <v>0</v>
      </c>
      <c r="AE24" s="52">
        <v>0</v>
      </c>
      <c r="AF24" s="52">
        <v>0</v>
      </c>
      <c r="AG24" s="52">
        <v>0</v>
      </c>
      <c r="AH24" s="52">
        <v>3</v>
      </c>
      <c r="AI24" s="52">
        <v>0</v>
      </c>
      <c r="AJ24" s="52">
        <v>5</v>
      </c>
      <c r="AK24" s="52">
        <v>1</v>
      </c>
      <c r="AL24" s="52">
        <v>0</v>
      </c>
      <c r="AM24" s="52">
        <v>0</v>
      </c>
      <c r="AN24" s="52">
        <v>1</v>
      </c>
      <c r="AO24" s="52">
        <v>1</v>
      </c>
      <c r="AP24" s="52">
        <v>0</v>
      </c>
      <c r="AQ24" s="52">
        <v>1</v>
      </c>
      <c r="AR24" s="52">
        <v>0</v>
      </c>
      <c r="AS24" s="52">
        <v>1</v>
      </c>
      <c r="AT24" s="52">
        <v>1</v>
      </c>
      <c r="AU24" s="52">
        <v>1</v>
      </c>
      <c r="AV24" s="52">
        <v>2</v>
      </c>
      <c r="AW24" s="52">
        <v>0</v>
      </c>
      <c r="AX24" s="52">
        <v>0</v>
      </c>
      <c r="AY24" s="52">
        <v>0</v>
      </c>
      <c r="AZ24" s="52">
        <v>0</v>
      </c>
      <c r="BA24" s="52">
        <v>1</v>
      </c>
      <c r="BB24" s="52">
        <v>0</v>
      </c>
      <c r="BC24" s="52">
        <v>1</v>
      </c>
      <c r="BD24" s="52">
        <v>1</v>
      </c>
      <c r="BE24" s="52">
        <v>2</v>
      </c>
      <c r="BF24" s="52">
        <v>1</v>
      </c>
      <c r="BG24" s="52">
        <v>1</v>
      </c>
      <c r="BH24" s="52">
        <v>1</v>
      </c>
      <c r="BI24" s="52">
        <v>1</v>
      </c>
      <c r="BJ24" s="52">
        <v>1</v>
      </c>
      <c r="BK24" s="52">
        <v>0</v>
      </c>
      <c r="BL24" s="52">
        <v>2</v>
      </c>
      <c r="BM24" s="52">
        <v>3</v>
      </c>
      <c r="BN24" s="52">
        <v>3</v>
      </c>
      <c r="BO24" s="52">
        <v>2</v>
      </c>
      <c r="BP24" s="52">
        <v>0</v>
      </c>
      <c r="BQ24" s="52">
        <v>0</v>
      </c>
      <c r="BR24" s="52">
        <v>0</v>
      </c>
      <c r="BS24" s="52">
        <v>0</v>
      </c>
      <c r="BT24" s="52">
        <v>2</v>
      </c>
      <c r="BU24" s="52">
        <v>4</v>
      </c>
      <c r="BV24" s="52">
        <v>2</v>
      </c>
    </row>
    <row r="25" spans="1:74" s="52" customFormat="1" x14ac:dyDescent="0.15">
      <c r="A25" s="52">
        <v>271411</v>
      </c>
      <c r="B25" s="52" t="s">
        <v>494</v>
      </c>
      <c r="C25" s="52" t="s">
        <v>189</v>
      </c>
      <c r="D25" s="52">
        <v>1</v>
      </c>
      <c r="E25" s="52">
        <v>1.3933009999999999</v>
      </c>
      <c r="F25" s="52">
        <v>16.404990000000002</v>
      </c>
      <c r="G25" s="52">
        <v>0</v>
      </c>
      <c r="H25" s="52">
        <v>1</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494</v>
      </c>
      <c r="C26" s="52" t="s">
        <v>190</v>
      </c>
      <c r="D26" s="52">
        <v>2</v>
      </c>
      <c r="E26" s="52">
        <v>3.3214869999999999</v>
      </c>
      <c r="F26" s="52">
        <v>39.10783</v>
      </c>
      <c r="G26" s="52">
        <v>0</v>
      </c>
      <c r="H26" s="52">
        <v>0</v>
      </c>
      <c r="I26" s="52">
        <v>0</v>
      </c>
      <c r="J26" s="52">
        <v>0</v>
      </c>
      <c r="K26" s="52">
        <v>1</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1</v>
      </c>
      <c r="BD26" s="52">
        <v>0</v>
      </c>
      <c r="BE26" s="52">
        <v>0</v>
      </c>
      <c r="BF26" s="52">
        <v>0</v>
      </c>
      <c r="BG26" s="52">
        <v>0</v>
      </c>
      <c r="BH26" s="52">
        <v>0</v>
      </c>
      <c r="BI26" s="52">
        <v>1</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494</v>
      </c>
      <c r="C27" s="52" t="s">
        <v>192</v>
      </c>
      <c r="D27" s="52">
        <v>1</v>
      </c>
      <c r="E27" s="52">
        <v>1.493897</v>
      </c>
      <c r="F27" s="52">
        <v>17.58944</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494</v>
      </c>
      <c r="C28" s="52" t="s">
        <v>382</v>
      </c>
      <c r="D28" s="52">
        <v>1</v>
      </c>
      <c r="E28" s="52">
        <v>1.4820739999999999</v>
      </c>
      <c r="F28" s="52">
        <v>17.450230000000001</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494</v>
      </c>
      <c r="C29" s="52" t="s">
        <v>193</v>
      </c>
      <c r="D29" s="52">
        <v>3</v>
      </c>
      <c r="E29" s="52">
        <v>3.947368</v>
      </c>
      <c r="F29" s="52">
        <v>46.477080000000001</v>
      </c>
      <c r="G29" s="52">
        <v>0</v>
      </c>
      <c r="H29" s="52">
        <v>1</v>
      </c>
      <c r="I29" s="52">
        <v>0</v>
      </c>
      <c r="J29" s="52">
        <v>0</v>
      </c>
      <c r="K29" s="52">
        <v>0</v>
      </c>
      <c r="L29" s="52">
        <v>0</v>
      </c>
      <c r="M29" s="52">
        <v>1</v>
      </c>
      <c r="N29" s="52">
        <v>1</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1</v>
      </c>
      <c r="AT29" s="52">
        <v>0</v>
      </c>
      <c r="AU29" s="52">
        <v>1</v>
      </c>
      <c r="AV29" s="52">
        <v>0</v>
      </c>
      <c r="AW29" s="52">
        <v>0</v>
      </c>
      <c r="AX29" s="52">
        <v>0</v>
      </c>
      <c r="AY29" s="52">
        <v>0</v>
      </c>
      <c r="AZ29" s="52">
        <v>0</v>
      </c>
      <c r="BA29" s="52">
        <v>0</v>
      </c>
      <c r="BB29" s="52">
        <v>0</v>
      </c>
      <c r="BC29" s="52">
        <v>0</v>
      </c>
      <c r="BD29" s="52">
        <v>1</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4</v>
      </c>
      <c r="E30" s="52">
        <v>4.2637559999999999</v>
      </c>
      <c r="F30" s="52">
        <v>50.202289999999998</v>
      </c>
      <c r="G30" s="52">
        <v>0</v>
      </c>
      <c r="H30" s="52">
        <v>0</v>
      </c>
      <c r="I30" s="52">
        <v>0</v>
      </c>
      <c r="J30" s="52">
        <v>1</v>
      </c>
      <c r="K30" s="52">
        <v>0</v>
      </c>
      <c r="L30" s="52">
        <v>1</v>
      </c>
      <c r="M30" s="52">
        <v>2</v>
      </c>
      <c r="N30" s="52">
        <v>0</v>
      </c>
      <c r="O30" s="52">
        <v>0</v>
      </c>
      <c r="P30" s="52">
        <v>1</v>
      </c>
      <c r="Q30" s="52">
        <v>3</v>
      </c>
      <c r="R30" s="52">
        <v>0</v>
      </c>
      <c r="S30" s="52">
        <v>2</v>
      </c>
      <c r="T30" s="52">
        <v>0</v>
      </c>
      <c r="U30" s="52">
        <v>2</v>
      </c>
      <c r="V30" s="52">
        <v>0</v>
      </c>
      <c r="W30" s="52">
        <v>2</v>
      </c>
      <c r="X30" s="52">
        <v>0</v>
      </c>
      <c r="Y30" s="52">
        <v>0</v>
      </c>
      <c r="Z30" s="52">
        <v>0</v>
      </c>
      <c r="AA30" s="52">
        <v>2</v>
      </c>
      <c r="AB30" s="52">
        <v>0</v>
      </c>
      <c r="AC30" s="52">
        <v>2</v>
      </c>
      <c r="AD30" s="52">
        <v>1</v>
      </c>
      <c r="AE30" s="52">
        <v>0</v>
      </c>
      <c r="AF30" s="52">
        <v>0</v>
      </c>
      <c r="AG30" s="52">
        <v>0</v>
      </c>
      <c r="AH30" s="52">
        <v>1</v>
      </c>
      <c r="AI30" s="52">
        <v>0</v>
      </c>
      <c r="AJ30" s="52">
        <v>3</v>
      </c>
      <c r="AK30" s="52">
        <v>0</v>
      </c>
      <c r="AL30" s="52">
        <v>0</v>
      </c>
      <c r="AM30" s="52">
        <v>1</v>
      </c>
      <c r="AN30" s="52">
        <v>0</v>
      </c>
      <c r="AO30" s="52">
        <v>0</v>
      </c>
      <c r="AP30" s="52">
        <v>0</v>
      </c>
      <c r="AQ30" s="52">
        <v>0</v>
      </c>
      <c r="AR30" s="52">
        <v>0</v>
      </c>
      <c r="AS30" s="52">
        <v>1</v>
      </c>
      <c r="AT30" s="52">
        <v>0</v>
      </c>
      <c r="AU30" s="52">
        <v>1</v>
      </c>
      <c r="AV30" s="52">
        <v>0</v>
      </c>
      <c r="AW30" s="52">
        <v>0</v>
      </c>
      <c r="AX30" s="52">
        <v>0</v>
      </c>
      <c r="AY30" s="52">
        <v>0</v>
      </c>
      <c r="AZ30" s="52">
        <v>1</v>
      </c>
      <c r="BA30" s="52">
        <v>0</v>
      </c>
      <c r="BB30" s="52">
        <v>0</v>
      </c>
      <c r="BC30" s="52">
        <v>1</v>
      </c>
      <c r="BD30" s="52">
        <v>0</v>
      </c>
      <c r="BE30" s="52">
        <v>1</v>
      </c>
      <c r="BF30" s="52">
        <v>1</v>
      </c>
      <c r="BG30" s="52">
        <v>0</v>
      </c>
      <c r="BH30" s="52">
        <v>0</v>
      </c>
      <c r="BI30" s="52">
        <v>1</v>
      </c>
      <c r="BJ30" s="52">
        <v>0</v>
      </c>
      <c r="BK30" s="52">
        <v>1</v>
      </c>
      <c r="BL30" s="52">
        <v>0</v>
      </c>
      <c r="BM30" s="52">
        <v>2</v>
      </c>
      <c r="BN30" s="52">
        <v>1</v>
      </c>
      <c r="BO30" s="52">
        <v>0</v>
      </c>
      <c r="BP30" s="52">
        <v>0</v>
      </c>
      <c r="BQ30" s="52">
        <v>0</v>
      </c>
      <c r="BR30" s="52">
        <v>0</v>
      </c>
      <c r="BS30" s="52">
        <v>1</v>
      </c>
      <c r="BT30" s="52">
        <v>0</v>
      </c>
      <c r="BU30" s="52">
        <v>4</v>
      </c>
      <c r="BV30" s="52">
        <v>0</v>
      </c>
    </row>
    <row r="31" spans="1:74" s="52" customFormat="1" x14ac:dyDescent="0.15">
      <c r="A31" s="52">
        <v>272035</v>
      </c>
      <c r="B31" s="52" t="s">
        <v>194</v>
      </c>
      <c r="C31" s="52" t="s">
        <v>494</v>
      </c>
      <c r="D31" s="52">
        <v>1</v>
      </c>
      <c r="E31" s="52">
        <v>0.51707110000000001</v>
      </c>
      <c r="F31" s="52">
        <v>6.0880960000000002</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272043</v>
      </c>
      <c r="B32" s="52" t="s">
        <v>195</v>
      </c>
      <c r="C32" s="52" t="s">
        <v>494</v>
      </c>
      <c r="D32" s="52">
        <v>1</v>
      </c>
      <c r="E32" s="52">
        <v>2.0068630000000001</v>
      </c>
      <c r="F32" s="52">
        <v>23.629200000000001</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494</v>
      </c>
      <c r="D33" s="52">
        <v>3</v>
      </c>
      <c r="E33" s="52">
        <v>1.682652</v>
      </c>
      <c r="F33" s="52">
        <v>19.811869999999999</v>
      </c>
      <c r="G33" s="52">
        <v>0</v>
      </c>
      <c r="H33" s="52">
        <v>0</v>
      </c>
      <c r="I33" s="52">
        <v>0</v>
      </c>
      <c r="J33" s="52">
        <v>0</v>
      </c>
      <c r="K33" s="52">
        <v>3</v>
      </c>
      <c r="L33" s="52">
        <v>0</v>
      </c>
      <c r="M33" s="52">
        <v>0</v>
      </c>
      <c r="N33" s="52">
        <v>0</v>
      </c>
      <c r="O33" s="52">
        <v>0</v>
      </c>
      <c r="P33" s="52">
        <v>3</v>
      </c>
      <c r="Q33" s="52">
        <v>0</v>
      </c>
      <c r="R33" s="52">
        <v>0</v>
      </c>
      <c r="S33" s="52">
        <v>0</v>
      </c>
      <c r="T33" s="52">
        <v>2</v>
      </c>
      <c r="U33" s="52">
        <v>1</v>
      </c>
      <c r="V33" s="52">
        <v>0</v>
      </c>
      <c r="W33" s="52">
        <v>1</v>
      </c>
      <c r="X33" s="52">
        <v>0</v>
      </c>
      <c r="Y33" s="52">
        <v>0</v>
      </c>
      <c r="Z33" s="52">
        <v>1</v>
      </c>
      <c r="AA33" s="52">
        <v>0</v>
      </c>
      <c r="AB33" s="52">
        <v>0</v>
      </c>
      <c r="AC33" s="52">
        <v>1</v>
      </c>
      <c r="AD33" s="52">
        <v>0</v>
      </c>
      <c r="AE33" s="52">
        <v>0</v>
      </c>
      <c r="AF33" s="52">
        <v>1</v>
      </c>
      <c r="AG33" s="52">
        <v>0</v>
      </c>
      <c r="AH33" s="52">
        <v>1</v>
      </c>
      <c r="AI33" s="52">
        <v>0</v>
      </c>
      <c r="AJ33" s="52">
        <v>1</v>
      </c>
      <c r="AK33" s="52">
        <v>0</v>
      </c>
      <c r="AL33" s="52">
        <v>0</v>
      </c>
      <c r="AM33" s="52">
        <v>1</v>
      </c>
      <c r="AN33" s="52">
        <v>0</v>
      </c>
      <c r="AO33" s="52">
        <v>1</v>
      </c>
      <c r="AP33" s="52">
        <v>0</v>
      </c>
      <c r="AQ33" s="52">
        <v>0</v>
      </c>
      <c r="AR33" s="52">
        <v>0</v>
      </c>
      <c r="AS33" s="52">
        <v>0</v>
      </c>
      <c r="AT33" s="52">
        <v>0</v>
      </c>
      <c r="AU33" s="52">
        <v>1</v>
      </c>
      <c r="AV33" s="52">
        <v>0</v>
      </c>
      <c r="AW33" s="52">
        <v>0</v>
      </c>
      <c r="AX33" s="52">
        <v>0</v>
      </c>
      <c r="AY33" s="52">
        <v>0</v>
      </c>
      <c r="AZ33" s="52">
        <v>1</v>
      </c>
      <c r="BA33" s="52">
        <v>0</v>
      </c>
      <c r="BB33" s="52">
        <v>0</v>
      </c>
      <c r="BC33" s="52">
        <v>1</v>
      </c>
      <c r="BD33" s="52">
        <v>0</v>
      </c>
      <c r="BE33" s="52">
        <v>2</v>
      </c>
      <c r="BF33" s="52">
        <v>0</v>
      </c>
      <c r="BG33" s="52">
        <v>0</v>
      </c>
      <c r="BH33" s="52">
        <v>1</v>
      </c>
      <c r="BI33" s="52">
        <v>0</v>
      </c>
      <c r="BJ33" s="52">
        <v>0</v>
      </c>
      <c r="BK33" s="52">
        <v>0</v>
      </c>
      <c r="BL33" s="52">
        <v>1</v>
      </c>
      <c r="BM33" s="52">
        <v>3</v>
      </c>
      <c r="BN33" s="52">
        <v>0</v>
      </c>
      <c r="BO33" s="52">
        <v>0</v>
      </c>
      <c r="BP33" s="52">
        <v>0</v>
      </c>
      <c r="BQ33" s="52">
        <v>0</v>
      </c>
      <c r="BR33" s="52">
        <v>0</v>
      </c>
      <c r="BS33" s="52">
        <v>0</v>
      </c>
      <c r="BT33" s="52">
        <v>0</v>
      </c>
      <c r="BU33" s="52">
        <v>2</v>
      </c>
      <c r="BV33" s="52">
        <v>1</v>
      </c>
    </row>
    <row r="34" spans="1:74" s="52" customFormat="1" x14ac:dyDescent="0.15">
      <c r="A34" s="52">
        <v>272060</v>
      </c>
      <c r="B34" s="52" t="s">
        <v>282</v>
      </c>
      <c r="C34" s="52" t="s">
        <v>494</v>
      </c>
      <c r="D34" s="52">
        <v>1</v>
      </c>
      <c r="E34" s="52">
        <v>2.7949350000000002</v>
      </c>
      <c r="F34" s="52">
        <v>32.908110000000001</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494</v>
      </c>
      <c r="D35" s="52">
        <v>2</v>
      </c>
      <c r="E35" s="52">
        <v>1.185775</v>
      </c>
      <c r="F35" s="52">
        <v>13.961550000000001</v>
      </c>
      <c r="G35" s="52">
        <v>0</v>
      </c>
      <c r="H35" s="52">
        <v>0</v>
      </c>
      <c r="I35" s="52">
        <v>0</v>
      </c>
      <c r="J35" s="52">
        <v>0</v>
      </c>
      <c r="K35" s="52">
        <v>0</v>
      </c>
      <c r="L35" s="52">
        <v>1</v>
      </c>
      <c r="M35" s="52">
        <v>0</v>
      </c>
      <c r="N35" s="52">
        <v>1</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0</v>
      </c>
      <c r="BE35" s="52">
        <v>0</v>
      </c>
      <c r="BF35" s="52">
        <v>1</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3</v>
      </c>
      <c r="E36" s="52">
        <v>4.2992879999999998</v>
      </c>
      <c r="F36" s="52">
        <v>50.620649999999998</v>
      </c>
      <c r="G36" s="52">
        <v>1</v>
      </c>
      <c r="H36" s="52">
        <v>0</v>
      </c>
      <c r="I36" s="52">
        <v>0</v>
      </c>
      <c r="J36" s="52">
        <v>0</v>
      </c>
      <c r="K36" s="52">
        <v>0</v>
      </c>
      <c r="L36" s="52">
        <v>1</v>
      </c>
      <c r="M36" s="52">
        <v>1</v>
      </c>
      <c r="N36" s="52">
        <v>0</v>
      </c>
      <c r="O36" s="52">
        <v>0</v>
      </c>
      <c r="P36" s="52">
        <v>1</v>
      </c>
      <c r="Q36" s="52">
        <v>2</v>
      </c>
      <c r="R36" s="52">
        <v>0</v>
      </c>
      <c r="S36" s="52">
        <v>0</v>
      </c>
      <c r="T36" s="52">
        <v>0</v>
      </c>
      <c r="U36" s="52">
        <v>3</v>
      </c>
      <c r="V36" s="52">
        <v>1</v>
      </c>
      <c r="W36" s="52">
        <v>2</v>
      </c>
      <c r="X36" s="52">
        <v>0</v>
      </c>
      <c r="Y36" s="52">
        <v>0</v>
      </c>
      <c r="Z36" s="52">
        <v>2</v>
      </c>
      <c r="AA36" s="52">
        <v>0</v>
      </c>
      <c r="AB36" s="52">
        <v>0</v>
      </c>
      <c r="AC36" s="52">
        <v>0</v>
      </c>
      <c r="AD36" s="52">
        <v>1</v>
      </c>
      <c r="AE36" s="52">
        <v>1</v>
      </c>
      <c r="AF36" s="52">
        <v>0</v>
      </c>
      <c r="AG36" s="52">
        <v>0</v>
      </c>
      <c r="AH36" s="52">
        <v>1</v>
      </c>
      <c r="AI36" s="52">
        <v>0</v>
      </c>
      <c r="AJ36" s="52">
        <v>1</v>
      </c>
      <c r="AK36" s="52">
        <v>0</v>
      </c>
      <c r="AL36" s="52">
        <v>0</v>
      </c>
      <c r="AM36" s="52">
        <v>1</v>
      </c>
      <c r="AN36" s="52">
        <v>0</v>
      </c>
      <c r="AO36" s="52">
        <v>1</v>
      </c>
      <c r="AP36" s="52">
        <v>0</v>
      </c>
      <c r="AQ36" s="52">
        <v>0</v>
      </c>
      <c r="AR36" s="52">
        <v>0</v>
      </c>
      <c r="AS36" s="52">
        <v>0</v>
      </c>
      <c r="AT36" s="52">
        <v>2</v>
      </c>
      <c r="AU36" s="52">
        <v>0</v>
      </c>
      <c r="AV36" s="52">
        <v>0</v>
      </c>
      <c r="AW36" s="52">
        <v>0</v>
      </c>
      <c r="AX36" s="52">
        <v>0</v>
      </c>
      <c r="AY36" s="52">
        <v>0</v>
      </c>
      <c r="AZ36" s="52">
        <v>1</v>
      </c>
      <c r="BA36" s="52">
        <v>0</v>
      </c>
      <c r="BB36" s="52">
        <v>0</v>
      </c>
      <c r="BC36" s="52">
        <v>0</v>
      </c>
      <c r="BD36" s="52">
        <v>0</v>
      </c>
      <c r="BE36" s="52">
        <v>1</v>
      </c>
      <c r="BF36" s="52">
        <v>0</v>
      </c>
      <c r="BG36" s="52">
        <v>1</v>
      </c>
      <c r="BH36" s="52">
        <v>1</v>
      </c>
      <c r="BI36" s="52">
        <v>0</v>
      </c>
      <c r="BJ36" s="52">
        <v>0</v>
      </c>
      <c r="BK36" s="52">
        <v>0</v>
      </c>
      <c r="BL36" s="52">
        <v>1</v>
      </c>
      <c r="BM36" s="52">
        <v>1</v>
      </c>
      <c r="BN36" s="52">
        <v>0</v>
      </c>
      <c r="BO36" s="52">
        <v>0</v>
      </c>
      <c r="BP36" s="52">
        <v>0</v>
      </c>
      <c r="BQ36" s="52">
        <v>1</v>
      </c>
      <c r="BR36" s="52">
        <v>0</v>
      </c>
      <c r="BS36" s="52">
        <v>0</v>
      </c>
      <c r="BT36" s="52">
        <v>1</v>
      </c>
      <c r="BU36" s="52">
        <v>2</v>
      </c>
      <c r="BV36" s="52">
        <v>0</v>
      </c>
    </row>
    <row r="37" spans="1:74" s="52" customFormat="1" x14ac:dyDescent="0.15">
      <c r="A37" s="52">
        <v>272116</v>
      </c>
      <c r="B37" s="52" t="s">
        <v>201</v>
      </c>
      <c r="C37" s="52" t="s">
        <v>494</v>
      </c>
      <c r="D37" s="52">
        <v>1</v>
      </c>
      <c r="E37" s="52">
        <v>0.73120799999999997</v>
      </c>
      <c r="F37" s="52">
        <v>8.6093849999999996</v>
      </c>
      <c r="G37" s="52">
        <v>0</v>
      </c>
      <c r="H37" s="52">
        <v>0</v>
      </c>
      <c r="I37" s="52">
        <v>0</v>
      </c>
      <c r="J37" s="52">
        <v>0</v>
      </c>
      <c r="K37" s="52">
        <v>1</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494</v>
      </c>
      <c r="D38" s="52">
        <v>3</v>
      </c>
      <c r="E38" s="52">
        <v>2.3453810000000002</v>
      </c>
      <c r="F38" s="52">
        <v>27.61497</v>
      </c>
      <c r="G38" s="52">
        <v>0</v>
      </c>
      <c r="H38" s="52">
        <v>0</v>
      </c>
      <c r="I38" s="52">
        <v>0</v>
      </c>
      <c r="J38" s="52">
        <v>1</v>
      </c>
      <c r="K38" s="52">
        <v>1</v>
      </c>
      <c r="L38" s="52">
        <v>0</v>
      </c>
      <c r="M38" s="52">
        <v>0</v>
      </c>
      <c r="N38" s="52">
        <v>1</v>
      </c>
      <c r="O38" s="52">
        <v>0</v>
      </c>
      <c r="P38" s="52">
        <v>1</v>
      </c>
      <c r="Q38" s="52">
        <v>2</v>
      </c>
      <c r="R38" s="52">
        <v>0</v>
      </c>
      <c r="S38" s="52">
        <v>1</v>
      </c>
      <c r="T38" s="52">
        <v>0</v>
      </c>
      <c r="U38" s="52">
        <v>2</v>
      </c>
      <c r="V38" s="52">
        <v>0</v>
      </c>
      <c r="W38" s="52">
        <v>2</v>
      </c>
      <c r="X38" s="52">
        <v>0</v>
      </c>
      <c r="Y38" s="52">
        <v>0</v>
      </c>
      <c r="Z38" s="52">
        <v>1</v>
      </c>
      <c r="AA38" s="52">
        <v>1</v>
      </c>
      <c r="AB38" s="52">
        <v>0</v>
      </c>
      <c r="AC38" s="52">
        <v>3</v>
      </c>
      <c r="AD38" s="52">
        <v>0</v>
      </c>
      <c r="AE38" s="52">
        <v>0</v>
      </c>
      <c r="AF38" s="52">
        <v>0</v>
      </c>
      <c r="AG38" s="52">
        <v>0</v>
      </c>
      <c r="AH38" s="52">
        <v>0</v>
      </c>
      <c r="AI38" s="52">
        <v>0</v>
      </c>
      <c r="AJ38" s="52">
        <v>3</v>
      </c>
      <c r="AK38" s="52">
        <v>0</v>
      </c>
      <c r="AL38" s="52">
        <v>0</v>
      </c>
      <c r="AM38" s="52">
        <v>0</v>
      </c>
      <c r="AN38" s="52">
        <v>0</v>
      </c>
      <c r="AO38" s="52">
        <v>0</v>
      </c>
      <c r="AP38" s="52">
        <v>0</v>
      </c>
      <c r="AQ38" s="52">
        <v>1</v>
      </c>
      <c r="AR38" s="52">
        <v>0</v>
      </c>
      <c r="AS38" s="52">
        <v>0</v>
      </c>
      <c r="AT38" s="52">
        <v>0</v>
      </c>
      <c r="AU38" s="52">
        <v>0</v>
      </c>
      <c r="AV38" s="52">
        <v>1</v>
      </c>
      <c r="AW38" s="52">
        <v>0</v>
      </c>
      <c r="AX38" s="52">
        <v>0</v>
      </c>
      <c r="AY38" s="52">
        <v>0</v>
      </c>
      <c r="AZ38" s="52">
        <v>0</v>
      </c>
      <c r="BA38" s="52">
        <v>0</v>
      </c>
      <c r="BB38" s="52">
        <v>1</v>
      </c>
      <c r="BC38" s="52">
        <v>0</v>
      </c>
      <c r="BD38" s="52">
        <v>0</v>
      </c>
      <c r="BE38" s="52">
        <v>1</v>
      </c>
      <c r="BF38" s="52">
        <v>0</v>
      </c>
      <c r="BG38" s="52">
        <v>0</v>
      </c>
      <c r="BH38" s="52">
        <v>0</v>
      </c>
      <c r="BI38" s="52">
        <v>1</v>
      </c>
      <c r="BJ38" s="52">
        <v>1</v>
      </c>
      <c r="BK38" s="52">
        <v>0</v>
      </c>
      <c r="BL38" s="52">
        <v>1</v>
      </c>
      <c r="BM38" s="52">
        <v>2</v>
      </c>
      <c r="BN38" s="52">
        <v>1</v>
      </c>
      <c r="BO38" s="52">
        <v>0</v>
      </c>
      <c r="BP38" s="52">
        <v>1</v>
      </c>
      <c r="BQ38" s="52">
        <v>0</v>
      </c>
      <c r="BR38" s="52">
        <v>0</v>
      </c>
      <c r="BS38" s="52">
        <v>0</v>
      </c>
      <c r="BT38" s="52">
        <v>0</v>
      </c>
      <c r="BU38" s="52">
        <v>2</v>
      </c>
      <c r="BV38" s="52">
        <v>1</v>
      </c>
    </row>
    <row r="39" spans="1:74" s="52" customFormat="1" x14ac:dyDescent="0.15">
      <c r="A39" s="52">
        <v>272141</v>
      </c>
      <c r="B39" s="52" t="s">
        <v>292</v>
      </c>
      <c r="C39" s="52" t="s">
        <v>494</v>
      </c>
      <c r="D39" s="52">
        <v>2</v>
      </c>
      <c r="E39" s="52">
        <v>3.7704550000000001</v>
      </c>
      <c r="F39" s="52">
        <v>44.394060000000003</v>
      </c>
      <c r="G39" s="52">
        <v>0</v>
      </c>
      <c r="H39" s="52">
        <v>0</v>
      </c>
      <c r="I39" s="52">
        <v>1</v>
      </c>
      <c r="J39" s="52">
        <v>0</v>
      </c>
      <c r="K39" s="52">
        <v>1</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1</v>
      </c>
      <c r="BD39" s="52">
        <v>0</v>
      </c>
      <c r="BE39" s="52">
        <v>0</v>
      </c>
      <c r="BF39" s="52">
        <v>0</v>
      </c>
      <c r="BG39" s="52">
        <v>1</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494</v>
      </c>
      <c r="D40" s="52">
        <v>3</v>
      </c>
      <c r="E40" s="52">
        <v>2.652895</v>
      </c>
      <c r="F40" s="52">
        <v>31.235700000000001</v>
      </c>
      <c r="G40" s="52">
        <v>0</v>
      </c>
      <c r="H40" s="52">
        <v>0</v>
      </c>
      <c r="I40" s="52">
        <v>1</v>
      </c>
      <c r="J40" s="52">
        <v>1</v>
      </c>
      <c r="K40" s="52">
        <v>0</v>
      </c>
      <c r="L40" s="52">
        <v>0</v>
      </c>
      <c r="M40" s="52">
        <v>1</v>
      </c>
      <c r="N40" s="52">
        <v>0</v>
      </c>
      <c r="O40" s="52">
        <v>0</v>
      </c>
      <c r="P40" s="52">
        <v>2</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1</v>
      </c>
      <c r="BC40" s="52">
        <v>1</v>
      </c>
      <c r="BD40" s="52">
        <v>1</v>
      </c>
      <c r="BE40" s="52">
        <v>0</v>
      </c>
      <c r="BF40" s="52">
        <v>0</v>
      </c>
      <c r="BG40" s="52">
        <v>0</v>
      </c>
      <c r="BH40" s="52">
        <v>2</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272175</v>
      </c>
      <c r="B41" s="52" t="s">
        <v>206</v>
      </c>
      <c r="C41" s="52" t="s">
        <v>494</v>
      </c>
      <c r="D41" s="52">
        <v>1</v>
      </c>
      <c r="E41" s="52">
        <v>1.726281</v>
      </c>
      <c r="F41" s="52">
        <v>20.325569999999999</v>
      </c>
      <c r="G41" s="52">
        <v>0</v>
      </c>
      <c r="H41" s="52">
        <v>0</v>
      </c>
      <c r="I41" s="52">
        <v>0</v>
      </c>
      <c r="J41" s="52">
        <v>0</v>
      </c>
      <c r="K41" s="52">
        <v>0</v>
      </c>
      <c r="L41" s="52">
        <v>1</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1</v>
      </c>
      <c r="AR41" s="52">
        <v>0</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272183</v>
      </c>
      <c r="B42" s="52" t="s">
        <v>207</v>
      </c>
      <c r="C42" s="52" t="s">
        <v>494</v>
      </c>
      <c r="D42" s="52">
        <v>1</v>
      </c>
      <c r="E42" s="52">
        <v>1.690617</v>
      </c>
      <c r="F42" s="52">
        <v>19.905650000000001</v>
      </c>
      <c r="G42" s="52">
        <v>1</v>
      </c>
      <c r="H42" s="52">
        <v>0</v>
      </c>
      <c r="I42" s="52">
        <v>0</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272205</v>
      </c>
      <c r="B43" s="52" t="s">
        <v>208</v>
      </c>
      <c r="C43" s="52" t="s">
        <v>494</v>
      </c>
      <c r="D43" s="52">
        <v>1</v>
      </c>
      <c r="E43" s="52">
        <v>1.5120819999999999</v>
      </c>
      <c r="F43" s="52">
        <v>17.803540000000002</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272213</v>
      </c>
      <c r="B44" s="52" t="s">
        <v>301</v>
      </c>
      <c r="C44" s="52" t="s">
        <v>494</v>
      </c>
      <c r="D44" s="52">
        <v>1</v>
      </c>
      <c r="E44" s="52">
        <v>2.9905200000000001</v>
      </c>
      <c r="F44" s="52">
        <v>35.21096</v>
      </c>
      <c r="G44" s="52">
        <v>0</v>
      </c>
      <c r="H44" s="52">
        <v>0</v>
      </c>
      <c r="I44" s="52">
        <v>0</v>
      </c>
      <c r="J44" s="52">
        <v>0</v>
      </c>
      <c r="K44" s="52">
        <v>0</v>
      </c>
      <c r="L44" s="52">
        <v>1</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1</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494</v>
      </c>
      <c r="D45" s="52">
        <v>5</v>
      </c>
      <c r="E45" s="52">
        <v>2.0952500000000001</v>
      </c>
      <c r="F45" s="52">
        <v>24.669879999999999</v>
      </c>
      <c r="G45" s="52">
        <v>0</v>
      </c>
      <c r="H45" s="52">
        <v>1</v>
      </c>
      <c r="I45" s="52">
        <v>0</v>
      </c>
      <c r="J45" s="52">
        <v>1</v>
      </c>
      <c r="K45" s="52">
        <v>2</v>
      </c>
      <c r="L45" s="52">
        <v>0</v>
      </c>
      <c r="M45" s="52">
        <v>1</v>
      </c>
      <c r="N45" s="52">
        <v>0</v>
      </c>
      <c r="O45" s="52">
        <v>0</v>
      </c>
      <c r="P45" s="52">
        <v>3</v>
      </c>
      <c r="Q45" s="52">
        <v>2</v>
      </c>
      <c r="R45" s="52">
        <v>0</v>
      </c>
      <c r="S45" s="52">
        <v>0</v>
      </c>
      <c r="T45" s="52">
        <v>3</v>
      </c>
      <c r="U45" s="52">
        <v>2</v>
      </c>
      <c r="V45" s="52">
        <v>0</v>
      </c>
      <c r="W45" s="52">
        <v>2</v>
      </c>
      <c r="X45" s="52">
        <v>0</v>
      </c>
      <c r="Y45" s="52">
        <v>1</v>
      </c>
      <c r="Z45" s="52">
        <v>1</v>
      </c>
      <c r="AA45" s="52">
        <v>0</v>
      </c>
      <c r="AB45" s="52">
        <v>0</v>
      </c>
      <c r="AC45" s="52">
        <v>2</v>
      </c>
      <c r="AD45" s="52">
        <v>1</v>
      </c>
      <c r="AE45" s="52">
        <v>1</v>
      </c>
      <c r="AF45" s="52">
        <v>0</v>
      </c>
      <c r="AG45" s="52">
        <v>0</v>
      </c>
      <c r="AH45" s="52">
        <v>1</v>
      </c>
      <c r="AI45" s="52">
        <v>0</v>
      </c>
      <c r="AJ45" s="52">
        <v>1</v>
      </c>
      <c r="AK45" s="52">
        <v>0</v>
      </c>
      <c r="AL45" s="52">
        <v>2</v>
      </c>
      <c r="AM45" s="52">
        <v>1</v>
      </c>
      <c r="AN45" s="52">
        <v>1</v>
      </c>
      <c r="AO45" s="52">
        <v>0</v>
      </c>
      <c r="AP45" s="52">
        <v>0</v>
      </c>
      <c r="AQ45" s="52">
        <v>0</v>
      </c>
      <c r="AR45" s="52">
        <v>0</v>
      </c>
      <c r="AS45" s="52">
        <v>2</v>
      </c>
      <c r="AT45" s="52">
        <v>0</v>
      </c>
      <c r="AU45" s="52">
        <v>0</v>
      </c>
      <c r="AV45" s="52">
        <v>0</v>
      </c>
      <c r="AW45" s="52">
        <v>1</v>
      </c>
      <c r="AX45" s="52">
        <v>0</v>
      </c>
      <c r="AY45" s="52">
        <v>0</v>
      </c>
      <c r="AZ45" s="52">
        <v>0</v>
      </c>
      <c r="BA45" s="52">
        <v>0</v>
      </c>
      <c r="BB45" s="52">
        <v>0</v>
      </c>
      <c r="BC45" s="52">
        <v>2</v>
      </c>
      <c r="BD45" s="52">
        <v>2</v>
      </c>
      <c r="BE45" s="52">
        <v>2</v>
      </c>
      <c r="BF45" s="52">
        <v>1</v>
      </c>
      <c r="BG45" s="52">
        <v>0</v>
      </c>
      <c r="BH45" s="52">
        <v>0</v>
      </c>
      <c r="BI45" s="52">
        <v>0</v>
      </c>
      <c r="BJ45" s="52">
        <v>0</v>
      </c>
      <c r="BK45" s="52">
        <v>0</v>
      </c>
      <c r="BL45" s="52">
        <v>1</v>
      </c>
      <c r="BM45" s="52">
        <v>4</v>
      </c>
      <c r="BN45" s="52">
        <v>0</v>
      </c>
      <c r="BO45" s="52">
        <v>0</v>
      </c>
      <c r="BP45" s="52">
        <v>1</v>
      </c>
      <c r="BQ45" s="52">
        <v>0</v>
      </c>
      <c r="BR45" s="52">
        <v>0</v>
      </c>
      <c r="BS45" s="52">
        <v>0</v>
      </c>
      <c r="BT45" s="52">
        <v>1</v>
      </c>
      <c r="BU45" s="52">
        <v>3</v>
      </c>
      <c r="BV45" s="52">
        <v>1</v>
      </c>
    </row>
    <row r="46" spans="1:74" s="52" customFormat="1" x14ac:dyDescent="0.15">
      <c r="A46" s="52">
        <v>272299</v>
      </c>
      <c r="B46" s="52" t="s">
        <v>215</v>
      </c>
      <c r="C46" s="52" t="s">
        <v>494</v>
      </c>
      <c r="D46" s="52">
        <v>1</v>
      </c>
      <c r="E46" s="52">
        <v>3.6615280000000001</v>
      </c>
      <c r="F46" s="52">
        <v>43.111539999999998</v>
      </c>
      <c r="G46" s="52">
        <v>0</v>
      </c>
      <c r="H46" s="52">
        <v>1</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273619</v>
      </c>
      <c r="B47" s="52" t="s">
        <v>219</v>
      </c>
      <c r="C47" s="52" t="s">
        <v>494</v>
      </c>
      <c r="D47" s="52">
        <v>3</v>
      </c>
      <c r="E47" s="52">
        <v>14.09642</v>
      </c>
      <c r="F47" s="52">
        <v>165.97399999999999</v>
      </c>
      <c r="G47" s="52">
        <v>0</v>
      </c>
      <c r="H47" s="52">
        <v>0</v>
      </c>
      <c r="I47" s="52">
        <v>0</v>
      </c>
      <c r="J47" s="52">
        <v>0</v>
      </c>
      <c r="K47" s="52">
        <v>0</v>
      </c>
      <c r="L47" s="52">
        <v>1</v>
      </c>
      <c r="M47" s="52">
        <v>1</v>
      </c>
      <c r="N47" s="52">
        <v>1</v>
      </c>
      <c r="O47" s="52">
        <v>0</v>
      </c>
      <c r="P47" s="52">
        <v>3</v>
      </c>
      <c r="Q47" s="52">
        <v>0</v>
      </c>
      <c r="R47" s="52">
        <v>0</v>
      </c>
      <c r="S47" s="52">
        <v>1</v>
      </c>
      <c r="T47" s="52">
        <v>0</v>
      </c>
      <c r="U47" s="52">
        <v>2</v>
      </c>
      <c r="V47" s="52">
        <v>0</v>
      </c>
      <c r="W47" s="52">
        <v>2</v>
      </c>
      <c r="X47" s="52">
        <v>0</v>
      </c>
      <c r="Y47" s="52">
        <v>0</v>
      </c>
      <c r="Z47" s="52">
        <v>2</v>
      </c>
      <c r="AA47" s="52">
        <v>0</v>
      </c>
      <c r="AB47" s="52">
        <v>0</v>
      </c>
      <c r="AC47" s="52">
        <v>0</v>
      </c>
      <c r="AD47" s="52">
        <v>0</v>
      </c>
      <c r="AE47" s="52">
        <v>0</v>
      </c>
      <c r="AF47" s="52">
        <v>1</v>
      </c>
      <c r="AG47" s="52">
        <v>1</v>
      </c>
      <c r="AH47" s="52">
        <v>1</v>
      </c>
      <c r="AI47" s="52">
        <v>0</v>
      </c>
      <c r="AJ47" s="52">
        <v>1</v>
      </c>
      <c r="AK47" s="52">
        <v>0</v>
      </c>
      <c r="AL47" s="52">
        <v>0</v>
      </c>
      <c r="AM47" s="52">
        <v>0</v>
      </c>
      <c r="AN47" s="52">
        <v>0</v>
      </c>
      <c r="AO47" s="52">
        <v>2</v>
      </c>
      <c r="AP47" s="52">
        <v>0</v>
      </c>
      <c r="AQ47" s="52">
        <v>0</v>
      </c>
      <c r="AR47" s="52">
        <v>0</v>
      </c>
      <c r="AS47" s="52">
        <v>0</v>
      </c>
      <c r="AT47" s="52">
        <v>0</v>
      </c>
      <c r="AU47" s="52">
        <v>0</v>
      </c>
      <c r="AV47" s="52">
        <v>1</v>
      </c>
      <c r="AW47" s="52">
        <v>0</v>
      </c>
      <c r="AX47" s="52">
        <v>2</v>
      </c>
      <c r="AY47" s="52">
        <v>0</v>
      </c>
      <c r="AZ47" s="52">
        <v>0</v>
      </c>
      <c r="BA47" s="52">
        <v>0</v>
      </c>
      <c r="BB47" s="52">
        <v>0</v>
      </c>
      <c r="BC47" s="52">
        <v>0</v>
      </c>
      <c r="BD47" s="52">
        <v>0</v>
      </c>
      <c r="BE47" s="52">
        <v>1</v>
      </c>
      <c r="BF47" s="52">
        <v>1</v>
      </c>
      <c r="BG47" s="52">
        <v>1</v>
      </c>
      <c r="BH47" s="52">
        <v>0</v>
      </c>
      <c r="BI47" s="52">
        <v>0</v>
      </c>
      <c r="BJ47" s="52">
        <v>0</v>
      </c>
      <c r="BK47" s="52">
        <v>0</v>
      </c>
      <c r="BL47" s="52">
        <v>1</v>
      </c>
      <c r="BM47" s="52">
        <v>3</v>
      </c>
      <c r="BN47" s="52">
        <v>0</v>
      </c>
      <c r="BO47" s="52">
        <v>0</v>
      </c>
      <c r="BP47" s="52">
        <v>0</v>
      </c>
      <c r="BQ47" s="52">
        <v>0</v>
      </c>
      <c r="BR47" s="52">
        <v>0</v>
      </c>
      <c r="BS47" s="52">
        <v>0</v>
      </c>
      <c r="BT47" s="52">
        <v>1</v>
      </c>
      <c r="BU47" s="52">
        <v>1</v>
      </c>
      <c r="BV47" s="52">
        <v>1</v>
      </c>
    </row>
    <row r="48" spans="1:74" s="52" customFormat="1" x14ac:dyDescent="0.15"/>
    <row r="49" s="52" customFormat="1" x14ac:dyDescent="0.15"/>
    <row r="50" s="52" customFormat="1" x14ac:dyDescent="0.15"/>
    <row r="51" s="52" customFormat="1" x14ac:dyDescent="0.15"/>
    <row r="85" spans="1:75" x14ac:dyDescent="0.15">
      <c r="B85" s="52">
        <v>271004</v>
      </c>
      <c r="C85" t="s">
        <v>427</v>
      </c>
      <c r="D85">
        <f>IFERROR(VLOOKUP($B85,$A$8:$BW$70,D$88,FALSE),0)</f>
        <v>26</v>
      </c>
      <c r="E85">
        <f t="shared" ref="E85:BP85" si="0">IFERROR(VLOOKUP($B85,$A$8:$BW$70,E88,FALSE),0)</f>
        <v>1.973096</v>
      </c>
      <c r="F85">
        <f t="shared" si="0"/>
        <v>23.231619999999999</v>
      </c>
      <c r="G85">
        <f t="shared" si="0"/>
        <v>1</v>
      </c>
      <c r="H85">
        <f t="shared" si="0"/>
        <v>4</v>
      </c>
      <c r="I85">
        <f t="shared" si="0"/>
        <v>4</v>
      </c>
      <c r="J85">
        <f t="shared" si="0"/>
        <v>5</v>
      </c>
      <c r="K85">
        <f t="shared" si="0"/>
        <v>4</v>
      </c>
      <c r="L85">
        <f t="shared" si="0"/>
        <v>4</v>
      </c>
      <c r="M85">
        <f t="shared" si="0"/>
        <v>2</v>
      </c>
      <c r="N85">
        <f t="shared" si="0"/>
        <v>2</v>
      </c>
      <c r="O85">
        <f t="shared" si="0"/>
        <v>0</v>
      </c>
      <c r="P85">
        <f t="shared" si="0"/>
        <v>14</v>
      </c>
      <c r="Q85">
        <f t="shared" si="0"/>
        <v>12</v>
      </c>
      <c r="R85">
        <f t="shared" si="0"/>
        <v>0</v>
      </c>
      <c r="S85">
        <f t="shared" si="0"/>
        <v>0</v>
      </c>
      <c r="T85">
        <f t="shared" si="0"/>
        <v>9</v>
      </c>
      <c r="U85">
        <f t="shared" si="0"/>
        <v>17</v>
      </c>
      <c r="V85">
        <f t="shared" si="0"/>
        <v>1</v>
      </c>
      <c r="W85">
        <f t="shared" si="0"/>
        <v>16</v>
      </c>
      <c r="X85">
        <f t="shared" si="0"/>
        <v>0</v>
      </c>
      <c r="Y85">
        <f t="shared" si="0"/>
        <v>1</v>
      </c>
      <c r="Z85">
        <f t="shared" si="0"/>
        <v>7</v>
      </c>
      <c r="AA85">
        <f t="shared" si="0"/>
        <v>8</v>
      </c>
      <c r="AB85">
        <f t="shared" si="0"/>
        <v>0</v>
      </c>
      <c r="AC85">
        <f t="shared" si="0"/>
        <v>17</v>
      </c>
      <c r="AD85">
        <f t="shared" si="0"/>
        <v>3</v>
      </c>
      <c r="AE85">
        <f t="shared" si="0"/>
        <v>0</v>
      </c>
      <c r="AF85">
        <f t="shared" si="0"/>
        <v>4</v>
      </c>
      <c r="AG85">
        <f t="shared" si="0"/>
        <v>0</v>
      </c>
      <c r="AH85">
        <f t="shared" si="0"/>
        <v>2</v>
      </c>
      <c r="AI85">
        <f t="shared" si="0"/>
        <v>0</v>
      </c>
      <c r="AJ85">
        <f t="shared" si="0"/>
        <v>14</v>
      </c>
      <c r="AK85">
        <f t="shared" si="0"/>
        <v>0</v>
      </c>
      <c r="AL85">
        <f t="shared" si="0"/>
        <v>2</v>
      </c>
      <c r="AM85">
        <f t="shared" si="0"/>
        <v>3</v>
      </c>
      <c r="AN85">
        <f t="shared" si="0"/>
        <v>1</v>
      </c>
      <c r="AO85">
        <f t="shared" si="0"/>
        <v>6</v>
      </c>
      <c r="AP85">
        <f t="shared" si="0"/>
        <v>0</v>
      </c>
      <c r="AQ85">
        <f t="shared" si="0"/>
        <v>7</v>
      </c>
      <c r="AR85">
        <f t="shared" si="0"/>
        <v>3</v>
      </c>
      <c r="AS85">
        <f t="shared" si="0"/>
        <v>0</v>
      </c>
      <c r="AT85">
        <f t="shared" si="0"/>
        <v>0</v>
      </c>
      <c r="AU85">
        <f t="shared" si="0"/>
        <v>0</v>
      </c>
      <c r="AV85">
        <f t="shared" si="0"/>
        <v>2</v>
      </c>
      <c r="AW85">
        <f t="shared" si="0"/>
        <v>2</v>
      </c>
      <c r="AX85">
        <f t="shared" si="0"/>
        <v>2</v>
      </c>
      <c r="AY85">
        <f t="shared" si="0"/>
        <v>1</v>
      </c>
      <c r="AZ85">
        <f t="shared" si="0"/>
        <v>2</v>
      </c>
      <c r="BA85">
        <f t="shared" si="0"/>
        <v>1</v>
      </c>
      <c r="BB85">
        <f t="shared" si="0"/>
        <v>1</v>
      </c>
      <c r="BC85">
        <f t="shared" si="0"/>
        <v>5</v>
      </c>
      <c r="BD85">
        <f t="shared" si="0"/>
        <v>4</v>
      </c>
      <c r="BE85">
        <f t="shared" si="0"/>
        <v>6</v>
      </c>
      <c r="BF85">
        <f t="shared" si="0"/>
        <v>3</v>
      </c>
      <c r="BG85">
        <f t="shared" si="0"/>
        <v>4</v>
      </c>
      <c r="BH85">
        <f t="shared" si="0"/>
        <v>3</v>
      </c>
      <c r="BI85">
        <f t="shared" si="0"/>
        <v>3</v>
      </c>
      <c r="BJ85">
        <f t="shared" si="0"/>
        <v>2</v>
      </c>
      <c r="BK85">
        <f t="shared" si="0"/>
        <v>1</v>
      </c>
      <c r="BL85">
        <f t="shared" si="0"/>
        <v>2</v>
      </c>
      <c r="BM85">
        <f t="shared" si="0"/>
        <v>16</v>
      </c>
      <c r="BN85">
        <f t="shared" si="0"/>
        <v>7</v>
      </c>
      <c r="BO85">
        <f t="shared" si="0"/>
        <v>3</v>
      </c>
      <c r="BP85">
        <f t="shared" si="0"/>
        <v>2</v>
      </c>
      <c r="BQ85">
        <f t="shared" ref="BQ85:BW85" si="1">IFERROR(VLOOKUP($B85,$A$8:$BW$70,BQ88,FALSE),0)</f>
        <v>1</v>
      </c>
      <c r="BR85">
        <f t="shared" si="1"/>
        <v>0</v>
      </c>
      <c r="BS85">
        <f t="shared" si="1"/>
        <v>2</v>
      </c>
      <c r="BT85">
        <f t="shared" si="1"/>
        <v>6</v>
      </c>
      <c r="BU85">
        <f t="shared" si="1"/>
        <v>16</v>
      </c>
      <c r="BV85">
        <f t="shared" si="1"/>
        <v>4</v>
      </c>
      <c r="BW85">
        <f t="shared" si="1"/>
        <v>0</v>
      </c>
    </row>
    <row r="86" spans="1:75" x14ac:dyDescent="0.15">
      <c r="B86" s="52">
        <v>271403</v>
      </c>
      <c r="C86" t="s">
        <v>428</v>
      </c>
      <c r="D86">
        <f>IFERROR(VLOOKUP($B86,$A$8:$BW$70,D$88,FALSE),0)</f>
        <v>8</v>
      </c>
      <c r="E86">
        <f t="shared" ref="E86:BP86" si="2">IFERROR(VLOOKUP($B86,$A$8:$BW$70,E$88,FALSE),0)</f>
        <v>1.98702</v>
      </c>
      <c r="F86">
        <f t="shared" si="2"/>
        <v>23.39556</v>
      </c>
      <c r="G86">
        <f t="shared" si="2"/>
        <v>0</v>
      </c>
      <c r="H86">
        <f t="shared" si="2"/>
        <v>2</v>
      </c>
      <c r="I86">
        <f t="shared" si="2"/>
        <v>1</v>
      </c>
      <c r="J86">
        <f t="shared" si="2"/>
        <v>1</v>
      </c>
      <c r="K86">
        <f t="shared" si="2"/>
        <v>1</v>
      </c>
      <c r="L86">
        <f t="shared" si="2"/>
        <v>0</v>
      </c>
      <c r="M86">
        <f t="shared" si="2"/>
        <v>2</v>
      </c>
      <c r="N86">
        <f t="shared" si="2"/>
        <v>1</v>
      </c>
      <c r="O86">
        <f t="shared" si="2"/>
        <v>0</v>
      </c>
      <c r="P86">
        <f t="shared" si="2"/>
        <v>4</v>
      </c>
      <c r="Q86">
        <f t="shared" si="2"/>
        <v>4</v>
      </c>
      <c r="R86">
        <f t="shared" si="2"/>
        <v>0</v>
      </c>
      <c r="S86">
        <f t="shared" si="2"/>
        <v>0</v>
      </c>
      <c r="T86">
        <f t="shared" si="2"/>
        <v>4</v>
      </c>
      <c r="U86">
        <f t="shared" si="2"/>
        <v>4</v>
      </c>
      <c r="V86">
        <f t="shared" si="2"/>
        <v>0</v>
      </c>
      <c r="W86">
        <f t="shared" si="2"/>
        <v>4</v>
      </c>
      <c r="X86">
        <f t="shared" si="2"/>
        <v>0</v>
      </c>
      <c r="Y86">
        <f t="shared" si="2"/>
        <v>1</v>
      </c>
      <c r="Z86">
        <f t="shared" si="2"/>
        <v>2</v>
      </c>
      <c r="AA86">
        <f t="shared" si="2"/>
        <v>1</v>
      </c>
      <c r="AB86">
        <f t="shared" si="2"/>
        <v>0</v>
      </c>
      <c r="AC86">
        <f t="shared" si="2"/>
        <v>5</v>
      </c>
      <c r="AD86">
        <f t="shared" si="2"/>
        <v>0</v>
      </c>
      <c r="AE86">
        <f t="shared" si="2"/>
        <v>0</v>
      </c>
      <c r="AF86">
        <f t="shared" si="2"/>
        <v>0</v>
      </c>
      <c r="AG86">
        <f t="shared" si="2"/>
        <v>0</v>
      </c>
      <c r="AH86">
        <f t="shared" si="2"/>
        <v>3</v>
      </c>
      <c r="AI86">
        <f t="shared" si="2"/>
        <v>0</v>
      </c>
      <c r="AJ86">
        <f t="shared" si="2"/>
        <v>5</v>
      </c>
      <c r="AK86">
        <f t="shared" si="2"/>
        <v>1</v>
      </c>
      <c r="AL86">
        <f t="shared" si="2"/>
        <v>0</v>
      </c>
      <c r="AM86">
        <f t="shared" si="2"/>
        <v>0</v>
      </c>
      <c r="AN86">
        <f t="shared" si="2"/>
        <v>1</v>
      </c>
      <c r="AO86">
        <f t="shared" si="2"/>
        <v>1</v>
      </c>
      <c r="AP86">
        <f t="shared" si="2"/>
        <v>0</v>
      </c>
      <c r="AQ86">
        <f t="shared" si="2"/>
        <v>1</v>
      </c>
      <c r="AR86">
        <f t="shared" si="2"/>
        <v>0</v>
      </c>
      <c r="AS86">
        <f t="shared" si="2"/>
        <v>1</v>
      </c>
      <c r="AT86">
        <f t="shared" si="2"/>
        <v>1</v>
      </c>
      <c r="AU86">
        <f t="shared" si="2"/>
        <v>1</v>
      </c>
      <c r="AV86">
        <f t="shared" si="2"/>
        <v>2</v>
      </c>
      <c r="AW86">
        <f t="shared" si="2"/>
        <v>0</v>
      </c>
      <c r="AX86">
        <f t="shared" si="2"/>
        <v>0</v>
      </c>
      <c r="AY86">
        <f t="shared" si="2"/>
        <v>0</v>
      </c>
      <c r="AZ86">
        <f t="shared" si="2"/>
        <v>0</v>
      </c>
      <c r="BA86">
        <f t="shared" si="2"/>
        <v>1</v>
      </c>
      <c r="BB86">
        <f t="shared" si="2"/>
        <v>0</v>
      </c>
      <c r="BC86">
        <f t="shared" si="2"/>
        <v>1</v>
      </c>
      <c r="BD86">
        <f t="shared" si="2"/>
        <v>1</v>
      </c>
      <c r="BE86">
        <f t="shared" si="2"/>
        <v>2</v>
      </c>
      <c r="BF86">
        <f t="shared" si="2"/>
        <v>1</v>
      </c>
      <c r="BG86">
        <f t="shared" si="2"/>
        <v>1</v>
      </c>
      <c r="BH86">
        <f t="shared" si="2"/>
        <v>1</v>
      </c>
      <c r="BI86">
        <f t="shared" si="2"/>
        <v>1</v>
      </c>
      <c r="BJ86">
        <f t="shared" si="2"/>
        <v>1</v>
      </c>
      <c r="BK86">
        <f t="shared" si="2"/>
        <v>0</v>
      </c>
      <c r="BL86">
        <f t="shared" si="2"/>
        <v>2</v>
      </c>
      <c r="BM86">
        <f t="shared" si="2"/>
        <v>3</v>
      </c>
      <c r="BN86">
        <f t="shared" si="2"/>
        <v>3</v>
      </c>
      <c r="BO86">
        <f t="shared" si="2"/>
        <v>2</v>
      </c>
      <c r="BP86">
        <f t="shared" si="2"/>
        <v>0</v>
      </c>
      <c r="BQ86">
        <f t="shared" ref="BQ86:BW86" si="3">IFERROR(VLOOKUP($B86,$A$8:$BW$70,BQ$88,FALSE),0)</f>
        <v>0</v>
      </c>
      <c r="BR86">
        <f t="shared" si="3"/>
        <v>0</v>
      </c>
      <c r="BS86">
        <f t="shared" si="3"/>
        <v>0</v>
      </c>
      <c r="BT86">
        <f t="shared" si="3"/>
        <v>2</v>
      </c>
      <c r="BU86">
        <f t="shared" si="3"/>
        <v>4</v>
      </c>
      <c r="BV86">
        <f t="shared" si="3"/>
        <v>2</v>
      </c>
      <c r="BW86">
        <f t="shared" si="3"/>
        <v>0</v>
      </c>
    </row>
    <row r="87" spans="1:75" x14ac:dyDescent="0.15">
      <c r="C87" t="s">
        <v>429</v>
      </c>
      <c r="D87">
        <f>SUM(D8:D83)</f>
        <v>105</v>
      </c>
      <c r="G87">
        <f t="shared" ref="G87:BR87" si="4">SUM(G8:G83)</f>
        <v>4</v>
      </c>
      <c r="H87">
        <f t="shared" si="4"/>
        <v>15</v>
      </c>
      <c r="I87">
        <f t="shared" si="4"/>
        <v>13</v>
      </c>
      <c r="J87">
        <f t="shared" si="4"/>
        <v>16</v>
      </c>
      <c r="K87">
        <f t="shared" si="4"/>
        <v>18</v>
      </c>
      <c r="L87">
        <f t="shared" si="4"/>
        <v>14</v>
      </c>
      <c r="M87">
        <f t="shared" si="4"/>
        <v>16</v>
      </c>
      <c r="N87">
        <f t="shared" si="4"/>
        <v>9</v>
      </c>
      <c r="O87">
        <f t="shared" si="4"/>
        <v>0</v>
      </c>
      <c r="P87">
        <f t="shared" si="4"/>
        <v>56</v>
      </c>
      <c r="Q87">
        <f t="shared" si="4"/>
        <v>49</v>
      </c>
      <c r="R87">
        <f t="shared" si="4"/>
        <v>0</v>
      </c>
      <c r="S87">
        <f t="shared" si="4"/>
        <v>4</v>
      </c>
      <c r="T87">
        <f t="shared" si="4"/>
        <v>18</v>
      </c>
      <c r="U87">
        <f t="shared" si="4"/>
        <v>33</v>
      </c>
      <c r="V87">
        <f t="shared" si="4"/>
        <v>2</v>
      </c>
      <c r="W87">
        <f t="shared" si="4"/>
        <v>31</v>
      </c>
      <c r="X87">
        <f t="shared" si="4"/>
        <v>0</v>
      </c>
      <c r="Y87">
        <f t="shared" si="4"/>
        <v>3</v>
      </c>
      <c r="Z87">
        <f t="shared" si="4"/>
        <v>16</v>
      </c>
      <c r="AA87">
        <f t="shared" si="4"/>
        <v>12</v>
      </c>
      <c r="AB87">
        <f t="shared" si="4"/>
        <v>0</v>
      </c>
      <c r="AC87">
        <f t="shared" si="4"/>
        <v>30</v>
      </c>
      <c r="AD87">
        <f t="shared" si="4"/>
        <v>6</v>
      </c>
      <c r="AE87">
        <f t="shared" si="4"/>
        <v>2</v>
      </c>
      <c r="AF87">
        <f t="shared" si="4"/>
        <v>6</v>
      </c>
      <c r="AG87">
        <f t="shared" si="4"/>
        <v>1</v>
      </c>
      <c r="AH87">
        <f t="shared" si="4"/>
        <v>10</v>
      </c>
      <c r="AI87">
        <f t="shared" si="4"/>
        <v>0</v>
      </c>
      <c r="AJ87">
        <f t="shared" si="4"/>
        <v>29</v>
      </c>
      <c r="AK87">
        <f t="shared" si="4"/>
        <v>1</v>
      </c>
      <c r="AL87">
        <f t="shared" si="4"/>
        <v>4</v>
      </c>
      <c r="AM87">
        <f t="shared" si="4"/>
        <v>7</v>
      </c>
      <c r="AN87">
        <f t="shared" si="4"/>
        <v>3</v>
      </c>
      <c r="AO87">
        <f t="shared" si="4"/>
        <v>11</v>
      </c>
      <c r="AP87">
        <f t="shared" si="4"/>
        <v>0</v>
      </c>
      <c r="AQ87">
        <f t="shared" si="4"/>
        <v>20</v>
      </c>
      <c r="AR87">
        <f t="shared" si="4"/>
        <v>6</v>
      </c>
      <c r="AS87">
        <f t="shared" si="4"/>
        <v>5</v>
      </c>
      <c r="AT87">
        <f t="shared" si="4"/>
        <v>4</v>
      </c>
      <c r="AU87">
        <f t="shared" si="4"/>
        <v>4</v>
      </c>
      <c r="AV87">
        <f t="shared" si="4"/>
        <v>11</v>
      </c>
      <c r="AW87">
        <f t="shared" si="4"/>
        <v>9</v>
      </c>
      <c r="AX87">
        <f t="shared" si="4"/>
        <v>7</v>
      </c>
      <c r="AY87">
        <f t="shared" si="4"/>
        <v>2</v>
      </c>
      <c r="AZ87">
        <f t="shared" si="4"/>
        <v>7</v>
      </c>
      <c r="BA87">
        <f t="shared" si="4"/>
        <v>4</v>
      </c>
      <c r="BB87">
        <f t="shared" si="4"/>
        <v>5</v>
      </c>
      <c r="BC87">
        <f t="shared" si="4"/>
        <v>21</v>
      </c>
      <c r="BD87">
        <f t="shared" si="4"/>
        <v>13</v>
      </c>
      <c r="BE87">
        <f t="shared" si="4"/>
        <v>26</v>
      </c>
      <c r="BF87">
        <f t="shared" si="4"/>
        <v>15</v>
      </c>
      <c r="BG87">
        <f t="shared" si="4"/>
        <v>15</v>
      </c>
      <c r="BH87">
        <f t="shared" si="4"/>
        <v>13</v>
      </c>
      <c r="BI87">
        <f t="shared" si="4"/>
        <v>11</v>
      </c>
      <c r="BJ87">
        <f t="shared" si="4"/>
        <v>9</v>
      </c>
      <c r="BK87">
        <f t="shared" si="4"/>
        <v>3</v>
      </c>
      <c r="BL87">
        <f t="shared" si="4"/>
        <v>9</v>
      </c>
      <c r="BM87">
        <f t="shared" si="4"/>
        <v>34</v>
      </c>
      <c r="BN87">
        <f t="shared" si="4"/>
        <v>12</v>
      </c>
      <c r="BO87">
        <f t="shared" si="4"/>
        <v>5</v>
      </c>
      <c r="BP87">
        <f t="shared" si="4"/>
        <v>4</v>
      </c>
      <c r="BQ87">
        <f t="shared" si="4"/>
        <v>2</v>
      </c>
      <c r="BR87">
        <f t="shared" si="4"/>
        <v>0</v>
      </c>
      <c r="BS87">
        <f t="shared" ref="BS87:BW87" si="5">SUM(BS8:BS83)</f>
        <v>3</v>
      </c>
      <c r="BT87">
        <f t="shared" si="5"/>
        <v>11</v>
      </c>
      <c r="BU87">
        <f t="shared" si="5"/>
        <v>34</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71</v>
      </c>
      <c r="E90">
        <v>1.66231</v>
      </c>
      <c r="F90">
        <v>19.57235</v>
      </c>
      <c r="G90">
        <v>3</v>
      </c>
      <c r="H90">
        <v>9</v>
      </c>
      <c r="I90">
        <v>8</v>
      </c>
      <c r="J90">
        <v>10</v>
      </c>
      <c r="K90">
        <v>13</v>
      </c>
      <c r="L90">
        <v>10</v>
      </c>
      <c r="M90">
        <v>12</v>
      </c>
      <c r="N90">
        <v>6</v>
      </c>
      <c r="O90">
        <v>0</v>
      </c>
      <c r="P90">
        <v>38</v>
      </c>
      <c r="Q90">
        <v>33</v>
      </c>
      <c r="R90">
        <v>0</v>
      </c>
      <c r="S90">
        <v>6</v>
      </c>
      <c r="T90">
        <v>21</v>
      </c>
      <c r="U90">
        <v>44</v>
      </c>
      <c r="V90">
        <v>3</v>
      </c>
      <c r="W90">
        <v>41</v>
      </c>
      <c r="X90">
        <v>0</v>
      </c>
      <c r="Y90">
        <v>3</v>
      </c>
      <c r="Z90">
        <v>21</v>
      </c>
      <c r="AA90">
        <v>17</v>
      </c>
      <c r="AB90">
        <v>0</v>
      </c>
      <c r="AC90">
        <v>42</v>
      </c>
      <c r="AD90">
        <v>8</v>
      </c>
      <c r="AE90">
        <v>2</v>
      </c>
      <c r="AF90">
        <v>8</v>
      </c>
      <c r="AG90">
        <v>1</v>
      </c>
      <c r="AH90">
        <v>10</v>
      </c>
      <c r="AI90">
        <v>0</v>
      </c>
      <c r="AJ90">
        <v>42</v>
      </c>
      <c r="AK90">
        <v>1</v>
      </c>
      <c r="AL90">
        <v>4</v>
      </c>
      <c r="AM90">
        <v>9</v>
      </c>
      <c r="AN90">
        <v>3</v>
      </c>
      <c r="AO90">
        <v>12</v>
      </c>
      <c r="AP90">
        <v>0</v>
      </c>
      <c r="AQ90">
        <v>12</v>
      </c>
      <c r="AR90">
        <v>3</v>
      </c>
      <c r="AS90">
        <v>4</v>
      </c>
      <c r="AT90">
        <v>3</v>
      </c>
      <c r="AU90">
        <v>3</v>
      </c>
      <c r="AV90">
        <v>7</v>
      </c>
      <c r="AW90">
        <v>7</v>
      </c>
      <c r="AX90">
        <v>5</v>
      </c>
      <c r="AY90">
        <v>1</v>
      </c>
      <c r="AZ90">
        <v>5</v>
      </c>
      <c r="BA90">
        <v>2</v>
      </c>
      <c r="BB90">
        <v>4</v>
      </c>
      <c r="BC90">
        <v>15</v>
      </c>
      <c r="BD90">
        <v>8</v>
      </c>
      <c r="BE90">
        <v>18</v>
      </c>
      <c r="BF90">
        <v>11</v>
      </c>
      <c r="BG90">
        <v>10</v>
      </c>
      <c r="BH90">
        <v>9</v>
      </c>
      <c r="BI90">
        <v>7</v>
      </c>
      <c r="BJ90">
        <v>6</v>
      </c>
      <c r="BK90">
        <v>2</v>
      </c>
      <c r="BL90">
        <v>13</v>
      </c>
      <c r="BM90">
        <v>45</v>
      </c>
      <c r="BN90">
        <v>16</v>
      </c>
      <c r="BO90">
        <v>7</v>
      </c>
      <c r="BP90">
        <v>5</v>
      </c>
      <c r="BQ90">
        <v>2</v>
      </c>
      <c r="BR90">
        <v>3</v>
      </c>
      <c r="BS90">
        <v>3</v>
      </c>
      <c r="BT90">
        <v>13</v>
      </c>
      <c r="BU90">
        <v>43</v>
      </c>
      <c r="BV90">
        <v>15</v>
      </c>
    </row>
    <row r="91" spans="1:75" x14ac:dyDescent="0.15">
      <c r="B91" t="s">
        <v>504</v>
      </c>
    </row>
    <row r="92" spans="1:75" x14ac:dyDescent="0.15">
      <c r="D92">
        <f>D87-D85-D86</f>
        <v>71</v>
      </c>
    </row>
    <row r="100" spans="1:6" s="147" customFormat="1" x14ac:dyDescent="0.15"/>
    <row r="101" spans="1:6" x14ac:dyDescent="0.15">
      <c r="A101" s="52">
        <v>271004</v>
      </c>
      <c r="B101" s="52" t="s">
        <v>172</v>
      </c>
      <c r="C101" s="52" t="s">
        <v>494</v>
      </c>
      <c r="D101" s="52">
        <v>18</v>
      </c>
      <c r="E101" s="52">
        <v>1.370458</v>
      </c>
      <c r="F101" s="52">
        <v>16.136030000000002</v>
      </c>
    </row>
    <row r="102" spans="1:6" x14ac:dyDescent="0.15">
      <c r="A102" s="52">
        <v>271021</v>
      </c>
      <c r="B102" s="52" t="s">
        <v>494</v>
      </c>
      <c r="C102" s="52" t="s">
        <v>389</v>
      </c>
      <c r="D102" s="52">
        <v>1</v>
      </c>
      <c r="E102" s="52">
        <v>1.9895350000000001</v>
      </c>
      <c r="F102" s="52">
        <v>23.425170000000001</v>
      </c>
    </row>
    <row r="103" spans="1:6" x14ac:dyDescent="0.15">
      <c r="A103" s="52">
        <v>271039</v>
      </c>
      <c r="B103" s="52" t="s">
        <v>494</v>
      </c>
      <c r="C103" s="52" t="s">
        <v>173</v>
      </c>
      <c r="D103" s="52">
        <v>1</v>
      </c>
      <c r="E103" s="52">
        <v>2.884255</v>
      </c>
      <c r="F103" s="52">
        <v>33.959769999999999</v>
      </c>
    </row>
    <row r="104" spans="1:6" x14ac:dyDescent="0.15">
      <c r="A104" s="52">
        <v>271063</v>
      </c>
      <c r="B104" s="52" t="s">
        <v>494</v>
      </c>
      <c r="C104" s="52" t="s">
        <v>377</v>
      </c>
      <c r="D104" s="52">
        <v>1</v>
      </c>
      <c r="E104" s="52">
        <v>2.1884229999999998</v>
      </c>
      <c r="F104" s="52">
        <v>25.766919999999999</v>
      </c>
    </row>
    <row r="105" spans="1:6" x14ac:dyDescent="0.15">
      <c r="A105" s="52">
        <v>271110</v>
      </c>
      <c r="B105" s="52" t="s">
        <v>494</v>
      </c>
      <c r="C105" s="52" t="s">
        <v>176</v>
      </c>
      <c r="D105" s="52">
        <v>1</v>
      </c>
      <c r="E105" s="52">
        <v>2.9304030000000001</v>
      </c>
      <c r="F105" s="52">
        <v>34.503129999999999</v>
      </c>
    </row>
    <row r="106" spans="1:6" x14ac:dyDescent="0.15">
      <c r="A106" s="52">
        <v>271161</v>
      </c>
      <c r="B106" s="52" t="s">
        <v>494</v>
      </c>
      <c r="C106" s="52" t="s">
        <v>178</v>
      </c>
      <c r="D106" s="52">
        <v>3</v>
      </c>
      <c r="E106" s="52">
        <v>4.8571980000000003</v>
      </c>
      <c r="F106" s="52">
        <v>57.189590000000003</v>
      </c>
    </row>
    <row r="107" spans="1:6" x14ac:dyDescent="0.15">
      <c r="A107" s="52">
        <v>271179</v>
      </c>
      <c r="B107" s="52" t="s">
        <v>494</v>
      </c>
      <c r="C107" s="52" t="s">
        <v>179</v>
      </c>
      <c r="D107" s="52">
        <v>1</v>
      </c>
      <c r="E107" s="52">
        <v>2.2965279999999999</v>
      </c>
      <c r="F107" s="52">
        <v>27.039760000000001</v>
      </c>
    </row>
    <row r="108" spans="1:6" x14ac:dyDescent="0.15">
      <c r="A108" s="52">
        <v>271209</v>
      </c>
      <c r="B108" s="52" t="s">
        <v>494</v>
      </c>
      <c r="C108" s="52" t="s">
        <v>181</v>
      </c>
      <c r="D108" s="52">
        <v>4</v>
      </c>
      <c r="E108" s="52">
        <v>5.5463120000000004</v>
      </c>
      <c r="F108" s="52">
        <v>65.303349999999995</v>
      </c>
    </row>
    <row r="109" spans="1:6" x14ac:dyDescent="0.15">
      <c r="A109" s="52">
        <v>271233</v>
      </c>
      <c r="B109" s="52" t="s">
        <v>494</v>
      </c>
      <c r="C109" s="52" t="s">
        <v>183</v>
      </c>
      <c r="D109" s="52">
        <v>2</v>
      </c>
      <c r="E109" s="52">
        <v>2.2890630000000001</v>
      </c>
      <c r="F109" s="52">
        <v>26.95187</v>
      </c>
    </row>
    <row r="110" spans="1:6" x14ac:dyDescent="0.15">
      <c r="A110" s="52">
        <v>271241</v>
      </c>
      <c r="B110" s="52" t="s">
        <v>494</v>
      </c>
      <c r="C110" s="52" t="s">
        <v>381</v>
      </c>
      <c r="D110" s="52">
        <v>1</v>
      </c>
      <c r="E110" s="52">
        <v>1.849078</v>
      </c>
      <c r="F110" s="52">
        <v>21.7714</v>
      </c>
    </row>
    <row r="111" spans="1:6" x14ac:dyDescent="0.15">
      <c r="A111" s="52">
        <v>271250</v>
      </c>
      <c r="B111" s="52" t="s">
        <v>494</v>
      </c>
      <c r="C111" s="52" t="s">
        <v>184</v>
      </c>
      <c r="D111" s="52">
        <v>1</v>
      </c>
      <c r="E111" s="52">
        <v>1.6873929999999999</v>
      </c>
      <c r="F111" s="52">
        <v>19.867699999999999</v>
      </c>
    </row>
    <row r="112" spans="1:6" x14ac:dyDescent="0.15">
      <c r="A112" s="52">
        <v>271268</v>
      </c>
      <c r="B112" s="52" t="s">
        <v>494</v>
      </c>
      <c r="C112" s="52" t="s">
        <v>185</v>
      </c>
      <c r="D112" s="52">
        <v>1</v>
      </c>
      <c r="E112" s="52">
        <v>1.0560890000000001</v>
      </c>
      <c r="F112" s="52">
        <v>12.4346</v>
      </c>
    </row>
    <row r="113" spans="1:6" x14ac:dyDescent="0.15">
      <c r="A113" s="52">
        <v>271284</v>
      </c>
      <c r="B113" s="52" t="s">
        <v>494</v>
      </c>
      <c r="C113" s="52" t="s">
        <v>187</v>
      </c>
      <c r="D113" s="52">
        <v>1</v>
      </c>
      <c r="E113" s="52">
        <v>2.1905809999999999</v>
      </c>
      <c r="F113" s="52">
        <v>25.79232</v>
      </c>
    </row>
    <row r="114" spans="1:6" x14ac:dyDescent="0.15">
      <c r="A114" s="52">
        <v>271403</v>
      </c>
      <c r="B114" s="52" t="s">
        <v>188</v>
      </c>
      <c r="C114" s="52" t="s">
        <v>494</v>
      </c>
      <c r="D114" s="52">
        <v>6</v>
      </c>
      <c r="E114" s="52">
        <v>1.484432</v>
      </c>
      <c r="F114" s="52">
        <v>17.477989999999998</v>
      </c>
    </row>
    <row r="115" spans="1:6" x14ac:dyDescent="0.15">
      <c r="A115" s="52">
        <v>271420</v>
      </c>
      <c r="B115" s="52" t="s">
        <v>494</v>
      </c>
      <c r="C115" s="52" t="s">
        <v>190</v>
      </c>
      <c r="D115" s="52">
        <v>2</v>
      </c>
      <c r="E115" s="52">
        <v>3.3003849999999999</v>
      </c>
      <c r="F115" s="52">
        <v>38.859369999999998</v>
      </c>
    </row>
    <row r="116" spans="1:6" x14ac:dyDescent="0.15">
      <c r="A116" s="52">
        <v>271446</v>
      </c>
      <c r="B116" s="52" t="s">
        <v>494</v>
      </c>
      <c r="C116" s="52" t="s">
        <v>192</v>
      </c>
      <c r="D116" s="52">
        <v>2</v>
      </c>
      <c r="E116" s="52">
        <v>2.9748619999999999</v>
      </c>
      <c r="F116" s="52">
        <v>35.026600000000002</v>
      </c>
    </row>
    <row r="117" spans="1:6" x14ac:dyDescent="0.15">
      <c r="A117" s="52">
        <v>271454</v>
      </c>
      <c r="B117" s="52" t="s">
        <v>494</v>
      </c>
      <c r="C117" s="52" t="s">
        <v>382</v>
      </c>
      <c r="D117" s="52">
        <v>1</v>
      </c>
      <c r="E117" s="52">
        <v>1.4615819999999999</v>
      </c>
      <c r="F117" s="52">
        <v>17.208950000000002</v>
      </c>
    </row>
    <row r="118" spans="1:6" x14ac:dyDescent="0.15">
      <c r="A118" s="52">
        <v>271462</v>
      </c>
      <c r="B118" s="52" t="s">
        <v>494</v>
      </c>
      <c r="C118" s="52" t="s">
        <v>193</v>
      </c>
      <c r="D118" s="52">
        <v>1</v>
      </c>
      <c r="E118" s="52">
        <v>1.3209690000000001</v>
      </c>
      <c r="F118" s="52">
        <v>15.55335</v>
      </c>
    </row>
    <row r="119" spans="1:6" x14ac:dyDescent="0.15">
      <c r="A119" s="52">
        <v>272027</v>
      </c>
      <c r="B119" s="52" t="s">
        <v>273</v>
      </c>
      <c r="C119" s="52" t="s">
        <v>494</v>
      </c>
      <c r="D119" s="52">
        <v>1</v>
      </c>
      <c r="E119" s="52">
        <v>1.057094</v>
      </c>
      <c r="F119" s="52">
        <v>12.44642</v>
      </c>
    </row>
    <row r="120" spans="1:6" x14ac:dyDescent="0.15">
      <c r="A120" s="52">
        <v>272035</v>
      </c>
      <c r="B120" s="52" t="s">
        <v>194</v>
      </c>
      <c r="C120" s="52" t="s">
        <v>494</v>
      </c>
      <c r="D120" s="52">
        <v>4</v>
      </c>
      <c r="E120" s="52">
        <v>2.0681129999999999</v>
      </c>
      <c r="F120" s="52">
        <v>24.350370000000002</v>
      </c>
    </row>
    <row r="121" spans="1:6" x14ac:dyDescent="0.15">
      <c r="A121" s="52">
        <v>272051</v>
      </c>
      <c r="B121" s="52" t="s">
        <v>196</v>
      </c>
      <c r="C121" s="52" t="s">
        <v>494</v>
      </c>
      <c r="D121" s="52">
        <v>5</v>
      </c>
      <c r="E121" s="52">
        <v>2.8120219999999998</v>
      </c>
      <c r="F121" s="52">
        <v>33.109290000000001</v>
      </c>
    </row>
    <row r="122" spans="1:6" x14ac:dyDescent="0.15">
      <c r="A122" s="52">
        <v>272086</v>
      </c>
      <c r="B122" s="52" t="s">
        <v>198</v>
      </c>
      <c r="C122" s="52" t="s">
        <v>494</v>
      </c>
      <c r="D122" s="52">
        <v>1</v>
      </c>
      <c r="E122" s="52">
        <v>2.357545</v>
      </c>
      <c r="F122" s="52">
        <v>27.758199999999999</v>
      </c>
    </row>
    <row r="123" spans="1:6" x14ac:dyDescent="0.15">
      <c r="A123" s="52">
        <v>272094</v>
      </c>
      <c r="B123" s="52" t="s">
        <v>199</v>
      </c>
      <c r="C123" s="52" t="s">
        <v>494</v>
      </c>
      <c r="D123" s="52">
        <v>1</v>
      </c>
      <c r="E123" s="52">
        <v>1.4263710000000001</v>
      </c>
      <c r="F123" s="52">
        <v>16.794360000000001</v>
      </c>
    </row>
    <row r="124" spans="1:6" x14ac:dyDescent="0.15">
      <c r="A124" s="52">
        <v>272108</v>
      </c>
      <c r="B124" s="52" t="s">
        <v>200</v>
      </c>
      <c r="C124" s="52" t="s">
        <v>494</v>
      </c>
      <c r="D124" s="52">
        <v>1</v>
      </c>
      <c r="E124" s="52">
        <v>0.51461509999999999</v>
      </c>
      <c r="F124" s="52">
        <v>6.059177</v>
      </c>
    </row>
    <row r="125" spans="1:6" x14ac:dyDescent="0.15">
      <c r="A125" s="52">
        <v>272116</v>
      </c>
      <c r="B125" s="52" t="s">
        <v>201</v>
      </c>
      <c r="C125" s="52" t="s">
        <v>494</v>
      </c>
      <c r="D125" s="52">
        <v>1</v>
      </c>
      <c r="E125" s="52">
        <v>0.73185009999999995</v>
      </c>
      <c r="F125" s="52">
        <v>8.6169440000000002</v>
      </c>
    </row>
    <row r="126" spans="1:6" x14ac:dyDescent="0.15">
      <c r="A126" s="52">
        <v>272124</v>
      </c>
      <c r="B126" s="52" t="s">
        <v>202</v>
      </c>
      <c r="C126" s="52" t="s">
        <v>494</v>
      </c>
      <c r="D126" s="52">
        <v>2</v>
      </c>
      <c r="E126" s="52">
        <v>1.558543</v>
      </c>
      <c r="F126" s="52">
        <v>18.350580000000001</v>
      </c>
    </row>
    <row r="127" spans="1:6" x14ac:dyDescent="0.15">
      <c r="A127" s="52">
        <v>272132</v>
      </c>
      <c r="B127" s="52" t="s">
        <v>203</v>
      </c>
      <c r="C127" s="52" t="s">
        <v>494</v>
      </c>
      <c r="D127" s="52">
        <v>1</v>
      </c>
      <c r="E127" s="52">
        <v>2.0566399999999998</v>
      </c>
      <c r="F127" s="52">
        <v>24.21528</v>
      </c>
    </row>
    <row r="128" spans="1:6" x14ac:dyDescent="0.15">
      <c r="A128" s="52">
        <v>272141</v>
      </c>
      <c r="B128" s="52" t="s">
        <v>292</v>
      </c>
      <c r="C128" s="52" t="s">
        <v>494</v>
      </c>
      <c r="D128" s="52">
        <v>3</v>
      </c>
      <c r="E128" s="52">
        <v>5.5991039999999996</v>
      </c>
      <c r="F128" s="52">
        <v>65.924930000000003</v>
      </c>
    </row>
    <row r="129" spans="1:6" x14ac:dyDescent="0.15">
      <c r="A129" s="52">
        <v>272183</v>
      </c>
      <c r="B129" s="52" t="s">
        <v>207</v>
      </c>
      <c r="C129" s="52" t="s">
        <v>494</v>
      </c>
      <c r="D129" s="52">
        <v>1</v>
      </c>
      <c r="E129" s="52">
        <v>1.675772</v>
      </c>
      <c r="F129" s="52">
        <v>19.73086</v>
      </c>
    </row>
    <row r="130" spans="1:6" x14ac:dyDescent="0.15">
      <c r="A130" s="52">
        <v>272213</v>
      </c>
      <c r="B130" s="52" t="s">
        <v>301</v>
      </c>
      <c r="C130" s="52" t="s">
        <v>494</v>
      </c>
      <c r="D130" s="52">
        <v>1</v>
      </c>
      <c r="E130" s="52">
        <v>2.9660389999999999</v>
      </c>
      <c r="F130" s="52">
        <v>34.922719999999998</v>
      </c>
    </row>
    <row r="131" spans="1:6" x14ac:dyDescent="0.15">
      <c r="A131" s="52">
        <v>272248</v>
      </c>
      <c r="B131" s="52" t="s">
        <v>210</v>
      </c>
      <c r="C131" s="52" t="s">
        <v>494</v>
      </c>
      <c r="D131" s="52">
        <v>1</v>
      </c>
      <c r="E131" s="52">
        <v>2.3494030000000001</v>
      </c>
      <c r="F131" s="52">
        <v>27.662330000000001</v>
      </c>
    </row>
    <row r="132" spans="1:6" x14ac:dyDescent="0.15">
      <c r="A132" s="52">
        <v>272264</v>
      </c>
      <c r="B132" s="52" t="s">
        <v>212</v>
      </c>
      <c r="C132" s="52" t="s">
        <v>494</v>
      </c>
      <c r="D132" s="52">
        <v>1</v>
      </c>
      <c r="E132" s="52">
        <v>3.2157439999999999</v>
      </c>
      <c r="F132" s="52">
        <v>37.8628</v>
      </c>
    </row>
    <row r="133" spans="1:6" x14ac:dyDescent="0.15">
      <c r="A133" s="52">
        <v>272272</v>
      </c>
      <c r="B133" s="52" t="s">
        <v>213</v>
      </c>
      <c r="C133" s="52" t="s">
        <v>494</v>
      </c>
      <c r="D133" s="52">
        <v>1</v>
      </c>
      <c r="E133" s="52">
        <v>0.41723339999999998</v>
      </c>
      <c r="F133" s="52">
        <v>4.9125870000000003</v>
      </c>
    </row>
    <row r="134" spans="1:6" x14ac:dyDescent="0.15">
      <c r="A134" s="52">
        <v>273619</v>
      </c>
      <c r="B134" s="52" t="s">
        <v>219</v>
      </c>
      <c r="C134" s="52" t="s">
        <v>494</v>
      </c>
      <c r="D134" s="52">
        <v>1</v>
      </c>
      <c r="E134" s="52">
        <v>4.6834020000000001</v>
      </c>
      <c r="F134" s="52">
        <v>55.143279999999997</v>
      </c>
    </row>
    <row r="135" spans="1:6" x14ac:dyDescent="0.15">
      <c r="A135" s="52">
        <v>273660</v>
      </c>
      <c r="B135" s="52" t="s">
        <v>325</v>
      </c>
      <c r="C135" s="52" t="s">
        <v>494</v>
      </c>
      <c r="D135" s="52">
        <v>1</v>
      </c>
      <c r="E135" s="52">
        <v>13.168290000000001</v>
      </c>
      <c r="F135" s="52">
        <v>155.04599999999999</v>
      </c>
    </row>
    <row r="136" spans="1:6" x14ac:dyDescent="0.15">
      <c r="A136" s="52">
        <v>273813</v>
      </c>
      <c r="B136" s="52" t="s">
        <v>327</v>
      </c>
      <c r="C136" s="52" t="s">
        <v>494</v>
      </c>
      <c r="D136" s="52">
        <v>1</v>
      </c>
      <c r="E136" s="52">
        <v>14.949920000000001</v>
      </c>
      <c r="F136" s="52">
        <v>176.0232</v>
      </c>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78" spans="1:6" x14ac:dyDescent="0.15">
      <c r="B178">
        <v>271004</v>
      </c>
      <c r="C178" t="s">
        <v>269</v>
      </c>
      <c r="D178">
        <v>18</v>
      </c>
      <c r="E178">
        <v>1.370458</v>
      </c>
      <c r="F178">
        <v>16.136030000000002</v>
      </c>
    </row>
    <row r="179" spans="1:6" x14ac:dyDescent="0.15">
      <c r="B179">
        <v>271403</v>
      </c>
      <c r="C179" t="s">
        <v>271</v>
      </c>
      <c r="D179">
        <v>6</v>
      </c>
      <c r="E179">
        <v>1.484432</v>
      </c>
      <c r="F179">
        <v>17.477989999999998</v>
      </c>
    </row>
    <row r="180" spans="1:6" x14ac:dyDescent="0.15">
      <c r="B180" s="52"/>
      <c r="C180" t="s">
        <v>429</v>
      </c>
      <c r="D180">
        <v>76</v>
      </c>
    </row>
    <row r="181" spans="1:6" x14ac:dyDescent="0.15">
      <c r="A181">
        <v>1</v>
      </c>
      <c r="B181" s="52">
        <v>2</v>
      </c>
      <c r="C181">
        <v>3</v>
      </c>
      <c r="D181">
        <v>4</v>
      </c>
      <c r="E181">
        <v>5</v>
      </c>
      <c r="F181">
        <v>6</v>
      </c>
    </row>
    <row r="183" spans="1:6" x14ac:dyDescent="0.15">
      <c r="A183">
        <v>270000</v>
      </c>
      <c r="B183" t="s">
        <v>333</v>
      </c>
      <c r="C183" t="s">
        <v>440</v>
      </c>
      <c r="D183">
        <v>52</v>
      </c>
      <c r="E183">
        <v>1.22</v>
      </c>
      <c r="F183">
        <v>14.31</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82"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19</v>
      </c>
      <c r="E8" s="52">
        <v>1.360293</v>
      </c>
      <c r="F8" s="52">
        <v>16.016349999999999</v>
      </c>
      <c r="G8" s="52">
        <v>0</v>
      </c>
      <c r="H8" s="52">
        <v>3</v>
      </c>
      <c r="I8" s="52">
        <v>2</v>
      </c>
      <c r="J8" s="52">
        <v>2</v>
      </c>
      <c r="K8" s="52">
        <v>4</v>
      </c>
      <c r="L8" s="52">
        <v>2</v>
      </c>
      <c r="M8" s="52">
        <v>5</v>
      </c>
      <c r="N8" s="52">
        <v>1</v>
      </c>
      <c r="O8" s="52">
        <v>0</v>
      </c>
      <c r="P8" s="52">
        <v>14</v>
      </c>
      <c r="Q8" s="52">
        <v>5</v>
      </c>
      <c r="R8" s="52">
        <v>0</v>
      </c>
      <c r="S8" s="52">
        <v>0</v>
      </c>
      <c r="T8" s="52">
        <v>4</v>
      </c>
      <c r="U8" s="52">
        <v>15</v>
      </c>
      <c r="V8" s="52">
        <v>0</v>
      </c>
      <c r="W8" s="52">
        <v>15</v>
      </c>
      <c r="X8" s="52">
        <v>3</v>
      </c>
      <c r="Y8" s="52">
        <v>1</v>
      </c>
      <c r="Z8" s="52">
        <v>4</v>
      </c>
      <c r="AA8" s="52">
        <v>7</v>
      </c>
      <c r="AB8" s="52">
        <v>0</v>
      </c>
      <c r="AC8" s="52">
        <v>9</v>
      </c>
      <c r="AD8" s="52">
        <v>8</v>
      </c>
      <c r="AE8" s="52">
        <v>0</v>
      </c>
      <c r="AF8" s="52">
        <v>0</v>
      </c>
      <c r="AG8" s="52">
        <v>0</v>
      </c>
      <c r="AH8" s="52">
        <v>2</v>
      </c>
      <c r="AI8" s="52">
        <v>0</v>
      </c>
      <c r="AJ8" s="52">
        <v>9</v>
      </c>
      <c r="AK8" s="52">
        <v>0</v>
      </c>
      <c r="AL8" s="52">
        <v>0</v>
      </c>
      <c r="AM8" s="52">
        <v>8</v>
      </c>
      <c r="AN8" s="52">
        <v>1</v>
      </c>
      <c r="AO8" s="52">
        <v>1</v>
      </c>
      <c r="AP8" s="52">
        <v>0</v>
      </c>
      <c r="AQ8" s="52">
        <v>1</v>
      </c>
      <c r="AR8" s="52">
        <v>1</v>
      </c>
      <c r="AS8" s="52">
        <v>0</v>
      </c>
      <c r="AT8" s="52">
        <v>3</v>
      </c>
      <c r="AU8" s="52">
        <v>0</v>
      </c>
      <c r="AV8" s="52">
        <v>0</v>
      </c>
      <c r="AW8" s="52">
        <v>2</v>
      </c>
      <c r="AX8" s="52">
        <v>7</v>
      </c>
      <c r="AY8" s="52">
        <v>1</v>
      </c>
      <c r="AZ8" s="52">
        <v>1</v>
      </c>
      <c r="BA8" s="52">
        <v>0</v>
      </c>
      <c r="BB8" s="52">
        <v>1</v>
      </c>
      <c r="BC8" s="52">
        <v>2</v>
      </c>
      <c r="BD8" s="52">
        <v>1</v>
      </c>
      <c r="BE8" s="52">
        <v>4</v>
      </c>
      <c r="BF8" s="52">
        <v>5</v>
      </c>
      <c r="BG8" s="52">
        <v>3</v>
      </c>
      <c r="BH8" s="52">
        <v>1</v>
      </c>
      <c r="BI8" s="52">
        <v>2</v>
      </c>
      <c r="BJ8" s="52">
        <v>3</v>
      </c>
      <c r="BK8" s="52">
        <v>0</v>
      </c>
      <c r="BL8" s="52">
        <v>3</v>
      </c>
      <c r="BM8" s="52">
        <v>18</v>
      </c>
      <c r="BN8" s="52">
        <v>2</v>
      </c>
      <c r="BO8" s="52">
        <v>0</v>
      </c>
      <c r="BP8" s="52">
        <v>1</v>
      </c>
      <c r="BQ8" s="52">
        <v>0</v>
      </c>
      <c r="BR8" s="52">
        <v>0</v>
      </c>
      <c r="BS8" s="52">
        <v>0</v>
      </c>
      <c r="BT8" s="52">
        <v>9</v>
      </c>
      <c r="BU8" s="52">
        <v>9</v>
      </c>
      <c r="BV8" s="52">
        <v>1</v>
      </c>
    </row>
    <row r="9" spans="1:74" s="52" customFormat="1" x14ac:dyDescent="0.15">
      <c r="A9" s="52">
        <v>271021</v>
      </c>
      <c r="B9" s="52" t="s">
        <v>494</v>
      </c>
      <c r="C9" s="52" t="s">
        <v>389</v>
      </c>
      <c r="D9" s="52">
        <v>1</v>
      </c>
      <c r="E9" s="52">
        <v>1.8355699999999999</v>
      </c>
      <c r="F9" s="52">
        <v>21.612349999999999</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2.9268860000000001</v>
      </c>
      <c r="F10" s="52">
        <v>34.461730000000003</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2</v>
      </c>
      <c r="E11" s="52">
        <v>3.8190529999999998</v>
      </c>
      <c r="F11" s="52">
        <v>44.966270000000002</v>
      </c>
      <c r="G11" s="52">
        <v>0</v>
      </c>
      <c r="H11" s="52">
        <v>0</v>
      </c>
      <c r="I11" s="52">
        <v>0</v>
      </c>
      <c r="J11" s="52">
        <v>0</v>
      </c>
      <c r="K11" s="52">
        <v>0</v>
      </c>
      <c r="L11" s="52">
        <v>0</v>
      </c>
      <c r="M11" s="52">
        <v>2</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1</v>
      </c>
      <c r="AY11" s="52">
        <v>0</v>
      </c>
      <c r="AZ11" s="52">
        <v>0</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2.4193159999999998</v>
      </c>
      <c r="F12" s="52">
        <v>28.485489999999999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3.0270009999999998</v>
      </c>
      <c r="F13" s="52">
        <v>35.640500000000003</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1.1524589999999999</v>
      </c>
      <c r="F14" s="52">
        <v>13.569269999999999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1.1275230000000001</v>
      </c>
      <c r="F15" s="52">
        <v>13.27567</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3</v>
      </c>
      <c r="E16" s="52">
        <v>3.6960380000000002</v>
      </c>
      <c r="F16" s="52">
        <v>43.517859999999999</v>
      </c>
      <c r="G16" s="52">
        <v>0</v>
      </c>
      <c r="H16" s="52">
        <v>1</v>
      </c>
      <c r="I16" s="52">
        <v>1</v>
      </c>
      <c r="J16" s="52">
        <v>0</v>
      </c>
      <c r="K16" s="52">
        <v>0</v>
      </c>
      <c r="L16" s="52">
        <v>0</v>
      </c>
      <c r="M16" s="52">
        <v>1</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2</v>
      </c>
      <c r="AY16" s="52">
        <v>0</v>
      </c>
      <c r="AZ16" s="52">
        <v>0</v>
      </c>
      <c r="BA16" s="52">
        <v>0</v>
      </c>
      <c r="BB16" s="52">
        <v>0</v>
      </c>
      <c r="BC16" s="52">
        <v>1</v>
      </c>
      <c r="BD16" s="52">
        <v>0</v>
      </c>
      <c r="BE16" s="52">
        <v>0</v>
      </c>
      <c r="BF16" s="52">
        <v>1</v>
      </c>
      <c r="BG16" s="52">
        <v>0</v>
      </c>
      <c r="BH16" s="52">
        <v>1</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2</v>
      </c>
      <c r="E17" s="52">
        <v>2.9254310000000001</v>
      </c>
      <c r="F17" s="52">
        <v>34.444589999999998</v>
      </c>
      <c r="G17" s="52">
        <v>0</v>
      </c>
      <c r="H17" s="52">
        <v>0</v>
      </c>
      <c r="I17" s="52">
        <v>0</v>
      </c>
      <c r="J17" s="52">
        <v>0</v>
      </c>
      <c r="K17" s="52">
        <v>1</v>
      </c>
      <c r="L17" s="52">
        <v>0</v>
      </c>
      <c r="M17" s="52">
        <v>1</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1</v>
      </c>
      <c r="AY17" s="52">
        <v>0</v>
      </c>
      <c r="AZ17" s="52">
        <v>0</v>
      </c>
      <c r="BA17" s="52">
        <v>0</v>
      </c>
      <c r="BB17" s="52">
        <v>0</v>
      </c>
      <c r="BC17" s="52">
        <v>0</v>
      </c>
      <c r="BD17" s="52">
        <v>0</v>
      </c>
      <c r="BE17" s="52">
        <v>1</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2.2321930000000001</v>
      </c>
      <c r="F18" s="52">
        <v>26.28227</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1</v>
      </c>
      <c r="E19" s="52">
        <v>1.6963239999999999</v>
      </c>
      <c r="F19" s="52">
        <v>19.972850000000001</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494</v>
      </c>
      <c r="C20" s="52" t="s">
        <v>184</v>
      </c>
      <c r="D20" s="52">
        <v>1</v>
      </c>
      <c r="E20" s="52">
        <v>1.580478</v>
      </c>
      <c r="F20" s="52">
        <v>18.60885</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494</v>
      </c>
      <c r="C21" s="52" t="s">
        <v>186</v>
      </c>
      <c r="D21" s="52">
        <v>2</v>
      </c>
      <c r="E21" s="52">
        <v>3.0372979999999998</v>
      </c>
      <c r="F21" s="52">
        <v>35.76173</v>
      </c>
      <c r="G21" s="52">
        <v>0</v>
      </c>
      <c r="H21" s="52">
        <v>1</v>
      </c>
      <c r="I21" s="52">
        <v>1</v>
      </c>
      <c r="J21" s="52">
        <v>0</v>
      </c>
      <c r="K21" s="52">
        <v>0</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1</v>
      </c>
      <c r="BC21" s="52">
        <v>0</v>
      </c>
      <c r="BD21" s="52">
        <v>0</v>
      </c>
      <c r="BE21" s="52">
        <v>1</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271284</v>
      </c>
      <c r="B22" s="52" t="s">
        <v>494</v>
      </c>
      <c r="C22" s="52" t="s">
        <v>187</v>
      </c>
      <c r="D22" s="52">
        <v>1</v>
      </c>
      <c r="E22" s="52">
        <v>1.8748009999999999</v>
      </c>
      <c r="F22" s="52">
        <v>22.074269999999999</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494</v>
      </c>
      <c r="D23" s="52">
        <v>3</v>
      </c>
      <c r="E23" s="52">
        <v>0.68940159999999995</v>
      </c>
      <c r="F23" s="52">
        <v>8.1171480000000003</v>
      </c>
      <c r="G23" s="52">
        <v>0</v>
      </c>
      <c r="H23" s="52">
        <v>0</v>
      </c>
      <c r="I23" s="52">
        <v>1</v>
      </c>
      <c r="J23" s="52">
        <v>1</v>
      </c>
      <c r="K23" s="52">
        <v>1</v>
      </c>
      <c r="L23" s="52">
        <v>0</v>
      </c>
      <c r="M23" s="52">
        <v>0</v>
      </c>
      <c r="N23" s="52">
        <v>0</v>
      </c>
      <c r="O23" s="52">
        <v>0</v>
      </c>
      <c r="P23" s="52">
        <v>2</v>
      </c>
      <c r="Q23" s="52">
        <v>1</v>
      </c>
      <c r="R23" s="52">
        <v>0</v>
      </c>
      <c r="S23" s="52">
        <v>1</v>
      </c>
      <c r="T23" s="52">
        <v>1</v>
      </c>
      <c r="U23" s="52">
        <v>1</v>
      </c>
      <c r="V23" s="52">
        <v>0</v>
      </c>
      <c r="W23" s="52">
        <v>1</v>
      </c>
      <c r="X23" s="52">
        <v>0</v>
      </c>
      <c r="Y23" s="52">
        <v>0</v>
      </c>
      <c r="Z23" s="52">
        <v>0</v>
      </c>
      <c r="AA23" s="52">
        <v>1</v>
      </c>
      <c r="AB23" s="52">
        <v>0</v>
      </c>
      <c r="AC23" s="52">
        <v>1</v>
      </c>
      <c r="AD23" s="52">
        <v>1</v>
      </c>
      <c r="AE23" s="52">
        <v>0</v>
      </c>
      <c r="AF23" s="52">
        <v>0</v>
      </c>
      <c r="AG23" s="52">
        <v>0</v>
      </c>
      <c r="AH23" s="52">
        <v>1</v>
      </c>
      <c r="AI23" s="52">
        <v>0</v>
      </c>
      <c r="AJ23" s="52">
        <v>2</v>
      </c>
      <c r="AK23" s="52">
        <v>0</v>
      </c>
      <c r="AL23" s="52">
        <v>0</v>
      </c>
      <c r="AM23" s="52">
        <v>1</v>
      </c>
      <c r="AN23" s="52">
        <v>0</v>
      </c>
      <c r="AO23" s="52">
        <v>0</v>
      </c>
      <c r="AP23" s="52">
        <v>0</v>
      </c>
      <c r="AQ23" s="52">
        <v>1</v>
      </c>
      <c r="AR23" s="52">
        <v>0</v>
      </c>
      <c r="AS23" s="52">
        <v>0</v>
      </c>
      <c r="AT23" s="52">
        <v>0</v>
      </c>
      <c r="AU23" s="52">
        <v>0</v>
      </c>
      <c r="AV23" s="52">
        <v>1</v>
      </c>
      <c r="AW23" s="52">
        <v>0</v>
      </c>
      <c r="AX23" s="52">
        <v>0</v>
      </c>
      <c r="AY23" s="52">
        <v>0</v>
      </c>
      <c r="AZ23" s="52">
        <v>0</v>
      </c>
      <c r="BA23" s="52">
        <v>0</v>
      </c>
      <c r="BB23" s="52">
        <v>0</v>
      </c>
      <c r="BC23" s="52">
        <v>1</v>
      </c>
      <c r="BD23" s="52">
        <v>1</v>
      </c>
      <c r="BE23" s="52">
        <v>0</v>
      </c>
      <c r="BF23" s="52">
        <v>0</v>
      </c>
      <c r="BG23" s="52">
        <v>2</v>
      </c>
      <c r="BH23" s="52">
        <v>0</v>
      </c>
      <c r="BI23" s="52">
        <v>0</v>
      </c>
      <c r="BJ23" s="52">
        <v>0</v>
      </c>
      <c r="BK23" s="52">
        <v>0</v>
      </c>
      <c r="BL23" s="52">
        <v>3</v>
      </c>
      <c r="BM23" s="52">
        <v>2</v>
      </c>
      <c r="BN23" s="52">
        <v>1</v>
      </c>
      <c r="BO23" s="52">
        <v>0</v>
      </c>
      <c r="BP23" s="52">
        <v>0</v>
      </c>
      <c r="BQ23" s="52">
        <v>0</v>
      </c>
      <c r="BR23" s="52">
        <v>0</v>
      </c>
      <c r="BS23" s="52">
        <v>0</v>
      </c>
      <c r="BT23" s="52">
        <v>1</v>
      </c>
      <c r="BU23" s="52">
        <v>2</v>
      </c>
      <c r="BV23" s="52">
        <v>0</v>
      </c>
    </row>
    <row r="24" spans="1:74" s="52" customFormat="1" x14ac:dyDescent="0.15">
      <c r="A24" s="52">
        <v>271411</v>
      </c>
      <c r="B24" s="52" t="s">
        <v>494</v>
      </c>
      <c r="C24" s="52" t="s">
        <v>189</v>
      </c>
      <c r="D24" s="52">
        <v>1</v>
      </c>
      <c r="E24" s="52">
        <v>1.339459</v>
      </c>
      <c r="F24" s="52">
        <v>15.771050000000001</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494</v>
      </c>
      <c r="C25" s="52" t="s">
        <v>192</v>
      </c>
      <c r="D25" s="52">
        <v>1</v>
      </c>
      <c r="E25" s="52">
        <v>1.397526</v>
      </c>
      <c r="F25" s="52">
        <v>16.454750000000001</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271471</v>
      </c>
      <c r="B26" s="52" t="s">
        <v>494</v>
      </c>
      <c r="C26" s="52" t="s">
        <v>574</v>
      </c>
      <c r="D26" s="52">
        <v>1</v>
      </c>
      <c r="E26" s="52">
        <v>5.0125310000000001</v>
      </c>
      <c r="F26" s="52">
        <v>59.018509999999999</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1</v>
      </c>
      <c r="E27" s="52">
        <v>0.46905200000000002</v>
      </c>
      <c r="F27" s="52">
        <v>5.5227079999999997</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494</v>
      </c>
      <c r="D28" s="52">
        <v>1</v>
      </c>
      <c r="E28" s="52">
        <v>1.8578380000000001</v>
      </c>
      <c r="F28" s="52">
        <v>21.874549999999999</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2</v>
      </c>
      <c r="E29" s="52">
        <v>1.0879620000000001</v>
      </c>
      <c r="F29" s="52">
        <v>12.80987</v>
      </c>
      <c r="G29" s="52">
        <v>0</v>
      </c>
      <c r="H29" s="52">
        <v>0</v>
      </c>
      <c r="I29" s="52">
        <v>0</v>
      </c>
      <c r="J29" s="52">
        <v>0</v>
      </c>
      <c r="K29" s="52">
        <v>1</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2</v>
      </c>
      <c r="AU29" s="52">
        <v>0</v>
      </c>
      <c r="AV29" s="52">
        <v>0</v>
      </c>
      <c r="AW29" s="52">
        <v>0</v>
      </c>
      <c r="AX29" s="52">
        <v>0</v>
      </c>
      <c r="AY29" s="52">
        <v>0</v>
      </c>
      <c r="AZ29" s="52">
        <v>0</v>
      </c>
      <c r="BA29" s="52">
        <v>0</v>
      </c>
      <c r="BB29" s="52">
        <v>0</v>
      </c>
      <c r="BC29" s="52">
        <v>0</v>
      </c>
      <c r="BD29" s="52">
        <v>0</v>
      </c>
      <c r="BE29" s="52">
        <v>1</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494</v>
      </c>
      <c r="D30" s="52">
        <v>1</v>
      </c>
      <c r="E30" s="52">
        <v>2.2244470000000001</v>
      </c>
      <c r="F30" s="52">
        <v>26.19107</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494</v>
      </c>
      <c r="D31" s="52">
        <v>1</v>
      </c>
      <c r="E31" s="52">
        <v>0.68843019999999999</v>
      </c>
      <c r="F31" s="52">
        <v>8.1057109999999994</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272124</v>
      </c>
      <c r="B32" s="52" t="s">
        <v>202</v>
      </c>
      <c r="C32" s="52" t="s">
        <v>494</v>
      </c>
      <c r="D32" s="52">
        <v>3</v>
      </c>
      <c r="E32" s="52">
        <v>2.1577769999999998</v>
      </c>
      <c r="F32" s="52">
        <v>25.406079999999999</v>
      </c>
      <c r="G32" s="52">
        <v>0</v>
      </c>
      <c r="H32" s="52">
        <v>0</v>
      </c>
      <c r="I32" s="52">
        <v>0</v>
      </c>
      <c r="J32" s="52">
        <v>1</v>
      </c>
      <c r="K32" s="52">
        <v>0</v>
      </c>
      <c r="L32" s="52">
        <v>0</v>
      </c>
      <c r="M32" s="52">
        <v>1</v>
      </c>
      <c r="N32" s="52">
        <v>1</v>
      </c>
      <c r="O32" s="52">
        <v>0</v>
      </c>
      <c r="P32" s="52">
        <v>2</v>
      </c>
      <c r="Q32" s="52">
        <v>1</v>
      </c>
      <c r="R32" s="52">
        <v>0</v>
      </c>
      <c r="S32" s="52">
        <v>0</v>
      </c>
      <c r="T32" s="52">
        <v>0</v>
      </c>
      <c r="U32" s="52">
        <v>3</v>
      </c>
      <c r="V32" s="52">
        <v>0</v>
      </c>
      <c r="W32" s="52">
        <v>3</v>
      </c>
      <c r="X32" s="52">
        <v>0</v>
      </c>
      <c r="Y32" s="52">
        <v>1</v>
      </c>
      <c r="Z32" s="52">
        <v>2</v>
      </c>
      <c r="AA32" s="52">
        <v>0</v>
      </c>
      <c r="AB32" s="52">
        <v>0</v>
      </c>
      <c r="AC32" s="52">
        <v>3</v>
      </c>
      <c r="AD32" s="52">
        <v>0</v>
      </c>
      <c r="AE32" s="52">
        <v>0</v>
      </c>
      <c r="AF32" s="52">
        <v>0</v>
      </c>
      <c r="AG32" s="52">
        <v>0</v>
      </c>
      <c r="AH32" s="52">
        <v>0</v>
      </c>
      <c r="AI32" s="52">
        <v>0</v>
      </c>
      <c r="AJ32" s="52">
        <v>3</v>
      </c>
      <c r="AK32" s="52">
        <v>0</v>
      </c>
      <c r="AL32" s="52">
        <v>0</v>
      </c>
      <c r="AM32" s="52">
        <v>0</v>
      </c>
      <c r="AN32" s="52">
        <v>0</v>
      </c>
      <c r="AO32" s="52">
        <v>0</v>
      </c>
      <c r="AP32" s="52">
        <v>0</v>
      </c>
      <c r="AQ32" s="52">
        <v>1</v>
      </c>
      <c r="AR32" s="52">
        <v>0</v>
      </c>
      <c r="AS32" s="52">
        <v>0</v>
      </c>
      <c r="AT32" s="52">
        <v>0</v>
      </c>
      <c r="AU32" s="52">
        <v>0</v>
      </c>
      <c r="AV32" s="52">
        <v>1</v>
      </c>
      <c r="AW32" s="52">
        <v>0</v>
      </c>
      <c r="AX32" s="52">
        <v>0</v>
      </c>
      <c r="AY32" s="52">
        <v>0</v>
      </c>
      <c r="AZ32" s="52">
        <v>0</v>
      </c>
      <c r="BA32" s="52">
        <v>1</v>
      </c>
      <c r="BB32" s="52">
        <v>0</v>
      </c>
      <c r="BC32" s="52">
        <v>0</v>
      </c>
      <c r="BD32" s="52">
        <v>2</v>
      </c>
      <c r="BE32" s="52">
        <v>0</v>
      </c>
      <c r="BF32" s="52">
        <v>0</v>
      </c>
      <c r="BG32" s="52">
        <v>0</v>
      </c>
      <c r="BH32" s="52">
        <v>1</v>
      </c>
      <c r="BI32" s="52">
        <v>0</v>
      </c>
      <c r="BJ32" s="52">
        <v>0</v>
      </c>
      <c r="BK32" s="52">
        <v>0</v>
      </c>
      <c r="BL32" s="52">
        <v>0</v>
      </c>
      <c r="BM32" s="52">
        <v>4</v>
      </c>
      <c r="BN32" s="52">
        <v>1</v>
      </c>
      <c r="BO32" s="52">
        <v>0</v>
      </c>
      <c r="BP32" s="52">
        <v>0</v>
      </c>
      <c r="BQ32" s="52">
        <v>0</v>
      </c>
      <c r="BR32" s="52">
        <v>0</v>
      </c>
      <c r="BS32" s="52">
        <v>0</v>
      </c>
      <c r="BT32" s="52">
        <v>1</v>
      </c>
      <c r="BU32" s="52">
        <v>2</v>
      </c>
      <c r="BV32" s="52">
        <v>0</v>
      </c>
    </row>
    <row r="33" spans="1:74" s="52" customFormat="1" x14ac:dyDescent="0.15">
      <c r="A33" s="52">
        <v>272132</v>
      </c>
      <c r="B33" s="52" t="s">
        <v>203</v>
      </c>
      <c r="C33" s="52" t="s">
        <v>494</v>
      </c>
      <c r="D33" s="52">
        <v>2</v>
      </c>
      <c r="E33" s="52">
        <v>3.8270919999999999</v>
      </c>
      <c r="F33" s="52">
        <v>45.060920000000003</v>
      </c>
      <c r="G33" s="52">
        <v>0</v>
      </c>
      <c r="H33" s="52">
        <v>0</v>
      </c>
      <c r="I33" s="52">
        <v>0</v>
      </c>
      <c r="J33" s="52">
        <v>0</v>
      </c>
      <c r="K33" s="52">
        <v>1</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1</v>
      </c>
      <c r="BC33" s="52">
        <v>0</v>
      </c>
      <c r="BD33" s="52">
        <v>1</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272141</v>
      </c>
      <c r="B34" s="52" t="s">
        <v>292</v>
      </c>
      <c r="C34" s="52" t="s">
        <v>494</v>
      </c>
      <c r="D34" s="52">
        <v>1</v>
      </c>
      <c r="E34" s="52">
        <v>1.69912</v>
      </c>
      <c r="F34" s="52">
        <v>20.005769999999998</v>
      </c>
      <c r="G34" s="52">
        <v>0</v>
      </c>
      <c r="H34" s="52">
        <v>0</v>
      </c>
      <c r="I34" s="52">
        <v>0</v>
      </c>
      <c r="J34" s="52">
        <v>0</v>
      </c>
      <c r="K34" s="52">
        <v>0</v>
      </c>
      <c r="L34" s="52">
        <v>1</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1</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272159</v>
      </c>
      <c r="B35" s="52" t="s">
        <v>204</v>
      </c>
      <c r="C35" s="52" t="s">
        <v>494</v>
      </c>
      <c r="D35" s="52">
        <v>1</v>
      </c>
      <c r="E35" s="52">
        <v>0.83056479999999999</v>
      </c>
      <c r="F35" s="52">
        <v>9.7792309999999993</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494</v>
      </c>
      <c r="D36" s="52">
        <v>1</v>
      </c>
      <c r="E36" s="52">
        <v>1.042764</v>
      </c>
      <c r="F36" s="52">
        <v>12.277699999999999</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272248</v>
      </c>
      <c r="B37" s="52" t="s">
        <v>210</v>
      </c>
      <c r="C37" s="52" t="s">
        <v>494</v>
      </c>
      <c r="D37" s="52">
        <v>1</v>
      </c>
      <c r="E37" s="52">
        <v>2.3201860000000001</v>
      </c>
      <c r="F37" s="52">
        <v>27.31832</v>
      </c>
      <c r="G37" s="52">
        <v>0</v>
      </c>
      <c r="H37" s="52">
        <v>0</v>
      </c>
      <c r="I37" s="52">
        <v>0</v>
      </c>
      <c r="J37" s="52">
        <v>1</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272256</v>
      </c>
      <c r="B38" s="52" t="s">
        <v>211</v>
      </c>
      <c r="C38" s="52" t="s">
        <v>494</v>
      </c>
      <c r="D38" s="52">
        <v>1</v>
      </c>
      <c r="E38" s="52">
        <v>3.3102719999999999</v>
      </c>
      <c r="F38" s="52">
        <v>38.97578</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272264</v>
      </c>
      <c r="B39" s="52" t="s">
        <v>212</v>
      </c>
      <c r="C39" s="52" t="s">
        <v>494</v>
      </c>
      <c r="D39" s="52">
        <v>1</v>
      </c>
      <c r="E39" s="52">
        <v>2.9385840000000001</v>
      </c>
      <c r="F39" s="52">
        <v>34.599449999999997</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0</v>
      </c>
      <c r="BK39" s="52">
        <v>1</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272281</v>
      </c>
      <c r="B40" s="52" t="s">
        <v>214</v>
      </c>
      <c r="C40" s="52" t="s">
        <v>494</v>
      </c>
      <c r="D40" s="52">
        <v>1</v>
      </c>
      <c r="E40" s="52">
        <v>3.1142949999999998</v>
      </c>
      <c r="F40" s="52">
        <v>36.668309999999998</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273414</v>
      </c>
      <c r="B41" s="52" t="s">
        <v>320</v>
      </c>
      <c r="C41" s="52" t="s">
        <v>494</v>
      </c>
      <c r="D41" s="52">
        <v>1</v>
      </c>
      <c r="E41" s="52">
        <v>11.241009999999999</v>
      </c>
      <c r="F41" s="52">
        <v>132.35380000000001</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1</v>
      </c>
      <c r="BB41" s="52">
        <v>0</v>
      </c>
      <c r="BC41" s="52">
        <v>0</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row r="85" spans="1:75" x14ac:dyDescent="0.15">
      <c r="B85" s="52">
        <v>271004</v>
      </c>
      <c r="C85" t="s">
        <v>427</v>
      </c>
      <c r="D85">
        <f>IFERROR(VLOOKUP($B85,$A$8:$BW$70,D$88,FALSE),0)</f>
        <v>19</v>
      </c>
      <c r="E85">
        <f t="shared" ref="E85:BP85" si="0">IFERROR(VLOOKUP($B85,$A$8:$BW$70,E88,FALSE),0)</f>
        <v>1.360293</v>
      </c>
      <c r="F85">
        <f t="shared" si="0"/>
        <v>16.016349999999999</v>
      </c>
      <c r="G85">
        <f t="shared" si="0"/>
        <v>0</v>
      </c>
      <c r="H85">
        <f t="shared" si="0"/>
        <v>3</v>
      </c>
      <c r="I85">
        <f t="shared" si="0"/>
        <v>2</v>
      </c>
      <c r="J85">
        <f t="shared" si="0"/>
        <v>2</v>
      </c>
      <c r="K85">
        <f t="shared" si="0"/>
        <v>4</v>
      </c>
      <c r="L85">
        <f t="shared" si="0"/>
        <v>2</v>
      </c>
      <c r="M85">
        <f t="shared" si="0"/>
        <v>5</v>
      </c>
      <c r="N85">
        <f t="shared" si="0"/>
        <v>1</v>
      </c>
      <c r="O85">
        <f t="shared" si="0"/>
        <v>0</v>
      </c>
      <c r="P85">
        <f t="shared" si="0"/>
        <v>14</v>
      </c>
      <c r="Q85">
        <f t="shared" si="0"/>
        <v>5</v>
      </c>
      <c r="R85">
        <f t="shared" si="0"/>
        <v>0</v>
      </c>
      <c r="S85">
        <f t="shared" si="0"/>
        <v>0</v>
      </c>
      <c r="T85">
        <f t="shared" si="0"/>
        <v>4</v>
      </c>
      <c r="U85">
        <f t="shared" si="0"/>
        <v>15</v>
      </c>
      <c r="V85">
        <f t="shared" si="0"/>
        <v>0</v>
      </c>
      <c r="W85">
        <f t="shared" si="0"/>
        <v>15</v>
      </c>
      <c r="X85">
        <f t="shared" si="0"/>
        <v>3</v>
      </c>
      <c r="Y85">
        <f t="shared" si="0"/>
        <v>1</v>
      </c>
      <c r="Z85">
        <f t="shared" si="0"/>
        <v>4</v>
      </c>
      <c r="AA85">
        <f t="shared" si="0"/>
        <v>7</v>
      </c>
      <c r="AB85">
        <f t="shared" si="0"/>
        <v>0</v>
      </c>
      <c r="AC85">
        <f t="shared" si="0"/>
        <v>9</v>
      </c>
      <c r="AD85">
        <f t="shared" si="0"/>
        <v>8</v>
      </c>
      <c r="AE85">
        <f t="shared" si="0"/>
        <v>0</v>
      </c>
      <c r="AF85">
        <f t="shared" si="0"/>
        <v>0</v>
      </c>
      <c r="AG85">
        <f t="shared" si="0"/>
        <v>0</v>
      </c>
      <c r="AH85">
        <f t="shared" si="0"/>
        <v>2</v>
      </c>
      <c r="AI85">
        <f t="shared" si="0"/>
        <v>0</v>
      </c>
      <c r="AJ85">
        <f t="shared" si="0"/>
        <v>9</v>
      </c>
      <c r="AK85">
        <f t="shared" si="0"/>
        <v>0</v>
      </c>
      <c r="AL85">
        <f t="shared" si="0"/>
        <v>0</v>
      </c>
      <c r="AM85">
        <f t="shared" si="0"/>
        <v>8</v>
      </c>
      <c r="AN85">
        <f t="shared" si="0"/>
        <v>1</v>
      </c>
      <c r="AO85">
        <f t="shared" si="0"/>
        <v>1</v>
      </c>
      <c r="AP85">
        <f t="shared" si="0"/>
        <v>0</v>
      </c>
      <c r="AQ85">
        <f t="shared" si="0"/>
        <v>1</v>
      </c>
      <c r="AR85">
        <f t="shared" si="0"/>
        <v>1</v>
      </c>
      <c r="AS85">
        <f t="shared" si="0"/>
        <v>0</v>
      </c>
      <c r="AT85">
        <f t="shared" si="0"/>
        <v>3</v>
      </c>
      <c r="AU85">
        <f t="shared" si="0"/>
        <v>0</v>
      </c>
      <c r="AV85">
        <f t="shared" si="0"/>
        <v>0</v>
      </c>
      <c r="AW85">
        <f t="shared" si="0"/>
        <v>2</v>
      </c>
      <c r="AX85">
        <f t="shared" si="0"/>
        <v>7</v>
      </c>
      <c r="AY85">
        <f t="shared" si="0"/>
        <v>1</v>
      </c>
      <c r="AZ85">
        <f t="shared" si="0"/>
        <v>1</v>
      </c>
      <c r="BA85">
        <f t="shared" si="0"/>
        <v>0</v>
      </c>
      <c r="BB85">
        <f t="shared" si="0"/>
        <v>1</v>
      </c>
      <c r="BC85">
        <f t="shared" si="0"/>
        <v>2</v>
      </c>
      <c r="BD85">
        <f t="shared" si="0"/>
        <v>1</v>
      </c>
      <c r="BE85">
        <f t="shared" si="0"/>
        <v>4</v>
      </c>
      <c r="BF85">
        <f t="shared" si="0"/>
        <v>5</v>
      </c>
      <c r="BG85">
        <f t="shared" si="0"/>
        <v>3</v>
      </c>
      <c r="BH85">
        <f t="shared" si="0"/>
        <v>1</v>
      </c>
      <c r="BI85">
        <f t="shared" si="0"/>
        <v>2</v>
      </c>
      <c r="BJ85">
        <f t="shared" si="0"/>
        <v>3</v>
      </c>
      <c r="BK85">
        <f t="shared" si="0"/>
        <v>0</v>
      </c>
      <c r="BL85">
        <f t="shared" si="0"/>
        <v>3</v>
      </c>
      <c r="BM85">
        <f t="shared" si="0"/>
        <v>18</v>
      </c>
      <c r="BN85">
        <f t="shared" si="0"/>
        <v>2</v>
      </c>
      <c r="BO85">
        <f t="shared" si="0"/>
        <v>0</v>
      </c>
      <c r="BP85">
        <f t="shared" si="0"/>
        <v>1</v>
      </c>
      <c r="BQ85">
        <f t="shared" ref="BQ85:BW85" si="1">IFERROR(VLOOKUP($B85,$A$8:$BW$70,BQ88,FALSE),0)</f>
        <v>0</v>
      </c>
      <c r="BR85">
        <f t="shared" si="1"/>
        <v>0</v>
      </c>
      <c r="BS85">
        <f t="shared" si="1"/>
        <v>0</v>
      </c>
      <c r="BT85">
        <f t="shared" si="1"/>
        <v>9</v>
      </c>
      <c r="BU85">
        <f t="shared" si="1"/>
        <v>9</v>
      </c>
      <c r="BV85">
        <f t="shared" si="1"/>
        <v>1</v>
      </c>
      <c r="BW85">
        <f t="shared" si="1"/>
        <v>0</v>
      </c>
    </row>
    <row r="86" spans="1:75" x14ac:dyDescent="0.15">
      <c r="B86" s="52">
        <v>271403</v>
      </c>
      <c r="C86" t="s">
        <v>428</v>
      </c>
      <c r="D86">
        <f>IFERROR(VLOOKUP($B86,$A$8:$BW$70,D$88,FALSE),0)</f>
        <v>3</v>
      </c>
      <c r="E86">
        <f t="shared" ref="E86:BP86" si="2">IFERROR(VLOOKUP($B86,$A$8:$BW$70,E$88,FALSE),0)</f>
        <v>0.68940159999999995</v>
      </c>
      <c r="F86">
        <f t="shared" si="2"/>
        <v>8.1171480000000003</v>
      </c>
      <c r="G86">
        <f t="shared" si="2"/>
        <v>0</v>
      </c>
      <c r="H86">
        <f t="shared" si="2"/>
        <v>0</v>
      </c>
      <c r="I86">
        <f t="shared" si="2"/>
        <v>1</v>
      </c>
      <c r="J86">
        <f t="shared" si="2"/>
        <v>1</v>
      </c>
      <c r="K86">
        <f t="shared" si="2"/>
        <v>1</v>
      </c>
      <c r="L86">
        <f t="shared" si="2"/>
        <v>0</v>
      </c>
      <c r="M86">
        <f t="shared" si="2"/>
        <v>0</v>
      </c>
      <c r="N86">
        <f t="shared" si="2"/>
        <v>0</v>
      </c>
      <c r="O86">
        <f t="shared" si="2"/>
        <v>0</v>
      </c>
      <c r="P86">
        <f t="shared" si="2"/>
        <v>2</v>
      </c>
      <c r="Q86">
        <f t="shared" si="2"/>
        <v>1</v>
      </c>
      <c r="R86">
        <f t="shared" si="2"/>
        <v>0</v>
      </c>
      <c r="S86">
        <f t="shared" si="2"/>
        <v>1</v>
      </c>
      <c r="T86">
        <f t="shared" si="2"/>
        <v>1</v>
      </c>
      <c r="U86">
        <f t="shared" si="2"/>
        <v>1</v>
      </c>
      <c r="V86">
        <f t="shared" si="2"/>
        <v>0</v>
      </c>
      <c r="W86">
        <f t="shared" si="2"/>
        <v>1</v>
      </c>
      <c r="X86">
        <f t="shared" si="2"/>
        <v>0</v>
      </c>
      <c r="Y86">
        <f t="shared" si="2"/>
        <v>0</v>
      </c>
      <c r="Z86">
        <f t="shared" si="2"/>
        <v>0</v>
      </c>
      <c r="AA86">
        <f t="shared" si="2"/>
        <v>1</v>
      </c>
      <c r="AB86">
        <f t="shared" si="2"/>
        <v>0</v>
      </c>
      <c r="AC86">
        <f t="shared" si="2"/>
        <v>1</v>
      </c>
      <c r="AD86">
        <f t="shared" si="2"/>
        <v>1</v>
      </c>
      <c r="AE86">
        <f t="shared" si="2"/>
        <v>0</v>
      </c>
      <c r="AF86">
        <f t="shared" si="2"/>
        <v>0</v>
      </c>
      <c r="AG86">
        <f t="shared" si="2"/>
        <v>0</v>
      </c>
      <c r="AH86">
        <f t="shared" si="2"/>
        <v>1</v>
      </c>
      <c r="AI86">
        <f t="shared" si="2"/>
        <v>0</v>
      </c>
      <c r="AJ86">
        <f t="shared" si="2"/>
        <v>2</v>
      </c>
      <c r="AK86">
        <f t="shared" si="2"/>
        <v>0</v>
      </c>
      <c r="AL86">
        <f t="shared" si="2"/>
        <v>0</v>
      </c>
      <c r="AM86">
        <f t="shared" si="2"/>
        <v>1</v>
      </c>
      <c r="AN86">
        <f t="shared" si="2"/>
        <v>0</v>
      </c>
      <c r="AO86">
        <f t="shared" si="2"/>
        <v>0</v>
      </c>
      <c r="AP86">
        <f t="shared" si="2"/>
        <v>0</v>
      </c>
      <c r="AQ86">
        <f t="shared" si="2"/>
        <v>1</v>
      </c>
      <c r="AR86">
        <f t="shared" si="2"/>
        <v>0</v>
      </c>
      <c r="AS86">
        <f t="shared" si="2"/>
        <v>0</v>
      </c>
      <c r="AT86">
        <f t="shared" si="2"/>
        <v>0</v>
      </c>
      <c r="AU86">
        <f t="shared" si="2"/>
        <v>0</v>
      </c>
      <c r="AV86">
        <f t="shared" si="2"/>
        <v>1</v>
      </c>
      <c r="AW86">
        <f t="shared" si="2"/>
        <v>0</v>
      </c>
      <c r="AX86">
        <f t="shared" si="2"/>
        <v>0</v>
      </c>
      <c r="AY86">
        <f t="shared" si="2"/>
        <v>0</v>
      </c>
      <c r="AZ86">
        <f t="shared" si="2"/>
        <v>0</v>
      </c>
      <c r="BA86">
        <f t="shared" si="2"/>
        <v>0</v>
      </c>
      <c r="BB86">
        <f t="shared" si="2"/>
        <v>0</v>
      </c>
      <c r="BC86">
        <f t="shared" si="2"/>
        <v>1</v>
      </c>
      <c r="BD86">
        <f t="shared" si="2"/>
        <v>1</v>
      </c>
      <c r="BE86">
        <f t="shared" si="2"/>
        <v>0</v>
      </c>
      <c r="BF86">
        <f t="shared" si="2"/>
        <v>0</v>
      </c>
      <c r="BG86">
        <f t="shared" si="2"/>
        <v>2</v>
      </c>
      <c r="BH86">
        <f t="shared" si="2"/>
        <v>0</v>
      </c>
      <c r="BI86">
        <f t="shared" si="2"/>
        <v>0</v>
      </c>
      <c r="BJ86">
        <f t="shared" si="2"/>
        <v>0</v>
      </c>
      <c r="BK86">
        <f t="shared" si="2"/>
        <v>0</v>
      </c>
      <c r="BL86">
        <f t="shared" si="2"/>
        <v>3</v>
      </c>
      <c r="BM86">
        <f t="shared" si="2"/>
        <v>2</v>
      </c>
      <c r="BN86">
        <f t="shared" si="2"/>
        <v>1</v>
      </c>
      <c r="BO86">
        <f t="shared" si="2"/>
        <v>0</v>
      </c>
      <c r="BP86">
        <f t="shared" si="2"/>
        <v>0</v>
      </c>
      <c r="BQ86">
        <f t="shared" ref="BQ86:BW86" si="3">IFERROR(VLOOKUP($B86,$A$8:$BW$70,BQ$88,FALSE),0)</f>
        <v>0</v>
      </c>
      <c r="BR86">
        <f t="shared" si="3"/>
        <v>0</v>
      </c>
      <c r="BS86">
        <f t="shared" si="3"/>
        <v>0</v>
      </c>
      <c r="BT86">
        <f t="shared" si="3"/>
        <v>1</v>
      </c>
      <c r="BU86">
        <f t="shared" si="3"/>
        <v>2</v>
      </c>
      <c r="BV86">
        <f t="shared" si="3"/>
        <v>0</v>
      </c>
      <c r="BW86">
        <f t="shared" si="3"/>
        <v>0</v>
      </c>
    </row>
    <row r="87" spans="1:75" x14ac:dyDescent="0.15">
      <c r="C87" t="s">
        <v>429</v>
      </c>
      <c r="D87">
        <f>SUM(D8:D83)</f>
        <v>63</v>
      </c>
      <c r="G87">
        <f t="shared" ref="G87:BR87" si="4">SUM(G8:G83)</f>
        <v>0</v>
      </c>
      <c r="H87">
        <f t="shared" si="4"/>
        <v>6</v>
      </c>
      <c r="I87">
        <f t="shared" si="4"/>
        <v>8</v>
      </c>
      <c r="J87">
        <f t="shared" si="4"/>
        <v>11</v>
      </c>
      <c r="K87">
        <f t="shared" si="4"/>
        <v>15</v>
      </c>
      <c r="L87">
        <f t="shared" si="4"/>
        <v>7</v>
      </c>
      <c r="M87">
        <f t="shared" si="4"/>
        <v>12</v>
      </c>
      <c r="N87">
        <f t="shared" si="4"/>
        <v>4</v>
      </c>
      <c r="O87">
        <f t="shared" si="4"/>
        <v>0</v>
      </c>
      <c r="P87">
        <f t="shared" si="4"/>
        <v>45</v>
      </c>
      <c r="Q87">
        <f t="shared" si="4"/>
        <v>18</v>
      </c>
      <c r="R87">
        <f t="shared" si="4"/>
        <v>0</v>
      </c>
      <c r="S87">
        <f t="shared" si="4"/>
        <v>1</v>
      </c>
      <c r="T87">
        <f t="shared" si="4"/>
        <v>5</v>
      </c>
      <c r="U87">
        <f t="shared" si="4"/>
        <v>19</v>
      </c>
      <c r="V87">
        <f t="shared" si="4"/>
        <v>0</v>
      </c>
      <c r="W87">
        <f t="shared" si="4"/>
        <v>19</v>
      </c>
      <c r="X87">
        <f t="shared" si="4"/>
        <v>3</v>
      </c>
      <c r="Y87">
        <f t="shared" si="4"/>
        <v>2</v>
      </c>
      <c r="Z87">
        <f t="shared" si="4"/>
        <v>6</v>
      </c>
      <c r="AA87">
        <f t="shared" si="4"/>
        <v>8</v>
      </c>
      <c r="AB87">
        <f t="shared" si="4"/>
        <v>0</v>
      </c>
      <c r="AC87">
        <f t="shared" si="4"/>
        <v>13</v>
      </c>
      <c r="AD87">
        <f t="shared" si="4"/>
        <v>9</v>
      </c>
      <c r="AE87">
        <f t="shared" si="4"/>
        <v>0</v>
      </c>
      <c r="AF87">
        <f t="shared" si="4"/>
        <v>0</v>
      </c>
      <c r="AG87">
        <f t="shared" si="4"/>
        <v>0</v>
      </c>
      <c r="AH87">
        <f t="shared" si="4"/>
        <v>3</v>
      </c>
      <c r="AI87">
        <f t="shared" si="4"/>
        <v>0</v>
      </c>
      <c r="AJ87">
        <f t="shared" si="4"/>
        <v>14</v>
      </c>
      <c r="AK87">
        <f t="shared" si="4"/>
        <v>0</v>
      </c>
      <c r="AL87">
        <f t="shared" si="4"/>
        <v>0</v>
      </c>
      <c r="AM87">
        <f t="shared" si="4"/>
        <v>9</v>
      </c>
      <c r="AN87">
        <f t="shared" si="4"/>
        <v>1</v>
      </c>
      <c r="AO87">
        <f t="shared" si="4"/>
        <v>1</v>
      </c>
      <c r="AP87">
        <f t="shared" si="4"/>
        <v>0</v>
      </c>
      <c r="AQ87">
        <f t="shared" si="4"/>
        <v>5</v>
      </c>
      <c r="AR87">
        <f t="shared" si="4"/>
        <v>2</v>
      </c>
      <c r="AS87">
        <f t="shared" si="4"/>
        <v>1</v>
      </c>
      <c r="AT87">
        <f t="shared" si="4"/>
        <v>10</v>
      </c>
      <c r="AU87">
        <f t="shared" si="4"/>
        <v>0</v>
      </c>
      <c r="AV87">
        <f t="shared" si="4"/>
        <v>4</v>
      </c>
      <c r="AW87">
        <f t="shared" si="4"/>
        <v>4</v>
      </c>
      <c r="AX87">
        <f t="shared" si="4"/>
        <v>15</v>
      </c>
      <c r="AY87">
        <f t="shared" si="4"/>
        <v>4</v>
      </c>
      <c r="AZ87">
        <f t="shared" si="4"/>
        <v>3</v>
      </c>
      <c r="BA87">
        <f t="shared" si="4"/>
        <v>3</v>
      </c>
      <c r="BB87">
        <f t="shared" si="4"/>
        <v>3</v>
      </c>
      <c r="BC87">
        <f t="shared" si="4"/>
        <v>9</v>
      </c>
      <c r="BD87">
        <f t="shared" si="4"/>
        <v>7</v>
      </c>
      <c r="BE87">
        <f t="shared" si="4"/>
        <v>10</v>
      </c>
      <c r="BF87">
        <f t="shared" si="4"/>
        <v>12</v>
      </c>
      <c r="BG87">
        <f t="shared" si="4"/>
        <v>13</v>
      </c>
      <c r="BH87">
        <f t="shared" si="4"/>
        <v>5</v>
      </c>
      <c r="BI87">
        <f t="shared" si="4"/>
        <v>8</v>
      </c>
      <c r="BJ87">
        <f t="shared" si="4"/>
        <v>7</v>
      </c>
      <c r="BK87">
        <f t="shared" si="4"/>
        <v>1</v>
      </c>
      <c r="BL87">
        <f t="shared" si="4"/>
        <v>6</v>
      </c>
      <c r="BM87">
        <f t="shared" si="4"/>
        <v>24</v>
      </c>
      <c r="BN87">
        <f t="shared" si="4"/>
        <v>4</v>
      </c>
      <c r="BO87">
        <f t="shared" si="4"/>
        <v>0</v>
      </c>
      <c r="BP87">
        <f t="shared" si="4"/>
        <v>1</v>
      </c>
      <c r="BQ87">
        <f t="shared" si="4"/>
        <v>0</v>
      </c>
      <c r="BR87">
        <f t="shared" si="4"/>
        <v>0</v>
      </c>
      <c r="BS87">
        <f t="shared" ref="BS87:BW87" si="5">SUM(BS8:BS83)</f>
        <v>0</v>
      </c>
      <c r="BT87">
        <f t="shared" si="5"/>
        <v>11</v>
      </c>
      <c r="BU87">
        <f t="shared" si="5"/>
        <v>13</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41</v>
      </c>
      <c r="E90">
        <v>0.89562050000000004</v>
      </c>
      <c r="F90">
        <v>10.545210000000001</v>
      </c>
      <c r="G90">
        <v>0</v>
      </c>
      <c r="H90">
        <v>3</v>
      </c>
      <c r="I90">
        <v>5</v>
      </c>
      <c r="J90">
        <v>8</v>
      </c>
      <c r="K90">
        <v>10</v>
      </c>
      <c r="L90">
        <v>5</v>
      </c>
      <c r="M90">
        <v>7</v>
      </c>
      <c r="N90">
        <v>3</v>
      </c>
      <c r="O90">
        <v>0</v>
      </c>
      <c r="P90">
        <v>29</v>
      </c>
      <c r="Q90">
        <v>12</v>
      </c>
      <c r="R90">
        <v>0</v>
      </c>
      <c r="S90">
        <v>1</v>
      </c>
      <c r="T90">
        <v>8</v>
      </c>
      <c r="U90">
        <v>32</v>
      </c>
      <c r="V90">
        <v>0</v>
      </c>
      <c r="W90">
        <v>32</v>
      </c>
      <c r="X90">
        <v>5</v>
      </c>
      <c r="Y90">
        <v>3</v>
      </c>
      <c r="Z90">
        <v>14</v>
      </c>
      <c r="AA90">
        <v>10</v>
      </c>
      <c r="AB90">
        <v>0</v>
      </c>
      <c r="AC90">
        <v>23</v>
      </c>
      <c r="AD90">
        <v>10</v>
      </c>
      <c r="AE90">
        <v>0</v>
      </c>
      <c r="AF90">
        <v>1</v>
      </c>
      <c r="AG90">
        <v>0</v>
      </c>
      <c r="AH90">
        <v>7</v>
      </c>
      <c r="AI90">
        <v>0</v>
      </c>
      <c r="AJ90">
        <v>25</v>
      </c>
      <c r="AK90">
        <v>2</v>
      </c>
      <c r="AL90">
        <v>0</v>
      </c>
      <c r="AM90">
        <v>10</v>
      </c>
      <c r="AN90">
        <v>2</v>
      </c>
      <c r="AO90">
        <v>2</v>
      </c>
      <c r="AP90">
        <v>0</v>
      </c>
      <c r="AQ90">
        <v>3</v>
      </c>
      <c r="AR90">
        <v>1</v>
      </c>
      <c r="AS90">
        <v>1</v>
      </c>
      <c r="AT90">
        <v>7</v>
      </c>
      <c r="AU90">
        <v>0</v>
      </c>
      <c r="AV90">
        <v>3</v>
      </c>
      <c r="AW90">
        <v>2</v>
      </c>
      <c r="AX90">
        <v>8</v>
      </c>
      <c r="AY90">
        <v>3</v>
      </c>
      <c r="AZ90">
        <v>2</v>
      </c>
      <c r="BA90">
        <v>3</v>
      </c>
      <c r="BB90">
        <v>2</v>
      </c>
      <c r="BC90">
        <v>6</v>
      </c>
      <c r="BD90">
        <v>5</v>
      </c>
      <c r="BE90">
        <v>6</v>
      </c>
      <c r="BF90">
        <v>7</v>
      </c>
      <c r="BG90">
        <v>8</v>
      </c>
      <c r="BH90">
        <v>4</v>
      </c>
      <c r="BI90">
        <v>6</v>
      </c>
      <c r="BJ90">
        <v>4</v>
      </c>
      <c r="BK90">
        <v>1</v>
      </c>
      <c r="BL90">
        <v>12</v>
      </c>
      <c r="BM90">
        <v>38</v>
      </c>
      <c r="BN90">
        <v>6</v>
      </c>
      <c r="BO90">
        <v>0</v>
      </c>
      <c r="BP90">
        <v>1</v>
      </c>
      <c r="BQ90">
        <v>0</v>
      </c>
      <c r="BR90">
        <v>1</v>
      </c>
      <c r="BS90">
        <v>0</v>
      </c>
      <c r="BT90">
        <v>18</v>
      </c>
      <c r="BU90">
        <v>19</v>
      </c>
      <c r="BV90">
        <v>4</v>
      </c>
    </row>
    <row r="91" spans="1:75" x14ac:dyDescent="0.15">
      <c r="B91" t="s">
        <v>504</v>
      </c>
    </row>
    <row r="92" spans="1:75" x14ac:dyDescent="0.15">
      <c r="D92">
        <f>D87-D85-D86</f>
        <v>41</v>
      </c>
    </row>
    <row r="100" spans="1:6" s="147" customFormat="1" x14ac:dyDescent="0.15"/>
    <row r="101" spans="1:6" x14ac:dyDescent="0.15">
      <c r="A101" s="52">
        <v>271004</v>
      </c>
      <c r="B101" s="52" t="s">
        <v>172</v>
      </c>
      <c r="C101" s="52" t="s">
        <v>494</v>
      </c>
      <c r="D101" s="52">
        <v>12</v>
      </c>
      <c r="E101" s="52">
        <v>0.86392959999999996</v>
      </c>
      <c r="F101" s="52">
        <v>10.17207</v>
      </c>
    </row>
    <row r="102" spans="1:6" x14ac:dyDescent="0.15">
      <c r="A102" s="52">
        <v>271021</v>
      </c>
      <c r="B102" s="52" t="s">
        <v>494</v>
      </c>
      <c r="C102" s="52" t="s">
        <v>389</v>
      </c>
      <c r="D102" s="52">
        <v>2</v>
      </c>
      <c r="E102" s="52">
        <v>3.6837840000000002</v>
      </c>
      <c r="F102" s="52">
        <v>43.373579999999997</v>
      </c>
    </row>
    <row r="103" spans="1:6" x14ac:dyDescent="0.15">
      <c r="A103" s="52">
        <v>271047</v>
      </c>
      <c r="B103" s="52" t="s">
        <v>494</v>
      </c>
      <c r="C103" s="52" t="s">
        <v>174</v>
      </c>
      <c r="D103" s="52">
        <v>1</v>
      </c>
      <c r="E103" s="52">
        <v>2.9099370000000002</v>
      </c>
      <c r="F103" s="52">
        <v>34.262169999999998</v>
      </c>
    </row>
    <row r="104" spans="1:6" x14ac:dyDescent="0.15">
      <c r="A104" s="52">
        <v>271071</v>
      </c>
      <c r="B104" s="52" t="s">
        <v>494</v>
      </c>
      <c r="C104" s="52" t="s">
        <v>378</v>
      </c>
      <c r="D104" s="52">
        <v>1</v>
      </c>
      <c r="E104" s="52">
        <v>2.4187889999999999</v>
      </c>
      <c r="F104" s="52">
        <v>28.479289999999999</v>
      </c>
    </row>
    <row r="105" spans="1:6" x14ac:dyDescent="0.15">
      <c r="A105" s="52">
        <v>271136</v>
      </c>
      <c r="B105" s="52" t="s">
        <v>494</v>
      </c>
      <c r="C105" s="52" t="s">
        <v>177</v>
      </c>
      <c r="D105" s="52">
        <v>1</v>
      </c>
      <c r="E105" s="52">
        <v>2.040775</v>
      </c>
      <c r="F105" s="52">
        <v>24.028469999999999</v>
      </c>
    </row>
    <row r="106" spans="1:6" x14ac:dyDescent="0.15">
      <c r="A106" s="52">
        <v>271161</v>
      </c>
      <c r="B106" s="52" t="s">
        <v>494</v>
      </c>
      <c r="C106" s="52" t="s">
        <v>178</v>
      </c>
      <c r="D106" s="52">
        <v>1</v>
      </c>
      <c r="E106" s="52">
        <v>1.5209820000000001</v>
      </c>
      <c r="F106" s="52">
        <v>17.908329999999999</v>
      </c>
    </row>
    <row r="107" spans="1:6" x14ac:dyDescent="0.15">
      <c r="A107" s="52">
        <v>271187</v>
      </c>
      <c r="B107" s="52" t="s">
        <v>494</v>
      </c>
      <c r="C107" s="52" t="s">
        <v>180</v>
      </c>
      <c r="D107" s="52">
        <v>1</v>
      </c>
      <c r="E107" s="52">
        <v>1.13371</v>
      </c>
      <c r="F107" s="52">
        <v>13.348520000000001</v>
      </c>
    </row>
    <row r="108" spans="1:6" x14ac:dyDescent="0.15">
      <c r="A108" s="52">
        <v>271209</v>
      </c>
      <c r="B108" s="52" t="s">
        <v>494</v>
      </c>
      <c r="C108" s="52" t="s">
        <v>181</v>
      </c>
      <c r="D108" s="52">
        <v>1</v>
      </c>
      <c r="E108" s="52">
        <v>1.2346900000000001</v>
      </c>
      <c r="F108" s="52">
        <v>14.53748</v>
      </c>
    </row>
    <row r="109" spans="1:6" x14ac:dyDescent="0.15">
      <c r="A109" s="52">
        <v>271217</v>
      </c>
      <c r="B109" s="52" t="s">
        <v>494</v>
      </c>
      <c r="C109" s="52" t="s">
        <v>390</v>
      </c>
      <c r="D109" s="52">
        <v>1</v>
      </c>
      <c r="E109" s="52">
        <v>1.4639150000000001</v>
      </c>
      <c r="F109" s="52">
        <v>17.236409999999999</v>
      </c>
    </row>
    <row r="110" spans="1:6" x14ac:dyDescent="0.15">
      <c r="A110" s="52">
        <v>271241</v>
      </c>
      <c r="B110" s="52" t="s">
        <v>494</v>
      </c>
      <c r="C110" s="52" t="s">
        <v>381</v>
      </c>
      <c r="D110" s="52">
        <v>1</v>
      </c>
      <c r="E110" s="52">
        <v>1.6985710000000001</v>
      </c>
      <c r="F110" s="52">
        <v>19.999310000000001</v>
      </c>
    </row>
    <row r="111" spans="1:6" x14ac:dyDescent="0.15">
      <c r="A111" s="52">
        <v>271268</v>
      </c>
      <c r="B111" s="52" t="s">
        <v>494</v>
      </c>
      <c r="C111" s="52" t="s">
        <v>185</v>
      </c>
      <c r="D111" s="52">
        <v>1</v>
      </c>
      <c r="E111" s="52">
        <v>0.96935859999999996</v>
      </c>
      <c r="F111" s="52">
        <v>11.413410000000001</v>
      </c>
    </row>
    <row r="112" spans="1:6" x14ac:dyDescent="0.15">
      <c r="A112" s="52">
        <v>271284</v>
      </c>
      <c r="B112" s="52" t="s">
        <v>494</v>
      </c>
      <c r="C112" s="52" t="s">
        <v>187</v>
      </c>
      <c r="D112" s="52">
        <v>1</v>
      </c>
      <c r="E112" s="52">
        <v>1.9062140000000001</v>
      </c>
      <c r="F112" s="52">
        <v>22.444140000000001</v>
      </c>
    </row>
    <row r="113" spans="1:6" x14ac:dyDescent="0.15">
      <c r="A113" s="52">
        <v>271403</v>
      </c>
      <c r="B113" s="52" t="s">
        <v>188</v>
      </c>
      <c r="C113" s="52" t="s">
        <v>494</v>
      </c>
      <c r="D113" s="52">
        <v>3</v>
      </c>
      <c r="E113" s="52">
        <v>0.68740020000000002</v>
      </c>
      <c r="F113" s="52">
        <v>8.0935819999999996</v>
      </c>
    </row>
    <row r="114" spans="1:6" x14ac:dyDescent="0.15">
      <c r="A114" s="52">
        <v>271446</v>
      </c>
      <c r="B114" s="52" t="s">
        <v>494</v>
      </c>
      <c r="C114" s="52" t="s">
        <v>192</v>
      </c>
      <c r="D114" s="52">
        <v>2</v>
      </c>
      <c r="E114" s="52">
        <v>2.7873399999999999</v>
      </c>
      <c r="F114" s="52">
        <v>32.818680000000001</v>
      </c>
    </row>
    <row r="115" spans="1:6" x14ac:dyDescent="0.15">
      <c r="A115" s="52">
        <v>271462</v>
      </c>
      <c r="B115" s="52" t="s">
        <v>494</v>
      </c>
      <c r="C115" s="52" t="s">
        <v>193</v>
      </c>
      <c r="D115" s="52">
        <v>1</v>
      </c>
      <c r="E115" s="52">
        <v>1.2016629999999999</v>
      </c>
      <c r="F115" s="52">
        <v>14.14861</v>
      </c>
    </row>
    <row r="116" spans="1:6" x14ac:dyDescent="0.15">
      <c r="A116" s="52">
        <v>272035</v>
      </c>
      <c r="B116" s="52" t="s">
        <v>194</v>
      </c>
      <c r="C116" s="52" t="s">
        <v>494</v>
      </c>
      <c r="D116" s="52">
        <v>2</v>
      </c>
      <c r="E116" s="52">
        <v>0.94090629999999997</v>
      </c>
      <c r="F116" s="52">
        <v>11.07841</v>
      </c>
    </row>
    <row r="117" spans="1:6" x14ac:dyDescent="0.15">
      <c r="A117" s="52">
        <v>272051</v>
      </c>
      <c r="B117" s="52" t="s">
        <v>196</v>
      </c>
      <c r="C117" s="52" t="s">
        <v>494</v>
      </c>
      <c r="D117" s="52">
        <v>3</v>
      </c>
      <c r="E117" s="52">
        <v>1.5562180000000001</v>
      </c>
      <c r="F117" s="52">
        <v>18.323219999999999</v>
      </c>
    </row>
    <row r="118" spans="1:6" x14ac:dyDescent="0.15">
      <c r="A118" s="52">
        <v>272078</v>
      </c>
      <c r="B118" s="52" t="s">
        <v>197</v>
      </c>
      <c r="C118" s="52" t="s">
        <v>494</v>
      </c>
      <c r="D118" s="52">
        <v>2</v>
      </c>
      <c r="E118" s="52">
        <v>1.085075</v>
      </c>
      <c r="F118" s="52">
        <v>12.77589</v>
      </c>
    </row>
    <row r="119" spans="1:6" x14ac:dyDescent="0.15">
      <c r="A119" s="52">
        <v>272086</v>
      </c>
      <c r="B119" s="52" t="s">
        <v>198</v>
      </c>
      <c r="C119" s="52" t="s">
        <v>494</v>
      </c>
      <c r="D119" s="52">
        <v>1</v>
      </c>
      <c r="E119" s="52">
        <v>2.196885</v>
      </c>
      <c r="F119" s="52">
        <v>25.86655</v>
      </c>
    </row>
    <row r="120" spans="1:6" x14ac:dyDescent="0.15">
      <c r="A120" s="52">
        <v>272108</v>
      </c>
      <c r="B120" s="52" t="s">
        <v>200</v>
      </c>
      <c r="C120" s="52" t="s">
        <v>494</v>
      </c>
      <c r="D120" s="52">
        <v>1</v>
      </c>
      <c r="E120" s="52">
        <v>0.47694219999999998</v>
      </c>
      <c r="F120" s="52">
        <v>5.6156100000000002</v>
      </c>
    </row>
    <row r="121" spans="1:6" x14ac:dyDescent="0.15">
      <c r="A121" s="52">
        <v>272116</v>
      </c>
      <c r="B121" s="52" t="s">
        <v>201</v>
      </c>
      <c r="C121" s="52" t="s">
        <v>494</v>
      </c>
      <c r="D121" s="52">
        <v>2</v>
      </c>
      <c r="E121" s="52">
        <v>1.378978</v>
      </c>
      <c r="F121" s="52">
        <v>16.236350000000002</v>
      </c>
    </row>
    <row r="122" spans="1:6" x14ac:dyDescent="0.15">
      <c r="A122" s="52">
        <v>272124</v>
      </c>
      <c r="B122" s="52" t="s">
        <v>202</v>
      </c>
      <c r="C122" s="52" t="s">
        <v>494</v>
      </c>
      <c r="D122" s="52">
        <v>1</v>
      </c>
      <c r="E122" s="52">
        <v>0.71778750000000002</v>
      </c>
      <c r="F122" s="52">
        <v>8.4513689999999997</v>
      </c>
    </row>
    <row r="123" spans="1:6" x14ac:dyDescent="0.15">
      <c r="A123" s="52">
        <v>272141</v>
      </c>
      <c r="B123" s="52" t="s">
        <v>292</v>
      </c>
      <c r="C123" s="52" t="s">
        <v>494</v>
      </c>
      <c r="D123" s="52">
        <v>1</v>
      </c>
      <c r="E123" s="52">
        <v>1.6848920000000001</v>
      </c>
      <c r="F123" s="52">
        <v>19.838239999999999</v>
      </c>
    </row>
    <row r="124" spans="1:6" x14ac:dyDescent="0.15">
      <c r="A124" s="52">
        <v>272175</v>
      </c>
      <c r="B124" s="52" t="s">
        <v>206</v>
      </c>
      <c r="C124" s="52" t="s">
        <v>494</v>
      </c>
      <c r="D124" s="52">
        <v>1</v>
      </c>
      <c r="E124" s="52">
        <v>1.5959909999999999</v>
      </c>
      <c r="F124" s="52">
        <v>18.791509999999999</v>
      </c>
    </row>
    <row r="125" spans="1:6" x14ac:dyDescent="0.15">
      <c r="A125" s="52">
        <v>272191</v>
      </c>
      <c r="B125" s="52" t="s">
        <v>298</v>
      </c>
      <c r="C125" s="52" t="s">
        <v>494</v>
      </c>
      <c r="D125" s="52">
        <v>1</v>
      </c>
      <c r="E125" s="52">
        <v>1.0427420000000001</v>
      </c>
      <c r="F125" s="52">
        <v>12.27745</v>
      </c>
    </row>
    <row r="126" spans="1:6" x14ac:dyDescent="0.15">
      <c r="A126" s="52">
        <v>272213</v>
      </c>
      <c r="B126" s="52" t="s">
        <v>301</v>
      </c>
      <c r="C126" s="52" t="s">
        <v>494</v>
      </c>
      <c r="D126" s="52">
        <v>1</v>
      </c>
      <c r="E126" s="52">
        <v>2.747026</v>
      </c>
      <c r="F126" s="52">
        <v>32.34402</v>
      </c>
    </row>
    <row r="127" spans="1:6" x14ac:dyDescent="0.15">
      <c r="A127" s="52">
        <v>272230</v>
      </c>
      <c r="B127" s="52" t="s">
        <v>171</v>
      </c>
      <c r="C127" s="52" t="s">
        <v>494</v>
      </c>
      <c r="D127" s="52">
        <v>1</v>
      </c>
      <c r="E127" s="52">
        <v>1.5960669999999999</v>
      </c>
      <c r="F127" s="52">
        <v>18.79241</v>
      </c>
    </row>
    <row r="128" spans="1:6" x14ac:dyDescent="0.15">
      <c r="A128">
        <v>272248</v>
      </c>
      <c r="B128" t="s">
        <v>210</v>
      </c>
      <c r="C128" t="s">
        <v>494</v>
      </c>
      <c r="D128">
        <v>1</v>
      </c>
      <c r="E128">
        <v>2.3342670000000001</v>
      </c>
      <c r="F128">
        <v>27.484110000000001</v>
      </c>
    </row>
    <row r="129" spans="1:6" x14ac:dyDescent="0.15">
      <c r="A129">
        <v>272272</v>
      </c>
      <c r="B129" t="s">
        <v>213</v>
      </c>
      <c r="C129" t="s">
        <v>494</v>
      </c>
      <c r="D129">
        <v>2</v>
      </c>
      <c r="E129">
        <v>0.79281710000000005</v>
      </c>
      <c r="F129">
        <v>9.3347820000000006</v>
      </c>
    </row>
    <row r="178" spans="1:6" x14ac:dyDescent="0.15">
      <c r="B178">
        <v>271004</v>
      </c>
      <c r="C178" t="s">
        <v>269</v>
      </c>
      <c r="D178">
        <v>12</v>
      </c>
      <c r="E178">
        <v>0.86392959999999996</v>
      </c>
      <c r="F178">
        <v>10.17207</v>
      </c>
    </row>
    <row r="179" spans="1:6" x14ac:dyDescent="0.15">
      <c r="B179">
        <v>271403</v>
      </c>
      <c r="C179" t="s">
        <v>271</v>
      </c>
      <c r="D179">
        <v>3</v>
      </c>
      <c r="E179">
        <v>0.68740020000000002</v>
      </c>
      <c r="F179">
        <v>8.0935819999999996</v>
      </c>
    </row>
    <row r="180" spans="1:6" x14ac:dyDescent="0.15">
      <c r="B180" s="52"/>
      <c r="C180" t="s">
        <v>429</v>
      </c>
      <c r="D180">
        <v>50</v>
      </c>
    </row>
    <row r="181" spans="1:6" x14ac:dyDescent="0.15">
      <c r="A181">
        <v>1</v>
      </c>
      <c r="B181" s="52">
        <v>2</v>
      </c>
      <c r="C181">
        <v>3</v>
      </c>
      <c r="D181">
        <v>4</v>
      </c>
      <c r="E181">
        <v>5</v>
      </c>
      <c r="F181">
        <v>6</v>
      </c>
    </row>
    <row r="183" spans="1:6" x14ac:dyDescent="0.15">
      <c r="A183">
        <v>270000</v>
      </c>
      <c r="B183" t="s">
        <v>333</v>
      </c>
      <c r="C183" t="s">
        <v>440</v>
      </c>
      <c r="D183">
        <v>35</v>
      </c>
      <c r="E183">
        <v>0.76</v>
      </c>
      <c r="F183">
        <v>9</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79" workbookViewId="0">
      <selection activeCell="D85" sqref="D85:F90"/>
    </sheetView>
  </sheetViews>
  <sheetFormatPr defaultRowHeight="13.5" x14ac:dyDescent="0.15"/>
  <cols>
    <col min="70" max="70" width="9.25" customWidth="1"/>
  </cols>
  <sheetData>
    <row r="1" spans="1:74" x14ac:dyDescent="0.15">
      <c r="A1" s="145" t="s">
        <v>491</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34</v>
      </c>
      <c r="E8" s="52">
        <v>1.25254</v>
      </c>
      <c r="F8" s="52">
        <v>14.74765</v>
      </c>
      <c r="G8" s="52">
        <v>0</v>
      </c>
      <c r="H8" s="52">
        <v>5</v>
      </c>
      <c r="I8" s="52">
        <v>2</v>
      </c>
      <c r="J8" s="52">
        <v>6</v>
      </c>
      <c r="K8" s="52">
        <v>7</v>
      </c>
      <c r="L8" s="52">
        <v>5</v>
      </c>
      <c r="M8" s="52">
        <v>9</v>
      </c>
      <c r="N8" s="52">
        <v>0</v>
      </c>
      <c r="O8" s="52">
        <v>0</v>
      </c>
      <c r="P8" s="52">
        <v>18</v>
      </c>
      <c r="Q8" s="52">
        <v>16</v>
      </c>
      <c r="R8" s="52">
        <v>0</v>
      </c>
      <c r="S8" s="52">
        <v>2</v>
      </c>
      <c r="T8" s="52">
        <v>12</v>
      </c>
      <c r="U8" s="52">
        <v>20</v>
      </c>
      <c r="V8" s="52">
        <v>1</v>
      </c>
      <c r="W8" s="52">
        <v>19</v>
      </c>
      <c r="X8" s="52">
        <v>1</v>
      </c>
      <c r="Y8" s="52">
        <v>0</v>
      </c>
      <c r="Z8" s="52">
        <v>13</v>
      </c>
      <c r="AA8" s="52">
        <v>5</v>
      </c>
      <c r="AB8" s="52">
        <v>0</v>
      </c>
      <c r="AC8" s="52">
        <v>18</v>
      </c>
      <c r="AD8" s="52">
        <v>7</v>
      </c>
      <c r="AE8" s="52">
        <v>0</v>
      </c>
      <c r="AF8" s="52">
        <v>4</v>
      </c>
      <c r="AG8" s="52">
        <v>0</v>
      </c>
      <c r="AH8" s="52">
        <v>5</v>
      </c>
      <c r="AI8" s="52">
        <v>0</v>
      </c>
      <c r="AJ8" s="52">
        <v>19</v>
      </c>
      <c r="AK8" s="52">
        <v>1</v>
      </c>
      <c r="AL8" s="52">
        <v>1</v>
      </c>
      <c r="AM8" s="52">
        <v>7</v>
      </c>
      <c r="AN8" s="52">
        <v>0</v>
      </c>
      <c r="AO8" s="52">
        <v>6</v>
      </c>
      <c r="AP8" s="52">
        <v>0</v>
      </c>
      <c r="AQ8" s="52">
        <v>5</v>
      </c>
      <c r="AR8" s="52">
        <v>0</v>
      </c>
      <c r="AS8" s="52">
        <v>2</v>
      </c>
      <c r="AT8" s="52">
        <v>4</v>
      </c>
      <c r="AU8" s="52">
        <v>3</v>
      </c>
      <c r="AV8" s="52">
        <v>2</v>
      </c>
      <c r="AW8" s="52">
        <v>2</v>
      </c>
      <c r="AX8" s="52">
        <v>3</v>
      </c>
      <c r="AY8" s="52">
        <v>1</v>
      </c>
      <c r="AZ8" s="52">
        <v>0</v>
      </c>
      <c r="BA8" s="52">
        <v>1</v>
      </c>
      <c r="BB8" s="52">
        <v>1</v>
      </c>
      <c r="BC8" s="52">
        <v>10</v>
      </c>
      <c r="BD8" s="52">
        <v>7</v>
      </c>
      <c r="BE8" s="52">
        <v>6</v>
      </c>
      <c r="BF8" s="52">
        <v>8</v>
      </c>
      <c r="BG8" s="52">
        <v>3</v>
      </c>
      <c r="BH8" s="52">
        <v>3</v>
      </c>
      <c r="BI8" s="52">
        <v>3</v>
      </c>
      <c r="BJ8" s="52">
        <v>3</v>
      </c>
      <c r="BK8" s="52">
        <v>1</v>
      </c>
      <c r="BL8" s="52">
        <v>4</v>
      </c>
      <c r="BM8" s="52">
        <v>30</v>
      </c>
      <c r="BN8" s="52">
        <v>9</v>
      </c>
      <c r="BO8" s="52">
        <v>6</v>
      </c>
      <c r="BP8" s="52">
        <v>5</v>
      </c>
      <c r="BQ8" s="52">
        <v>0</v>
      </c>
      <c r="BR8" s="52">
        <v>0</v>
      </c>
      <c r="BS8" s="52">
        <v>0</v>
      </c>
      <c r="BT8" s="52">
        <v>8</v>
      </c>
      <c r="BU8" s="52">
        <v>24</v>
      </c>
      <c r="BV8" s="52">
        <v>2</v>
      </c>
    </row>
    <row r="9" spans="1:74" s="52" customFormat="1" x14ac:dyDescent="0.15">
      <c r="A9" s="52">
        <v>271021</v>
      </c>
      <c r="B9" s="52" t="s">
        <v>494</v>
      </c>
      <c r="C9" s="52" t="s">
        <v>389</v>
      </c>
      <c r="D9" s="52">
        <v>1</v>
      </c>
      <c r="E9" s="52">
        <v>0.95370699999999997</v>
      </c>
      <c r="F9" s="52">
        <v>11.22913</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2.6755499999999999</v>
      </c>
      <c r="F10" s="52">
        <v>31.50244</v>
      </c>
      <c r="G10" s="52">
        <v>0</v>
      </c>
      <c r="H10" s="52">
        <v>1</v>
      </c>
      <c r="I10" s="52">
        <v>0</v>
      </c>
      <c r="J10" s="52">
        <v>0</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1</v>
      </c>
      <c r="AT10" s="52">
        <v>0</v>
      </c>
      <c r="AU10" s="52">
        <v>0</v>
      </c>
      <c r="AV10" s="52">
        <v>0</v>
      </c>
      <c r="AW10" s="52">
        <v>0</v>
      </c>
      <c r="AX10" s="52">
        <v>1</v>
      </c>
      <c r="AY10" s="52">
        <v>0</v>
      </c>
      <c r="AZ10" s="52">
        <v>0</v>
      </c>
      <c r="BA10" s="52">
        <v>0</v>
      </c>
      <c r="BB10" s="52">
        <v>0</v>
      </c>
      <c r="BC10" s="52">
        <v>0</v>
      </c>
      <c r="BD10" s="52">
        <v>1</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1.4911129999999999</v>
      </c>
      <c r="F11" s="52">
        <v>17.556650000000001</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4</v>
      </c>
      <c r="E12" s="52">
        <v>4.037712</v>
      </c>
      <c r="F12" s="52">
        <v>47.540799999999997</v>
      </c>
      <c r="G12" s="52">
        <v>0</v>
      </c>
      <c r="H12" s="52">
        <v>1</v>
      </c>
      <c r="I12" s="52">
        <v>1</v>
      </c>
      <c r="J12" s="52">
        <v>0</v>
      </c>
      <c r="K12" s="52">
        <v>0</v>
      </c>
      <c r="L12" s="52">
        <v>0</v>
      </c>
      <c r="M12" s="52">
        <v>2</v>
      </c>
      <c r="N12" s="52">
        <v>0</v>
      </c>
      <c r="O12" s="52">
        <v>0</v>
      </c>
      <c r="P12" s="52">
        <v>2</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1</v>
      </c>
      <c r="AT12" s="52">
        <v>0</v>
      </c>
      <c r="AU12" s="52">
        <v>0</v>
      </c>
      <c r="AV12" s="52">
        <v>1</v>
      </c>
      <c r="AW12" s="52">
        <v>0</v>
      </c>
      <c r="AX12" s="52">
        <v>0</v>
      </c>
      <c r="AY12" s="52">
        <v>0</v>
      </c>
      <c r="AZ12" s="52">
        <v>0</v>
      </c>
      <c r="BA12" s="52">
        <v>0</v>
      </c>
      <c r="BB12" s="52">
        <v>0</v>
      </c>
      <c r="BC12" s="52">
        <v>1</v>
      </c>
      <c r="BD12" s="52">
        <v>1</v>
      </c>
      <c r="BE12" s="52">
        <v>0</v>
      </c>
      <c r="BF12" s="52">
        <v>2</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1</v>
      </c>
      <c r="E13" s="52">
        <v>1.5222789999999999</v>
      </c>
      <c r="F13" s="52">
        <v>17.9236</v>
      </c>
      <c r="G13" s="52">
        <v>0</v>
      </c>
      <c r="H13" s="52">
        <v>0</v>
      </c>
      <c r="I13" s="52">
        <v>0</v>
      </c>
      <c r="J13" s="52">
        <v>0</v>
      </c>
      <c r="K13" s="52">
        <v>0</v>
      </c>
      <c r="L13" s="52">
        <v>0</v>
      </c>
      <c r="M13" s="52">
        <v>1</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2</v>
      </c>
      <c r="E14" s="52">
        <v>2.6055579999999998</v>
      </c>
      <c r="F14" s="52">
        <v>30.678339999999999</v>
      </c>
      <c r="G14" s="52">
        <v>0</v>
      </c>
      <c r="H14" s="52">
        <v>0</v>
      </c>
      <c r="I14" s="52">
        <v>0</v>
      </c>
      <c r="J14" s="52">
        <v>0</v>
      </c>
      <c r="K14" s="52">
        <v>0</v>
      </c>
      <c r="L14" s="52">
        <v>0</v>
      </c>
      <c r="M14" s="52">
        <v>2</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1</v>
      </c>
      <c r="AV14" s="52">
        <v>0</v>
      </c>
      <c r="AW14" s="52">
        <v>0</v>
      </c>
      <c r="AX14" s="52">
        <v>0</v>
      </c>
      <c r="AY14" s="52">
        <v>0</v>
      </c>
      <c r="AZ14" s="52">
        <v>0</v>
      </c>
      <c r="BA14" s="52">
        <v>0</v>
      </c>
      <c r="BB14" s="52">
        <v>0</v>
      </c>
      <c r="BC14" s="52">
        <v>0</v>
      </c>
      <c r="BD14" s="52">
        <v>1</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0.58271320000000004</v>
      </c>
      <c r="F15" s="52">
        <v>6.8609790000000004</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1</v>
      </c>
      <c r="E16" s="52">
        <v>1.19861</v>
      </c>
      <c r="F16" s="52">
        <v>14.11266</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2</v>
      </c>
      <c r="E17" s="52">
        <v>1.569674</v>
      </c>
      <c r="F17" s="52">
        <v>18.481639999999999</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1</v>
      </c>
      <c r="AX17" s="52">
        <v>0</v>
      </c>
      <c r="AY17" s="52">
        <v>0</v>
      </c>
      <c r="AZ17" s="52">
        <v>0</v>
      </c>
      <c r="BA17" s="52">
        <v>0</v>
      </c>
      <c r="BB17" s="52">
        <v>0</v>
      </c>
      <c r="BC17" s="52">
        <v>0</v>
      </c>
      <c r="BD17" s="52">
        <v>1</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2</v>
      </c>
      <c r="E18" s="52">
        <v>1.1765669999999999</v>
      </c>
      <c r="F18" s="52">
        <v>13.85313</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1</v>
      </c>
      <c r="AZ18" s="52">
        <v>0</v>
      </c>
      <c r="BA18" s="52">
        <v>0</v>
      </c>
      <c r="BB18" s="52">
        <v>0</v>
      </c>
      <c r="BC18" s="52">
        <v>0</v>
      </c>
      <c r="BD18" s="52">
        <v>0</v>
      </c>
      <c r="BE18" s="52">
        <v>0</v>
      </c>
      <c r="BF18" s="52">
        <v>0</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4</v>
      </c>
      <c r="E19" s="52">
        <v>2.6111200000000001</v>
      </c>
      <c r="F19" s="52">
        <v>30.743829999999999</v>
      </c>
      <c r="G19" s="52">
        <v>0</v>
      </c>
      <c r="H19" s="52">
        <v>1</v>
      </c>
      <c r="I19" s="52">
        <v>0</v>
      </c>
      <c r="J19" s="52">
        <v>2</v>
      </c>
      <c r="K19" s="52">
        <v>0</v>
      </c>
      <c r="L19" s="52">
        <v>0</v>
      </c>
      <c r="M19" s="52">
        <v>1</v>
      </c>
      <c r="N19" s="52">
        <v>0</v>
      </c>
      <c r="O19" s="52">
        <v>0</v>
      </c>
      <c r="P19" s="52">
        <v>0</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4</v>
      </c>
      <c r="BD19" s="52">
        <v>0</v>
      </c>
      <c r="BE19" s="52">
        <v>0</v>
      </c>
      <c r="BF19" s="52">
        <v>3</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3</v>
      </c>
      <c r="E20" s="52">
        <v>2.2997139999999998</v>
      </c>
      <c r="F20" s="52">
        <v>27.077279999999998</v>
      </c>
      <c r="G20" s="52">
        <v>0</v>
      </c>
      <c r="H20" s="52">
        <v>0</v>
      </c>
      <c r="I20" s="52">
        <v>0</v>
      </c>
      <c r="J20" s="52">
        <v>1</v>
      </c>
      <c r="K20" s="52">
        <v>0</v>
      </c>
      <c r="L20" s="52">
        <v>0</v>
      </c>
      <c r="M20" s="52">
        <v>2</v>
      </c>
      <c r="N20" s="52">
        <v>0</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2</v>
      </c>
      <c r="AY20" s="52">
        <v>0</v>
      </c>
      <c r="AZ20" s="52">
        <v>0</v>
      </c>
      <c r="BA20" s="52">
        <v>0</v>
      </c>
      <c r="BB20" s="52">
        <v>0</v>
      </c>
      <c r="BC20" s="52">
        <v>0</v>
      </c>
      <c r="BD20" s="52">
        <v>2</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1</v>
      </c>
      <c r="E21" s="52">
        <v>0.93518250000000003</v>
      </c>
      <c r="F21" s="52">
        <v>11.01102</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3</v>
      </c>
      <c r="E22" s="52">
        <v>1.688752</v>
      </c>
      <c r="F22" s="52">
        <v>19.883690000000001</v>
      </c>
      <c r="G22" s="52">
        <v>0</v>
      </c>
      <c r="H22" s="52">
        <v>1</v>
      </c>
      <c r="I22" s="52">
        <v>0</v>
      </c>
      <c r="J22" s="52">
        <v>0</v>
      </c>
      <c r="K22" s="52">
        <v>1</v>
      </c>
      <c r="L22" s="52">
        <v>1</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3</v>
      </c>
      <c r="BD22" s="52">
        <v>0</v>
      </c>
      <c r="BE22" s="52">
        <v>1</v>
      </c>
      <c r="BF22" s="52">
        <v>1</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2</v>
      </c>
      <c r="E23" s="52">
        <v>1.6363129999999999</v>
      </c>
      <c r="F23" s="52">
        <v>19.266269999999999</v>
      </c>
      <c r="G23" s="52">
        <v>0</v>
      </c>
      <c r="H23" s="52">
        <v>0</v>
      </c>
      <c r="I23" s="52">
        <v>0</v>
      </c>
      <c r="J23" s="52">
        <v>0</v>
      </c>
      <c r="K23" s="52">
        <v>2</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1</v>
      </c>
      <c r="E24" s="52">
        <v>0.50795970000000001</v>
      </c>
      <c r="F24" s="52">
        <v>5.9808159999999999</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2</v>
      </c>
      <c r="E25" s="52">
        <v>1.570524</v>
      </c>
      <c r="F25" s="52">
        <v>18.49166</v>
      </c>
      <c r="G25" s="52">
        <v>0</v>
      </c>
      <c r="H25" s="52">
        <v>0</v>
      </c>
      <c r="I25" s="52">
        <v>1</v>
      </c>
      <c r="J25" s="52">
        <v>1</v>
      </c>
      <c r="K25" s="52">
        <v>0</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1</v>
      </c>
      <c r="BD25" s="52">
        <v>0</v>
      </c>
      <c r="BE25" s="52">
        <v>1</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1</v>
      </c>
      <c r="E26" s="52">
        <v>1.001282</v>
      </c>
      <c r="F26" s="52">
        <v>11.78928</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10</v>
      </c>
      <c r="E27" s="52">
        <v>1.193641</v>
      </c>
      <c r="F27" s="52">
        <v>14.05416</v>
      </c>
      <c r="G27" s="52">
        <v>0</v>
      </c>
      <c r="H27" s="52">
        <v>3</v>
      </c>
      <c r="I27" s="52">
        <v>1</v>
      </c>
      <c r="J27" s="52">
        <v>1</v>
      </c>
      <c r="K27" s="52">
        <v>1</v>
      </c>
      <c r="L27" s="52">
        <v>0</v>
      </c>
      <c r="M27" s="52">
        <v>3</v>
      </c>
      <c r="N27" s="52">
        <v>1</v>
      </c>
      <c r="O27" s="52">
        <v>0</v>
      </c>
      <c r="P27" s="52">
        <v>7</v>
      </c>
      <c r="Q27" s="52">
        <v>3</v>
      </c>
      <c r="R27" s="52">
        <v>0</v>
      </c>
      <c r="S27" s="52">
        <v>0</v>
      </c>
      <c r="T27" s="52">
        <v>4</v>
      </c>
      <c r="U27" s="52">
        <v>6</v>
      </c>
      <c r="V27" s="52">
        <v>0</v>
      </c>
      <c r="W27" s="52">
        <v>6</v>
      </c>
      <c r="X27" s="52">
        <v>0</v>
      </c>
      <c r="Y27" s="52">
        <v>0</v>
      </c>
      <c r="Z27" s="52">
        <v>6</v>
      </c>
      <c r="AA27" s="52">
        <v>0</v>
      </c>
      <c r="AB27" s="52">
        <v>0</v>
      </c>
      <c r="AC27" s="52">
        <v>6</v>
      </c>
      <c r="AD27" s="52">
        <v>3</v>
      </c>
      <c r="AE27" s="52">
        <v>0</v>
      </c>
      <c r="AF27" s="52">
        <v>0</v>
      </c>
      <c r="AG27" s="52">
        <v>0</v>
      </c>
      <c r="AH27" s="52">
        <v>1</v>
      </c>
      <c r="AI27" s="52">
        <v>0</v>
      </c>
      <c r="AJ27" s="52">
        <v>5</v>
      </c>
      <c r="AK27" s="52">
        <v>0</v>
      </c>
      <c r="AL27" s="52">
        <v>1</v>
      </c>
      <c r="AM27" s="52">
        <v>3</v>
      </c>
      <c r="AN27" s="52">
        <v>0</v>
      </c>
      <c r="AO27" s="52">
        <v>1</v>
      </c>
      <c r="AP27" s="52">
        <v>0</v>
      </c>
      <c r="AQ27" s="52">
        <v>2</v>
      </c>
      <c r="AR27" s="52">
        <v>2</v>
      </c>
      <c r="AS27" s="52">
        <v>1</v>
      </c>
      <c r="AT27" s="52">
        <v>0</v>
      </c>
      <c r="AU27" s="52">
        <v>0</v>
      </c>
      <c r="AV27" s="52">
        <v>0</v>
      </c>
      <c r="AW27" s="52">
        <v>1</v>
      </c>
      <c r="AX27" s="52">
        <v>1</v>
      </c>
      <c r="AY27" s="52">
        <v>1</v>
      </c>
      <c r="AZ27" s="52">
        <v>0</v>
      </c>
      <c r="BA27" s="52">
        <v>1</v>
      </c>
      <c r="BB27" s="52">
        <v>0</v>
      </c>
      <c r="BC27" s="52">
        <v>1</v>
      </c>
      <c r="BD27" s="52">
        <v>1</v>
      </c>
      <c r="BE27" s="52">
        <v>3</v>
      </c>
      <c r="BF27" s="52">
        <v>0</v>
      </c>
      <c r="BG27" s="52">
        <v>1</v>
      </c>
      <c r="BH27" s="52">
        <v>1</v>
      </c>
      <c r="BI27" s="52">
        <v>1</v>
      </c>
      <c r="BJ27" s="52">
        <v>2</v>
      </c>
      <c r="BK27" s="52">
        <v>1</v>
      </c>
      <c r="BL27" s="52">
        <v>2</v>
      </c>
      <c r="BM27" s="52">
        <v>8</v>
      </c>
      <c r="BN27" s="52">
        <v>2</v>
      </c>
      <c r="BO27" s="52">
        <v>2</v>
      </c>
      <c r="BP27" s="52">
        <v>0</v>
      </c>
      <c r="BQ27" s="52">
        <v>0</v>
      </c>
      <c r="BR27" s="52">
        <v>0</v>
      </c>
      <c r="BS27" s="52">
        <v>1</v>
      </c>
      <c r="BT27" s="52">
        <v>3</v>
      </c>
      <c r="BU27" s="52">
        <v>4</v>
      </c>
      <c r="BV27" s="52">
        <v>3</v>
      </c>
    </row>
    <row r="28" spans="1:74" s="52" customFormat="1" x14ac:dyDescent="0.15">
      <c r="A28" s="52">
        <v>271411</v>
      </c>
      <c r="B28" s="52" t="s">
        <v>494</v>
      </c>
      <c r="C28" s="52" t="s">
        <v>189</v>
      </c>
      <c r="D28" s="52">
        <v>2</v>
      </c>
      <c r="E28" s="52">
        <v>1.36585</v>
      </c>
      <c r="F28" s="52">
        <v>16.081779999999998</v>
      </c>
      <c r="G28" s="52">
        <v>0</v>
      </c>
      <c r="H28" s="52">
        <v>0</v>
      </c>
      <c r="I28" s="52">
        <v>0</v>
      </c>
      <c r="J28" s="52">
        <v>0</v>
      </c>
      <c r="K28" s="52">
        <v>1</v>
      </c>
      <c r="L28" s="52">
        <v>0</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1</v>
      </c>
      <c r="BD28" s="52">
        <v>0</v>
      </c>
      <c r="BE28" s="52">
        <v>1</v>
      </c>
      <c r="BF28" s="52">
        <v>0</v>
      </c>
      <c r="BG28" s="52">
        <v>0</v>
      </c>
      <c r="BH28" s="52">
        <v>0</v>
      </c>
      <c r="BI28" s="52">
        <v>0</v>
      </c>
      <c r="BJ28" s="52">
        <v>0</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494</v>
      </c>
      <c r="C29" s="52" t="s">
        <v>190</v>
      </c>
      <c r="D29" s="52">
        <v>1</v>
      </c>
      <c r="E29" s="52">
        <v>0.80847930000000001</v>
      </c>
      <c r="F29" s="52">
        <v>9.5191920000000003</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5</v>
      </c>
      <c r="E30" s="52">
        <v>3.6102650000000001</v>
      </c>
      <c r="F30" s="52">
        <v>42.507959999999997</v>
      </c>
      <c r="G30" s="52">
        <v>0</v>
      </c>
      <c r="H30" s="52">
        <v>2</v>
      </c>
      <c r="I30" s="52">
        <v>1</v>
      </c>
      <c r="J30" s="52">
        <v>1</v>
      </c>
      <c r="K30" s="52">
        <v>0</v>
      </c>
      <c r="L30" s="52">
        <v>0</v>
      </c>
      <c r="M30" s="52">
        <v>1</v>
      </c>
      <c r="N30" s="52">
        <v>0</v>
      </c>
      <c r="O30" s="52">
        <v>0</v>
      </c>
      <c r="P30" s="52">
        <v>5</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1</v>
      </c>
      <c r="AX30" s="52">
        <v>1</v>
      </c>
      <c r="AY30" s="52">
        <v>1</v>
      </c>
      <c r="AZ30" s="52">
        <v>0</v>
      </c>
      <c r="BA30" s="52">
        <v>1</v>
      </c>
      <c r="BB30" s="52">
        <v>0</v>
      </c>
      <c r="BC30" s="52">
        <v>0</v>
      </c>
      <c r="BD30" s="52">
        <v>0</v>
      </c>
      <c r="BE30" s="52">
        <v>2</v>
      </c>
      <c r="BF30" s="52">
        <v>0</v>
      </c>
      <c r="BG30" s="52">
        <v>1</v>
      </c>
      <c r="BH30" s="52">
        <v>1</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1</v>
      </c>
      <c r="E31" s="52">
        <v>0.69389990000000001</v>
      </c>
      <c r="F31" s="52">
        <v>8.1701119999999996</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1</v>
      </c>
      <c r="E32" s="52">
        <v>0.62648789999999999</v>
      </c>
      <c r="F32" s="52">
        <v>7.3763899999999998</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4</v>
      </c>
      <c r="E33" s="52">
        <v>2.0476070000000002</v>
      </c>
      <c r="F33" s="52">
        <v>24.108920000000001</v>
      </c>
      <c r="G33" s="52">
        <v>0</v>
      </c>
      <c r="H33" s="52">
        <v>0</v>
      </c>
      <c r="I33" s="52">
        <v>1</v>
      </c>
      <c r="J33" s="52">
        <v>2</v>
      </c>
      <c r="K33" s="52">
        <v>1</v>
      </c>
      <c r="L33" s="52">
        <v>0</v>
      </c>
      <c r="M33" s="52">
        <v>0</v>
      </c>
      <c r="N33" s="52">
        <v>0</v>
      </c>
      <c r="O33" s="52">
        <v>0</v>
      </c>
      <c r="P33" s="52">
        <v>1</v>
      </c>
      <c r="Q33" s="52">
        <v>3</v>
      </c>
      <c r="R33" s="52">
        <v>0</v>
      </c>
      <c r="S33" s="52">
        <v>0</v>
      </c>
      <c r="T33" s="52">
        <v>3</v>
      </c>
      <c r="U33" s="52">
        <v>1</v>
      </c>
      <c r="V33" s="52">
        <v>0</v>
      </c>
      <c r="W33" s="52">
        <v>1</v>
      </c>
      <c r="X33" s="52">
        <v>0</v>
      </c>
      <c r="Y33" s="52">
        <v>1</v>
      </c>
      <c r="Z33" s="52">
        <v>0</v>
      </c>
      <c r="AA33" s="52">
        <v>0</v>
      </c>
      <c r="AB33" s="52">
        <v>0</v>
      </c>
      <c r="AC33" s="52">
        <v>2</v>
      </c>
      <c r="AD33" s="52">
        <v>0</v>
      </c>
      <c r="AE33" s="52">
        <v>0</v>
      </c>
      <c r="AF33" s="52">
        <v>1</v>
      </c>
      <c r="AG33" s="52">
        <v>0</v>
      </c>
      <c r="AH33" s="52">
        <v>1</v>
      </c>
      <c r="AI33" s="52">
        <v>0</v>
      </c>
      <c r="AJ33" s="52">
        <v>3</v>
      </c>
      <c r="AK33" s="52">
        <v>0</v>
      </c>
      <c r="AL33" s="52">
        <v>0</v>
      </c>
      <c r="AM33" s="52">
        <v>0</v>
      </c>
      <c r="AN33" s="52">
        <v>0</v>
      </c>
      <c r="AO33" s="52">
        <v>1</v>
      </c>
      <c r="AP33" s="52">
        <v>0</v>
      </c>
      <c r="AQ33" s="52">
        <v>0</v>
      </c>
      <c r="AR33" s="52">
        <v>0</v>
      </c>
      <c r="AS33" s="52">
        <v>0</v>
      </c>
      <c r="AT33" s="52">
        <v>1</v>
      </c>
      <c r="AU33" s="52">
        <v>0</v>
      </c>
      <c r="AV33" s="52">
        <v>1</v>
      </c>
      <c r="AW33" s="52">
        <v>0</v>
      </c>
      <c r="AX33" s="52">
        <v>0</v>
      </c>
      <c r="AY33" s="52">
        <v>0</v>
      </c>
      <c r="AZ33" s="52">
        <v>0</v>
      </c>
      <c r="BA33" s="52">
        <v>1</v>
      </c>
      <c r="BB33" s="52">
        <v>0</v>
      </c>
      <c r="BC33" s="52">
        <v>1</v>
      </c>
      <c r="BD33" s="52">
        <v>0</v>
      </c>
      <c r="BE33" s="52">
        <v>0</v>
      </c>
      <c r="BF33" s="52">
        <v>0</v>
      </c>
      <c r="BG33" s="52">
        <v>2</v>
      </c>
      <c r="BH33" s="52">
        <v>0</v>
      </c>
      <c r="BI33" s="52">
        <v>0</v>
      </c>
      <c r="BJ33" s="52">
        <v>2</v>
      </c>
      <c r="BK33" s="52">
        <v>0</v>
      </c>
      <c r="BL33" s="52">
        <v>1</v>
      </c>
      <c r="BM33" s="52">
        <v>2</v>
      </c>
      <c r="BN33" s="52">
        <v>0</v>
      </c>
      <c r="BO33" s="52">
        <v>0</v>
      </c>
      <c r="BP33" s="52">
        <v>1</v>
      </c>
      <c r="BQ33" s="52">
        <v>0</v>
      </c>
      <c r="BR33" s="52">
        <v>0</v>
      </c>
      <c r="BS33" s="52">
        <v>0</v>
      </c>
      <c r="BT33" s="52">
        <v>0</v>
      </c>
      <c r="BU33" s="52">
        <v>1</v>
      </c>
      <c r="BV33" s="52">
        <v>3</v>
      </c>
    </row>
    <row r="34" spans="1:74" s="52" customFormat="1" x14ac:dyDescent="0.15">
      <c r="A34" s="52">
        <v>272035</v>
      </c>
      <c r="B34" s="52" t="s">
        <v>194</v>
      </c>
      <c r="C34" s="52" t="s">
        <v>494</v>
      </c>
      <c r="D34" s="52">
        <v>1</v>
      </c>
      <c r="E34" s="52">
        <v>0.2459462</v>
      </c>
      <c r="F34" s="52">
        <v>2.8958179999999998</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5</v>
      </c>
      <c r="E35" s="52">
        <v>1.345116</v>
      </c>
      <c r="F35" s="52">
        <v>15.83766</v>
      </c>
      <c r="G35" s="52">
        <v>2</v>
      </c>
      <c r="H35" s="52">
        <v>0</v>
      </c>
      <c r="I35" s="52">
        <v>0</v>
      </c>
      <c r="J35" s="52">
        <v>2</v>
      </c>
      <c r="K35" s="52">
        <v>0</v>
      </c>
      <c r="L35" s="52">
        <v>0</v>
      </c>
      <c r="M35" s="52">
        <v>1</v>
      </c>
      <c r="N35" s="52">
        <v>0</v>
      </c>
      <c r="O35" s="52">
        <v>0</v>
      </c>
      <c r="P35" s="52">
        <v>4</v>
      </c>
      <c r="Q35" s="52">
        <v>1</v>
      </c>
      <c r="R35" s="52">
        <v>0</v>
      </c>
      <c r="S35" s="52">
        <v>0</v>
      </c>
      <c r="T35" s="52">
        <v>1</v>
      </c>
      <c r="U35" s="52">
        <v>4</v>
      </c>
      <c r="V35" s="52">
        <v>2</v>
      </c>
      <c r="W35" s="52">
        <v>2</v>
      </c>
      <c r="X35" s="52">
        <v>0</v>
      </c>
      <c r="Y35" s="52">
        <v>0</v>
      </c>
      <c r="Z35" s="52">
        <v>1</v>
      </c>
      <c r="AA35" s="52">
        <v>1</v>
      </c>
      <c r="AB35" s="52">
        <v>0</v>
      </c>
      <c r="AC35" s="52">
        <v>1</v>
      </c>
      <c r="AD35" s="52">
        <v>2</v>
      </c>
      <c r="AE35" s="52">
        <v>0</v>
      </c>
      <c r="AF35" s="52">
        <v>1</v>
      </c>
      <c r="AG35" s="52">
        <v>0</v>
      </c>
      <c r="AH35" s="52">
        <v>1</v>
      </c>
      <c r="AI35" s="52">
        <v>0</v>
      </c>
      <c r="AJ35" s="52">
        <v>2</v>
      </c>
      <c r="AK35" s="52">
        <v>0</v>
      </c>
      <c r="AL35" s="52">
        <v>0</v>
      </c>
      <c r="AM35" s="52">
        <v>2</v>
      </c>
      <c r="AN35" s="52">
        <v>0</v>
      </c>
      <c r="AO35" s="52">
        <v>1</v>
      </c>
      <c r="AP35" s="52">
        <v>0</v>
      </c>
      <c r="AQ35" s="52">
        <v>0</v>
      </c>
      <c r="AR35" s="52">
        <v>1</v>
      </c>
      <c r="AS35" s="52">
        <v>1</v>
      </c>
      <c r="AT35" s="52">
        <v>0</v>
      </c>
      <c r="AU35" s="52">
        <v>0</v>
      </c>
      <c r="AV35" s="52">
        <v>1</v>
      </c>
      <c r="AW35" s="52">
        <v>0</v>
      </c>
      <c r="AX35" s="52">
        <v>0</v>
      </c>
      <c r="AY35" s="52">
        <v>0</v>
      </c>
      <c r="AZ35" s="52">
        <v>0</v>
      </c>
      <c r="BA35" s="52">
        <v>1</v>
      </c>
      <c r="BB35" s="52">
        <v>0</v>
      </c>
      <c r="BC35" s="52">
        <v>1</v>
      </c>
      <c r="BD35" s="52">
        <v>0</v>
      </c>
      <c r="BE35" s="52">
        <v>1</v>
      </c>
      <c r="BF35" s="52">
        <v>2</v>
      </c>
      <c r="BG35" s="52">
        <v>0</v>
      </c>
      <c r="BH35" s="52">
        <v>0</v>
      </c>
      <c r="BI35" s="52">
        <v>0</v>
      </c>
      <c r="BJ35" s="52">
        <v>2</v>
      </c>
      <c r="BK35" s="52">
        <v>0</v>
      </c>
      <c r="BL35" s="52">
        <v>0</v>
      </c>
      <c r="BM35" s="52">
        <v>5</v>
      </c>
      <c r="BN35" s="52">
        <v>1</v>
      </c>
      <c r="BO35" s="52">
        <v>0</v>
      </c>
      <c r="BP35" s="52">
        <v>1</v>
      </c>
      <c r="BQ35" s="52">
        <v>2</v>
      </c>
      <c r="BR35" s="52">
        <v>0</v>
      </c>
      <c r="BS35" s="52">
        <v>0</v>
      </c>
      <c r="BT35" s="52">
        <v>0</v>
      </c>
      <c r="BU35" s="52">
        <v>4</v>
      </c>
      <c r="BV35" s="52">
        <v>1</v>
      </c>
    </row>
    <row r="36" spans="1:74" s="52" customFormat="1" x14ac:dyDescent="0.15">
      <c r="A36" s="52">
        <v>272078</v>
      </c>
      <c r="B36" s="52" t="s">
        <v>197</v>
      </c>
      <c r="C36" s="52" t="s">
        <v>494</v>
      </c>
      <c r="D36" s="52">
        <v>4</v>
      </c>
      <c r="E36" s="52">
        <v>1.134765</v>
      </c>
      <c r="F36" s="52">
        <v>13.360939999999999</v>
      </c>
      <c r="G36" s="52">
        <v>0</v>
      </c>
      <c r="H36" s="52">
        <v>1</v>
      </c>
      <c r="I36" s="52">
        <v>0</v>
      </c>
      <c r="J36" s="52">
        <v>1</v>
      </c>
      <c r="K36" s="52">
        <v>1</v>
      </c>
      <c r="L36" s="52">
        <v>0</v>
      </c>
      <c r="M36" s="52">
        <v>1</v>
      </c>
      <c r="N36" s="52">
        <v>0</v>
      </c>
      <c r="O36" s="52">
        <v>0</v>
      </c>
      <c r="P36" s="52">
        <v>3</v>
      </c>
      <c r="Q36" s="52">
        <v>1</v>
      </c>
      <c r="R36" s="52">
        <v>0</v>
      </c>
      <c r="S36" s="52">
        <v>0</v>
      </c>
      <c r="T36" s="52">
        <v>2</v>
      </c>
      <c r="U36" s="52">
        <v>2</v>
      </c>
      <c r="V36" s="52">
        <v>0</v>
      </c>
      <c r="W36" s="52">
        <v>2</v>
      </c>
      <c r="X36" s="52">
        <v>1</v>
      </c>
      <c r="Y36" s="52">
        <v>0</v>
      </c>
      <c r="Z36" s="52">
        <v>1</v>
      </c>
      <c r="AA36" s="52">
        <v>0</v>
      </c>
      <c r="AB36" s="52">
        <v>0</v>
      </c>
      <c r="AC36" s="52">
        <v>3</v>
      </c>
      <c r="AD36" s="52">
        <v>0</v>
      </c>
      <c r="AE36" s="52">
        <v>1</v>
      </c>
      <c r="AF36" s="52">
        <v>0</v>
      </c>
      <c r="AG36" s="52">
        <v>0</v>
      </c>
      <c r="AH36" s="52">
        <v>0</v>
      </c>
      <c r="AI36" s="52">
        <v>0</v>
      </c>
      <c r="AJ36" s="52">
        <v>2</v>
      </c>
      <c r="AK36" s="52">
        <v>1</v>
      </c>
      <c r="AL36" s="52">
        <v>1</v>
      </c>
      <c r="AM36" s="52">
        <v>0</v>
      </c>
      <c r="AN36" s="52">
        <v>0</v>
      </c>
      <c r="AO36" s="52">
        <v>0</v>
      </c>
      <c r="AP36" s="52">
        <v>0</v>
      </c>
      <c r="AQ36" s="52">
        <v>1</v>
      </c>
      <c r="AR36" s="52">
        <v>0</v>
      </c>
      <c r="AS36" s="52">
        <v>0</v>
      </c>
      <c r="AT36" s="52">
        <v>1</v>
      </c>
      <c r="AU36" s="52">
        <v>0</v>
      </c>
      <c r="AV36" s="52">
        <v>0</v>
      </c>
      <c r="AW36" s="52">
        <v>1</v>
      </c>
      <c r="AX36" s="52">
        <v>1</v>
      </c>
      <c r="AY36" s="52">
        <v>0</v>
      </c>
      <c r="AZ36" s="52">
        <v>0</v>
      </c>
      <c r="BA36" s="52">
        <v>0</v>
      </c>
      <c r="BB36" s="52">
        <v>0</v>
      </c>
      <c r="BC36" s="52">
        <v>0</v>
      </c>
      <c r="BD36" s="52">
        <v>0</v>
      </c>
      <c r="BE36" s="52">
        <v>0</v>
      </c>
      <c r="BF36" s="52">
        <v>1</v>
      </c>
      <c r="BG36" s="52">
        <v>1</v>
      </c>
      <c r="BH36" s="52">
        <v>0</v>
      </c>
      <c r="BI36" s="52">
        <v>1</v>
      </c>
      <c r="BJ36" s="52">
        <v>1</v>
      </c>
      <c r="BK36" s="52">
        <v>0</v>
      </c>
      <c r="BL36" s="52">
        <v>1</v>
      </c>
      <c r="BM36" s="52">
        <v>3</v>
      </c>
      <c r="BN36" s="52">
        <v>0</v>
      </c>
      <c r="BO36" s="52">
        <v>1</v>
      </c>
      <c r="BP36" s="52">
        <v>0</v>
      </c>
      <c r="BQ36" s="52">
        <v>0</v>
      </c>
      <c r="BR36" s="52">
        <v>0</v>
      </c>
      <c r="BS36" s="52">
        <v>0</v>
      </c>
      <c r="BT36" s="52">
        <v>2</v>
      </c>
      <c r="BU36" s="52">
        <v>2</v>
      </c>
      <c r="BV36" s="52">
        <v>0</v>
      </c>
    </row>
    <row r="37" spans="1:74" s="52" customFormat="1" x14ac:dyDescent="0.15">
      <c r="A37" s="52">
        <v>272094</v>
      </c>
      <c r="B37" s="52" t="s">
        <v>199</v>
      </c>
      <c r="C37" s="52" t="s">
        <v>494</v>
      </c>
      <c r="D37" s="52">
        <v>1</v>
      </c>
      <c r="E37" s="52">
        <v>0.69706820000000003</v>
      </c>
      <c r="F37" s="52">
        <v>8.2074160000000003</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3</v>
      </c>
      <c r="E38" s="52">
        <v>0.7451953</v>
      </c>
      <c r="F38" s="52">
        <v>8.7740740000000006</v>
      </c>
      <c r="G38" s="52">
        <v>0</v>
      </c>
      <c r="H38" s="52">
        <v>0</v>
      </c>
      <c r="I38" s="52">
        <v>0</v>
      </c>
      <c r="J38" s="52">
        <v>1</v>
      </c>
      <c r="K38" s="52">
        <v>0</v>
      </c>
      <c r="L38" s="52">
        <v>0</v>
      </c>
      <c r="M38" s="52">
        <v>1</v>
      </c>
      <c r="N38" s="52">
        <v>1</v>
      </c>
      <c r="O38" s="52">
        <v>0</v>
      </c>
      <c r="P38" s="52">
        <v>1</v>
      </c>
      <c r="Q38" s="52">
        <v>2</v>
      </c>
      <c r="R38" s="52">
        <v>0</v>
      </c>
      <c r="S38" s="52">
        <v>0</v>
      </c>
      <c r="T38" s="52">
        <v>0</v>
      </c>
      <c r="U38" s="52">
        <v>3</v>
      </c>
      <c r="V38" s="52">
        <v>0</v>
      </c>
      <c r="W38" s="52">
        <v>3</v>
      </c>
      <c r="X38" s="52">
        <v>0</v>
      </c>
      <c r="Y38" s="52">
        <v>0</v>
      </c>
      <c r="Z38" s="52">
        <v>3</v>
      </c>
      <c r="AA38" s="52">
        <v>0</v>
      </c>
      <c r="AB38" s="52">
        <v>0</v>
      </c>
      <c r="AC38" s="52">
        <v>1</v>
      </c>
      <c r="AD38" s="52">
        <v>1</v>
      </c>
      <c r="AE38" s="52">
        <v>0</v>
      </c>
      <c r="AF38" s="52">
        <v>0</v>
      </c>
      <c r="AG38" s="52">
        <v>0</v>
      </c>
      <c r="AH38" s="52">
        <v>1</v>
      </c>
      <c r="AI38" s="52">
        <v>0</v>
      </c>
      <c r="AJ38" s="52">
        <v>1</v>
      </c>
      <c r="AK38" s="52">
        <v>0</v>
      </c>
      <c r="AL38" s="52">
        <v>0</v>
      </c>
      <c r="AM38" s="52">
        <v>1</v>
      </c>
      <c r="AN38" s="52">
        <v>0</v>
      </c>
      <c r="AO38" s="52">
        <v>1</v>
      </c>
      <c r="AP38" s="52">
        <v>0</v>
      </c>
      <c r="AQ38" s="52">
        <v>0</v>
      </c>
      <c r="AR38" s="52">
        <v>1</v>
      </c>
      <c r="AS38" s="52">
        <v>1</v>
      </c>
      <c r="AT38" s="52">
        <v>0</v>
      </c>
      <c r="AU38" s="52">
        <v>0</v>
      </c>
      <c r="AV38" s="52">
        <v>0</v>
      </c>
      <c r="AW38" s="52">
        <v>0</v>
      </c>
      <c r="AX38" s="52">
        <v>0</v>
      </c>
      <c r="AY38" s="52">
        <v>0</v>
      </c>
      <c r="AZ38" s="52">
        <v>0</v>
      </c>
      <c r="BA38" s="52">
        <v>0</v>
      </c>
      <c r="BB38" s="52">
        <v>0</v>
      </c>
      <c r="BC38" s="52">
        <v>1</v>
      </c>
      <c r="BD38" s="52">
        <v>1</v>
      </c>
      <c r="BE38" s="52">
        <v>1</v>
      </c>
      <c r="BF38" s="52">
        <v>0</v>
      </c>
      <c r="BG38" s="52">
        <v>0</v>
      </c>
      <c r="BH38" s="52">
        <v>0</v>
      </c>
      <c r="BI38" s="52">
        <v>0</v>
      </c>
      <c r="BJ38" s="52">
        <v>1</v>
      </c>
      <c r="BK38" s="52">
        <v>0</v>
      </c>
      <c r="BL38" s="52">
        <v>3</v>
      </c>
      <c r="BM38" s="52">
        <v>3</v>
      </c>
      <c r="BN38" s="52">
        <v>0</v>
      </c>
      <c r="BO38" s="52">
        <v>0</v>
      </c>
      <c r="BP38" s="52">
        <v>0</v>
      </c>
      <c r="BQ38" s="52">
        <v>0</v>
      </c>
      <c r="BR38" s="52">
        <v>0</v>
      </c>
      <c r="BS38" s="52">
        <v>0</v>
      </c>
      <c r="BT38" s="52">
        <v>2</v>
      </c>
      <c r="BU38" s="52">
        <v>1</v>
      </c>
      <c r="BV38" s="52">
        <v>0</v>
      </c>
    </row>
    <row r="39" spans="1:74" s="52" customFormat="1" x14ac:dyDescent="0.15">
      <c r="A39" s="52">
        <v>272116</v>
      </c>
      <c r="B39" s="52" t="s">
        <v>201</v>
      </c>
      <c r="C39" s="52" t="s">
        <v>494</v>
      </c>
      <c r="D39" s="52">
        <v>2</v>
      </c>
      <c r="E39" s="52">
        <v>0.70917459999999999</v>
      </c>
      <c r="F39" s="52">
        <v>8.3499580000000009</v>
      </c>
      <c r="G39" s="52">
        <v>0</v>
      </c>
      <c r="H39" s="52">
        <v>1</v>
      </c>
      <c r="I39" s="52">
        <v>0</v>
      </c>
      <c r="J39" s="52">
        <v>0</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1</v>
      </c>
      <c r="BD39" s="52">
        <v>0</v>
      </c>
      <c r="BE39" s="52">
        <v>0</v>
      </c>
      <c r="BF39" s="52">
        <v>0</v>
      </c>
      <c r="BG39" s="52">
        <v>1</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494</v>
      </c>
      <c r="D40" s="52">
        <v>3</v>
      </c>
      <c r="E40" s="52">
        <v>1.1238349999999999</v>
      </c>
      <c r="F40" s="52">
        <v>13.23226</v>
      </c>
      <c r="G40" s="52">
        <v>0</v>
      </c>
      <c r="H40" s="52">
        <v>0</v>
      </c>
      <c r="I40" s="52">
        <v>0</v>
      </c>
      <c r="J40" s="52">
        <v>0</v>
      </c>
      <c r="K40" s="52">
        <v>2</v>
      </c>
      <c r="L40" s="52">
        <v>1</v>
      </c>
      <c r="M40" s="52">
        <v>0</v>
      </c>
      <c r="N40" s="52">
        <v>0</v>
      </c>
      <c r="O40" s="52">
        <v>0</v>
      </c>
      <c r="P40" s="52">
        <v>3</v>
      </c>
      <c r="Q40" s="52">
        <v>0</v>
      </c>
      <c r="R40" s="52">
        <v>0</v>
      </c>
      <c r="S40" s="52">
        <v>1</v>
      </c>
      <c r="T40" s="52">
        <v>1</v>
      </c>
      <c r="U40" s="52">
        <v>1</v>
      </c>
      <c r="V40" s="52">
        <v>0</v>
      </c>
      <c r="W40" s="52">
        <v>1</v>
      </c>
      <c r="X40" s="52">
        <v>0</v>
      </c>
      <c r="Y40" s="52">
        <v>0</v>
      </c>
      <c r="Z40" s="52">
        <v>0</v>
      </c>
      <c r="AA40" s="52">
        <v>1</v>
      </c>
      <c r="AB40" s="52">
        <v>0</v>
      </c>
      <c r="AC40" s="52">
        <v>1</v>
      </c>
      <c r="AD40" s="52">
        <v>0</v>
      </c>
      <c r="AE40" s="52">
        <v>0</v>
      </c>
      <c r="AF40" s="52">
        <v>0</v>
      </c>
      <c r="AG40" s="52">
        <v>0</v>
      </c>
      <c r="AH40" s="52">
        <v>2</v>
      </c>
      <c r="AI40" s="52">
        <v>0</v>
      </c>
      <c r="AJ40" s="52">
        <v>3</v>
      </c>
      <c r="AK40" s="52">
        <v>0</v>
      </c>
      <c r="AL40" s="52">
        <v>0</v>
      </c>
      <c r="AM40" s="52">
        <v>0</v>
      </c>
      <c r="AN40" s="52">
        <v>0</v>
      </c>
      <c r="AO40" s="52">
        <v>0</v>
      </c>
      <c r="AP40" s="52">
        <v>0</v>
      </c>
      <c r="AQ40" s="52">
        <v>0</v>
      </c>
      <c r="AR40" s="52">
        <v>0</v>
      </c>
      <c r="AS40" s="52">
        <v>0</v>
      </c>
      <c r="AT40" s="52">
        <v>1</v>
      </c>
      <c r="AU40" s="52">
        <v>1</v>
      </c>
      <c r="AV40" s="52">
        <v>0</v>
      </c>
      <c r="AW40" s="52">
        <v>0</v>
      </c>
      <c r="AX40" s="52">
        <v>0</v>
      </c>
      <c r="AY40" s="52">
        <v>1</v>
      </c>
      <c r="AZ40" s="52">
        <v>0</v>
      </c>
      <c r="BA40" s="52">
        <v>0</v>
      </c>
      <c r="BB40" s="52">
        <v>0</v>
      </c>
      <c r="BC40" s="52">
        <v>0</v>
      </c>
      <c r="BD40" s="52">
        <v>0</v>
      </c>
      <c r="BE40" s="52">
        <v>1</v>
      </c>
      <c r="BF40" s="52">
        <v>2</v>
      </c>
      <c r="BG40" s="52">
        <v>0</v>
      </c>
      <c r="BH40" s="52">
        <v>0</v>
      </c>
      <c r="BI40" s="52">
        <v>0</v>
      </c>
      <c r="BJ40" s="52">
        <v>0</v>
      </c>
      <c r="BK40" s="52">
        <v>0</v>
      </c>
      <c r="BL40" s="52">
        <v>0</v>
      </c>
      <c r="BM40" s="52">
        <v>2</v>
      </c>
      <c r="BN40" s="52">
        <v>2</v>
      </c>
      <c r="BO40" s="52">
        <v>3</v>
      </c>
      <c r="BP40" s="52">
        <v>0</v>
      </c>
      <c r="BQ40" s="52">
        <v>0</v>
      </c>
      <c r="BR40" s="52">
        <v>0</v>
      </c>
      <c r="BS40" s="52">
        <v>0</v>
      </c>
      <c r="BT40" s="52">
        <v>1</v>
      </c>
      <c r="BU40" s="52">
        <v>2</v>
      </c>
      <c r="BV40" s="52">
        <v>0</v>
      </c>
    </row>
    <row r="41" spans="1:74" s="52" customFormat="1" x14ac:dyDescent="0.15">
      <c r="A41" s="52">
        <v>272132</v>
      </c>
      <c r="B41" s="52" t="s">
        <v>203</v>
      </c>
      <c r="C41" s="52" t="s">
        <v>494</v>
      </c>
      <c r="D41" s="52">
        <v>5</v>
      </c>
      <c r="E41" s="52">
        <v>4.9651449999999997</v>
      </c>
      <c r="F41" s="52">
        <v>58.46058</v>
      </c>
      <c r="G41" s="52">
        <v>0</v>
      </c>
      <c r="H41" s="52">
        <v>0</v>
      </c>
      <c r="I41" s="52">
        <v>0</v>
      </c>
      <c r="J41" s="52">
        <v>0</v>
      </c>
      <c r="K41" s="52">
        <v>3</v>
      </c>
      <c r="L41" s="52">
        <v>1</v>
      </c>
      <c r="M41" s="52">
        <v>1</v>
      </c>
      <c r="N41" s="52">
        <v>0</v>
      </c>
      <c r="O41" s="52">
        <v>0</v>
      </c>
      <c r="P41" s="52">
        <v>5</v>
      </c>
      <c r="Q41" s="52">
        <v>0</v>
      </c>
      <c r="R41" s="52">
        <v>0</v>
      </c>
      <c r="S41" s="52">
        <v>0</v>
      </c>
      <c r="T41" s="52">
        <v>2</v>
      </c>
      <c r="U41" s="52">
        <v>3</v>
      </c>
      <c r="V41" s="52">
        <v>0</v>
      </c>
      <c r="W41" s="52">
        <v>3</v>
      </c>
      <c r="X41" s="52">
        <v>0</v>
      </c>
      <c r="Y41" s="52">
        <v>0</v>
      </c>
      <c r="Z41" s="52">
        <v>3</v>
      </c>
      <c r="AA41" s="52">
        <v>0</v>
      </c>
      <c r="AB41" s="52">
        <v>0</v>
      </c>
      <c r="AC41" s="52">
        <v>3</v>
      </c>
      <c r="AD41" s="52">
        <v>0</v>
      </c>
      <c r="AE41" s="52">
        <v>0</v>
      </c>
      <c r="AF41" s="52">
        <v>0</v>
      </c>
      <c r="AG41" s="52">
        <v>0</v>
      </c>
      <c r="AH41" s="52">
        <v>2</v>
      </c>
      <c r="AI41" s="52">
        <v>0</v>
      </c>
      <c r="AJ41" s="52">
        <v>4</v>
      </c>
      <c r="AK41" s="52">
        <v>0</v>
      </c>
      <c r="AL41" s="52">
        <v>0</v>
      </c>
      <c r="AM41" s="52">
        <v>0</v>
      </c>
      <c r="AN41" s="52">
        <v>0</v>
      </c>
      <c r="AO41" s="52">
        <v>1</v>
      </c>
      <c r="AP41" s="52">
        <v>0</v>
      </c>
      <c r="AQ41" s="52">
        <v>0</v>
      </c>
      <c r="AR41" s="52">
        <v>1</v>
      </c>
      <c r="AS41" s="52">
        <v>1</v>
      </c>
      <c r="AT41" s="52">
        <v>0</v>
      </c>
      <c r="AU41" s="52">
        <v>0</v>
      </c>
      <c r="AV41" s="52">
        <v>0</v>
      </c>
      <c r="AW41" s="52">
        <v>1</v>
      </c>
      <c r="AX41" s="52">
        <v>1</v>
      </c>
      <c r="AY41" s="52">
        <v>1</v>
      </c>
      <c r="AZ41" s="52">
        <v>0</v>
      </c>
      <c r="BA41" s="52">
        <v>0</v>
      </c>
      <c r="BB41" s="52">
        <v>0</v>
      </c>
      <c r="BC41" s="52">
        <v>0</v>
      </c>
      <c r="BD41" s="52">
        <v>0</v>
      </c>
      <c r="BE41" s="52">
        <v>0</v>
      </c>
      <c r="BF41" s="52">
        <v>0</v>
      </c>
      <c r="BG41" s="52">
        <v>0</v>
      </c>
      <c r="BH41" s="52">
        <v>1</v>
      </c>
      <c r="BI41" s="52">
        <v>2</v>
      </c>
      <c r="BJ41" s="52">
        <v>2</v>
      </c>
      <c r="BK41" s="52">
        <v>0</v>
      </c>
      <c r="BL41" s="52">
        <v>0</v>
      </c>
      <c r="BM41" s="52">
        <v>5</v>
      </c>
      <c r="BN41" s="52">
        <v>0</v>
      </c>
      <c r="BO41" s="52">
        <v>2</v>
      </c>
      <c r="BP41" s="52">
        <v>0</v>
      </c>
      <c r="BQ41" s="52">
        <v>0</v>
      </c>
      <c r="BR41" s="52">
        <v>0</v>
      </c>
      <c r="BS41" s="52">
        <v>0</v>
      </c>
      <c r="BT41" s="52">
        <v>1</v>
      </c>
      <c r="BU41" s="52">
        <v>1</v>
      </c>
      <c r="BV41" s="52">
        <v>3</v>
      </c>
    </row>
    <row r="42" spans="1:74" s="52" customFormat="1" x14ac:dyDescent="0.15">
      <c r="A42" s="52">
        <v>272159</v>
      </c>
      <c r="B42" s="52" t="s">
        <v>204</v>
      </c>
      <c r="C42" s="52" t="s">
        <v>494</v>
      </c>
      <c r="D42" s="52">
        <v>3</v>
      </c>
      <c r="E42" s="52">
        <v>1.2848850000000001</v>
      </c>
      <c r="F42" s="52">
        <v>15.12848</v>
      </c>
      <c r="G42" s="52">
        <v>0</v>
      </c>
      <c r="H42" s="52">
        <v>0</v>
      </c>
      <c r="I42" s="52">
        <v>0</v>
      </c>
      <c r="J42" s="52">
        <v>0</v>
      </c>
      <c r="K42" s="52">
        <v>2</v>
      </c>
      <c r="L42" s="52">
        <v>0</v>
      </c>
      <c r="M42" s="52">
        <v>0</v>
      </c>
      <c r="N42" s="52">
        <v>1</v>
      </c>
      <c r="O42" s="52">
        <v>0</v>
      </c>
      <c r="P42" s="52">
        <v>0</v>
      </c>
      <c r="Q42" s="52">
        <v>3</v>
      </c>
      <c r="R42" s="52">
        <v>0</v>
      </c>
      <c r="S42" s="52">
        <v>0</v>
      </c>
      <c r="T42" s="52">
        <v>1</v>
      </c>
      <c r="U42" s="52">
        <v>2</v>
      </c>
      <c r="V42" s="52">
        <v>0</v>
      </c>
      <c r="W42" s="52">
        <v>2</v>
      </c>
      <c r="X42" s="52">
        <v>0</v>
      </c>
      <c r="Y42" s="52">
        <v>0</v>
      </c>
      <c r="Z42" s="52">
        <v>1</v>
      </c>
      <c r="AA42" s="52">
        <v>1</v>
      </c>
      <c r="AB42" s="52">
        <v>0</v>
      </c>
      <c r="AC42" s="52">
        <v>3</v>
      </c>
      <c r="AD42" s="52">
        <v>0</v>
      </c>
      <c r="AE42" s="52">
        <v>0</v>
      </c>
      <c r="AF42" s="52">
        <v>0</v>
      </c>
      <c r="AG42" s="52">
        <v>0</v>
      </c>
      <c r="AH42" s="52">
        <v>0</v>
      </c>
      <c r="AI42" s="52">
        <v>0</v>
      </c>
      <c r="AJ42" s="52">
        <v>2</v>
      </c>
      <c r="AK42" s="52">
        <v>0</v>
      </c>
      <c r="AL42" s="52">
        <v>1</v>
      </c>
      <c r="AM42" s="52">
        <v>0</v>
      </c>
      <c r="AN42" s="52">
        <v>0</v>
      </c>
      <c r="AO42" s="52">
        <v>0</v>
      </c>
      <c r="AP42" s="52">
        <v>0</v>
      </c>
      <c r="AQ42" s="52">
        <v>0</v>
      </c>
      <c r="AR42" s="52">
        <v>0</v>
      </c>
      <c r="AS42" s="52">
        <v>1</v>
      </c>
      <c r="AT42" s="52">
        <v>0</v>
      </c>
      <c r="AU42" s="52">
        <v>0</v>
      </c>
      <c r="AV42" s="52">
        <v>0</v>
      </c>
      <c r="AW42" s="52">
        <v>0</v>
      </c>
      <c r="AX42" s="52">
        <v>0</v>
      </c>
      <c r="AY42" s="52">
        <v>0</v>
      </c>
      <c r="AZ42" s="52">
        <v>0</v>
      </c>
      <c r="BA42" s="52">
        <v>0</v>
      </c>
      <c r="BB42" s="52">
        <v>0</v>
      </c>
      <c r="BC42" s="52">
        <v>2</v>
      </c>
      <c r="BD42" s="52">
        <v>1</v>
      </c>
      <c r="BE42" s="52">
        <v>0</v>
      </c>
      <c r="BF42" s="52">
        <v>1</v>
      </c>
      <c r="BG42" s="52">
        <v>1</v>
      </c>
      <c r="BH42" s="52">
        <v>0</v>
      </c>
      <c r="BI42" s="52">
        <v>0</v>
      </c>
      <c r="BJ42" s="52">
        <v>0</v>
      </c>
      <c r="BK42" s="52">
        <v>0</v>
      </c>
      <c r="BL42" s="52">
        <v>1</v>
      </c>
      <c r="BM42" s="52">
        <v>1</v>
      </c>
      <c r="BN42" s="52">
        <v>3</v>
      </c>
      <c r="BO42" s="52">
        <v>0</v>
      </c>
      <c r="BP42" s="52">
        <v>0</v>
      </c>
      <c r="BQ42" s="52">
        <v>0</v>
      </c>
      <c r="BR42" s="52">
        <v>0</v>
      </c>
      <c r="BS42" s="52">
        <v>0</v>
      </c>
      <c r="BT42" s="52">
        <v>1</v>
      </c>
      <c r="BU42" s="52">
        <v>1</v>
      </c>
      <c r="BV42" s="52">
        <v>1</v>
      </c>
    </row>
    <row r="43" spans="1:74" s="52" customFormat="1" x14ac:dyDescent="0.15">
      <c r="A43" s="52">
        <v>272167</v>
      </c>
      <c r="B43" s="52" t="s">
        <v>205</v>
      </c>
      <c r="C43" s="52" t="s">
        <v>494</v>
      </c>
      <c r="D43" s="52">
        <v>1</v>
      </c>
      <c r="E43" s="52">
        <v>0.9440731</v>
      </c>
      <c r="F43" s="52">
        <v>11.1157</v>
      </c>
      <c r="G43" s="52">
        <v>0</v>
      </c>
      <c r="H43" s="52">
        <v>0</v>
      </c>
      <c r="I43" s="52">
        <v>0</v>
      </c>
      <c r="J43" s="52">
        <v>0</v>
      </c>
      <c r="K43" s="52">
        <v>0</v>
      </c>
      <c r="L43" s="52">
        <v>0</v>
      </c>
      <c r="M43" s="52">
        <v>0</v>
      </c>
      <c r="N43" s="52">
        <v>1</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1</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0.83111009999999996</v>
      </c>
      <c r="F44" s="52">
        <v>9.7856509999999997</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494</v>
      </c>
      <c r="D45" s="52">
        <v>2</v>
      </c>
      <c r="E45" s="52">
        <v>1.0749219999999999</v>
      </c>
      <c r="F45" s="52">
        <v>12.65634</v>
      </c>
      <c r="G45" s="52">
        <v>0</v>
      </c>
      <c r="H45" s="52">
        <v>0</v>
      </c>
      <c r="I45" s="52">
        <v>0</v>
      </c>
      <c r="J45" s="52">
        <v>1</v>
      </c>
      <c r="K45" s="52">
        <v>0</v>
      </c>
      <c r="L45" s="52">
        <v>0</v>
      </c>
      <c r="M45" s="52">
        <v>1</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1</v>
      </c>
      <c r="AV45" s="52">
        <v>0</v>
      </c>
      <c r="AW45" s="52">
        <v>0</v>
      </c>
      <c r="AX45" s="52">
        <v>0</v>
      </c>
      <c r="AY45" s="52">
        <v>0</v>
      </c>
      <c r="AZ45" s="52">
        <v>0</v>
      </c>
      <c r="BA45" s="52">
        <v>0</v>
      </c>
      <c r="BB45" s="52">
        <v>0</v>
      </c>
      <c r="BC45" s="52">
        <v>0</v>
      </c>
      <c r="BD45" s="52">
        <v>0</v>
      </c>
      <c r="BE45" s="52">
        <v>1</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494</v>
      </c>
      <c r="D46" s="52">
        <v>1</v>
      </c>
      <c r="E46" s="52">
        <v>0.72271039999999998</v>
      </c>
      <c r="F46" s="52">
        <v>8.5093329999999998</v>
      </c>
      <c r="G46" s="52">
        <v>1</v>
      </c>
      <c r="H46" s="52">
        <v>0</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1</v>
      </c>
      <c r="E47" s="52">
        <v>0.89321600000000001</v>
      </c>
      <c r="F47" s="52">
        <v>10.5169</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494</v>
      </c>
      <c r="D48" s="52">
        <v>1</v>
      </c>
      <c r="E48" s="52">
        <v>0.81528829999999997</v>
      </c>
      <c r="F48" s="52">
        <v>9.5993619999999993</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272248</v>
      </c>
      <c r="B49" s="52" t="s">
        <v>210</v>
      </c>
      <c r="C49" s="52" t="s">
        <v>494</v>
      </c>
      <c r="D49" s="52">
        <v>1</v>
      </c>
      <c r="E49" s="52">
        <v>1.164755</v>
      </c>
      <c r="F49" s="52">
        <v>13.714040000000001</v>
      </c>
      <c r="G49" s="52">
        <v>0</v>
      </c>
      <c r="H49" s="52">
        <v>0</v>
      </c>
      <c r="I49" s="52">
        <v>0</v>
      </c>
      <c r="J49" s="52">
        <v>0</v>
      </c>
      <c r="K49" s="52">
        <v>0</v>
      </c>
      <c r="L49" s="52">
        <v>1</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272256</v>
      </c>
      <c r="B50" s="52" t="s">
        <v>211</v>
      </c>
      <c r="C50" s="52" t="s">
        <v>494</v>
      </c>
      <c r="D50" s="52">
        <v>1</v>
      </c>
      <c r="E50" s="52">
        <v>1.727862</v>
      </c>
      <c r="F50" s="52">
        <v>20.344180000000001</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494</v>
      </c>
      <c r="D51" s="52">
        <v>3</v>
      </c>
      <c r="E51" s="52">
        <v>0.61197389999999996</v>
      </c>
      <c r="F51" s="52">
        <v>7.2054989999999997</v>
      </c>
      <c r="G51" s="52">
        <v>0</v>
      </c>
      <c r="H51" s="52">
        <v>0</v>
      </c>
      <c r="I51" s="52">
        <v>0</v>
      </c>
      <c r="J51" s="52">
        <v>2</v>
      </c>
      <c r="K51" s="52">
        <v>0</v>
      </c>
      <c r="L51" s="52">
        <v>0</v>
      </c>
      <c r="M51" s="52">
        <v>1</v>
      </c>
      <c r="N51" s="52">
        <v>0</v>
      </c>
      <c r="O51" s="52">
        <v>0</v>
      </c>
      <c r="P51" s="52">
        <v>2</v>
      </c>
      <c r="Q51" s="52">
        <v>1</v>
      </c>
      <c r="R51" s="52">
        <v>0</v>
      </c>
      <c r="S51" s="52">
        <v>0</v>
      </c>
      <c r="T51" s="52">
        <v>0</v>
      </c>
      <c r="U51" s="52">
        <v>3</v>
      </c>
      <c r="V51" s="52">
        <v>0</v>
      </c>
      <c r="W51" s="52">
        <v>3</v>
      </c>
      <c r="X51" s="52">
        <v>1</v>
      </c>
      <c r="Y51" s="52">
        <v>1</v>
      </c>
      <c r="Z51" s="52">
        <v>1</v>
      </c>
      <c r="AA51" s="52">
        <v>0</v>
      </c>
      <c r="AB51" s="52">
        <v>0</v>
      </c>
      <c r="AC51" s="52">
        <v>3</v>
      </c>
      <c r="AD51" s="52">
        <v>0</v>
      </c>
      <c r="AE51" s="52">
        <v>0</v>
      </c>
      <c r="AF51" s="52">
        <v>0</v>
      </c>
      <c r="AG51" s="52">
        <v>0</v>
      </c>
      <c r="AH51" s="52">
        <v>0</v>
      </c>
      <c r="AI51" s="52">
        <v>0</v>
      </c>
      <c r="AJ51" s="52">
        <v>3</v>
      </c>
      <c r="AK51" s="52">
        <v>0</v>
      </c>
      <c r="AL51" s="52">
        <v>0</v>
      </c>
      <c r="AM51" s="52">
        <v>0</v>
      </c>
      <c r="AN51" s="52">
        <v>0</v>
      </c>
      <c r="AO51" s="52">
        <v>0</v>
      </c>
      <c r="AP51" s="52">
        <v>0</v>
      </c>
      <c r="AQ51" s="52">
        <v>0</v>
      </c>
      <c r="AR51" s="52">
        <v>0</v>
      </c>
      <c r="AS51" s="52">
        <v>1</v>
      </c>
      <c r="AT51" s="52">
        <v>0</v>
      </c>
      <c r="AU51" s="52">
        <v>0</v>
      </c>
      <c r="AV51" s="52">
        <v>0</v>
      </c>
      <c r="AW51" s="52">
        <v>0</v>
      </c>
      <c r="AX51" s="52">
        <v>0</v>
      </c>
      <c r="AY51" s="52">
        <v>1</v>
      </c>
      <c r="AZ51" s="52">
        <v>0</v>
      </c>
      <c r="BA51" s="52">
        <v>0</v>
      </c>
      <c r="BB51" s="52">
        <v>0</v>
      </c>
      <c r="BC51" s="52">
        <v>1</v>
      </c>
      <c r="BD51" s="52">
        <v>0</v>
      </c>
      <c r="BE51" s="52">
        <v>0</v>
      </c>
      <c r="BF51" s="52">
        <v>0</v>
      </c>
      <c r="BG51" s="52">
        <v>1</v>
      </c>
      <c r="BH51" s="52">
        <v>0</v>
      </c>
      <c r="BI51" s="52">
        <v>1</v>
      </c>
      <c r="BJ51" s="52">
        <v>1</v>
      </c>
      <c r="BK51" s="52">
        <v>0</v>
      </c>
      <c r="BL51" s="52">
        <v>0</v>
      </c>
      <c r="BM51" s="52">
        <v>3</v>
      </c>
      <c r="BN51" s="52">
        <v>2</v>
      </c>
      <c r="BO51" s="52">
        <v>0</v>
      </c>
      <c r="BP51" s="52">
        <v>0</v>
      </c>
      <c r="BQ51" s="52">
        <v>0</v>
      </c>
      <c r="BR51" s="52">
        <v>0</v>
      </c>
      <c r="BS51" s="52">
        <v>0</v>
      </c>
      <c r="BT51" s="52">
        <v>0</v>
      </c>
      <c r="BU51" s="52">
        <v>2</v>
      </c>
      <c r="BV51" s="52">
        <v>1</v>
      </c>
    </row>
    <row r="52" spans="1:74" s="52" customFormat="1" x14ac:dyDescent="0.15">
      <c r="A52" s="52">
        <v>272329</v>
      </c>
      <c r="B52" s="52" t="s">
        <v>218</v>
      </c>
      <c r="C52" s="52" t="s">
        <v>494</v>
      </c>
      <c r="D52" s="52">
        <v>1</v>
      </c>
      <c r="E52" s="52">
        <v>1.833718</v>
      </c>
      <c r="F52" s="52">
        <v>21.59056</v>
      </c>
      <c r="G52" s="52">
        <v>0</v>
      </c>
      <c r="H52" s="52">
        <v>0</v>
      </c>
      <c r="I52" s="52">
        <v>0</v>
      </c>
      <c r="J52" s="52">
        <v>0</v>
      </c>
      <c r="K52" s="52">
        <v>0</v>
      </c>
      <c r="L52" s="52">
        <v>1</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1</v>
      </c>
      <c r="AT52" s="52">
        <v>0</v>
      </c>
      <c r="AU52" s="52">
        <v>0</v>
      </c>
      <c r="AV52" s="52">
        <v>0</v>
      </c>
      <c r="AW52" s="52">
        <v>0</v>
      </c>
      <c r="AX52" s="52">
        <v>0</v>
      </c>
      <c r="AY52" s="52">
        <v>0</v>
      </c>
      <c r="AZ52" s="52">
        <v>0</v>
      </c>
      <c r="BA52" s="52">
        <v>0</v>
      </c>
      <c r="BB52" s="52">
        <v>0</v>
      </c>
      <c r="BC52" s="52">
        <v>0</v>
      </c>
      <c r="BD52" s="52">
        <v>0</v>
      </c>
      <c r="BE52" s="52">
        <v>0</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273015</v>
      </c>
      <c r="B53" s="52" t="s">
        <v>314</v>
      </c>
      <c r="C53" s="52" t="s">
        <v>494</v>
      </c>
      <c r="D53" s="52">
        <v>1</v>
      </c>
      <c r="E53" s="52">
        <v>3.2371889999999999</v>
      </c>
      <c r="F53" s="52">
        <v>38.115290000000002</v>
      </c>
      <c r="G53" s="52">
        <v>0</v>
      </c>
      <c r="H53" s="52">
        <v>0</v>
      </c>
      <c r="I53" s="52">
        <v>0</v>
      </c>
      <c r="J53" s="52">
        <v>0</v>
      </c>
      <c r="K53" s="52">
        <v>0</v>
      </c>
      <c r="L53" s="52">
        <v>0</v>
      </c>
      <c r="M53" s="52">
        <v>1</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1</v>
      </c>
      <c r="AT53" s="52">
        <v>0</v>
      </c>
      <c r="AU53" s="52">
        <v>0</v>
      </c>
      <c r="AV53" s="52">
        <v>0</v>
      </c>
      <c r="AW53" s="52">
        <v>0</v>
      </c>
      <c r="AX53" s="52">
        <v>0</v>
      </c>
      <c r="AY53" s="52">
        <v>0</v>
      </c>
      <c r="AZ53" s="52">
        <v>0</v>
      </c>
      <c r="BA53" s="52">
        <v>0</v>
      </c>
      <c r="BB53" s="52">
        <v>0</v>
      </c>
      <c r="BC53" s="52">
        <v>0</v>
      </c>
      <c r="BD53" s="52">
        <v>0</v>
      </c>
      <c r="BE53" s="52">
        <v>0</v>
      </c>
      <c r="BF53" s="52">
        <v>0</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273228</v>
      </c>
      <c r="B54" s="52" t="s">
        <v>318</v>
      </c>
      <c r="C54" s="52" t="s">
        <v>494</v>
      </c>
      <c r="D54" s="52">
        <v>2</v>
      </c>
      <c r="E54" s="52">
        <v>19.774570000000001</v>
      </c>
      <c r="F54" s="52">
        <v>232.8296</v>
      </c>
      <c r="G54" s="52">
        <v>1</v>
      </c>
      <c r="H54" s="52">
        <v>0</v>
      </c>
      <c r="I54" s="52">
        <v>0</v>
      </c>
      <c r="J54" s="52">
        <v>0</v>
      </c>
      <c r="K54" s="52">
        <v>0</v>
      </c>
      <c r="L54" s="52">
        <v>0</v>
      </c>
      <c r="M54" s="52">
        <v>0</v>
      </c>
      <c r="N54" s="52">
        <v>1</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1</v>
      </c>
      <c r="AU54" s="52">
        <v>0</v>
      </c>
      <c r="AV54" s="52">
        <v>0</v>
      </c>
      <c r="AW54" s="52">
        <v>0</v>
      </c>
      <c r="AX54" s="52">
        <v>1</v>
      </c>
      <c r="AY54" s="52">
        <v>0</v>
      </c>
      <c r="AZ54" s="52">
        <v>0</v>
      </c>
      <c r="BA54" s="52">
        <v>0</v>
      </c>
      <c r="BB54" s="52">
        <v>0</v>
      </c>
      <c r="BC54" s="52">
        <v>0</v>
      </c>
      <c r="BD54" s="52">
        <v>0</v>
      </c>
      <c r="BE54" s="52">
        <v>0</v>
      </c>
      <c r="BF54" s="52">
        <v>0</v>
      </c>
      <c r="BG54" s="52">
        <v>0</v>
      </c>
      <c r="BH54" s="52">
        <v>2</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273660</v>
      </c>
      <c r="B55" s="52" t="s">
        <v>325</v>
      </c>
      <c r="C55" s="52" t="s">
        <v>494</v>
      </c>
      <c r="D55" s="52">
        <v>1</v>
      </c>
      <c r="E55" s="52">
        <v>6.319115</v>
      </c>
      <c r="F55" s="52">
        <v>74.40249</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1</v>
      </c>
      <c r="BA55" s="52">
        <v>0</v>
      </c>
      <c r="BB55" s="52">
        <v>0</v>
      </c>
      <c r="BC55" s="52">
        <v>0</v>
      </c>
      <c r="BD55" s="52">
        <v>0</v>
      </c>
      <c r="BE55" s="52">
        <v>1</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85" spans="1:75" x14ac:dyDescent="0.15">
      <c r="B85" s="52">
        <v>271004</v>
      </c>
      <c r="C85" t="s">
        <v>427</v>
      </c>
      <c r="D85">
        <f>IFERROR(VLOOKUP($B85,$A$8:$BW$70,D$88,FALSE),0)</f>
        <v>34</v>
      </c>
      <c r="E85">
        <f t="shared" ref="E85:BP85" si="0">IFERROR(VLOOKUP($B85,$A$8:$BW$70,E88,FALSE),0)</f>
        <v>1.25254</v>
      </c>
      <c r="F85">
        <f t="shared" si="0"/>
        <v>14.74765</v>
      </c>
      <c r="G85">
        <f t="shared" si="0"/>
        <v>0</v>
      </c>
      <c r="H85">
        <f t="shared" si="0"/>
        <v>5</v>
      </c>
      <c r="I85">
        <f t="shared" si="0"/>
        <v>2</v>
      </c>
      <c r="J85">
        <f t="shared" si="0"/>
        <v>6</v>
      </c>
      <c r="K85">
        <f t="shared" si="0"/>
        <v>7</v>
      </c>
      <c r="L85">
        <f t="shared" si="0"/>
        <v>5</v>
      </c>
      <c r="M85">
        <f t="shared" si="0"/>
        <v>9</v>
      </c>
      <c r="N85">
        <f t="shared" si="0"/>
        <v>0</v>
      </c>
      <c r="O85">
        <f t="shared" si="0"/>
        <v>0</v>
      </c>
      <c r="P85">
        <f t="shared" si="0"/>
        <v>18</v>
      </c>
      <c r="Q85">
        <f t="shared" si="0"/>
        <v>16</v>
      </c>
      <c r="R85">
        <f t="shared" si="0"/>
        <v>0</v>
      </c>
      <c r="S85">
        <f t="shared" si="0"/>
        <v>2</v>
      </c>
      <c r="T85">
        <f t="shared" si="0"/>
        <v>12</v>
      </c>
      <c r="U85">
        <f t="shared" si="0"/>
        <v>20</v>
      </c>
      <c r="V85">
        <f t="shared" si="0"/>
        <v>1</v>
      </c>
      <c r="W85">
        <f t="shared" si="0"/>
        <v>19</v>
      </c>
      <c r="X85">
        <f t="shared" si="0"/>
        <v>1</v>
      </c>
      <c r="Y85">
        <f t="shared" si="0"/>
        <v>0</v>
      </c>
      <c r="Z85">
        <f t="shared" si="0"/>
        <v>13</v>
      </c>
      <c r="AA85">
        <f t="shared" si="0"/>
        <v>5</v>
      </c>
      <c r="AB85">
        <f t="shared" si="0"/>
        <v>0</v>
      </c>
      <c r="AC85">
        <f t="shared" si="0"/>
        <v>18</v>
      </c>
      <c r="AD85">
        <f t="shared" si="0"/>
        <v>7</v>
      </c>
      <c r="AE85">
        <f t="shared" si="0"/>
        <v>0</v>
      </c>
      <c r="AF85">
        <f t="shared" si="0"/>
        <v>4</v>
      </c>
      <c r="AG85">
        <f t="shared" si="0"/>
        <v>0</v>
      </c>
      <c r="AH85">
        <f t="shared" si="0"/>
        <v>5</v>
      </c>
      <c r="AI85">
        <f t="shared" si="0"/>
        <v>0</v>
      </c>
      <c r="AJ85">
        <f t="shared" si="0"/>
        <v>19</v>
      </c>
      <c r="AK85">
        <f t="shared" si="0"/>
        <v>1</v>
      </c>
      <c r="AL85">
        <f t="shared" si="0"/>
        <v>1</v>
      </c>
      <c r="AM85">
        <f t="shared" si="0"/>
        <v>7</v>
      </c>
      <c r="AN85">
        <f t="shared" si="0"/>
        <v>0</v>
      </c>
      <c r="AO85">
        <f t="shared" si="0"/>
        <v>6</v>
      </c>
      <c r="AP85">
        <f t="shared" si="0"/>
        <v>0</v>
      </c>
      <c r="AQ85">
        <f t="shared" si="0"/>
        <v>5</v>
      </c>
      <c r="AR85">
        <f t="shared" si="0"/>
        <v>0</v>
      </c>
      <c r="AS85">
        <f t="shared" si="0"/>
        <v>2</v>
      </c>
      <c r="AT85">
        <f t="shared" si="0"/>
        <v>4</v>
      </c>
      <c r="AU85">
        <f t="shared" si="0"/>
        <v>3</v>
      </c>
      <c r="AV85">
        <f t="shared" si="0"/>
        <v>2</v>
      </c>
      <c r="AW85">
        <f t="shared" si="0"/>
        <v>2</v>
      </c>
      <c r="AX85">
        <f t="shared" si="0"/>
        <v>3</v>
      </c>
      <c r="AY85">
        <f t="shared" si="0"/>
        <v>1</v>
      </c>
      <c r="AZ85">
        <f t="shared" si="0"/>
        <v>0</v>
      </c>
      <c r="BA85">
        <f t="shared" si="0"/>
        <v>1</v>
      </c>
      <c r="BB85">
        <f t="shared" si="0"/>
        <v>1</v>
      </c>
      <c r="BC85">
        <f t="shared" si="0"/>
        <v>10</v>
      </c>
      <c r="BD85">
        <f t="shared" si="0"/>
        <v>7</v>
      </c>
      <c r="BE85">
        <f t="shared" si="0"/>
        <v>6</v>
      </c>
      <c r="BF85">
        <f t="shared" si="0"/>
        <v>8</v>
      </c>
      <c r="BG85">
        <f t="shared" si="0"/>
        <v>3</v>
      </c>
      <c r="BH85">
        <f t="shared" si="0"/>
        <v>3</v>
      </c>
      <c r="BI85">
        <f t="shared" si="0"/>
        <v>3</v>
      </c>
      <c r="BJ85">
        <f t="shared" si="0"/>
        <v>3</v>
      </c>
      <c r="BK85">
        <f t="shared" si="0"/>
        <v>1</v>
      </c>
      <c r="BL85">
        <f t="shared" si="0"/>
        <v>4</v>
      </c>
      <c r="BM85">
        <f t="shared" si="0"/>
        <v>30</v>
      </c>
      <c r="BN85">
        <f t="shared" si="0"/>
        <v>9</v>
      </c>
      <c r="BO85">
        <f t="shared" si="0"/>
        <v>6</v>
      </c>
      <c r="BP85">
        <f t="shared" si="0"/>
        <v>5</v>
      </c>
      <c r="BQ85">
        <f t="shared" ref="BQ85:BW85" si="1">IFERROR(VLOOKUP($B85,$A$8:$BW$70,BQ88,FALSE),0)</f>
        <v>0</v>
      </c>
      <c r="BR85">
        <f t="shared" si="1"/>
        <v>0</v>
      </c>
      <c r="BS85">
        <f t="shared" si="1"/>
        <v>0</v>
      </c>
      <c r="BT85">
        <f t="shared" si="1"/>
        <v>8</v>
      </c>
      <c r="BU85">
        <f t="shared" si="1"/>
        <v>24</v>
      </c>
      <c r="BV85">
        <f t="shared" si="1"/>
        <v>2</v>
      </c>
      <c r="BW85">
        <f t="shared" si="1"/>
        <v>0</v>
      </c>
    </row>
    <row r="86" spans="1:75" x14ac:dyDescent="0.15">
      <c r="B86" s="52">
        <v>271403</v>
      </c>
      <c r="C86" t="s">
        <v>428</v>
      </c>
      <c r="D86">
        <f>IFERROR(VLOOKUP($B86,$A$8:$BW$70,D$88,FALSE),0)</f>
        <v>10</v>
      </c>
      <c r="E86">
        <f t="shared" ref="E86:BP86" si="2">IFERROR(VLOOKUP($B86,$A$8:$BW$70,E$88,FALSE),0)</f>
        <v>1.193641</v>
      </c>
      <c r="F86">
        <f t="shared" si="2"/>
        <v>14.05416</v>
      </c>
      <c r="G86">
        <f t="shared" si="2"/>
        <v>0</v>
      </c>
      <c r="H86">
        <f t="shared" si="2"/>
        <v>3</v>
      </c>
      <c r="I86">
        <f t="shared" si="2"/>
        <v>1</v>
      </c>
      <c r="J86">
        <f t="shared" si="2"/>
        <v>1</v>
      </c>
      <c r="K86">
        <f t="shared" si="2"/>
        <v>1</v>
      </c>
      <c r="L86">
        <f t="shared" si="2"/>
        <v>0</v>
      </c>
      <c r="M86">
        <f t="shared" si="2"/>
        <v>3</v>
      </c>
      <c r="N86">
        <f t="shared" si="2"/>
        <v>1</v>
      </c>
      <c r="O86">
        <f t="shared" si="2"/>
        <v>0</v>
      </c>
      <c r="P86">
        <f t="shared" si="2"/>
        <v>7</v>
      </c>
      <c r="Q86">
        <f t="shared" si="2"/>
        <v>3</v>
      </c>
      <c r="R86">
        <f t="shared" si="2"/>
        <v>0</v>
      </c>
      <c r="S86">
        <f t="shared" si="2"/>
        <v>0</v>
      </c>
      <c r="T86">
        <f t="shared" si="2"/>
        <v>4</v>
      </c>
      <c r="U86">
        <f t="shared" si="2"/>
        <v>6</v>
      </c>
      <c r="V86">
        <f t="shared" si="2"/>
        <v>0</v>
      </c>
      <c r="W86">
        <f t="shared" si="2"/>
        <v>6</v>
      </c>
      <c r="X86">
        <f t="shared" si="2"/>
        <v>0</v>
      </c>
      <c r="Y86">
        <f t="shared" si="2"/>
        <v>0</v>
      </c>
      <c r="Z86">
        <f t="shared" si="2"/>
        <v>6</v>
      </c>
      <c r="AA86">
        <f t="shared" si="2"/>
        <v>0</v>
      </c>
      <c r="AB86">
        <f t="shared" si="2"/>
        <v>0</v>
      </c>
      <c r="AC86">
        <f t="shared" si="2"/>
        <v>6</v>
      </c>
      <c r="AD86">
        <f t="shared" si="2"/>
        <v>3</v>
      </c>
      <c r="AE86">
        <f t="shared" si="2"/>
        <v>0</v>
      </c>
      <c r="AF86">
        <f t="shared" si="2"/>
        <v>0</v>
      </c>
      <c r="AG86">
        <f t="shared" si="2"/>
        <v>0</v>
      </c>
      <c r="AH86">
        <f t="shared" si="2"/>
        <v>1</v>
      </c>
      <c r="AI86">
        <f t="shared" si="2"/>
        <v>0</v>
      </c>
      <c r="AJ86">
        <f t="shared" si="2"/>
        <v>5</v>
      </c>
      <c r="AK86">
        <f t="shared" si="2"/>
        <v>0</v>
      </c>
      <c r="AL86">
        <f t="shared" si="2"/>
        <v>1</v>
      </c>
      <c r="AM86">
        <f t="shared" si="2"/>
        <v>3</v>
      </c>
      <c r="AN86">
        <f t="shared" si="2"/>
        <v>0</v>
      </c>
      <c r="AO86">
        <f t="shared" si="2"/>
        <v>1</v>
      </c>
      <c r="AP86">
        <f t="shared" si="2"/>
        <v>0</v>
      </c>
      <c r="AQ86">
        <f t="shared" si="2"/>
        <v>2</v>
      </c>
      <c r="AR86">
        <f t="shared" si="2"/>
        <v>2</v>
      </c>
      <c r="AS86">
        <f t="shared" si="2"/>
        <v>1</v>
      </c>
      <c r="AT86">
        <f t="shared" si="2"/>
        <v>0</v>
      </c>
      <c r="AU86">
        <f t="shared" si="2"/>
        <v>0</v>
      </c>
      <c r="AV86">
        <f t="shared" si="2"/>
        <v>0</v>
      </c>
      <c r="AW86">
        <f t="shared" si="2"/>
        <v>1</v>
      </c>
      <c r="AX86">
        <f t="shared" si="2"/>
        <v>1</v>
      </c>
      <c r="AY86">
        <f t="shared" si="2"/>
        <v>1</v>
      </c>
      <c r="AZ86">
        <f t="shared" si="2"/>
        <v>0</v>
      </c>
      <c r="BA86">
        <f t="shared" si="2"/>
        <v>1</v>
      </c>
      <c r="BB86">
        <f t="shared" si="2"/>
        <v>0</v>
      </c>
      <c r="BC86">
        <f t="shared" si="2"/>
        <v>1</v>
      </c>
      <c r="BD86">
        <f t="shared" si="2"/>
        <v>1</v>
      </c>
      <c r="BE86">
        <f t="shared" si="2"/>
        <v>3</v>
      </c>
      <c r="BF86">
        <f t="shared" si="2"/>
        <v>0</v>
      </c>
      <c r="BG86">
        <f t="shared" si="2"/>
        <v>1</v>
      </c>
      <c r="BH86">
        <f t="shared" si="2"/>
        <v>1</v>
      </c>
      <c r="BI86">
        <f t="shared" si="2"/>
        <v>1</v>
      </c>
      <c r="BJ86">
        <f t="shared" si="2"/>
        <v>2</v>
      </c>
      <c r="BK86">
        <f t="shared" si="2"/>
        <v>1</v>
      </c>
      <c r="BL86">
        <f t="shared" si="2"/>
        <v>2</v>
      </c>
      <c r="BM86">
        <f t="shared" si="2"/>
        <v>8</v>
      </c>
      <c r="BN86">
        <f t="shared" si="2"/>
        <v>2</v>
      </c>
      <c r="BO86">
        <f t="shared" si="2"/>
        <v>2</v>
      </c>
      <c r="BP86">
        <f t="shared" si="2"/>
        <v>0</v>
      </c>
      <c r="BQ86">
        <f t="shared" ref="BQ86:BW86" si="3">IFERROR(VLOOKUP($B86,$A$8:$BW$70,BQ$88,FALSE),0)</f>
        <v>0</v>
      </c>
      <c r="BR86">
        <f t="shared" si="3"/>
        <v>0</v>
      </c>
      <c r="BS86">
        <f t="shared" si="3"/>
        <v>1</v>
      </c>
      <c r="BT86">
        <f t="shared" si="3"/>
        <v>3</v>
      </c>
      <c r="BU86">
        <f t="shared" si="3"/>
        <v>4</v>
      </c>
      <c r="BV86">
        <f t="shared" si="3"/>
        <v>3</v>
      </c>
      <c r="BW86">
        <f t="shared" si="3"/>
        <v>0</v>
      </c>
    </row>
    <row r="87" spans="1:75" x14ac:dyDescent="0.15">
      <c r="C87" t="s">
        <v>429</v>
      </c>
      <c r="D87">
        <f>SUM(D8:D83)</f>
        <v>136</v>
      </c>
      <c r="G87">
        <f t="shared" ref="G87:BR87" si="4">SUM(G8:G83)</f>
        <v>4</v>
      </c>
      <c r="H87">
        <f t="shared" si="4"/>
        <v>19</v>
      </c>
      <c r="I87">
        <f t="shared" si="4"/>
        <v>8</v>
      </c>
      <c r="J87">
        <f t="shared" si="4"/>
        <v>24</v>
      </c>
      <c r="K87">
        <f t="shared" si="4"/>
        <v>27</v>
      </c>
      <c r="L87">
        <f t="shared" si="4"/>
        <v>14</v>
      </c>
      <c r="M87">
        <f t="shared" si="4"/>
        <v>32</v>
      </c>
      <c r="N87">
        <f t="shared" si="4"/>
        <v>8</v>
      </c>
      <c r="O87">
        <f t="shared" si="4"/>
        <v>0</v>
      </c>
      <c r="P87">
        <f t="shared" si="4"/>
        <v>82</v>
      </c>
      <c r="Q87">
        <f t="shared" si="4"/>
        <v>54</v>
      </c>
      <c r="R87">
        <f t="shared" si="4"/>
        <v>0</v>
      </c>
      <c r="S87">
        <f t="shared" si="4"/>
        <v>3</v>
      </c>
      <c r="T87">
        <f t="shared" si="4"/>
        <v>26</v>
      </c>
      <c r="U87">
        <f t="shared" si="4"/>
        <v>45</v>
      </c>
      <c r="V87">
        <f t="shared" si="4"/>
        <v>3</v>
      </c>
      <c r="W87">
        <f t="shared" si="4"/>
        <v>42</v>
      </c>
      <c r="X87">
        <f t="shared" si="4"/>
        <v>3</v>
      </c>
      <c r="Y87">
        <f t="shared" si="4"/>
        <v>2</v>
      </c>
      <c r="Z87">
        <f t="shared" si="4"/>
        <v>29</v>
      </c>
      <c r="AA87">
        <f t="shared" si="4"/>
        <v>8</v>
      </c>
      <c r="AB87">
        <f t="shared" si="4"/>
        <v>0</v>
      </c>
      <c r="AC87">
        <f t="shared" si="4"/>
        <v>41</v>
      </c>
      <c r="AD87">
        <f t="shared" si="4"/>
        <v>13</v>
      </c>
      <c r="AE87">
        <f t="shared" si="4"/>
        <v>1</v>
      </c>
      <c r="AF87">
        <f t="shared" si="4"/>
        <v>6</v>
      </c>
      <c r="AG87">
        <f t="shared" si="4"/>
        <v>0</v>
      </c>
      <c r="AH87">
        <f t="shared" si="4"/>
        <v>13</v>
      </c>
      <c r="AI87">
        <f t="shared" si="4"/>
        <v>0</v>
      </c>
      <c r="AJ87">
        <f t="shared" si="4"/>
        <v>44</v>
      </c>
      <c r="AK87">
        <f t="shared" si="4"/>
        <v>2</v>
      </c>
      <c r="AL87">
        <f t="shared" si="4"/>
        <v>4</v>
      </c>
      <c r="AM87">
        <f t="shared" si="4"/>
        <v>13</v>
      </c>
      <c r="AN87">
        <f t="shared" si="4"/>
        <v>0</v>
      </c>
      <c r="AO87">
        <f t="shared" si="4"/>
        <v>11</v>
      </c>
      <c r="AP87">
        <f t="shared" si="4"/>
        <v>0</v>
      </c>
      <c r="AQ87">
        <f t="shared" si="4"/>
        <v>16</v>
      </c>
      <c r="AR87">
        <f t="shared" si="4"/>
        <v>8</v>
      </c>
      <c r="AS87">
        <f t="shared" si="4"/>
        <v>13</v>
      </c>
      <c r="AT87">
        <f t="shared" si="4"/>
        <v>12</v>
      </c>
      <c r="AU87">
        <f t="shared" si="4"/>
        <v>10</v>
      </c>
      <c r="AV87">
        <f t="shared" si="4"/>
        <v>8</v>
      </c>
      <c r="AW87">
        <f t="shared" si="4"/>
        <v>8</v>
      </c>
      <c r="AX87">
        <f t="shared" si="4"/>
        <v>12</v>
      </c>
      <c r="AY87">
        <f t="shared" si="4"/>
        <v>8</v>
      </c>
      <c r="AZ87">
        <f t="shared" si="4"/>
        <v>2</v>
      </c>
      <c r="BA87">
        <f t="shared" si="4"/>
        <v>7</v>
      </c>
      <c r="BB87">
        <f t="shared" si="4"/>
        <v>2</v>
      </c>
      <c r="BC87">
        <f t="shared" si="4"/>
        <v>30</v>
      </c>
      <c r="BD87">
        <f t="shared" si="4"/>
        <v>20</v>
      </c>
      <c r="BE87">
        <f t="shared" si="4"/>
        <v>25</v>
      </c>
      <c r="BF87">
        <f t="shared" si="4"/>
        <v>23</v>
      </c>
      <c r="BG87">
        <f t="shared" si="4"/>
        <v>15</v>
      </c>
      <c r="BH87">
        <f t="shared" si="4"/>
        <v>14</v>
      </c>
      <c r="BI87">
        <f t="shared" si="4"/>
        <v>15</v>
      </c>
      <c r="BJ87">
        <f t="shared" si="4"/>
        <v>20</v>
      </c>
      <c r="BK87">
        <f t="shared" si="4"/>
        <v>4</v>
      </c>
      <c r="BL87">
        <f t="shared" si="4"/>
        <v>12</v>
      </c>
      <c r="BM87">
        <f t="shared" si="4"/>
        <v>62</v>
      </c>
      <c r="BN87">
        <f t="shared" si="4"/>
        <v>19</v>
      </c>
      <c r="BO87">
        <f t="shared" si="4"/>
        <v>14</v>
      </c>
      <c r="BP87">
        <f t="shared" si="4"/>
        <v>7</v>
      </c>
      <c r="BQ87">
        <f t="shared" si="4"/>
        <v>2</v>
      </c>
      <c r="BR87">
        <f t="shared" si="4"/>
        <v>0</v>
      </c>
      <c r="BS87">
        <f t="shared" ref="BS87:BW87" si="5">SUM(BS8:BS83)</f>
        <v>1</v>
      </c>
      <c r="BT87">
        <f t="shared" si="5"/>
        <v>18</v>
      </c>
      <c r="BU87">
        <f t="shared" si="5"/>
        <v>42</v>
      </c>
      <c r="BV87">
        <f t="shared" si="5"/>
        <v>14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92</v>
      </c>
      <c r="E90">
        <v>1.039666</v>
      </c>
      <c r="F90">
        <v>12.24123</v>
      </c>
      <c r="G90">
        <v>4</v>
      </c>
      <c r="H90">
        <v>11</v>
      </c>
      <c r="I90">
        <v>5</v>
      </c>
      <c r="J90">
        <v>17</v>
      </c>
      <c r="K90">
        <v>19</v>
      </c>
      <c r="L90">
        <v>9</v>
      </c>
      <c r="M90">
        <v>20</v>
      </c>
      <c r="N90">
        <v>7</v>
      </c>
      <c r="O90">
        <v>0</v>
      </c>
      <c r="P90">
        <v>57</v>
      </c>
      <c r="Q90">
        <v>35</v>
      </c>
      <c r="R90">
        <v>0</v>
      </c>
      <c r="S90">
        <v>3</v>
      </c>
      <c r="T90">
        <v>30</v>
      </c>
      <c r="U90">
        <v>59</v>
      </c>
      <c r="V90">
        <v>6</v>
      </c>
      <c r="W90">
        <v>53</v>
      </c>
      <c r="X90">
        <v>5</v>
      </c>
      <c r="Y90">
        <v>2</v>
      </c>
      <c r="Z90">
        <v>36</v>
      </c>
      <c r="AA90">
        <v>10</v>
      </c>
      <c r="AB90">
        <v>0</v>
      </c>
      <c r="AC90">
        <v>54</v>
      </c>
      <c r="AD90">
        <v>15</v>
      </c>
      <c r="AE90">
        <v>1</v>
      </c>
      <c r="AF90">
        <v>7</v>
      </c>
      <c r="AG90">
        <v>0</v>
      </c>
      <c r="AH90">
        <v>15</v>
      </c>
      <c r="AI90">
        <v>0</v>
      </c>
      <c r="AJ90">
        <v>58</v>
      </c>
      <c r="AK90">
        <v>2</v>
      </c>
      <c r="AL90">
        <v>4</v>
      </c>
      <c r="AM90">
        <v>15</v>
      </c>
      <c r="AN90">
        <v>0</v>
      </c>
      <c r="AO90">
        <v>13</v>
      </c>
      <c r="AP90">
        <v>0</v>
      </c>
      <c r="AQ90">
        <v>9</v>
      </c>
      <c r="AR90">
        <v>6</v>
      </c>
      <c r="AS90">
        <v>10</v>
      </c>
      <c r="AT90">
        <v>8</v>
      </c>
      <c r="AU90">
        <v>7</v>
      </c>
      <c r="AV90">
        <v>6</v>
      </c>
      <c r="AW90">
        <v>5</v>
      </c>
      <c r="AX90">
        <v>8</v>
      </c>
      <c r="AY90">
        <v>6</v>
      </c>
      <c r="AZ90">
        <v>2</v>
      </c>
      <c r="BA90">
        <v>5</v>
      </c>
      <c r="BB90">
        <v>1</v>
      </c>
      <c r="BC90">
        <v>19</v>
      </c>
      <c r="BD90">
        <v>12</v>
      </c>
      <c r="BE90">
        <v>16</v>
      </c>
      <c r="BF90">
        <v>15</v>
      </c>
      <c r="BG90">
        <v>11</v>
      </c>
      <c r="BH90">
        <v>10</v>
      </c>
      <c r="BI90">
        <v>11</v>
      </c>
      <c r="BJ90">
        <v>15</v>
      </c>
      <c r="BK90">
        <v>2</v>
      </c>
      <c r="BL90">
        <v>14</v>
      </c>
      <c r="BM90">
        <v>76</v>
      </c>
      <c r="BN90">
        <v>22</v>
      </c>
      <c r="BO90">
        <v>15</v>
      </c>
      <c r="BP90">
        <v>8</v>
      </c>
      <c r="BQ90">
        <v>3</v>
      </c>
      <c r="BR90">
        <v>1</v>
      </c>
      <c r="BS90">
        <v>1</v>
      </c>
      <c r="BT90">
        <v>19</v>
      </c>
      <c r="BU90">
        <v>58</v>
      </c>
      <c r="BV90">
        <v>15</v>
      </c>
    </row>
    <row r="91" spans="1:75" x14ac:dyDescent="0.15">
      <c r="B91" t="s">
        <v>504</v>
      </c>
    </row>
    <row r="92" spans="1:75" x14ac:dyDescent="0.15">
      <c r="D92">
        <f>D87-D85-D86</f>
        <v>92</v>
      </c>
    </row>
    <row r="100" spans="1:6" s="147" customFormat="1" x14ac:dyDescent="0.15"/>
    <row r="101" spans="1:6" x14ac:dyDescent="0.15">
      <c r="A101" s="52">
        <v>271004</v>
      </c>
      <c r="B101" s="52" t="s">
        <v>172</v>
      </c>
      <c r="C101" s="52" t="s">
        <v>494</v>
      </c>
      <c r="D101" s="52">
        <v>28</v>
      </c>
      <c r="E101" s="52">
        <v>1.0361039999999999</v>
      </c>
      <c r="F101" s="52">
        <v>12.19929</v>
      </c>
    </row>
    <row r="102" spans="1:6" x14ac:dyDescent="0.15">
      <c r="A102" s="52">
        <v>271021</v>
      </c>
      <c r="B102" s="52" t="s">
        <v>494</v>
      </c>
      <c r="C102" s="52" t="s">
        <v>389</v>
      </c>
      <c r="D102" s="52">
        <v>2</v>
      </c>
      <c r="E102" s="52">
        <v>1.9128689999999999</v>
      </c>
      <c r="F102" s="52">
        <v>22.522490000000001</v>
      </c>
    </row>
    <row r="103" spans="1:6" x14ac:dyDescent="0.15">
      <c r="A103" s="52">
        <v>271080</v>
      </c>
      <c r="B103" s="52" t="s">
        <v>494</v>
      </c>
      <c r="C103" s="52" t="s">
        <v>175</v>
      </c>
      <c r="D103" s="52">
        <v>1</v>
      </c>
      <c r="E103" s="52">
        <v>1.503714</v>
      </c>
      <c r="F103" s="52">
        <v>17.705020000000001</v>
      </c>
    </row>
    <row r="104" spans="1:6" x14ac:dyDescent="0.15">
      <c r="A104" s="52">
        <v>271098</v>
      </c>
      <c r="B104" s="52" t="s">
        <v>494</v>
      </c>
      <c r="C104" s="52" t="s">
        <v>391</v>
      </c>
      <c r="D104" s="52">
        <v>2</v>
      </c>
      <c r="E104" s="52">
        <v>2.6386620000000001</v>
      </c>
      <c r="F104" s="52">
        <v>31.068110000000001</v>
      </c>
    </row>
    <row r="105" spans="1:6" x14ac:dyDescent="0.15">
      <c r="A105" s="52">
        <v>271161</v>
      </c>
      <c r="B105" s="52" t="s">
        <v>494</v>
      </c>
      <c r="C105" s="52" t="s">
        <v>178</v>
      </c>
      <c r="D105" s="52">
        <v>1</v>
      </c>
      <c r="E105" s="52">
        <v>0.78424609999999995</v>
      </c>
      <c r="F105" s="52">
        <v>9.2338649999999998</v>
      </c>
    </row>
    <row r="106" spans="1:6" x14ac:dyDescent="0.15">
      <c r="A106" s="52">
        <v>271179</v>
      </c>
      <c r="B106" s="52" t="s">
        <v>494</v>
      </c>
      <c r="C106" s="52" t="s">
        <v>179</v>
      </c>
      <c r="D106" s="52">
        <v>4</v>
      </c>
      <c r="E106" s="52">
        <v>4.4176440000000001</v>
      </c>
      <c r="F106" s="52">
        <v>52.014189999999999</v>
      </c>
    </row>
    <row r="107" spans="1:6" x14ac:dyDescent="0.15">
      <c r="A107" s="52">
        <v>271187</v>
      </c>
      <c r="B107" s="52" t="s">
        <v>494</v>
      </c>
      <c r="C107" s="52" t="s">
        <v>180</v>
      </c>
      <c r="D107" s="52">
        <v>2</v>
      </c>
      <c r="E107" s="52">
        <v>1.182075</v>
      </c>
      <c r="F107" s="52">
        <v>13.91798</v>
      </c>
    </row>
    <row r="108" spans="1:6" x14ac:dyDescent="0.15">
      <c r="A108" s="52">
        <v>271209</v>
      </c>
      <c r="B108" s="52" t="s">
        <v>494</v>
      </c>
      <c r="C108" s="52" t="s">
        <v>181</v>
      </c>
      <c r="D108" s="52">
        <v>2</v>
      </c>
      <c r="E108" s="52">
        <v>1.306233</v>
      </c>
      <c r="F108" s="52">
        <v>15.37984</v>
      </c>
    </row>
    <row r="109" spans="1:6" x14ac:dyDescent="0.15">
      <c r="A109" s="52">
        <v>271217</v>
      </c>
      <c r="B109" s="52" t="s">
        <v>494</v>
      </c>
      <c r="C109" s="52" t="s">
        <v>390</v>
      </c>
      <c r="D109" s="52">
        <v>2</v>
      </c>
      <c r="E109" s="52">
        <v>1.53007</v>
      </c>
      <c r="F109" s="52">
        <v>18.015339999999998</v>
      </c>
    </row>
    <row r="110" spans="1:6" x14ac:dyDescent="0.15">
      <c r="A110" s="52">
        <v>271233</v>
      </c>
      <c r="B110" s="52" t="s">
        <v>494</v>
      </c>
      <c r="C110" s="52" t="s">
        <v>183</v>
      </c>
      <c r="D110" s="52">
        <v>1</v>
      </c>
      <c r="E110" s="52">
        <v>0.56773989999999996</v>
      </c>
      <c r="F110" s="52">
        <v>6.6846800000000002</v>
      </c>
    </row>
    <row r="111" spans="1:6" x14ac:dyDescent="0.15">
      <c r="A111" s="52">
        <v>271250</v>
      </c>
      <c r="B111" s="52" t="s">
        <v>494</v>
      </c>
      <c r="C111" s="52" t="s">
        <v>184</v>
      </c>
      <c r="D111" s="52">
        <v>1</v>
      </c>
      <c r="E111" s="52">
        <v>0.81475030000000004</v>
      </c>
      <c r="F111" s="52">
        <v>9.5930269999999993</v>
      </c>
    </row>
    <row r="112" spans="1:6" x14ac:dyDescent="0.15">
      <c r="A112" s="52">
        <v>271268</v>
      </c>
      <c r="B112" s="52" t="s">
        <v>494</v>
      </c>
      <c r="C112" s="52" t="s">
        <v>185</v>
      </c>
      <c r="D112" s="52">
        <v>3</v>
      </c>
      <c r="E112" s="52">
        <v>1.5163</v>
      </c>
      <c r="F112" s="52">
        <v>17.853210000000001</v>
      </c>
    </row>
    <row r="113" spans="1:6" x14ac:dyDescent="0.15">
      <c r="A113" s="52">
        <v>271276</v>
      </c>
      <c r="B113" s="52" t="s">
        <v>494</v>
      </c>
      <c r="C113" s="52" t="s">
        <v>186</v>
      </c>
      <c r="D113" s="52">
        <v>4</v>
      </c>
      <c r="E113" s="52">
        <v>3.2412809999999999</v>
      </c>
      <c r="F113" s="52">
        <v>38.163469999999997</v>
      </c>
    </row>
    <row r="114" spans="1:6" x14ac:dyDescent="0.15">
      <c r="A114" s="52">
        <v>271284</v>
      </c>
      <c r="B114" s="52" t="s">
        <v>494</v>
      </c>
      <c r="C114" s="52" t="s">
        <v>187</v>
      </c>
      <c r="D114" s="52">
        <v>3</v>
      </c>
      <c r="E114" s="52">
        <v>3.0577920000000001</v>
      </c>
      <c r="F114" s="52">
        <v>36.003039999999999</v>
      </c>
    </row>
    <row r="115" spans="1:6" x14ac:dyDescent="0.15">
      <c r="A115" s="52">
        <v>271403</v>
      </c>
      <c r="B115" s="52" t="s">
        <v>188</v>
      </c>
      <c r="C115" s="52" t="s">
        <v>494</v>
      </c>
      <c r="D115" s="52">
        <v>14</v>
      </c>
      <c r="E115" s="52">
        <v>1.6654329999999999</v>
      </c>
      <c r="F115" s="52">
        <v>19.60913</v>
      </c>
    </row>
    <row r="116" spans="1:6" x14ac:dyDescent="0.15">
      <c r="A116" s="52">
        <v>271411</v>
      </c>
      <c r="B116" s="52" t="s">
        <v>494</v>
      </c>
      <c r="C116" s="52" t="s">
        <v>189</v>
      </c>
      <c r="D116" s="52">
        <v>3</v>
      </c>
      <c r="E116" s="52">
        <v>2.048956</v>
      </c>
      <c r="F116" s="52">
        <v>24.12481</v>
      </c>
    </row>
    <row r="117" spans="1:6" x14ac:dyDescent="0.15">
      <c r="A117" s="52">
        <v>271420</v>
      </c>
      <c r="B117" s="52" t="s">
        <v>494</v>
      </c>
      <c r="C117" s="52" t="s">
        <v>190</v>
      </c>
      <c r="D117" s="52">
        <v>1</v>
      </c>
      <c r="E117" s="52">
        <v>0.80379389999999995</v>
      </c>
      <c r="F117" s="52">
        <v>9.4640249999999995</v>
      </c>
    </row>
    <row r="118" spans="1:6" x14ac:dyDescent="0.15">
      <c r="A118" s="52">
        <v>271438</v>
      </c>
      <c r="B118" s="52" t="s">
        <v>494</v>
      </c>
      <c r="C118" s="52" t="s">
        <v>191</v>
      </c>
      <c r="D118" s="52">
        <v>2</v>
      </c>
      <c r="E118" s="52">
        <v>2.3038820000000002</v>
      </c>
      <c r="F118" s="52">
        <v>27.126349999999999</v>
      </c>
    </row>
    <row r="119" spans="1:6" x14ac:dyDescent="0.15">
      <c r="A119" s="52">
        <v>271446</v>
      </c>
      <c r="B119" s="52" t="s">
        <v>494</v>
      </c>
      <c r="C119" s="52" t="s">
        <v>192</v>
      </c>
      <c r="D119" s="52">
        <v>3</v>
      </c>
      <c r="E119" s="52">
        <v>2.1585369999999999</v>
      </c>
      <c r="F119" s="52">
        <v>25.415040000000001</v>
      </c>
    </row>
    <row r="120" spans="1:6" x14ac:dyDescent="0.15">
      <c r="A120" s="52">
        <v>271462</v>
      </c>
      <c r="B120" s="52" t="s">
        <v>494</v>
      </c>
      <c r="C120" s="52" t="s">
        <v>193</v>
      </c>
      <c r="D120" s="52">
        <v>5</v>
      </c>
      <c r="E120" s="52">
        <v>3.1462370000000002</v>
      </c>
      <c r="F120" s="52">
        <v>37.044400000000003</v>
      </c>
    </row>
    <row r="121" spans="1:6" x14ac:dyDescent="0.15">
      <c r="A121" s="52">
        <v>272027</v>
      </c>
      <c r="B121" s="52" t="s">
        <v>273</v>
      </c>
      <c r="C121" s="52" t="s">
        <v>494</v>
      </c>
      <c r="D121" s="52">
        <v>5</v>
      </c>
      <c r="E121" s="52">
        <v>2.5397340000000002</v>
      </c>
      <c r="F121" s="52">
        <v>29.903320000000001</v>
      </c>
    </row>
    <row r="122" spans="1:6" x14ac:dyDescent="0.15">
      <c r="A122" s="52">
        <v>272035</v>
      </c>
      <c r="B122" s="52" t="s">
        <v>194</v>
      </c>
      <c r="C122" s="52" t="s">
        <v>494</v>
      </c>
      <c r="D122" s="52">
        <v>3</v>
      </c>
      <c r="E122" s="52">
        <v>0.73896360000000005</v>
      </c>
      <c r="F122" s="52">
        <v>8.7007010000000005</v>
      </c>
    </row>
    <row r="123" spans="1:6" x14ac:dyDescent="0.15">
      <c r="A123" s="52">
        <v>272051</v>
      </c>
      <c r="B123" s="52" t="s">
        <v>196</v>
      </c>
      <c r="C123" s="52" t="s">
        <v>494</v>
      </c>
      <c r="D123" s="52">
        <v>7</v>
      </c>
      <c r="E123" s="52">
        <v>1.888916</v>
      </c>
      <c r="F123" s="52">
        <v>22.240459999999999</v>
      </c>
    </row>
    <row r="124" spans="1:6" x14ac:dyDescent="0.15">
      <c r="A124" s="52">
        <v>272094</v>
      </c>
      <c r="B124" s="52" t="s">
        <v>199</v>
      </c>
      <c r="C124" s="52" t="s">
        <v>494</v>
      </c>
      <c r="D124" s="52">
        <v>1</v>
      </c>
      <c r="E124" s="52">
        <v>0.69395289999999998</v>
      </c>
      <c r="F124" s="52">
        <v>8.1707359999999998</v>
      </c>
    </row>
    <row r="125" spans="1:6" x14ac:dyDescent="0.15">
      <c r="A125" s="52">
        <v>272108</v>
      </c>
      <c r="B125" s="52" t="s">
        <v>200</v>
      </c>
      <c r="C125" s="52" t="s">
        <v>494</v>
      </c>
      <c r="D125" s="52">
        <v>2</v>
      </c>
      <c r="E125" s="52">
        <v>0.49506299999999998</v>
      </c>
      <c r="F125" s="52">
        <v>5.8289669999999996</v>
      </c>
    </row>
    <row r="126" spans="1:6" x14ac:dyDescent="0.15">
      <c r="A126" s="52">
        <v>272116</v>
      </c>
      <c r="B126" s="52" t="s">
        <v>201</v>
      </c>
      <c r="C126" s="52" t="s">
        <v>494</v>
      </c>
      <c r="D126" s="52">
        <v>2</v>
      </c>
      <c r="E126" s="52">
        <v>0.71003819999999995</v>
      </c>
      <c r="F126" s="52">
        <v>8.3601270000000003</v>
      </c>
    </row>
    <row r="127" spans="1:6" x14ac:dyDescent="0.15">
      <c r="A127" s="52">
        <v>272124</v>
      </c>
      <c r="B127" s="52" t="s">
        <v>202</v>
      </c>
      <c r="C127" s="52" t="s">
        <v>494</v>
      </c>
      <c r="D127" s="52">
        <v>4</v>
      </c>
      <c r="E127" s="52">
        <v>1.494534</v>
      </c>
      <c r="F127" s="52">
        <v>17.59693</v>
      </c>
    </row>
    <row r="128" spans="1:6" x14ac:dyDescent="0.15">
      <c r="A128" s="52">
        <v>272132</v>
      </c>
      <c r="B128" s="52" t="s">
        <v>203</v>
      </c>
      <c r="C128" s="52" t="s">
        <v>494</v>
      </c>
      <c r="D128" s="52">
        <v>1</v>
      </c>
      <c r="E128" s="52">
        <v>0.9926642</v>
      </c>
      <c r="F128" s="52">
        <v>11.68782</v>
      </c>
    </row>
    <row r="129" spans="1:6" x14ac:dyDescent="0.15">
      <c r="A129" s="52">
        <v>272159</v>
      </c>
      <c r="B129" s="52" t="s">
        <v>204</v>
      </c>
      <c r="C129" s="52" t="s">
        <v>494</v>
      </c>
      <c r="D129" s="52">
        <v>2</v>
      </c>
      <c r="E129" s="52">
        <v>0.84851829999999995</v>
      </c>
      <c r="F129" s="52">
        <v>9.9906179999999996</v>
      </c>
    </row>
    <row r="130" spans="1:6" x14ac:dyDescent="0.15">
      <c r="A130" s="52">
        <v>272167</v>
      </c>
      <c r="B130" s="52" t="s">
        <v>205</v>
      </c>
      <c r="C130" s="52" t="s">
        <v>494</v>
      </c>
      <c r="D130" s="52">
        <v>2</v>
      </c>
      <c r="E130" s="52">
        <v>1.8642799999999999</v>
      </c>
      <c r="F130" s="52">
        <v>21.950399999999998</v>
      </c>
    </row>
    <row r="131" spans="1:6" x14ac:dyDescent="0.15">
      <c r="A131" s="52">
        <v>272175</v>
      </c>
      <c r="B131" s="52" t="s">
        <v>206</v>
      </c>
      <c r="C131" s="52" t="s">
        <v>494</v>
      </c>
      <c r="D131" s="52">
        <v>2</v>
      </c>
      <c r="E131" s="52">
        <v>1.6551499999999999</v>
      </c>
      <c r="F131" s="52">
        <v>19.488050000000001</v>
      </c>
    </row>
    <row r="132" spans="1:6" x14ac:dyDescent="0.15">
      <c r="A132" s="52">
        <v>272183</v>
      </c>
      <c r="B132" s="52" t="s">
        <v>207</v>
      </c>
      <c r="C132" s="52" t="s">
        <v>494</v>
      </c>
      <c r="D132" s="52">
        <v>1</v>
      </c>
      <c r="E132" s="52">
        <v>0.82120009999999999</v>
      </c>
      <c r="F132" s="52">
        <v>9.6689679999999996</v>
      </c>
    </row>
    <row r="133" spans="1:6" x14ac:dyDescent="0.15">
      <c r="A133" s="52">
        <v>272205</v>
      </c>
      <c r="B133" s="52" t="s">
        <v>208</v>
      </c>
      <c r="C133" s="52" t="s">
        <v>494</v>
      </c>
      <c r="D133" s="52">
        <v>4</v>
      </c>
      <c r="E133" s="52">
        <v>2.898971</v>
      </c>
      <c r="F133" s="52">
        <v>34.133049999999997</v>
      </c>
    </row>
    <row r="134" spans="1:6" x14ac:dyDescent="0.15">
      <c r="A134" s="52">
        <v>272221</v>
      </c>
      <c r="B134" s="52" t="s">
        <v>209</v>
      </c>
      <c r="C134" s="52" t="s">
        <v>494</v>
      </c>
      <c r="D134" s="52">
        <v>1</v>
      </c>
      <c r="E134" s="52">
        <v>0.88716189999999995</v>
      </c>
      <c r="F134" s="52">
        <v>10.44562</v>
      </c>
    </row>
    <row r="135" spans="1:6" x14ac:dyDescent="0.15">
      <c r="A135" s="52">
        <v>272230</v>
      </c>
      <c r="B135" s="52" t="s">
        <v>171</v>
      </c>
      <c r="C135" s="52" t="s">
        <v>494</v>
      </c>
      <c r="D135" s="52">
        <v>1</v>
      </c>
      <c r="E135" s="52">
        <v>0.80885209999999996</v>
      </c>
      <c r="F135" s="52">
        <v>9.5235810000000001</v>
      </c>
    </row>
    <row r="136" spans="1:6" x14ac:dyDescent="0.15">
      <c r="A136" s="52">
        <v>272248</v>
      </c>
      <c r="B136" s="52" t="s">
        <v>210</v>
      </c>
      <c r="C136" s="52" t="s">
        <v>494</v>
      </c>
      <c r="D136" s="52">
        <v>1</v>
      </c>
      <c r="E136" s="52">
        <v>1.1709050000000001</v>
      </c>
      <c r="F136" s="52">
        <v>13.78647</v>
      </c>
    </row>
    <row r="137" spans="1:6" x14ac:dyDescent="0.15">
      <c r="A137" s="52">
        <v>272264</v>
      </c>
      <c r="B137" s="52" t="s">
        <v>212</v>
      </c>
      <c r="C137" s="52" t="s">
        <v>494</v>
      </c>
      <c r="D137" s="52">
        <v>2</v>
      </c>
      <c r="E137" s="52">
        <v>3.062271</v>
      </c>
      <c r="F137" s="52">
        <v>36.055770000000003</v>
      </c>
    </row>
    <row r="138" spans="1:6" x14ac:dyDescent="0.15">
      <c r="A138" s="52">
        <v>272272</v>
      </c>
      <c r="B138" s="52" t="s">
        <v>213</v>
      </c>
      <c r="C138" s="52" t="s">
        <v>494</v>
      </c>
      <c r="D138" s="52">
        <v>5</v>
      </c>
      <c r="E138" s="52">
        <v>1.016386</v>
      </c>
      <c r="F138" s="52">
        <v>11.967129999999999</v>
      </c>
    </row>
    <row r="139" spans="1:6" x14ac:dyDescent="0.15">
      <c r="A139" s="52">
        <v>272299</v>
      </c>
      <c r="B139" s="52" t="s">
        <v>215</v>
      </c>
      <c r="C139" s="52" t="s">
        <v>494</v>
      </c>
      <c r="D139" s="52">
        <v>1</v>
      </c>
      <c r="E139" s="52">
        <v>1.7923070000000001</v>
      </c>
      <c r="F139" s="52">
        <v>21.102969999999999</v>
      </c>
    </row>
    <row r="140" spans="1:6" x14ac:dyDescent="0.15">
      <c r="A140" s="52">
        <v>272302</v>
      </c>
      <c r="B140" s="52" t="s">
        <v>216</v>
      </c>
      <c r="C140" s="52" t="s">
        <v>494</v>
      </c>
      <c r="D140" s="52">
        <v>1</v>
      </c>
      <c r="E140" s="52">
        <v>1.283714</v>
      </c>
      <c r="F140" s="52">
        <v>15.11469</v>
      </c>
    </row>
    <row r="141" spans="1:6" x14ac:dyDescent="0.15">
      <c r="A141" s="52">
        <v>272311</v>
      </c>
      <c r="B141" s="52" t="s">
        <v>217</v>
      </c>
      <c r="C141" s="52" t="s">
        <v>494</v>
      </c>
      <c r="D141" s="52">
        <v>1</v>
      </c>
      <c r="E141" s="52">
        <v>1.7172689999999999</v>
      </c>
      <c r="F141" s="52">
        <v>20.219460000000002</v>
      </c>
    </row>
    <row r="142" spans="1:6" x14ac:dyDescent="0.15">
      <c r="A142" s="52">
        <v>273015</v>
      </c>
      <c r="B142" s="52" t="s">
        <v>314</v>
      </c>
      <c r="C142" s="52" t="s">
        <v>494</v>
      </c>
      <c r="D142" s="52">
        <v>1</v>
      </c>
      <c r="E142" s="52">
        <v>3.2678669999999999</v>
      </c>
      <c r="F142" s="52">
        <v>38.476500000000001</v>
      </c>
    </row>
    <row r="143" spans="1:6" x14ac:dyDescent="0.15">
      <c r="A143" s="52">
        <v>273228</v>
      </c>
      <c r="B143" s="52" t="s">
        <v>318</v>
      </c>
      <c r="C143" s="52" t="s">
        <v>494</v>
      </c>
      <c r="D143" s="52">
        <v>1</v>
      </c>
      <c r="E143" s="52">
        <v>9.6218610000000009</v>
      </c>
      <c r="F143" s="52">
        <v>113.28959999999999</v>
      </c>
    </row>
    <row r="144" spans="1:6" x14ac:dyDescent="0.15">
      <c r="A144" s="52">
        <v>273619</v>
      </c>
      <c r="B144" s="52" t="s">
        <v>219</v>
      </c>
      <c r="C144" s="52" t="s">
        <v>494</v>
      </c>
      <c r="D144" s="52">
        <v>1</v>
      </c>
      <c r="E144" s="52">
        <v>2.2765040000000001</v>
      </c>
      <c r="F144" s="52">
        <v>26.803999999999998</v>
      </c>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78" spans="1:6" x14ac:dyDescent="0.15">
      <c r="B178">
        <v>271004</v>
      </c>
      <c r="C178" t="s">
        <v>269</v>
      </c>
      <c r="D178">
        <v>28</v>
      </c>
      <c r="E178">
        <v>1.0361039999999999</v>
      </c>
      <c r="F178">
        <v>12.19929</v>
      </c>
    </row>
    <row r="179" spans="1:6" x14ac:dyDescent="0.15">
      <c r="B179">
        <v>271403</v>
      </c>
      <c r="C179" t="s">
        <v>271</v>
      </c>
      <c r="D179">
        <v>14</v>
      </c>
      <c r="E179">
        <v>1.6654329999999999</v>
      </c>
      <c r="F179">
        <v>19.60913</v>
      </c>
    </row>
    <row r="180" spans="1:6" x14ac:dyDescent="0.15">
      <c r="B180" s="52"/>
      <c r="C180" t="s">
        <v>429</v>
      </c>
      <c r="D180">
        <v>136</v>
      </c>
    </row>
    <row r="181" spans="1:6" x14ac:dyDescent="0.15">
      <c r="A181">
        <v>1</v>
      </c>
      <c r="B181" s="52">
        <v>2</v>
      </c>
      <c r="C181">
        <v>3</v>
      </c>
      <c r="D181">
        <v>4</v>
      </c>
      <c r="E181">
        <v>5</v>
      </c>
      <c r="F181">
        <v>6</v>
      </c>
    </row>
    <row r="183" spans="1:6" x14ac:dyDescent="0.15">
      <c r="A183">
        <v>270000</v>
      </c>
      <c r="B183" t="s">
        <v>333</v>
      </c>
      <c r="C183" t="s">
        <v>440</v>
      </c>
      <c r="D183">
        <v>94</v>
      </c>
      <c r="E183">
        <v>1.061374</v>
      </c>
      <c r="F183">
        <v>12.49682</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82"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20</v>
      </c>
      <c r="E8" s="52">
        <v>1.5177659999999999</v>
      </c>
      <c r="F8" s="52">
        <v>17.870470000000001</v>
      </c>
      <c r="G8" s="52">
        <v>0</v>
      </c>
      <c r="H8" s="52">
        <v>2</v>
      </c>
      <c r="I8" s="52">
        <v>1</v>
      </c>
      <c r="J8" s="52">
        <v>3</v>
      </c>
      <c r="K8" s="52">
        <v>4</v>
      </c>
      <c r="L8" s="52">
        <v>3</v>
      </c>
      <c r="M8" s="52">
        <v>7</v>
      </c>
      <c r="N8" s="52">
        <v>0</v>
      </c>
      <c r="O8" s="52">
        <v>0</v>
      </c>
      <c r="P8" s="52">
        <v>10</v>
      </c>
      <c r="Q8" s="52">
        <v>10</v>
      </c>
      <c r="R8" s="52">
        <v>0</v>
      </c>
      <c r="S8" s="52">
        <v>1</v>
      </c>
      <c r="T8" s="52">
        <v>11</v>
      </c>
      <c r="U8" s="52">
        <v>8</v>
      </c>
      <c r="V8" s="52">
        <v>0</v>
      </c>
      <c r="W8" s="52">
        <v>8</v>
      </c>
      <c r="X8" s="52">
        <v>0</v>
      </c>
      <c r="Y8" s="52">
        <v>0</v>
      </c>
      <c r="Z8" s="52">
        <v>7</v>
      </c>
      <c r="AA8" s="52">
        <v>1</v>
      </c>
      <c r="AB8" s="52">
        <v>0</v>
      </c>
      <c r="AC8" s="52">
        <v>12</v>
      </c>
      <c r="AD8" s="52">
        <v>2</v>
      </c>
      <c r="AE8" s="52">
        <v>0</v>
      </c>
      <c r="AF8" s="52">
        <v>2</v>
      </c>
      <c r="AG8" s="52">
        <v>0</v>
      </c>
      <c r="AH8" s="52">
        <v>4</v>
      </c>
      <c r="AI8" s="52">
        <v>0</v>
      </c>
      <c r="AJ8" s="52">
        <v>15</v>
      </c>
      <c r="AK8" s="52">
        <v>0</v>
      </c>
      <c r="AL8" s="52">
        <v>0</v>
      </c>
      <c r="AM8" s="52">
        <v>2</v>
      </c>
      <c r="AN8" s="52">
        <v>0</v>
      </c>
      <c r="AO8" s="52">
        <v>3</v>
      </c>
      <c r="AP8" s="52">
        <v>0</v>
      </c>
      <c r="AQ8" s="52">
        <v>3</v>
      </c>
      <c r="AR8" s="52">
        <v>0</v>
      </c>
      <c r="AS8" s="52">
        <v>2</v>
      </c>
      <c r="AT8" s="52">
        <v>1</v>
      </c>
      <c r="AU8" s="52">
        <v>2</v>
      </c>
      <c r="AV8" s="52">
        <v>1</v>
      </c>
      <c r="AW8" s="52">
        <v>1</v>
      </c>
      <c r="AX8" s="52">
        <v>1</v>
      </c>
      <c r="AY8" s="52">
        <v>0</v>
      </c>
      <c r="AZ8" s="52">
        <v>0</v>
      </c>
      <c r="BA8" s="52">
        <v>1</v>
      </c>
      <c r="BB8" s="52">
        <v>1</v>
      </c>
      <c r="BC8" s="52">
        <v>7</v>
      </c>
      <c r="BD8" s="52">
        <v>4</v>
      </c>
      <c r="BE8" s="52">
        <v>3</v>
      </c>
      <c r="BF8" s="52">
        <v>7</v>
      </c>
      <c r="BG8" s="52">
        <v>0</v>
      </c>
      <c r="BH8" s="52">
        <v>1</v>
      </c>
      <c r="BI8" s="52">
        <v>3</v>
      </c>
      <c r="BJ8" s="52">
        <v>1</v>
      </c>
      <c r="BK8" s="52">
        <v>1</v>
      </c>
      <c r="BL8" s="52">
        <v>1</v>
      </c>
      <c r="BM8" s="52">
        <v>15</v>
      </c>
      <c r="BN8" s="52">
        <v>7</v>
      </c>
      <c r="BO8" s="52">
        <v>4</v>
      </c>
      <c r="BP8" s="52">
        <v>3</v>
      </c>
      <c r="BQ8" s="52">
        <v>0</v>
      </c>
      <c r="BR8" s="52">
        <v>0</v>
      </c>
      <c r="BS8" s="52">
        <v>0</v>
      </c>
      <c r="BT8" s="52">
        <v>3</v>
      </c>
      <c r="BU8" s="52">
        <v>15</v>
      </c>
      <c r="BV8" s="52">
        <v>2</v>
      </c>
    </row>
    <row r="9" spans="1:74" s="52" customFormat="1" x14ac:dyDescent="0.15">
      <c r="A9" s="52">
        <v>271039</v>
      </c>
      <c r="B9" s="52" t="s">
        <v>494</v>
      </c>
      <c r="C9" s="52" t="s">
        <v>173</v>
      </c>
      <c r="D9" s="52">
        <v>1</v>
      </c>
      <c r="E9" s="52">
        <v>2.8115160000000001</v>
      </c>
      <c r="F9" s="52">
        <v>33.10333</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3.039698</v>
      </c>
      <c r="F10" s="52">
        <v>35.79</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4</v>
      </c>
      <c r="E11" s="52">
        <v>8.5658609999999999</v>
      </c>
      <c r="F11" s="52">
        <v>100.8561</v>
      </c>
      <c r="G11" s="52">
        <v>0</v>
      </c>
      <c r="H11" s="52">
        <v>1</v>
      </c>
      <c r="I11" s="52">
        <v>1</v>
      </c>
      <c r="J11" s="52">
        <v>0</v>
      </c>
      <c r="K11" s="52">
        <v>0</v>
      </c>
      <c r="L11" s="52">
        <v>0</v>
      </c>
      <c r="M11" s="52">
        <v>2</v>
      </c>
      <c r="N11" s="52">
        <v>0</v>
      </c>
      <c r="O11" s="52">
        <v>0</v>
      </c>
      <c r="P11" s="52">
        <v>2</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1</v>
      </c>
      <c r="AT11" s="52">
        <v>0</v>
      </c>
      <c r="AU11" s="52">
        <v>0</v>
      </c>
      <c r="AV11" s="52">
        <v>1</v>
      </c>
      <c r="AW11" s="52">
        <v>0</v>
      </c>
      <c r="AX11" s="52">
        <v>0</v>
      </c>
      <c r="AY11" s="52">
        <v>0</v>
      </c>
      <c r="AZ11" s="52">
        <v>0</v>
      </c>
      <c r="BA11" s="52">
        <v>0</v>
      </c>
      <c r="BB11" s="52">
        <v>0</v>
      </c>
      <c r="BC11" s="52">
        <v>1</v>
      </c>
      <c r="BD11" s="52">
        <v>1</v>
      </c>
      <c r="BE11" s="52">
        <v>0</v>
      </c>
      <c r="BF11" s="52">
        <v>2</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2</v>
      </c>
      <c r="E12" s="52">
        <v>5.6295210000000004</v>
      </c>
      <c r="F12" s="52">
        <v>66.283069999999995</v>
      </c>
      <c r="G12" s="52">
        <v>0</v>
      </c>
      <c r="H12" s="52">
        <v>0</v>
      </c>
      <c r="I12" s="52">
        <v>0</v>
      </c>
      <c r="J12" s="52">
        <v>0</v>
      </c>
      <c r="K12" s="52">
        <v>0</v>
      </c>
      <c r="L12" s="52">
        <v>0</v>
      </c>
      <c r="M12" s="52">
        <v>2</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1</v>
      </c>
      <c r="E13" s="52">
        <v>1.1786890000000001</v>
      </c>
      <c r="F13" s="52">
        <v>13.878119999999999</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1.622244</v>
      </c>
      <c r="F14" s="52">
        <v>19.100619999999999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4</v>
      </c>
      <c r="E15" s="52">
        <v>5.553782</v>
      </c>
      <c r="F15" s="52">
        <v>65.391300000000001</v>
      </c>
      <c r="G15" s="52">
        <v>0</v>
      </c>
      <c r="H15" s="52">
        <v>1</v>
      </c>
      <c r="I15" s="52">
        <v>0</v>
      </c>
      <c r="J15" s="52">
        <v>2</v>
      </c>
      <c r="K15" s="52">
        <v>0</v>
      </c>
      <c r="L15" s="52">
        <v>0</v>
      </c>
      <c r="M15" s="52">
        <v>1</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4</v>
      </c>
      <c r="BD15" s="52">
        <v>0</v>
      </c>
      <c r="BE15" s="52">
        <v>0</v>
      </c>
      <c r="BF15" s="52">
        <v>3</v>
      </c>
      <c r="BG15" s="52">
        <v>0</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2</v>
      </c>
      <c r="E16" s="52">
        <v>3.22139</v>
      </c>
      <c r="F16" s="52">
        <v>37.929270000000002</v>
      </c>
      <c r="G16" s="52">
        <v>0</v>
      </c>
      <c r="H16" s="52">
        <v>0</v>
      </c>
      <c r="I16" s="52">
        <v>0</v>
      </c>
      <c r="J16" s="52">
        <v>0</v>
      </c>
      <c r="K16" s="52">
        <v>0</v>
      </c>
      <c r="L16" s="52">
        <v>0</v>
      </c>
      <c r="M16" s="52">
        <v>2</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1</v>
      </c>
      <c r="AY16" s="52">
        <v>0</v>
      </c>
      <c r="AZ16" s="52">
        <v>0</v>
      </c>
      <c r="BA16" s="52">
        <v>0</v>
      </c>
      <c r="BB16" s="52">
        <v>0</v>
      </c>
      <c r="BC16" s="52">
        <v>0</v>
      </c>
      <c r="BD16" s="52">
        <v>1</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1</v>
      </c>
      <c r="E17" s="52">
        <v>1.609477</v>
      </c>
      <c r="F17" s="52">
        <v>18.950289999999999</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2</v>
      </c>
      <c r="E18" s="52">
        <v>2.2673169999999998</v>
      </c>
      <c r="F18" s="52">
        <v>26.695820000000001</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2</v>
      </c>
      <c r="BD18" s="52">
        <v>0</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494</v>
      </c>
      <c r="C19" s="52" t="s">
        <v>184</v>
      </c>
      <c r="D19" s="52">
        <v>1</v>
      </c>
      <c r="E19" s="52">
        <v>1.6962379999999999</v>
      </c>
      <c r="F19" s="52">
        <v>19.971830000000001</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8</v>
      </c>
      <c r="E20" s="52">
        <v>1.98702</v>
      </c>
      <c r="F20" s="52">
        <v>23.39556</v>
      </c>
      <c r="G20" s="52">
        <v>0</v>
      </c>
      <c r="H20" s="52">
        <v>2</v>
      </c>
      <c r="I20" s="52">
        <v>0</v>
      </c>
      <c r="J20" s="52">
        <v>1</v>
      </c>
      <c r="K20" s="52">
        <v>1</v>
      </c>
      <c r="L20" s="52">
        <v>0</v>
      </c>
      <c r="M20" s="52">
        <v>3</v>
      </c>
      <c r="N20" s="52">
        <v>1</v>
      </c>
      <c r="O20" s="52">
        <v>0</v>
      </c>
      <c r="P20" s="52">
        <v>5</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2</v>
      </c>
      <c r="AR20" s="52">
        <v>1</v>
      </c>
      <c r="AS20" s="52">
        <v>1</v>
      </c>
      <c r="AT20" s="52">
        <v>0</v>
      </c>
      <c r="AU20" s="52">
        <v>0</v>
      </c>
      <c r="AV20" s="52">
        <v>0</v>
      </c>
      <c r="AW20" s="52">
        <v>0</v>
      </c>
      <c r="AX20" s="52">
        <v>1</v>
      </c>
      <c r="AY20" s="52">
        <v>1</v>
      </c>
      <c r="AZ20" s="52">
        <v>0</v>
      </c>
      <c r="BA20" s="52">
        <v>1</v>
      </c>
      <c r="BB20" s="52">
        <v>0</v>
      </c>
      <c r="BC20" s="52">
        <v>1</v>
      </c>
      <c r="BD20" s="52">
        <v>1</v>
      </c>
      <c r="BE20" s="52">
        <v>2</v>
      </c>
      <c r="BF20" s="52">
        <v>0</v>
      </c>
      <c r="BG20" s="52">
        <v>1</v>
      </c>
      <c r="BH20" s="52">
        <v>0</v>
      </c>
      <c r="BI20" s="52">
        <v>1</v>
      </c>
      <c r="BJ20" s="52">
        <v>2</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271411</v>
      </c>
      <c r="B21" s="52" t="s">
        <v>494</v>
      </c>
      <c r="C21" s="52" t="s">
        <v>189</v>
      </c>
      <c r="D21" s="52">
        <v>2</v>
      </c>
      <c r="E21" s="52">
        <v>2.7866019999999998</v>
      </c>
      <c r="F21" s="52">
        <v>32.809989999999999</v>
      </c>
      <c r="G21" s="52">
        <v>0</v>
      </c>
      <c r="H21" s="52">
        <v>0</v>
      </c>
      <c r="I21" s="52">
        <v>0</v>
      </c>
      <c r="J21" s="52">
        <v>0</v>
      </c>
      <c r="K21" s="52">
        <v>1</v>
      </c>
      <c r="L21" s="52">
        <v>0</v>
      </c>
      <c r="M21" s="52">
        <v>1</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1</v>
      </c>
      <c r="BD21" s="52">
        <v>0</v>
      </c>
      <c r="BE21" s="52">
        <v>1</v>
      </c>
      <c r="BF21" s="52">
        <v>0</v>
      </c>
      <c r="BG21" s="52">
        <v>0</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271420</v>
      </c>
      <c r="B22" s="52" t="s">
        <v>494</v>
      </c>
      <c r="C22" s="52" t="s">
        <v>190</v>
      </c>
      <c r="D22" s="52">
        <v>1</v>
      </c>
      <c r="E22" s="52">
        <v>1.6607430000000001</v>
      </c>
      <c r="F22" s="52">
        <v>19.553909999999998</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494</v>
      </c>
      <c r="C23" s="52" t="s">
        <v>192</v>
      </c>
      <c r="D23" s="52">
        <v>3</v>
      </c>
      <c r="E23" s="52">
        <v>4.4816919999999998</v>
      </c>
      <c r="F23" s="52">
        <v>52.76831</v>
      </c>
      <c r="G23" s="52">
        <v>0</v>
      </c>
      <c r="H23" s="52">
        <v>1</v>
      </c>
      <c r="I23" s="52">
        <v>0</v>
      </c>
      <c r="J23" s="52">
        <v>1</v>
      </c>
      <c r="K23" s="52">
        <v>0</v>
      </c>
      <c r="L23" s="52">
        <v>0</v>
      </c>
      <c r="M23" s="52">
        <v>1</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1</v>
      </c>
      <c r="AZ23" s="52">
        <v>0</v>
      </c>
      <c r="BA23" s="52">
        <v>1</v>
      </c>
      <c r="BB23" s="52">
        <v>0</v>
      </c>
      <c r="BC23" s="52">
        <v>0</v>
      </c>
      <c r="BD23" s="52">
        <v>0</v>
      </c>
      <c r="BE23" s="52">
        <v>1</v>
      </c>
      <c r="BF23" s="52">
        <v>0</v>
      </c>
      <c r="BG23" s="52">
        <v>1</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1.4820739999999999</v>
      </c>
      <c r="F24" s="52">
        <v>17.450230000000001</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1</v>
      </c>
      <c r="E25" s="52">
        <v>1.3157890000000001</v>
      </c>
      <c r="F25" s="52">
        <v>15.49236</v>
      </c>
      <c r="G25" s="52">
        <v>0</v>
      </c>
      <c r="H25" s="52">
        <v>1</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3</v>
      </c>
      <c r="E26" s="52">
        <v>3.1978170000000001</v>
      </c>
      <c r="F26" s="52">
        <v>37.651710000000001</v>
      </c>
      <c r="G26" s="52">
        <v>0</v>
      </c>
      <c r="H26" s="52">
        <v>0</v>
      </c>
      <c r="I26" s="52">
        <v>1</v>
      </c>
      <c r="J26" s="52">
        <v>1</v>
      </c>
      <c r="K26" s="52">
        <v>1</v>
      </c>
      <c r="L26" s="52">
        <v>0</v>
      </c>
      <c r="M26" s="52">
        <v>0</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1</v>
      </c>
      <c r="BB26" s="52">
        <v>0</v>
      </c>
      <c r="BC26" s="52">
        <v>1</v>
      </c>
      <c r="BD26" s="52">
        <v>0</v>
      </c>
      <c r="BE26" s="52">
        <v>0</v>
      </c>
      <c r="BF26" s="52">
        <v>0</v>
      </c>
      <c r="BG26" s="52">
        <v>1</v>
      </c>
      <c r="BH26" s="52">
        <v>0</v>
      </c>
      <c r="BI26" s="52">
        <v>0</v>
      </c>
      <c r="BJ26" s="52">
        <v>2</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1</v>
      </c>
      <c r="E27" s="52">
        <v>0.51707110000000001</v>
      </c>
      <c r="F27" s="52">
        <v>6.0880960000000002</v>
      </c>
      <c r="G27" s="52">
        <v>0</v>
      </c>
      <c r="H27" s="52">
        <v>0</v>
      </c>
      <c r="I27" s="52">
        <v>0</v>
      </c>
      <c r="J27" s="52">
        <v>0</v>
      </c>
      <c r="K27" s="52">
        <v>0</v>
      </c>
      <c r="L27" s="52">
        <v>0</v>
      </c>
      <c r="M27" s="52">
        <v>1</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494</v>
      </c>
      <c r="D28" s="52">
        <v>3</v>
      </c>
      <c r="E28" s="52">
        <v>1.682652</v>
      </c>
      <c r="F28" s="52">
        <v>19.811869999999999</v>
      </c>
      <c r="G28" s="52">
        <v>2</v>
      </c>
      <c r="H28" s="52">
        <v>0</v>
      </c>
      <c r="I28" s="52">
        <v>0</v>
      </c>
      <c r="J28" s="52">
        <v>1</v>
      </c>
      <c r="K28" s="52">
        <v>0</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1</v>
      </c>
      <c r="BB28" s="52">
        <v>0</v>
      </c>
      <c r="BC28" s="52">
        <v>1</v>
      </c>
      <c r="BD28" s="52">
        <v>0</v>
      </c>
      <c r="BE28" s="52">
        <v>0</v>
      </c>
      <c r="BF28" s="52">
        <v>1</v>
      </c>
      <c r="BG28" s="52">
        <v>0</v>
      </c>
      <c r="BH28" s="52">
        <v>0</v>
      </c>
      <c r="BI28" s="52">
        <v>0</v>
      </c>
      <c r="BJ28" s="52">
        <v>2</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3</v>
      </c>
      <c r="E29" s="52">
        <v>1.7786630000000001</v>
      </c>
      <c r="F29" s="52">
        <v>20.942319999999999</v>
      </c>
      <c r="G29" s="52">
        <v>0</v>
      </c>
      <c r="H29" s="52">
        <v>1</v>
      </c>
      <c r="I29" s="52">
        <v>0</v>
      </c>
      <c r="J29" s="52">
        <v>0</v>
      </c>
      <c r="K29" s="52">
        <v>1</v>
      </c>
      <c r="L29" s="52">
        <v>0</v>
      </c>
      <c r="M29" s="52">
        <v>1</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1</v>
      </c>
      <c r="AU29" s="52">
        <v>0</v>
      </c>
      <c r="AV29" s="52">
        <v>0</v>
      </c>
      <c r="AW29" s="52">
        <v>0</v>
      </c>
      <c r="AX29" s="52">
        <v>1</v>
      </c>
      <c r="AY29" s="52">
        <v>0</v>
      </c>
      <c r="AZ29" s="52">
        <v>0</v>
      </c>
      <c r="BA29" s="52">
        <v>0</v>
      </c>
      <c r="BB29" s="52">
        <v>0</v>
      </c>
      <c r="BC29" s="52">
        <v>0</v>
      </c>
      <c r="BD29" s="52">
        <v>0</v>
      </c>
      <c r="BE29" s="52">
        <v>0</v>
      </c>
      <c r="BF29" s="52">
        <v>1</v>
      </c>
      <c r="BG29" s="52">
        <v>0</v>
      </c>
      <c r="BH29" s="52">
        <v>0</v>
      </c>
      <c r="BI29" s="52">
        <v>1</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494</v>
      </c>
      <c r="D30" s="52">
        <v>1</v>
      </c>
      <c r="E30" s="52">
        <v>1.4330959999999999</v>
      </c>
      <c r="F30" s="52">
        <v>16.873550000000002</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494</v>
      </c>
      <c r="D31" s="52">
        <v>1</v>
      </c>
      <c r="E31" s="52">
        <v>0.51667030000000003</v>
      </c>
      <c r="F31" s="52">
        <v>6.0833769999999996</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272116</v>
      </c>
      <c r="B32" s="52" t="s">
        <v>201</v>
      </c>
      <c r="C32" s="52" t="s">
        <v>494</v>
      </c>
      <c r="D32" s="52">
        <v>1</v>
      </c>
      <c r="E32" s="52">
        <v>0.73120799999999997</v>
      </c>
      <c r="F32" s="52">
        <v>8.6093849999999996</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272124</v>
      </c>
      <c r="B33" s="52" t="s">
        <v>202</v>
      </c>
      <c r="C33" s="52" t="s">
        <v>494</v>
      </c>
      <c r="D33" s="52">
        <v>3</v>
      </c>
      <c r="E33" s="52">
        <v>2.3453810000000002</v>
      </c>
      <c r="F33" s="52">
        <v>27.61497</v>
      </c>
      <c r="G33" s="52">
        <v>0</v>
      </c>
      <c r="H33" s="52">
        <v>0</v>
      </c>
      <c r="I33" s="52">
        <v>0</v>
      </c>
      <c r="J33" s="52">
        <v>0</v>
      </c>
      <c r="K33" s="52">
        <v>2</v>
      </c>
      <c r="L33" s="52">
        <v>1</v>
      </c>
      <c r="M33" s="52">
        <v>0</v>
      </c>
      <c r="N33" s="52">
        <v>0</v>
      </c>
      <c r="O33" s="52">
        <v>0</v>
      </c>
      <c r="P33" s="52">
        <v>3</v>
      </c>
      <c r="Q33" s="52">
        <v>0</v>
      </c>
      <c r="R33" s="52">
        <v>0</v>
      </c>
      <c r="S33" s="52">
        <v>1</v>
      </c>
      <c r="T33" s="52">
        <v>1</v>
      </c>
      <c r="U33" s="52">
        <v>1</v>
      </c>
      <c r="V33" s="52">
        <v>0</v>
      </c>
      <c r="W33" s="52">
        <v>1</v>
      </c>
      <c r="X33" s="52">
        <v>0</v>
      </c>
      <c r="Y33" s="52">
        <v>0</v>
      </c>
      <c r="Z33" s="52">
        <v>0</v>
      </c>
      <c r="AA33" s="52">
        <v>1</v>
      </c>
      <c r="AB33" s="52">
        <v>0</v>
      </c>
      <c r="AC33" s="52">
        <v>1</v>
      </c>
      <c r="AD33" s="52">
        <v>0</v>
      </c>
      <c r="AE33" s="52">
        <v>0</v>
      </c>
      <c r="AF33" s="52">
        <v>0</v>
      </c>
      <c r="AG33" s="52">
        <v>0</v>
      </c>
      <c r="AH33" s="52">
        <v>2</v>
      </c>
      <c r="AI33" s="52">
        <v>0</v>
      </c>
      <c r="AJ33" s="52">
        <v>3</v>
      </c>
      <c r="AK33" s="52">
        <v>0</v>
      </c>
      <c r="AL33" s="52">
        <v>0</v>
      </c>
      <c r="AM33" s="52">
        <v>0</v>
      </c>
      <c r="AN33" s="52">
        <v>0</v>
      </c>
      <c r="AO33" s="52">
        <v>0</v>
      </c>
      <c r="AP33" s="52">
        <v>0</v>
      </c>
      <c r="AQ33" s="52">
        <v>0</v>
      </c>
      <c r="AR33" s="52">
        <v>0</v>
      </c>
      <c r="AS33" s="52">
        <v>0</v>
      </c>
      <c r="AT33" s="52">
        <v>1</v>
      </c>
      <c r="AU33" s="52">
        <v>1</v>
      </c>
      <c r="AV33" s="52">
        <v>0</v>
      </c>
      <c r="AW33" s="52">
        <v>0</v>
      </c>
      <c r="AX33" s="52">
        <v>0</v>
      </c>
      <c r="AY33" s="52">
        <v>1</v>
      </c>
      <c r="AZ33" s="52">
        <v>0</v>
      </c>
      <c r="BA33" s="52">
        <v>0</v>
      </c>
      <c r="BB33" s="52">
        <v>0</v>
      </c>
      <c r="BC33" s="52">
        <v>0</v>
      </c>
      <c r="BD33" s="52">
        <v>0</v>
      </c>
      <c r="BE33" s="52">
        <v>1</v>
      </c>
      <c r="BF33" s="52">
        <v>2</v>
      </c>
      <c r="BG33" s="52">
        <v>0</v>
      </c>
      <c r="BH33" s="52">
        <v>0</v>
      </c>
      <c r="BI33" s="52">
        <v>0</v>
      </c>
      <c r="BJ33" s="52">
        <v>0</v>
      </c>
      <c r="BK33" s="52">
        <v>0</v>
      </c>
      <c r="BL33" s="52">
        <v>0</v>
      </c>
      <c r="BM33" s="52">
        <v>2</v>
      </c>
      <c r="BN33" s="52">
        <v>2</v>
      </c>
      <c r="BO33" s="52">
        <v>3</v>
      </c>
      <c r="BP33" s="52">
        <v>0</v>
      </c>
      <c r="BQ33" s="52">
        <v>0</v>
      </c>
      <c r="BR33" s="52">
        <v>0</v>
      </c>
      <c r="BS33" s="52">
        <v>0</v>
      </c>
      <c r="BT33" s="52">
        <v>1</v>
      </c>
      <c r="BU33" s="52">
        <v>2</v>
      </c>
      <c r="BV33" s="52">
        <v>0</v>
      </c>
    </row>
    <row r="34" spans="1:74" s="52" customFormat="1" x14ac:dyDescent="0.15">
      <c r="A34" s="52">
        <v>272132</v>
      </c>
      <c r="B34" s="52" t="s">
        <v>203</v>
      </c>
      <c r="C34" s="52" t="s">
        <v>494</v>
      </c>
      <c r="D34" s="52">
        <v>4</v>
      </c>
      <c r="E34" s="52">
        <v>8.2571270000000005</v>
      </c>
      <c r="F34" s="52">
        <v>97.221010000000007</v>
      </c>
      <c r="G34" s="52">
        <v>0</v>
      </c>
      <c r="H34" s="52">
        <v>0</v>
      </c>
      <c r="I34" s="52">
        <v>0</v>
      </c>
      <c r="J34" s="52">
        <v>0</v>
      </c>
      <c r="K34" s="52">
        <v>2</v>
      </c>
      <c r="L34" s="52">
        <v>1</v>
      </c>
      <c r="M34" s="52">
        <v>1</v>
      </c>
      <c r="N34" s="52">
        <v>0</v>
      </c>
      <c r="O34" s="52">
        <v>0</v>
      </c>
      <c r="P34" s="52">
        <v>4</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1</v>
      </c>
      <c r="AT34" s="52">
        <v>0</v>
      </c>
      <c r="AU34" s="52">
        <v>0</v>
      </c>
      <c r="AV34" s="52">
        <v>0</v>
      </c>
      <c r="AW34" s="52">
        <v>1</v>
      </c>
      <c r="AX34" s="52">
        <v>0</v>
      </c>
      <c r="AY34" s="52">
        <v>1</v>
      </c>
      <c r="AZ34" s="52">
        <v>0</v>
      </c>
      <c r="BA34" s="52">
        <v>0</v>
      </c>
      <c r="BB34" s="52">
        <v>0</v>
      </c>
      <c r="BC34" s="52">
        <v>0</v>
      </c>
      <c r="BD34" s="52">
        <v>0</v>
      </c>
      <c r="BE34" s="52">
        <v>0</v>
      </c>
      <c r="BF34" s="52">
        <v>0</v>
      </c>
      <c r="BG34" s="52">
        <v>0</v>
      </c>
      <c r="BH34" s="52">
        <v>1</v>
      </c>
      <c r="BI34" s="52">
        <v>1</v>
      </c>
      <c r="BJ34" s="52">
        <v>2</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272159</v>
      </c>
      <c r="B35" s="52" t="s">
        <v>204</v>
      </c>
      <c r="C35" s="52" t="s">
        <v>494</v>
      </c>
      <c r="D35" s="52">
        <v>3</v>
      </c>
      <c r="E35" s="52">
        <v>2.652895</v>
      </c>
      <c r="F35" s="52">
        <v>31.235700000000001</v>
      </c>
      <c r="G35" s="52">
        <v>0</v>
      </c>
      <c r="H35" s="52">
        <v>0</v>
      </c>
      <c r="I35" s="52">
        <v>0</v>
      </c>
      <c r="J35" s="52">
        <v>0</v>
      </c>
      <c r="K35" s="52">
        <v>2</v>
      </c>
      <c r="L35" s="52">
        <v>0</v>
      </c>
      <c r="M35" s="52">
        <v>0</v>
      </c>
      <c r="N35" s="52">
        <v>1</v>
      </c>
      <c r="O35" s="52">
        <v>0</v>
      </c>
      <c r="P35" s="52">
        <v>0</v>
      </c>
      <c r="Q35" s="52">
        <v>3</v>
      </c>
      <c r="R35" s="52">
        <v>0</v>
      </c>
      <c r="S35" s="52">
        <v>0</v>
      </c>
      <c r="T35" s="52">
        <v>1</v>
      </c>
      <c r="U35" s="52">
        <v>2</v>
      </c>
      <c r="V35" s="52">
        <v>0</v>
      </c>
      <c r="W35" s="52">
        <v>2</v>
      </c>
      <c r="X35" s="52">
        <v>0</v>
      </c>
      <c r="Y35" s="52">
        <v>0</v>
      </c>
      <c r="Z35" s="52">
        <v>1</v>
      </c>
      <c r="AA35" s="52">
        <v>1</v>
      </c>
      <c r="AB35" s="52">
        <v>0</v>
      </c>
      <c r="AC35" s="52">
        <v>3</v>
      </c>
      <c r="AD35" s="52">
        <v>0</v>
      </c>
      <c r="AE35" s="52">
        <v>0</v>
      </c>
      <c r="AF35" s="52">
        <v>0</v>
      </c>
      <c r="AG35" s="52">
        <v>0</v>
      </c>
      <c r="AH35" s="52">
        <v>0</v>
      </c>
      <c r="AI35" s="52">
        <v>0</v>
      </c>
      <c r="AJ35" s="52">
        <v>2</v>
      </c>
      <c r="AK35" s="52">
        <v>0</v>
      </c>
      <c r="AL35" s="52">
        <v>1</v>
      </c>
      <c r="AM35" s="52">
        <v>0</v>
      </c>
      <c r="AN35" s="52">
        <v>0</v>
      </c>
      <c r="AO35" s="52">
        <v>0</v>
      </c>
      <c r="AP35" s="52">
        <v>0</v>
      </c>
      <c r="AQ35" s="52">
        <v>0</v>
      </c>
      <c r="AR35" s="52">
        <v>0</v>
      </c>
      <c r="AS35" s="52">
        <v>1</v>
      </c>
      <c r="AT35" s="52">
        <v>0</v>
      </c>
      <c r="AU35" s="52">
        <v>0</v>
      </c>
      <c r="AV35" s="52">
        <v>0</v>
      </c>
      <c r="AW35" s="52">
        <v>0</v>
      </c>
      <c r="AX35" s="52">
        <v>0</v>
      </c>
      <c r="AY35" s="52">
        <v>0</v>
      </c>
      <c r="AZ35" s="52">
        <v>0</v>
      </c>
      <c r="BA35" s="52">
        <v>0</v>
      </c>
      <c r="BB35" s="52">
        <v>0</v>
      </c>
      <c r="BC35" s="52">
        <v>2</v>
      </c>
      <c r="BD35" s="52">
        <v>1</v>
      </c>
      <c r="BE35" s="52">
        <v>0</v>
      </c>
      <c r="BF35" s="52">
        <v>1</v>
      </c>
      <c r="BG35" s="52">
        <v>1</v>
      </c>
      <c r="BH35" s="52">
        <v>0</v>
      </c>
      <c r="BI35" s="52">
        <v>0</v>
      </c>
      <c r="BJ35" s="52">
        <v>0</v>
      </c>
      <c r="BK35" s="52">
        <v>0</v>
      </c>
      <c r="BL35" s="52">
        <v>1</v>
      </c>
      <c r="BM35" s="52">
        <v>1</v>
      </c>
      <c r="BN35" s="52">
        <v>3</v>
      </c>
      <c r="BO35" s="52">
        <v>0</v>
      </c>
      <c r="BP35" s="52">
        <v>0</v>
      </c>
      <c r="BQ35" s="52">
        <v>0</v>
      </c>
      <c r="BR35" s="52">
        <v>0</v>
      </c>
      <c r="BS35" s="52">
        <v>0</v>
      </c>
      <c r="BT35" s="52">
        <v>1</v>
      </c>
      <c r="BU35" s="52">
        <v>1</v>
      </c>
      <c r="BV35" s="52">
        <v>1</v>
      </c>
    </row>
    <row r="36" spans="1:74" s="52" customFormat="1" x14ac:dyDescent="0.15">
      <c r="A36" s="52">
        <v>272167</v>
      </c>
      <c r="B36" s="52" t="s">
        <v>205</v>
      </c>
      <c r="C36" s="52" t="s">
        <v>494</v>
      </c>
      <c r="D36" s="52">
        <v>1</v>
      </c>
      <c r="E36" s="52">
        <v>1.9968049999999999</v>
      </c>
      <c r="F36" s="52">
        <v>23.510770000000001</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1</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494</v>
      </c>
      <c r="D37" s="52">
        <v>1</v>
      </c>
      <c r="E37" s="52">
        <v>1.726281</v>
      </c>
      <c r="F37" s="52">
        <v>20.325569999999999</v>
      </c>
      <c r="G37" s="52">
        <v>0</v>
      </c>
      <c r="H37" s="52">
        <v>0</v>
      </c>
      <c r="I37" s="52">
        <v>1</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272191</v>
      </c>
      <c r="B38" s="52" t="s">
        <v>298</v>
      </c>
      <c r="C38" s="52" t="s">
        <v>494</v>
      </c>
      <c r="D38" s="52">
        <v>2</v>
      </c>
      <c r="E38" s="52">
        <v>2.2182539999999999</v>
      </c>
      <c r="F38" s="52">
        <v>26.11815</v>
      </c>
      <c r="G38" s="52">
        <v>0</v>
      </c>
      <c r="H38" s="52">
        <v>0</v>
      </c>
      <c r="I38" s="52">
        <v>0</v>
      </c>
      <c r="J38" s="52">
        <v>1</v>
      </c>
      <c r="K38" s="52">
        <v>0</v>
      </c>
      <c r="L38" s="52">
        <v>0</v>
      </c>
      <c r="M38" s="52">
        <v>1</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1</v>
      </c>
      <c r="AV38" s="52">
        <v>0</v>
      </c>
      <c r="AW38" s="52">
        <v>0</v>
      </c>
      <c r="AX38" s="52">
        <v>0</v>
      </c>
      <c r="AY38" s="52">
        <v>0</v>
      </c>
      <c r="AZ38" s="52">
        <v>0</v>
      </c>
      <c r="BA38" s="52">
        <v>0</v>
      </c>
      <c r="BB38" s="52">
        <v>0</v>
      </c>
      <c r="BC38" s="52">
        <v>0</v>
      </c>
      <c r="BD38" s="52">
        <v>0</v>
      </c>
      <c r="BE38" s="52">
        <v>1</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494</v>
      </c>
      <c r="D39" s="52">
        <v>1</v>
      </c>
      <c r="E39" s="52">
        <v>1.5120819999999999</v>
      </c>
      <c r="F39" s="52">
        <v>17.803540000000002</v>
      </c>
      <c r="G39" s="52">
        <v>1</v>
      </c>
      <c r="H39" s="52">
        <v>0</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1</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272221</v>
      </c>
      <c r="B40" s="52" t="s">
        <v>209</v>
      </c>
      <c r="C40" s="52" t="s">
        <v>494</v>
      </c>
      <c r="D40" s="52">
        <v>1</v>
      </c>
      <c r="E40" s="52">
        <v>1.8759969999999999</v>
      </c>
      <c r="F40" s="52">
        <v>22.088349999999998</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272230</v>
      </c>
      <c r="B41" s="52" t="s">
        <v>171</v>
      </c>
      <c r="C41" s="52" t="s">
        <v>494</v>
      </c>
      <c r="D41" s="52">
        <v>1</v>
      </c>
      <c r="E41" s="52">
        <v>1.6563969999999999</v>
      </c>
      <c r="F41" s="52">
        <v>19.502739999999999</v>
      </c>
      <c r="G41" s="52">
        <v>0</v>
      </c>
      <c r="H41" s="52">
        <v>0</v>
      </c>
      <c r="I41" s="52">
        <v>0</v>
      </c>
      <c r="J41" s="52">
        <v>0</v>
      </c>
      <c r="K41" s="52">
        <v>0</v>
      </c>
      <c r="L41" s="52">
        <v>0</v>
      </c>
      <c r="M41" s="52">
        <v>0</v>
      </c>
      <c r="N41" s="52">
        <v>1</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272248</v>
      </c>
      <c r="B42" s="52" t="s">
        <v>210</v>
      </c>
      <c r="C42" s="52" t="s">
        <v>494</v>
      </c>
      <c r="D42" s="52">
        <v>1</v>
      </c>
      <c r="E42" s="52">
        <v>2.338908</v>
      </c>
      <c r="F42" s="52">
        <v>27.53875</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272256</v>
      </c>
      <c r="B43" s="52" t="s">
        <v>211</v>
      </c>
      <c r="C43" s="52" t="s">
        <v>494</v>
      </c>
      <c r="D43" s="52">
        <v>1</v>
      </c>
      <c r="E43" s="52">
        <v>3.6145450000000001</v>
      </c>
      <c r="F43" s="52">
        <v>42.558349999999997</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1</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494</v>
      </c>
      <c r="D44" s="52">
        <v>2</v>
      </c>
      <c r="E44" s="52">
        <v>0.83809999999999996</v>
      </c>
      <c r="F44" s="52">
        <v>9.8679509999999997</v>
      </c>
      <c r="G44" s="52">
        <v>0</v>
      </c>
      <c r="H44" s="52">
        <v>0</v>
      </c>
      <c r="I44" s="52">
        <v>0</v>
      </c>
      <c r="J44" s="52">
        <v>1</v>
      </c>
      <c r="K44" s="52">
        <v>0</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1</v>
      </c>
      <c r="AZ44" s="52">
        <v>0</v>
      </c>
      <c r="BA44" s="52">
        <v>0</v>
      </c>
      <c r="BB44" s="52">
        <v>0</v>
      </c>
      <c r="BC44" s="52">
        <v>0</v>
      </c>
      <c r="BD44" s="52">
        <v>0</v>
      </c>
      <c r="BE44" s="52">
        <v>0</v>
      </c>
      <c r="BF44" s="52">
        <v>0</v>
      </c>
      <c r="BG44" s="52">
        <v>0</v>
      </c>
      <c r="BH44" s="52">
        <v>0</v>
      </c>
      <c r="BI44" s="52">
        <v>1</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273228</v>
      </c>
      <c r="B45" s="52" t="s">
        <v>318</v>
      </c>
      <c r="C45" s="52" t="s">
        <v>494</v>
      </c>
      <c r="D45" s="52">
        <v>1</v>
      </c>
      <c r="E45" s="52">
        <v>20.44154</v>
      </c>
      <c r="F45" s="52">
        <v>240.68260000000001</v>
      </c>
      <c r="G45" s="52">
        <v>1</v>
      </c>
      <c r="H45" s="52">
        <v>0</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85" spans="1:75" x14ac:dyDescent="0.15">
      <c r="B85" s="52">
        <v>271004</v>
      </c>
      <c r="C85" t="s">
        <v>427</v>
      </c>
      <c r="D85">
        <f>IFERROR(VLOOKUP($B85,$A$8:$BW$70,D$88,FALSE),0)</f>
        <v>20</v>
      </c>
      <c r="E85">
        <f t="shared" ref="E85:BP85" si="0">IFERROR(VLOOKUP($B85,$A$8:$BW$70,E88,FALSE),0)</f>
        <v>1.5177659999999999</v>
      </c>
      <c r="F85">
        <f t="shared" si="0"/>
        <v>17.870470000000001</v>
      </c>
      <c r="G85">
        <f t="shared" si="0"/>
        <v>0</v>
      </c>
      <c r="H85">
        <f t="shared" si="0"/>
        <v>2</v>
      </c>
      <c r="I85">
        <f t="shared" si="0"/>
        <v>1</v>
      </c>
      <c r="J85">
        <f t="shared" si="0"/>
        <v>3</v>
      </c>
      <c r="K85">
        <f t="shared" si="0"/>
        <v>4</v>
      </c>
      <c r="L85">
        <f t="shared" si="0"/>
        <v>3</v>
      </c>
      <c r="M85">
        <f t="shared" si="0"/>
        <v>7</v>
      </c>
      <c r="N85">
        <f t="shared" si="0"/>
        <v>0</v>
      </c>
      <c r="O85">
        <f t="shared" si="0"/>
        <v>0</v>
      </c>
      <c r="P85">
        <f t="shared" si="0"/>
        <v>10</v>
      </c>
      <c r="Q85">
        <f t="shared" si="0"/>
        <v>10</v>
      </c>
      <c r="R85">
        <f t="shared" si="0"/>
        <v>0</v>
      </c>
      <c r="S85">
        <f t="shared" si="0"/>
        <v>1</v>
      </c>
      <c r="T85">
        <f t="shared" si="0"/>
        <v>11</v>
      </c>
      <c r="U85">
        <f t="shared" si="0"/>
        <v>8</v>
      </c>
      <c r="V85">
        <f t="shared" si="0"/>
        <v>0</v>
      </c>
      <c r="W85">
        <f t="shared" si="0"/>
        <v>8</v>
      </c>
      <c r="X85">
        <f t="shared" si="0"/>
        <v>0</v>
      </c>
      <c r="Y85">
        <f t="shared" si="0"/>
        <v>0</v>
      </c>
      <c r="Z85">
        <f t="shared" si="0"/>
        <v>7</v>
      </c>
      <c r="AA85">
        <f t="shared" si="0"/>
        <v>1</v>
      </c>
      <c r="AB85">
        <f t="shared" si="0"/>
        <v>0</v>
      </c>
      <c r="AC85">
        <f t="shared" si="0"/>
        <v>12</v>
      </c>
      <c r="AD85">
        <f t="shared" si="0"/>
        <v>2</v>
      </c>
      <c r="AE85">
        <f t="shared" si="0"/>
        <v>0</v>
      </c>
      <c r="AF85">
        <f t="shared" si="0"/>
        <v>2</v>
      </c>
      <c r="AG85">
        <f t="shared" si="0"/>
        <v>0</v>
      </c>
      <c r="AH85">
        <f t="shared" si="0"/>
        <v>4</v>
      </c>
      <c r="AI85">
        <f t="shared" si="0"/>
        <v>0</v>
      </c>
      <c r="AJ85">
        <f t="shared" si="0"/>
        <v>15</v>
      </c>
      <c r="AK85">
        <f t="shared" si="0"/>
        <v>0</v>
      </c>
      <c r="AL85">
        <f t="shared" si="0"/>
        <v>0</v>
      </c>
      <c r="AM85">
        <f t="shared" si="0"/>
        <v>2</v>
      </c>
      <c r="AN85">
        <f t="shared" si="0"/>
        <v>0</v>
      </c>
      <c r="AO85">
        <f t="shared" si="0"/>
        <v>3</v>
      </c>
      <c r="AP85">
        <f t="shared" si="0"/>
        <v>0</v>
      </c>
      <c r="AQ85">
        <f t="shared" si="0"/>
        <v>3</v>
      </c>
      <c r="AR85">
        <f t="shared" si="0"/>
        <v>0</v>
      </c>
      <c r="AS85">
        <f t="shared" si="0"/>
        <v>2</v>
      </c>
      <c r="AT85">
        <f t="shared" si="0"/>
        <v>1</v>
      </c>
      <c r="AU85">
        <f t="shared" si="0"/>
        <v>2</v>
      </c>
      <c r="AV85">
        <f t="shared" si="0"/>
        <v>1</v>
      </c>
      <c r="AW85">
        <f t="shared" si="0"/>
        <v>1</v>
      </c>
      <c r="AX85">
        <f t="shared" si="0"/>
        <v>1</v>
      </c>
      <c r="AY85">
        <f t="shared" si="0"/>
        <v>0</v>
      </c>
      <c r="AZ85">
        <f t="shared" si="0"/>
        <v>0</v>
      </c>
      <c r="BA85">
        <f t="shared" si="0"/>
        <v>1</v>
      </c>
      <c r="BB85">
        <f t="shared" si="0"/>
        <v>1</v>
      </c>
      <c r="BC85">
        <f t="shared" si="0"/>
        <v>7</v>
      </c>
      <c r="BD85">
        <f t="shared" si="0"/>
        <v>4</v>
      </c>
      <c r="BE85">
        <f t="shared" si="0"/>
        <v>3</v>
      </c>
      <c r="BF85">
        <f t="shared" si="0"/>
        <v>7</v>
      </c>
      <c r="BG85">
        <f t="shared" si="0"/>
        <v>0</v>
      </c>
      <c r="BH85">
        <f t="shared" si="0"/>
        <v>1</v>
      </c>
      <c r="BI85">
        <f t="shared" si="0"/>
        <v>3</v>
      </c>
      <c r="BJ85">
        <f t="shared" si="0"/>
        <v>1</v>
      </c>
      <c r="BK85">
        <f t="shared" si="0"/>
        <v>1</v>
      </c>
      <c r="BL85">
        <f t="shared" si="0"/>
        <v>1</v>
      </c>
      <c r="BM85">
        <f t="shared" si="0"/>
        <v>15</v>
      </c>
      <c r="BN85">
        <f t="shared" si="0"/>
        <v>7</v>
      </c>
      <c r="BO85">
        <f t="shared" si="0"/>
        <v>4</v>
      </c>
      <c r="BP85">
        <f t="shared" si="0"/>
        <v>3</v>
      </c>
      <c r="BQ85">
        <f t="shared" ref="BQ85:BW85" si="1">IFERROR(VLOOKUP($B85,$A$8:$BW$70,BQ88,FALSE),0)</f>
        <v>0</v>
      </c>
      <c r="BR85">
        <f t="shared" si="1"/>
        <v>0</v>
      </c>
      <c r="BS85">
        <f t="shared" si="1"/>
        <v>0</v>
      </c>
      <c r="BT85">
        <f t="shared" si="1"/>
        <v>3</v>
      </c>
      <c r="BU85">
        <f t="shared" si="1"/>
        <v>15</v>
      </c>
      <c r="BV85">
        <f t="shared" si="1"/>
        <v>2</v>
      </c>
      <c r="BW85">
        <f t="shared" si="1"/>
        <v>0</v>
      </c>
    </row>
    <row r="86" spans="1:75" x14ac:dyDescent="0.15">
      <c r="B86" s="52">
        <v>271403</v>
      </c>
      <c r="C86" t="s">
        <v>428</v>
      </c>
      <c r="D86">
        <f>IFERROR(VLOOKUP($B86,$A$8:$BW$70,D$88,FALSE),0)</f>
        <v>8</v>
      </c>
      <c r="E86">
        <f t="shared" ref="E86:BP86" si="2">IFERROR(VLOOKUP($B86,$A$8:$BW$70,E$88,FALSE),0)</f>
        <v>1.98702</v>
      </c>
      <c r="F86">
        <f t="shared" si="2"/>
        <v>23.39556</v>
      </c>
      <c r="G86">
        <f t="shared" si="2"/>
        <v>0</v>
      </c>
      <c r="H86">
        <f t="shared" si="2"/>
        <v>2</v>
      </c>
      <c r="I86">
        <f t="shared" si="2"/>
        <v>0</v>
      </c>
      <c r="J86">
        <f t="shared" si="2"/>
        <v>1</v>
      </c>
      <c r="K86">
        <f t="shared" si="2"/>
        <v>1</v>
      </c>
      <c r="L86">
        <f t="shared" si="2"/>
        <v>0</v>
      </c>
      <c r="M86">
        <f t="shared" si="2"/>
        <v>3</v>
      </c>
      <c r="N86">
        <f t="shared" si="2"/>
        <v>1</v>
      </c>
      <c r="O86">
        <f t="shared" si="2"/>
        <v>0</v>
      </c>
      <c r="P86">
        <f t="shared" si="2"/>
        <v>5</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2</v>
      </c>
      <c r="AR86">
        <f t="shared" si="2"/>
        <v>1</v>
      </c>
      <c r="AS86">
        <f t="shared" si="2"/>
        <v>1</v>
      </c>
      <c r="AT86">
        <f t="shared" si="2"/>
        <v>0</v>
      </c>
      <c r="AU86">
        <f t="shared" si="2"/>
        <v>0</v>
      </c>
      <c r="AV86">
        <f t="shared" si="2"/>
        <v>0</v>
      </c>
      <c r="AW86">
        <f t="shared" si="2"/>
        <v>0</v>
      </c>
      <c r="AX86">
        <f t="shared" si="2"/>
        <v>1</v>
      </c>
      <c r="AY86">
        <f t="shared" si="2"/>
        <v>1</v>
      </c>
      <c r="AZ86">
        <f t="shared" si="2"/>
        <v>0</v>
      </c>
      <c r="BA86">
        <f t="shared" si="2"/>
        <v>1</v>
      </c>
      <c r="BB86">
        <f t="shared" si="2"/>
        <v>0</v>
      </c>
      <c r="BC86">
        <f t="shared" si="2"/>
        <v>1</v>
      </c>
      <c r="BD86">
        <f t="shared" si="2"/>
        <v>1</v>
      </c>
      <c r="BE86">
        <f t="shared" si="2"/>
        <v>2</v>
      </c>
      <c r="BF86">
        <f t="shared" si="2"/>
        <v>0</v>
      </c>
      <c r="BG86">
        <f t="shared" si="2"/>
        <v>1</v>
      </c>
      <c r="BH86">
        <f t="shared" si="2"/>
        <v>0</v>
      </c>
      <c r="BI86">
        <f t="shared" si="2"/>
        <v>1</v>
      </c>
      <c r="BJ86">
        <f t="shared" si="2"/>
        <v>2</v>
      </c>
      <c r="BK86">
        <f t="shared" si="2"/>
        <v>1</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91</v>
      </c>
      <c r="G87">
        <f t="shared" ref="G87:BR87" si="4">SUM(G8:G83)</f>
        <v>4</v>
      </c>
      <c r="H87">
        <f t="shared" si="4"/>
        <v>11</v>
      </c>
      <c r="I87">
        <f t="shared" si="4"/>
        <v>4</v>
      </c>
      <c r="J87">
        <f t="shared" si="4"/>
        <v>12</v>
      </c>
      <c r="K87">
        <f t="shared" si="4"/>
        <v>20</v>
      </c>
      <c r="L87">
        <f t="shared" si="4"/>
        <v>9</v>
      </c>
      <c r="M87">
        <f t="shared" si="4"/>
        <v>25</v>
      </c>
      <c r="N87">
        <f t="shared" si="4"/>
        <v>6</v>
      </c>
      <c r="O87">
        <f t="shared" si="4"/>
        <v>0</v>
      </c>
      <c r="P87">
        <f t="shared" si="4"/>
        <v>52</v>
      </c>
      <c r="Q87">
        <f t="shared" si="4"/>
        <v>39</v>
      </c>
      <c r="R87">
        <f t="shared" si="4"/>
        <v>0</v>
      </c>
      <c r="S87">
        <f t="shared" si="4"/>
        <v>2</v>
      </c>
      <c r="T87">
        <f t="shared" si="4"/>
        <v>13</v>
      </c>
      <c r="U87">
        <f t="shared" si="4"/>
        <v>11</v>
      </c>
      <c r="V87">
        <f t="shared" si="4"/>
        <v>0</v>
      </c>
      <c r="W87">
        <f t="shared" si="4"/>
        <v>11</v>
      </c>
      <c r="X87">
        <f t="shared" si="4"/>
        <v>0</v>
      </c>
      <c r="Y87">
        <f t="shared" si="4"/>
        <v>0</v>
      </c>
      <c r="Z87">
        <f t="shared" si="4"/>
        <v>8</v>
      </c>
      <c r="AA87">
        <f t="shared" si="4"/>
        <v>3</v>
      </c>
      <c r="AB87">
        <f t="shared" si="4"/>
        <v>0</v>
      </c>
      <c r="AC87">
        <f t="shared" si="4"/>
        <v>16</v>
      </c>
      <c r="AD87">
        <f t="shared" si="4"/>
        <v>2</v>
      </c>
      <c r="AE87">
        <f t="shared" si="4"/>
        <v>0</v>
      </c>
      <c r="AF87">
        <f t="shared" si="4"/>
        <v>2</v>
      </c>
      <c r="AG87">
        <f t="shared" si="4"/>
        <v>0</v>
      </c>
      <c r="AH87">
        <f t="shared" si="4"/>
        <v>6</v>
      </c>
      <c r="AI87">
        <f t="shared" si="4"/>
        <v>0</v>
      </c>
      <c r="AJ87">
        <f t="shared" si="4"/>
        <v>20</v>
      </c>
      <c r="AK87">
        <f t="shared" si="4"/>
        <v>0</v>
      </c>
      <c r="AL87">
        <f t="shared" si="4"/>
        <v>1</v>
      </c>
      <c r="AM87">
        <f t="shared" si="4"/>
        <v>2</v>
      </c>
      <c r="AN87">
        <f t="shared" si="4"/>
        <v>0</v>
      </c>
      <c r="AO87">
        <f t="shared" si="4"/>
        <v>3</v>
      </c>
      <c r="AP87">
        <f t="shared" si="4"/>
        <v>0</v>
      </c>
      <c r="AQ87">
        <f t="shared" si="4"/>
        <v>12</v>
      </c>
      <c r="AR87">
        <f t="shared" si="4"/>
        <v>6</v>
      </c>
      <c r="AS87">
        <f t="shared" si="4"/>
        <v>9</v>
      </c>
      <c r="AT87">
        <f t="shared" si="4"/>
        <v>5</v>
      </c>
      <c r="AU87">
        <f t="shared" si="4"/>
        <v>8</v>
      </c>
      <c r="AV87">
        <f t="shared" si="4"/>
        <v>5</v>
      </c>
      <c r="AW87">
        <f t="shared" si="4"/>
        <v>3</v>
      </c>
      <c r="AX87">
        <f t="shared" si="4"/>
        <v>6</v>
      </c>
      <c r="AY87">
        <f t="shared" si="4"/>
        <v>6</v>
      </c>
      <c r="AZ87">
        <f t="shared" si="4"/>
        <v>1</v>
      </c>
      <c r="BA87">
        <f t="shared" si="4"/>
        <v>7</v>
      </c>
      <c r="BB87">
        <f t="shared" si="4"/>
        <v>2</v>
      </c>
      <c r="BC87">
        <f t="shared" si="4"/>
        <v>21</v>
      </c>
      <c r="BD87">
        <f t="shared" si="4"/>
        <v>14</v>
      </c>
      <c r="BE87">
        <f t="shared" si="4"/>
        <v>14</v>
      </c>
      <c r="BF87">
        <f t="shared" si="4"/>
        <v>20</v>
      </c>
      <c r="BG87">
        <f t="shared" si="4"/>
        <v>6</v>
      </c>
      <c r="BH87">
        <f t="shared" si="4"/>
        <v>7</v>
      </c>
      <c r="BI87">
        <f t="shared" si="4"/>
        <v>12</v>
      </c>
      <c r="BJ87">
        <f t="shared" si="4"/>
        <v>14</v>
      </c>
      <c r="BK87">
        <f t="shared" si="4"/>
        <v>4</v>
      </c>
      <c r="BL87">
        <f t="shared" si="4"/>
        <v>2</v>
      </c>
      <c r="BM87">
        <f t="shared" si="4"/>
        <v>18</v>
      </c>
      <c r="BN87">
        <f t="shared" si="4"/>
        <v>12</v>
      </c>
      <c r="BO87">
        <f t="shared" si="4"/>
        <v>7</v>
      </c>
      <c r="BP87">
        <f t="shared" si="4"/>
        <v>3</v>
      </c>
      <c r="BQ87">
        <f t="shared" si="4"/>
        <v>0</v>
      </c>
      <c r="BR87">
        <f t="shared" si="4"/>
        <v>0</v>
      </c>
      <c r="BS87">
        <f t="shared" ref="BS87:BW87" si="5">SUM(BS8:BS83)</f>
        <v>0</v>
      </c>
      <c r="BT87">
        <f t="shared" si="5"/>
        <v>5</v>
      </c>
      <c r="BU87">
        <f t="shared" si="5"/>
        <v>18</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63</v>
      </c>
      <c r="E90">
        <v>1.475007</v>
      </c>
      <c r="F90">
        <v>17.36702</v>
      </c>
      <c r="G90">
        <v>4</v>
      </c>
      <c r="H90">
        <v>7</v>
      </c>
      <c r="I90">
        <v>3</v>
      </c>
      <c r="J90">
        <v>8</v>
      </c>
      <c r="K90">
        <v>15</v>
      </c>
      <c r="L90">
        <v>6</v>
      </c>
      <c r="M90">
        <v>15</v>
      </c>
      <c r="N90">
        <v>5</v>
      </c>
      <c r="O90">
        <v>0</v>
      </c>
      <c r="P90">
        <v>37</v>
      </c>
      <c r="Q90">
        <v>26</v>
      </c>
      <c r="R90">
        <v>0</v>
      </c>
      <c r="S90">
        <v>2</v>
      </c>
      <c r="T90">
        <v>27</v>
      </c>
      <c r="U90">
        <v>34</v>
      </c>
      <c r="V90">
        <v>5</v>
      </c>
      <c r="W90">
        <v>29</v>
      </c>
      <c r="X90">
        <v>0</v>
      </c>
      <c r="Y90">
        <v>2</v>
      </c>
      <c r="Z90">
        <v>22</v>
      </c>
      <c r="AA90">
        <v>5</v>
      </c>
      <c r="AB90">
        <v>0</v>
      </c>
      <c r="AC90">
        <v>38</v>
      </c>
      <c r="AD90">
        <v>7</v>
      </c>
      <c r="AE90">
        <v>1</v>
      </c>
      <c r="AF90">
        <v>4</v>
      </c>
      <c r="AG90">
        <v>0</v>
      </c>
      <c r="AH90">
        <v>13</v>
      </c>
      <c r="AI90">
        <v>0</v>
      </c>
      <c r="AJ90">
        <v>45</v>
      </c>
      <c r="AK90">
        <v>0</v>
      </c>
      <c r="AL90">
        <v>3</v>
      </c>
      <c r="AM90">
        <v>7</v>
      </c>
      <c r="AN90">
        <v>0</v>
      </c>
      <c r="AO90">
        <v>8</v>
      </c>
      <c r="AP90">
        <v>0</v>
      </c>
      <c r="AQ90">
        <v>7</v>
      </c>
      <c r="AR90">
        <v>5</v>
      </c>
      <c r="AS90">
        <v>6</v>
      </c>
      <c r="AT90">
        <v>4</v>
      </c>
      <c r="AU90">
        <v>6</v>
      </c>
      <c r="AV90">
        <v>4</v>
      </c>
      <c r="AW90">
        <v>2</v>
      </c>
      <c r="AX90">
        <v>4</v>
      </c>
      <c r="AY90">
        <v>5</v>
      </c>
      <c r="AZ90">
        <v>1</v>
      </c>
      <c r="BA90">
        <v>5</v>
      </c>
      <c r="BB90">
        <v>1</v>
      </c>
      <c r="BC90">
        <v>13</v>
      </c>
      <c r="BD90">
        <v>9</v>
      </c>
      <c r="BE90">
        <v>9</v>
      </c>
      <c r="BF90">
        <v>13</v>
      </c>
      <c r="BG90">
        <v>5</v>
      </c>
      <c r="BH90">
        <v>6</v>
      </c>
      <c r="BI90">
        <v>8</v>
      </c>
      <c r="BJ90">
        <v>11</v>
      </c>
      <c r="BK90">
        <v>2</v>
      </c>
      <c r="BL90">
        <v>5</v>
      </c>
      <c r="BM90">
        <v>45</v>
      </c>
      <c r="BN90">
        <v>20</v>
      </c>
      <c r="BO90">
        <v>13</v>
      </c>
      <c r="BP90">
        <v>5</v>
      </c>
      <c r="BQ90">
        <v>3</v>
      </c>
      <c r="BR90">
        <v>0</v>
      </c>
      <c r="BS90">
        <v>1</v>
      </c>
      <c r="BT90">
        <v>8</v>
      </c>
      <c r="BU90">
        <v>42</v>
      </c>
      <c r="BV90">
        <v>13</v>
      </c>
    </row>
    <row r="91" spans="1:75" x14ac:dyDescent="0.15">
      <c r="B91" t="s">
        <v>504</v>
      </c>
    </row>
    <row r="92" spans="1:75" x14ac:dyDescent="0.15">
      <c r="D92">
        <f>D87-D85-D86</f>
        <v>63</v>
      </c>
    </row>
    <row r="100" spans="1:6" s="147" customFormat="1" x14ac:dyDescent="0.15"/>
    <row r="101" spans="1:6" x14ac:dyDescent="0.15">
      <c r="A101" s="52">
        <v>271004</v>
      </c>
      <c r="B101" s="52" t="s">
        <v>172</v>
      </c>
      <c r="C101" s="52" t="s">
        <v>494</v>
      </c>
      <c r="D101" s="52">
        <v>15</v>
      </c>
      <c r="E101" s="52">
        <v>1.142048</v>
      </c>
      <c r="F101" s="52">
        <v>13.44669</v>
      </c>
    </row>
    <row r="102" spans="1:6" x14ac:dyDescent="0.15">
      <c r="A102" s="52">
        <v>271021</v>
      </c>
      <c r="B102" s="52" t="s">
        <v>494</v>
      </c>
      <c r="C102" s="52" t="s">
        <v>389</v>
      </c>
      <c r="D102" s="52">
        <v>1</v>
      </c>
      <c r="E102" s="52">
        <v>1.9895350000000001</v>
      </c>
      <c r="F102" s="52">
        <v>23.425170000000001</v>
      </c>
    </row>
    <row r="103" spans="1:6" x14ac:dyDescent="0.15">
      <c r="A103" s="52">
        <v>271080</v>
      </c>
      <c r="B103" s="52" t="s">
        <v>494</v>
      </c>
      <c r="C103" s="52" t="s">
        <v>175</v>
      </c>
      <c r="D103" s="52">
        <v>1</v>
      </c>
      <c r="E103" s="52">
        <v>3.0409920000000001</v>
      </c>
      <c r="F103" s="52">
        <v>35.805230000000002</v>
      </c>
    </row>
    <row r="104" spans="1:6" x14ac:dyDescent="0.15">
      <c r="A104" s="52">
        <v>271098</v>
      </c>
      <c r="B104" s="52" t="s">
        <v>494</v>
      </c>
      <c r="C104" s="52" t="s">
        <v>391</v>
      </c>
      <c r="D104" s="52">
        <v>2</v>
      </c>
      <c r="E104" s="52">
        <v>5.6989799999999997</v>
      </c>
      <c r="F104" s="52">
        <v>67.100890000000007</v>
      </c>
    </row>
    <row r="105" spans="1:6" x14ac:dyDescent="0.15">
      <c r="A105" s="52">
        <v>271179</v>
      </c>
      <c r="B105" s="52" t="s">
        <v>494</v>
      </c>
      <c r="C105" s="52" t="s">
        <v>179</v>
      </c>
      <c r="D105" s="52">
        <v>2</v>
      </c>
      <c r="E105" s="52">
        <v>4.5930549999999997</v>
      </c>
      <c r="F105" s="52">
        <v>54.079520000000002</v>
      </c>
    </row>
    <row r="106" spans="1:6" x14ac:dyDescent="0.15">
      <c r="A106" s="52">
        <v>271209</v>
      </c>
      <c r="B106" s="52" t="s">
        <v>494</v>
      </c>
      <c r="C106" s="52" t="s">
        <v>181</v>
      </c>
      <c r="D106" s="52">
        <v>1</v>
      </c>
      <c r="E106" s="52">
        <v>1.3865780000000001</v>
      </c>
      <c r="F106" s="52">
        <v>16.325839999999999</v>
      </c>
    </row>
    <row r="107" spans="1:6" x14ac:dyDescent="0.15">
      <c r="A107" s="52">
        <v>271217</v>
      </c>
      <c r="B107" s="52" t="s">
        <v>494</v>
      </c>
      <c r="C107" s="52" t="s">
        <v>390</v>
      </c>
      <c r="D107" s="52">
        <v>2</v>
      </c>
      <c r="E107" s="52">
        <v>3.204974</v>
      </c>
      <c r="F107" s="52">
        <v>37.735979999999998</v>
      </c>
    </row>
    <row r="108" spans="1:6" x14ac:dyDescent="0.15">
      <c r="A108" s="52">
        <v>271268</v>
      </c>
      <c r="B108" s="52" t="s">
        <v>494</v>
      </c>
      <c r="C108" s="52" t="s">
        <v>185</v>
      </c>
      <c r="D108" s="52">
        <v>2</v>
      </c>
      <c r="E108" s="52">
        <v>2.1121780000000001</v>
      </c>
      <c r="F108" s="52">
        <v>24.86919</v>
      </c>
    </row>
    <row r="109" spans="1:6" x14ac:dyDescent="0.15">
      <c r="A109" s="52">
        <v>271276</v>
      </c>
      <c r="B109" s="52" t="s">
        <v>494</v>
      </c>
      <c r="C109" s="52" t="s">
        <v>186</v>
      </c>
      <c r="D109" s="52">
        <v>2</v>
      </c>
      <c r="E109" s="52">
        <v>3.3567749999999998</v>
      </c>
      <c r="F109" s="52">
        <v>39.523319999999998</v>
      </c>
    </row>
    <row r="110" spans="1:6" x14ac:dyDescent="0.15">
      <c r="A110" s="52">
        <v>271284</v>
      </c>
      <c r="B110" s="52" t="s">
        <v>494</v>
      </c>
      <c r="C110" s="52" t="s">
        <v>187</v>
      </c>
      <c r="D110" s="52">
        <v>2</v>
      </c>
      <c r="E110" s="52">
        <v>4.3811609999999996</v>
      </c>
      <c r="F110" s="52">
        <v>51.58464</v>
      </c>
    </row>
    <row r="111" spans="1:6" x14ac:dyDescent="0.15">
      <c r="A111" s="52">
        <v>271403</v>
      </c>
      <c r="B111" s="52" t="s">
        <v>188</v>
      </c>
      <c r="C111" s="52" t="s">
        <v>494</v>
      </c>
      <c r="D111" s="52">
        <v>9</v>
      </c>
      <c r="E111" s="52">
        <v>2.226648</v>
      </c>
      <c r="F111" s="52">
        <v>26.216989999999999</v>
      </c>
    </row>
    <row r="112" spans="1:6" x14ac:dyDescent="0.15">
      <c r="A112" s="52">
        <v>271411</v>
      </c>
      <c r="B112" s="52" t="s">
        <v>494</v>
      </c>
      <c r="C112" s="52" t="s">
        <v>189</v>
      </c>
      <c r="D112" s="52">
        <v>3</v>
      </c>
      <c r="E112" s="52">
        <v>4.1768190000000001</v>
      </c>
      <c r="F112" s="52">
        <v>49.178669999999997</v>
      </c>
    </row>
    <row r="113" spans="1:6" x14ac:dyDescent="0.15">
      <c r="A113" s="52">
        <v>271438</v>
      </c>
      <c r="B113" s="52" t="s">
        <v>494</v>
      </c>
      <c r="C113" s="52" t="s">
        <v>191</v>
      </c>
      <c r="D113" s="52">
        <v>1</v>
      </c>
      <c r="E113" s="52">
        <v>2.4179119999999998</v>
      </c>
      <c r="F113" s="52">
        <v>28.468959999999999</v>
      </c>
    </row>
    <row r="114" spans="1:6" x14ac:dyDescent="0.15">
      <c r="A114" s="52">
        <v>271446</v>
      </c>
      <c r="B114" s="52" t="s">
        <v>494</v>
      </c>
      <c r="C114" s="52" t="s">
        <v>192</v>
      </c>
      <c r="D114" s="52">
        <v>1</v>
      </c>
      <c r="E114" s="52">
        <v>1.4874309999999999</v>
      </c>
      <c r="F114" s="52">
        <v>17.513300000000001</v>
      </c>
    </row>
    <row r="115" spans="1:6" x14ac:dyDescent="0.15">
      <c r="A115" s="52">
        <v>271462</v>
      </c>
      <c r="B115" s="52" t="s">
        <v>494</v>
      </c>
      <c r="C115" s="52" t="s">
        <v>193</v>
      </c>
      <c r="D115" s="52">
        <v>4</v>
      </c>
      <c r="E115" s="52">
        <v>5.2838760000000002</v>
      </c>
      <c r="F115" s="52">
        <v>62.213380000000001</v>
      </c>
    </row>
    <row r="116" spans="1:6" x14ac:dyDescent="0.15">
      <c r="A116" s="52">
        <v>272027</v>
      </c>
      <c r="B116" s="52" t="s">
        <v>273</v>
      </c>
      <c r="C116" s="52" t="s">
        <v>494</v>
      </c>
      <c r="D116" s="52">
        <v>4</v>
      </c>
      <c r="E116" s="52">
        <v>4.2283739999999996</v>
      </c>
      <c r="F116" s="52">
        <v>49.785699999999999</v>
      </c>
    </row>
    <row r="117" spans="1:6" x14ac:dyDescent="0.15">
      <c r="A117" s="52">
        <v>272051</v>
      </c>
      <c r="B117" s="52" t="s">
        <v>196</v>
      </c>
      <c r="C117" s="52" t="s">
        <v>494</v>
      </c>
      <c r="D117" s="52">
        <v>5</v>
      </c>
      <c r="E117" s="52">
        <v>2.8120219999999998</v>
      </c>
      <c r="F117" s="52">
        <v>33.109290000000001</v>
      </c>
    </row>
    <row r="118" spans="1:6" x14ac:dyDescent="0.15">
      <c r="A118" s="52">
        <v>272108</v>
      </c>
      <c r="B118" s="52" t="s">
        <v>200</v>
      </c>
      <c r="C118" s="52" t="s">
        <v>494</v>
      </c>
      <c r="D118" s="52">
        <v>1</v>
      </c>
      <c r="E118" s="52">
        <v>0.51461509999999999</v>
      </c>
      <c r="F118" s="52">
        <v>6.059177</v>
      </c>
    </row>
    <row r="119" spans="1:6" x14ac:dyDescent="0.15">
      <c r="A119" s="52">
        <v>272124</v>
      </c>
      <c r="B119" s="52" t="s">
        <v>202</v>
      </c>
      <c r="C119" s="52" t="s">
        <v>494</v>
      </c>
      <c r="D119" s="52">
        <v>2</v>
      </c>
      <c r="E119" s="52">
        <v>1.558543</v>
      </c>
      <c r="F119" s="52">
        <v>18.350580000000001</v>
      </c>
    </row>
    <row r="120" spans="1:6" x14ac:dyDescent="0.15">
      <c r="A120" s="52">
        <v>272159</v>
      </c>
      <c r="B120" s="52" t="s">
        <v>204</v>
      </c>
      <c r="C120" s="52" t="s">
        <v>494</v>
      </c>
      <c r="D120" s="52">
        <v>1</v>
      </c>
      <c r="E120" s="52">
        <v>0.87481410000000004</v>
      </c>
      <c r="F120" s="52">
        <v>10.300230000000001</v>
      </c>
    </row>
    <row r="121" spans="1:6" x14ac:dyDescent="0.15">
      <c r="A121" s="52">
        <v>272167</v>
      </c>
      <c r="B121" s="52" t="s">
        <v>205</v>
      </c>
      <c r="C121" s="52" t="s">
        <v>494</v>
      </c>
      <c r="D121" s="52">
        <v>1</v>
      </c>
      <c r="E121" s="52">
        <v>1.967265</v>
      </c>
      <c r="F121" s="52">
        <v>23.162960000000002</v>
      </c>
    </row>
    <row r="122" spans="1:6" x14ac:dyDescent="0.15">
      <c r="A122" s="52">
        <v>272183</v>
      </c>
      <c r="B122" s="52" t="s">
        <v>207</v>
      </c>
      <c r="C122" s="52" t="s">
        <v>494</v>
      </c>
      <c r="D122" s="52">
        <v>1</v>
      </c>
      <c r="E122" s="52">
        <v>1.675772</v>
      </c>
      <c r="F122" s="52">
        <v>19.73086</v>
      </c>
    </row>
    <row r="123" spans="1:6" x14ac:dyDescent="0.15">
      <c r="A123" s="52">
        <v>272205</v>
      </c>
      <c r="B123" s="52" t="s">
        <v>208</v>
      </c>
      <c r="C123" s="52" t="s">
        <v>494</v>
      </c>
      <c r="D123" s="52">
        <v>2</v>
      </c>
      <c r="E123" s="52">
        <v>3.0312220000000001</v>
      </c>
      <c r="F123" s="52">
        <v>35.690190000000001</v>
      </c>
    </row>
    <row r="124" spans="1:6" x14ac:dyDescent="0.15">
      <c r="A124" s="52">
        <v>272221</v>
      </c>
      <c r="B124" s="52" t="s">
        <v>209</v>
      </c>
      <c r="C124" s="52" t="s">
        <v>494</v>
      </c>
      <c r="D124" s="52">
        <v>1</v>
      </c>
      <c r="E124" s="52">
        <v>1.862579</v>
      </c>
      <c r="F124" s="52">
        <v>21.93036</v>
      </c>
    </row>
    <row r="125" spans="1:6" x14ac:dyDescent="0.15">
      <c r="A125" s="52">
        <v>272230</v>
      </c>
      <c r="B125" s="52" t="s">
        <v>171</v>
      </c>
      <c r="C125" s="52" t="s">
        <v>494</v>
      </c>
      <c r="D125" s="52">
        <v>1</v>
      </c>
      <c r="E125" s="52">
        <v>1.6399360000000001</v>
      </c>
      <c r="F125" s="52">
        <v>19.308920000000001</v>
      </c>
    </row>
    <row r="126" spans="1:6" x14ac:dyDescent="0.15">
      <c r="A126" s="52">
        <v>272248</v>
      </c>
      <c r="B126" s="52" t="s">
        <v>210</v>
      </c>
      <c r="C126" s="52" t="s">
        <v>494</v>
      </c>
      <c r="D126" s="52">
        <v>1</v>
      </c>
      <c r="E126" s="52">
        <v>2.3494030000000001</v>
      </c>
      <c r="F126" s="52">
        <v>27.662330000000001</v>
      </c>
    </row>
    <row r="127" spans="1:6" x14ac:dyDescent="0.15">
      <c r="A127" s="52">
        <v>272264</v>
      </c>
      <c r="B127" s="52" t="s">
        <v>212</v>
      </c>
      <c r="C127" s="52" t="s">
        <v>494</v>
      </c>
      <c r="D127" s="52">
        <v>1</v>
      </c>
      <c r="E127" s="52">
        <v>3.2157439999999999</v>
      </c>
      <c r="F127" s="52">
        <v>37.8628</v>
      </c>
    </row>
    <row r="128" spans="1:6" x14ac:dyDescent="0.15">
      <c r="A128" s="52">
        <v>272272</v>
      </c>
      <c r="B128" s="52" t="s">
        <v>213</v>
      </c>
      <c r="C128" s="52" t="s">
        <v>494</v>
      </c>
      <c r="D128" s="52">
        <v>3</v>
      </c>
      <c r="E128" s="52">
        <v>1.2517</v>
      </c>
      <c r="F128" s="52">
        <v>14.73776</v>
      </c>
    </row>
    <row r="129" spans="1:6" x14ac:dyDescent="0.15">
      <c r="A129" s="52">
        <v>272299</v>
      </c>
      <c r="B129" s="52" t="s">
        <v>215</v>
      </c>
      <c r="C129" s="52" t="s">
        <v>494</v>
      </c>
      <c r="D129" s="52">
        <v>1</v>
      </c>
      <c r="E129" s="52">
        <v>3.6621990000000002</v>
      </c>
      <c r="F129" s="52">
        <v>43.119439999999997</v>
      </c>
    </row>
    <row r="130" spans="1:6" x14ac:dyDescent="0.15">
      <c r="A130" s="52">
        <v>272311</v>
      </c>
      <c r="B130" s="52" t="s">
        <v>217</v>
      </c>
      <c r="C130" s="52" t="s">
        <v>494</v>
      </c>
      <c r="D130" s="52">
        <v>1</v>
      </c>
      <c r="E130" s="52">
        <v>3.6196480000000002</v>
      </c>
      <c r="F130" s="52">
        <v>42.618429999999996</v>
      </c>
    </row>
    <row r="131" spans="1:6" x14ac:dyDescent="0.15">
      <c r="A131" s="52">
        <v>273015</v>
      </c>
      <c r="B131" s="52" t="s">
        <v>314</v>
      </c>
      <c r="C131" s="52" t="s">
        <v>494</v>
      </c>
      <c r="D131" s="52">
        <v>1</v>
      </c>
      <c r="E131" s="52">
        <v>6.8846819999999997</v>
      </c>
      <c r="F131" s="52">
        <v>81.061580000000006</v>
      </c>
    </row>
    <row r="132" spans="1:6" x14ac:dyDescent="0.15">
      <c r="A132" s="52">
        <v>273228</v>
      </c>
      <c r="B132" s="52" t="s">
        <v>318</v>
      </c>
      <c r="C132" s="52" t="s">
        <v>494</v>
      </c>
      <c r="D132" s="52">
        <v>1</v>
      </c>
      <c r="E132" s="52">
        <v>19.90842</v>
      </c>
      <c r="F132" s="52">
        <v>234.40559999999999</v>
      </c>
    </row>
    <row r="133" spans="1:6" x14ac:dyDescent="0.15">
      <c r="A133" s="52">
        <v>273619</v>
      </c>
      <c r="B133" s="52" t="s">
        <v>219</v>
      </c>
      <c r="C133" s="52" t="s">
        <v>494</v>
      </c>
      <c r="D133" s="52">
        <v>1</v>
      </c>
      <c r="E133" s="52">
        <v>4.6834020000000001</v>
      </c>
      <c r="F133" s="52">
        <v>55.143279999999997</v>
      </c>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78" spans="1:6" x14ac:dyDescent="0.15">
      <c r="B178">
        <v>271004</v>
      </c>
      <c r="C178" t="s">
        <v>269</v>
      </c>
      <c r="D178">
        <v>15</v>
      </c>
      <c r="E178">
        <v>1.142048</v>
      </c>
      <c r="F178">
        <v>13.44669</v>
      </c>
    </row>
    <row r="179" spans="1:6" x14ac:dyDescent="0.15">
      <c r="B179">
        <v>271403</v>
      </c>
      <c r="C179" t="s">
        <v>271</v>
      </c>
      <c r="D179">
        <v>9</v>
      </c>
      <c r="E179">
        <v>2.226648</v>
      </c>
      <c r="F179">
        <v>26.216989999999999</v>
      </c>
    </row>
    <row r="180" spans="1:6" x14ac:dyDescent="0.15">
      <c r="B180" s="52"/>
      <c r="C180" t="s">
        <v>429</v>
      </c>
      <c r="D180">
        <v>77</v>
      </c>
    </row>
    <row r="181" spans="1:6" x14ac:dyDescent="0.15">
      <c r="A181">
        <v>1</v>
      </c>
      <c r="B181" s="52">
        <v>2</v>
      </c>
      <c r="C181">
        <v>3</v>
      </c>
      <c r="D181">
        <v>4</v>
      </c>
      <c r="E181">
        <v>5</v>
      </c>
      <c r="F181">
        <v>6</v>
      </c>
    </row>
    <row r="183" spans="1:6" x14ac:dyDescent="0.15">
      <c r="A183">
        <v>270000</v>
      </c>
      <c r="B183" t="s">
        <v>333</v>
      </c>
      <c r="C183" t="s">
        <v>440</v>
      </c>
      <c r="D183">
        <v>53</v>
      </c>
      <c r="E183">
        <v>1.2387950000000001</v>
      </c>
      <c r="F183">
        <v>14.58581</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
        <v>383</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
        <v>383</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14</v>
      </c>
      <c r="E8" s="52">
        <v>1.002321</v>
      </c>
      <c r="F8" s="52">
        <v>11.80152</v>
      </c>
      <c r="G8" s="52">
        <v>0</v>
      </c>
      <c r="H8" s="52">
        <v>3</v>
      </c>
      <c r="I8" s="52">
        <v>1</v>
      </c>
      <c r="J8" s="52">
        <v>3</v>
      </c>
      <c r="K8" s="52">
        <v>3</v>
      </c>
      <c r="L8" s="52">
        <v>2</v>
      </c>
      <c r="M8" s="52">
        <v>2</v>
      </c>
      <c r="N8" s="52">
        <v>0</v>
      </c>
      <c r="O8" s="52">
        <v>0</v>
      </c>
      <c r="P8" s="52">
        <v>8</v>
      </c>
      <c r="Q8" s="52">
        <v>6</v>
      </c>
      <c r="R8" s="52">
        <v>0</v>
      </c>
      <c r="S8" s="52">
        <v>1</v>
      </c>
      <c r="T8" s="52">
        <v>1</v>
      </c>
      <c r="U8" s="52">
        <v>12</v>
      </c>
      <c r="V8" s="52">
        <v>1</v>
      </c>
      <c r="W8" s="52">
        <v>11</v>
      </c>
      <c r="X8" s="52">
        <v>1</v>
      </c>
      <c r="Y8" s="52">
        <v>0</v>
      </c>
      <c r="Z8" s="52">
        <v>6</v>
      </c>
      <c r="AA8" s="52">
        <v>4</v>
      </c>
      <c r="AB8" s="52">
        <v>0</v>
      </c>
      <c r="AC8" s="52">
        <v>6</v>
      </c>
      <c r="AD8" s="52">
        <v>5</v>
      </c>
      <c r="AE8" s="52">
        <v>0</v>
      </c>
      <c r="AF8" s="52">
        <v>2</v>
      </c>
      <c r="AG8" s="52">
        <v>0</v>
      </c>
      <c r="AH8" s="52">
        <v>1</v>
      </c>
      <c r="AI8" s="52">
        <v>0</v>
      </c>
      <c r="AJ8" s="52">
        <v>4</v>
      </c>
      <c r="AK8" s="52">
        <v>1</v>
      </c>
      <c r="AL8" s="52">
        <v>1</v>
      </c>
      <c r="AM8" s="52">
        <v>5</v>
      </c>
      <c r="AN8" s="52">
        <v>0</v>
      </c>
      <c r="AO8" s="52">
        <v>3</v>
      </c>
      <c r="AP8" s="52">
        <v>0</v>
      </c>
      <c r="AQ8" s="52">
        <v>2</v>
      </c>
      <c r="AR8" s="52">
        <v>0</v>
      </c>
      <c r="AS8" s="52">
        <v>0</v>
      </c>
      <c r="AT8" s="52">
        <v>3</v>
      </c>
      <c r="AU8" s="52">
        <v>1</v>
      </c>
      <c r="AV8" s="52">
        <v>1</v>
      </c>
      <c r="AW8" s="52">
        <v>1</v>
      </c>
      <c r="AX8" s="52">
        <v>2</v>
      </c>
      <c r="AY8" s="52">
        <v>1</v>
      </c>
      <c r="AZ8" s="52">
        <v>0</v>
      </c>
      <c r="BA8" s="52">
        <v>0</v>
      </c>
      <c r="BB8" s="52">
        <v>0</v>
      </c>
      <c r="BC8" s="52">
        <v>3</v>
      </c>
      <c r="BD8" s="52">
        <v>3</v>
      </c>
      <c r="BE8" s="52">
        <v>3</v>
      </c>
      <c r="BF8" s="52">
        <v>1</v>
      </c>
      <c r="BG8" s="52">
        <v>3</v>
      </c>
      <c r="BH8" s="52">
        <v>2</v>
      </c>
      <c r="BI8" s="52">
        <v>0</v>
      </c>
      <c r="BJ8" s="52">
        <v>2</v>
      </c>
      <c r="BK8" s="52">
        <v>0</v>
      </c>
      <c r="BL8" s="52">
        <v>3</v>
      </c>
      <c r="BM8" s="52">
        <v>15</v>
      </c>
      <c r="BN8" s="52">
        <v>2</v>
      </c>
      <c r="BO8" s="52">
        <v>2</v>
      </c>
      <c r="BP8" s="52">
        <v>2</v>
      </c>
      <c r="BQ8" s="52">
        <v>0</v>
      </c>
      <c r="BR8" s="52">
        <v>0</v>
      </c>
      <c r="BS8" s="52">
        <v>0</v>
      </c>
      <c r="BT8" s="52">
        <v>5</v>
      </c>
      <c r="BU8" s="52">
        <v>9</v>
      </c>
      <c r="BV8" s="52">
        <v>0</v>
      </c>
    </row>
    <row r="9" spans="1:74" s="52" customFormat="1" x14ac:dyDescent="0.15">
      <c r="A9" s="52">
        <v>271021</v>
      </c>
      <c r="B9" s="52" t="s">
        <v>494</v>
      </c>
      <c r="C9" s="52" t="s">
        <v>389</v>
      </c>
      <c r="D9" s="52">
        <v>1</v>
      </c>
      <c r="E9" s="52">
        <v>1.8355699999999999</v>
      </c>
      <c r="F9" s="52">
        <v>21.612349999999999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2.552127</v>
      </c>
      <c r="F10" s="52">
        <v>30.049240000000001</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3.0063430000000002</v>
      </c>
      <c r="F11" s="52">
        <v>35.397269999999999</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271152</v>
      </c>
      <c r="B12" s="52" t="s">
        <v>494</v>
      </c>
      <c r="C12" s="52" t="s">
        <v>388</v>
      </c>
      <c r="D12" s="52">
        <v>1</v>
      </c>
      <c r="E12" s="52">
        <v>2.3010190000000001</v>
      </c>
      <c r="F12" s="52">
        <v>27.092649999999999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1.5204040000000001</v>
      </c>
      <c r="F13" s="52">
        <v>17.901530000000001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2</v>
      </c>
      <c r="E14" s="52">
        <v>2.2550460000000001</v>
      </c>
      <c r="F14" s="52">
        <v>26.55134</v>
      </c>
      <c r="G14" s="52">
        <v>0</v>
      </c>
      <c r="H14" s="52">
        <v>0</v>
      </c>
      <c r="I14" s="52">
        <v>0</v>
      </c>
      <c r="J14" s="52">
        <v>0</v>
      </c>
      <c r="K14" s="52">
        <v>1</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1</v>
      </c>
      <c r="AZ14" s="52">
        <v>0</v>
      </c>
      <c r="BA14" s="52">
        <v>0</v>
      </c>
      <c r="BB14" s="52">
        <v>0</v>
      </c>
      <c r="BC14" s="52">
        <v>0</v>
      </c>
      <c r="BD14" s="52">
        <v>0</v>
      </c>
      <c r="BE14" s="52">
        <v>0</v>
      </c>
      <c r="BF14" s="52">
        <v>0</v>
      </c>
      <c r="BG14" s="52">
        <v>1</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494</v>
      </c>
      <c r="C15" s="52" t="s">
        <v>390</v>
      </c>
      <c r="D15" s="52">
        <v>1</v>
      </c>
      <c r="E15" s="52">
        <v>1.462715</v>
      </c>
      <c r="F15" s="52">
        <v>17.222290000000001</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1</v>
      </c>
      <c r="E16" s="52">
        <v>1.1181179999999999</v>
      </c>
      <c r="F16" s="52">
        <v>13.16494</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1.580478</v>
      </c>
      <c r="F17" s="52">
        <v>18.60885</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1</v>
      </c>
      <c r="E18" s="52">
        <v>0.97324549999999999</v>
      </c>
      <c r="F18" s="52">
        <v>11.45918</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2</v>
      </c>
      <c r="E19" s="52">
        <v>3.0372979999999998</v>
      </c>
      <c r="F19" s="52">
        <v>35.76173</v>
      </c>
      <c r="G19" s="52">
        <v>0</v>
      </c>
      <c r="H19" s="52">
        <v>0</v>
      </c>
      <c r="I19" s="52">
        <v>1</v>
      </c>
      <c r="J19" s="52">
        <v>1</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1</v>
      </c>
      <c r="BD19" s="52">
        <v>0</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1.8748009999999999</v>
      </c>
      <c r="F20" s="52">
        <v>22.074269999999999</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2</v>
      </c>
      <c r="E21" s="52">
        <v>0.45960109999999998</v>
      </c>
      <c r="F21" s="52">
        <v>5.4114319999999996</v>
      </c>
      <c r="G21" s="52">
        <v>0</v>
      </c>
      <c r="H21" s="52">
        <v>1</v>
      </c>
      <c r="I21" s="52">
        <v>1</v>
      </c>
      <c r="J21" s="52">
        <v>0</v>
      </c>
      <c r="K21" s="52">
        <v>0</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1</v>
      </c>
      <c r="AX21" s="52">
        <v>0</v>
      </c>
      <c r="AY21" s="52">
        <v>0</v>
      </c>
      <c r="AZ21" s="52">
        <v>0</v>
      </c>
      <c r="BA21" s="52">
        <v>0</v>
      </c>
      <c r="BB21" s="52">
        <v>0</v>
      </c>
      <c r="BC21" s="52">
        <v>0</v>
      </c>
      <c r="BD21" s="52">
        <v>0</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271446</v>
      </c>
      <c r="B22" s="52" t="s">
        <v>494</v>
      </c>
      <c r="C22" s="52" t="s">
        <v>192</v>
      </c>
      <c r="D22" s="52">
        <v>2</v>
      </c>
      <c r="E22" s="52">
        <v>2.7950529999999998</v>
      </c>
      <c r="F22" s="52">
        <v>32.909489999999998</v>
      </c>
      <c r="G22" s="52">
        <v>0</v>
      </c>
      <c r="H22" s="52">
        <v>1</v>
      </c>
      <c r="I22" s="52">
        <v>1</v>
      </c>
      <c r="J22" s="52">
        <v>0</v>
      </c>
      <c r="K22" s="52">
        <v>0</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1</v>
      </c>
      <c r="AX22" s="52">
        <v>0</v>
      </c>
      <c r="AY22" s="52">
        <v>0</v>
      </c>
      <c r="AZ22" s="52">
        <v>0</v>
      </c>
      <c r="BA22" s="52">
        <v>0</v>
      </c>
      <c r="BB22" s="52">
        <v>0</v>
      </c>
      <c r="BC22" s="52">
        <v>0</v>
      </c>
      <c r="BD22" s="52">
        <v>0</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272027</v>
      </c>
      <c r="B23" s="52" t="s">
        <v>273</v>
      </c>
      <c r="C23" s="52" t="s">
        <v>494</v>
      </c>
      <c r="D23" s="52">
        <v>1</v>
      </c>
      <c r="E23" s="52">
        <v>0.98487230000000003</v>
      </c>
      <c r="F23" s="52">
        <v>11.596080000000001</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2</v>
      </c>
      <c r="E24" s="52">
        <v>1.0339929999999999</v>
      </c>
      <c r="F24" s="52">
        <v>12.174429999999999</v>
      </c>
      <c r="G24" s="52">
        <v>0</v>
      </c>
      <c r="H24" s="52">
        <v>0</v>
      </c>
      <c r="I24" s="52">
        <v>0</v>
      </c>
      <c r="J24" s="52">
        <v>1</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1</v>
      </c>
      <c r="AW24" s="52">
        <v>0</v>
      </c>
      <c r="AX24" s="52">
        <v>0</v>
      </c>
      <c r="AY24" s="52">
        <v>0</v>
      </c>
      <c r="AZ24" s="52">
        <v>0</v>
      </c>
      <c r="BA24" s="52">
        <v>0</v>
      </c>
      <c r="BB24" s="52">
        <v>0</v>
      </c>
      <c r="BC24" s="52">
        <v>0</v>
      </c>
      <c r="BD24" s="52">
        <v>0</v>
      </c>
      <c r="BE24" s="52">
        <v>1</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1</v>
      </c>
      <c r="E25" s="52">
        <v>0.54398080000000004</v>
      </c>
      <c r="F25" s="52">
        <v>6.4049360000000002</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2</v>
      </c>
      <c r="E26" s="52">
        <v>0.95679130000000001</v>
      </c>
      <c r="F26" s="52">
        <v>11.26545</v>
      </c>
      <c r="G26" s="52">
        <v>0</v>
      </c>
      <c r="H26" s="52">
        <v>0</v>
      </c>
      <c r="I26" s="52">
        <v>0</v>
      </c>
      <c r="J26" s="52">
        <v>1</v>
      </c>
      <c r="K26" s="52">
        <v>0</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1</v>
      </c>
      <c r="BD26" s="52">
        <v>0</v>
      </c>
      <c r="BE26" s="52">
        <v>1</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272116</v>
      </c>
      <c r="B27" s="52" t="s">
        <v>201</v>
      </c>
      <c r="C27" s="52" t="s">
        <v>494</v>
      </c>
      <c r="D27" s="52">
        <v>1</v>
      </c>
      <c r="E27" s="52">
        <v>0.68843019999999999</v>
      </c>
      <c r="F27" s="52">
        <v>8.1057109999999994</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272132</v>
      </c>
      <c r="B28" s="52" t="s">
        <v>203</v>
      </c>
      <c r="C28" s="52" t="s">
        <v>494</v>
      </c>
      <c r="D28" s="52">
        <v>1</v>
      </c>
      <c r="E28" s="52">
        <v>1.913546</v>
      </c>
      <c r="F28" s="52">
        <v>22.530460000000001</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272272</v>
      </c>
      <c r="B29" s="52" t="s">
        <v>213</v>
      </c>
      <c r="C29" s="52" t="s">
        <v>494</v>
      </c>
      <c r="D29" s="52">
        <v>1</v>
      </c>
      <c r="E29" s="52">
        <v>0.39748470000000002</v>
      </c>
      <c r="F29" s="52">
        <v>4.6800620000000004</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272329</v>
      </c>
      <c r="B30" s="52" t="s">
        <v>218</v>
      </c>
      <c r="C30" s="52" t="s">
        <v>494</v>
      </c>
      <c r="D30" s="52">
        <v>1</v>
      </c>
      <c r="E30" s="52">
        <v>3.5134569999999998</v>
      </c>
      <c r="F30" s="52">
        <v>41.368119999999998</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273015</v>
      </c>
      <c r="B31" s="52" t="s">
        <v>314</v>
      </c>
      <c r="C31" s="52" t="s">
        <v>494</v>
      </c>
      <c r="D31" s="52">
        <v>1</v>
      </c>
      <c r="E31" s="52">
        <v>6.1534680000000002</v>
      </c>
      <c r="F31" s="52">
        <v>72.452119999999994</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273228</v>
      </c>
      <c r="B32" t="s">
        <v>318</v>
      </c>
      <c r="C32" t="s">
        <v>494</v>
      </c>
      <c r="D32">
        <v>1</v>
      </c>
      <c r="E32">
        <v>19.149750000000001</v>
      </c>
      <c r="F32">
        <v>225.47290000000001</v>
      </c>
      <c r="G32">
        <v>0</v>
      </c>
      <c r="H32">
        <v>0</v>
      </c>
      <c r="I32">
        <v>0</v>
      </c>
      <c r="J32">
        <v>0</v>
      </c>
      <c r="K32">
        <v>0</v>
      </c>
      <c r="L32">
        <v>0</v>
      </c>
      <c r="M32">
        <v>0</v>
      </c>
      <c r="N32">
        <v>1</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1</v>
      </c>
      <c r="AY32">
        <v>0</v>
      </c>
      <c r="AZ32">
        <v>0</v>
      </c>
      <c r="BA32">
        <v>0</v>
      </c>
      <c r="BB32">
        <v>0</v>
      </c>
      <c r="BC32">
        <v>0</v>
      </c>
      <c r="BD32">
        <v>0</v>
      </c>
      <c r="BE32">
        <v>0</v>
      </c>
      <c r="BF32">
        <v>0</v>
      </c>
      <c r="BG32">
        <v>0</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273660</v>
      </c>
      <c r="B33" t="s">
        <v>325</v>
      </c>
      <c r="C33" t="s">
        <v>494</v>
      </c>
      <c r="D33">
        <v>1</v>
      </c>
      <c r="E33">
        <v>11.96888</v>
      </c>
      <c r="F33">
        <v>140.9239</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0</v>
      </c>
      <c r="AY33">
        <v>0</v>
      </c>
      <c r="AZ33">
        <v>1</v>
      </c>
      <c r="BA33">
        <v>0</v>
      </c>
      <c r="BB33">
        <v>0</v>
      </c>
      <c r="BC33">
        <v>0</v>
      </c>
      <c r="BD33">
        <v>0</v>
      </c>
      <c r="BE33">
        <v>1</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85" spans="1:75" x14ac:dyDescent="0.15">
      <c r="B85" s="52">
        <v>271004</v>
      </c>
      <c r="C85" t="s">
        <v>427</v>
      </c>
      <c r="D85">
        <f>IFERROR(VLOOKUP($B85,$A$8:$BW$70,D$88,FALSE),0)</f>
        <v>14</v>
      </c>
      <c r="E85">
        <f t="shared" ref="E85:BP85" si="0">IFERROR(VLOOKUP($B85,$A$8:$BW$70,E88,FALSE),0)</f>
        <v>1.002321</v>
      </c>
      <c r="F85">
        <f t="shared" si="0"/>
        <v>11.80152</v>
      </c>
      <c r="G85">
        <f t="shared" si="0"/>
        <v>0</v>
      </c>
      <c r="H85">
        <f t="shared" si="0"/>
        <v>3</v>
      </c>
      <c r="I85">
        <f t="shared" si="0"/>
        <v>1</v>
      </c>
      <c r="J85">
        <f t="shared" si="0"/>
        <v>3</v>
      </c>
      <c r="K85">
        <f t="shared" si="0"/>
        <v>3</v>
      </c>
      <c r="L85">
        <f t="shared" si="0"/>
        <v>2</v>
      </c>
      <c r="M85">
        <f t="shared" si="0"/>
        <v>2</v>
      </c>
      <c r="N85">
        <f t="shared" si="0"/>
        <v>0</v>
      </c>
      <c r="O85">
        <f t="shared" si="0"/>
        <v>0</v>
      </c>
      <c r="P85">
        <f t="shared" si="0"/>
        <v>8</v>
      </c>
      <c r="Q85">
        <f t="shared" si="0"/>
        <v>6</v>
      </c>
      <c r="R85">
        <f t="shared" si="0"/>
        <v>0</v>
      </c>
      <c r="S85">
        <f t="shared" si="0"/>
        <v>1</v>
      </c>
      <c r="T85">
        <f t="shared" si="0"/>
        <v>1</v>
      </c>
      <c r="U85">
        <f t="shared" si="0"/>
        <v>12</v>
      </c>
      <c r="V85">
        <f t="shared" si="0"/>
        <v>1</v>
      </c>
      <c r="W85">
        <f t="shared" si="0"/>
        <v>11</v>
      </c>
      <c r="X85">
        <f t="shared" si="0"/>
        <v>1</v>
      </c>
      <c r="Y85">
        <f t="shared" si="0"/>
        <v>0</v>
      </c>
      <c r="Z85">
        <f t="shared" si="0"/>
        <v>6</v>
      </c>
      <c r="AA85">
        <f t="shared" si="0"/>
        <v>4</v>
      </c>
      <c r="AB85">
        <f t="shared" si="0"/>
        <v>0</v>
      </c>
      <c r="AC85">
        <f t="shared" si="0"/>
        <v>6</v>
      </c>
      <c r="AD85">
        <f t="shared" si="0"/>
        <v>5</v>
      </c>
      <c r="AE85">
        <f t="shared" si="0"/>
        <v>0</v>
      </c>
      <c r="AF85">
        <f t="shared" si="0"/>
        <v>2</v>
      </c>
      <c r="AG85">
        <f t="shared" si="0"/>
        <v>0</v>
      </c>
      <c r="AH85">
        <f t="shared" si="0"/>
        <v>1</v>
      </c>
      <c r="AI85">
        <f t="shared" si="0"/>
        <v>0</v>
      </c>
      <c r="AJ85">
        <f t="shared" si="0"/>
        <v>4</v>
      </c>
      <c r="AK85">
        <f t="shared" si="0"/>
        <v>1</v>
      </c>
      <c r="AL85">
        <f t="shared" si="0"/>
        <v>1</v>
      </c>
      <c r="AM85">
        <f t="shared" si="0"/>
        <v>5</v>
      </c>
      <c r="AN85">
        <f t="shared" si="0"/>
        <v>0</v>
      </c>
      <c r="AO85">
        <f t="shared" si="0"/>
        <v>3</v>
      </c>
      <c r="AP85">
        <f t="shared" si="0"/>
        <v>0</v>
      </c>
      <c r="AQ85">
        <f t="shared" si="0"/>
        <v>2</v>
      </c>
      <c r="AR85">
        <f t="shared" si="0"/>
        <v>0</v>
      </c>
      <c r="AS85">
        <f t="shared" si="0"/>
        <v>0</v>
      </c>
      <c r="AT85">
        <f t="shared" si="0"/>
        <v>3</v>
      </c>
      <c r="AU85">
        <f t="shared" si="0"/>
        <v>1</v>
      </c>
      <c r="AV85">
        <f t="shared" si="0"/>
        <v>1</v>
      </c>
      <c r="AW85">
        <f t="shared" si="0"/>
        <v>1</v>
      </c>
      <c r="AX85">
        <f t="shared" si="0"/>
        <v>2</v>
      </c>
      <c r="AY85">
        <f t="shared" si="0"/>
        <v>1</v>
      </c>
      <c r="AZ85">
        <f t="shared" si="0"/>
        <v>0</v>
      </c>
      <c r="BA85">
        <f t="shared" si="0"/>
        <v>0</v>
      </c>
      <c r="BB85">
        <f t="shared" si="0"/>
        <v>0</v>
      </c>
      <c r="BC85">
        <f t="shared" si="0"/>
        <v>3</v>
      </c>
      <c r="BD85">
        <f t="shared" si="0"/>
        <v>3</v>
      </c>
      <c r="BE85">
        <f t="shared" si="0"/>
        <v>3</v>
      </c>
      <c r="BF85">
        <f t="shared" si="0"/>
        <v>1</v>
      </c>
      <c r="BG85">
        <f t="shared" si="0"/>
        <v>3</v>
      </c>
      <c r="BH85">
        <f t="shared" si="0"/>
        <v>2</v>
      </c>
      <c r="BI85">
        <f t="shared" si="0"/>
        <v>0</v>
      </c>
      <c r="BJ85">
        <f t="shared" si="0"/>
        <v>2</v>
      </c>
      <c r="BK85">
        <f t="shared" si="0"/>
        <v>0</v>
      </c>
      <c r="BL85">
        <f t="shared" si="0"/>
        <v>3</v>
      </c>
      <c r="BM85">
        <f t="shared" si="0"/>
        <v>15</v>
      </c>
      <c r="BN85">
        <f t="shared" si="0"/>
        <v>2</v>
      </c>
      <c r="BO85">
        <f t="shared" si="0"/>
        <v>2</v>
      </c>
      <c r="BP85">
        <f t="shared" si="0"/>
        <v>2</v>
      </c>
      <c r="BQ85">
        <f t="shared" ref="BQ85:BW85" si="1">IFERROR(VLOOKUP($B85,$A$8:$BW$70,BQ88,FALSE),0)</f>
        <v>0</v>
      </c>
      <c r="BR85">
        <f t="shared" si="1"/>
        <v>0</v>
      </c>
      <c r="BS85">
        <f t="shared" si="1"/>
        <v>0</v>
      </c>
      <c r="BT85">
        <f t="shared" si="1"/>
        <v>5</v>
      </c>
      <c r="BU85">
        <f t="shared" si="1"/>
        <v>9</v>
      </c>
      <c r="BV85">
        <f t="shared" si="1"/>
        <v>0</v>
      </c>
      <c r="BW85">
        <f t="shared" si="1"/>
        <v>0</v>
      </c>
    </row>
    <row r="86" spans="1:75" x14ac:dyDescent="0.15">
      <c r="B86" s="52">
        <v>271403</v>
      </c>
      <c r="C86" t="s">
        <v>428</v>
      </c>
      <c r="D86">
        <f>IFERROR(VLOOKUP($B86,$A$8:$BW$70,D$88,FALSE),0)</f>
        <v>2</v>
      </c>
      <c r="E86">
        <f t="shared" ref="E86:BP86" si="2">IFERROR(VLOOKUP($B86,$A$8:$BW$70,E$88,FALSE),0)</f>
        <v>0.45960109999999998</v>
      </c>
      <c r="F86">
        <f t="shared" si="2"/>
        <v>5.4114319999999996</v>
      </c>
      <c r="G86">
        <f t="shared" si="2"/>
        <v>0</v>
      </c>
      <c r="H86">
        <f t="shared" si="2"/>
        <v>1</v>
      </c>
      <c r="I86">
        <f t="shared" si="2"/>
        <v>1</v>
      </c>
      <c r="J86">
        <f t="shared" si="2"/>
        <v>0</v>
      </c>
      <c r="K86">
        <f t="shared" si="2"/>
        <v>0</v>
      </c>
      <c r="L86">
        <f t="shared" si="2"/>
        <v>0</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1</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1</v>
      </c>
      <c r="BF86">
        <f t="shared" si="2"/>
        <v>0</v>
      </c>
      <c r="BG86">
        <f t="shared" si="2"/>
        <v>0</v>
      </c>
      <c r="BH86">
        <f t="shared" si="2"/>
        <v>1</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45</v>
      </c>
      <c r="G87">
        <f t="shared" ref="G87:BR87" si="4">SUM(G8:G83)</f>
        <v>0</v>
      </c>
      <c r="H87">
        <f t="shared" si="4"/>
        <v>8</v>
      </c>
      <c r="I87">
        <f t="shared" si="4"/>
        <v>4</v>
      </c>
      <c r="J87">
        <f t="shared" si="4"/>
        <v>12</v>
      </c>
      <c r="K87">
        <f t="shared" si="4"/>
        <v>7</v>
      </c>
      <c r="L87">
        <f t="shared" si="4"/>
        <v>5</v>
      </c>
      <c r="M87">
        <f t="shared" si="4"/>
        <v>7</v>
      </c>
      <c r="N87">
        <f t="shared" si="4"/>
        <v>2</v>
      </c>
      <c r="O87">
        <f t="shared" si="4"/>
        <v>0</v>
      </c>
      <c r="P87">
        <f t="shared" si="4"/>
        <v>30</v>
      </c>
      <c r="Q87">
        <f t="shared" si="4"/>
        <v>15</v>
      </c>
      <c r="R87">
        <f t="shared" si="4"/>
        <v>0</v>
      </c>
      <c r="S87">
        <f t="shared" si="4"/>
        <v>1</v>
      </c>
      <c r="T87">
        <f t="shared" si="4"/>
        <v>1</v>
      </c>
      <c r="U87">
        <f t="shared" si="4"/>
        <v>12</v>
      </c>
      <c r="V87">
        <f t="shared" si="4"/>
        <v>1</v>
      </c>
      <c r="W87">
        <f t="shared" si="4"/>
        <v>11</v>
      </c>
      <c r="X87">
        <f t="shared" si="4"/>
        <v>1</v>
      </c>
      <c r="Y87">
        <f t="shared" si="4"/>
        <v>0</v>
      </c>
      <c r="Z87">
        <f t="shared" si="4"/>
        <v>6</v>
      </c>
      <c r="AA87">
        <f t="shared" si="4"/>
        <v>4</v>
      </c>
      <c r="AB87">
        <f t="shared" si="4"/>
        <v>0</v>
      </c>
      <c r="AC87">
        <f t="shared" si="4"/>
        <v>6</v>
      </c>
      <c r="AD87">
        <f t="shared" si="4"/>
        <v>5</v>
      </c>
      <c r="AE87">
        <f t="shared" si="4"/>
        <v>0</v>
      </c>
      <c r="AF87">
        <f t="shared" si="4"/>
        <v>2</v>
      </c>
      <c r="AG87">
        <f t="shared" si="4"/>
        <v>0</v>
      </c>
      <c r="AH87">
        <f t="shared" si="4"/>
        <v>1</v>
      </c>
      <c r="AI87">
        <f t="shared" si="4"/>
        <v>0</v>
      </c>
      <c r="AJ87">
        <f t="shared" si="4"/>
        <v>4</v>
      </c>
      <c r="AK87">
        <f t="shared" si="4"/>
        <v>1</v>
      </c>
      <c r="AL87">
        <f t="shared" si="4"/>
        <v>1</v>
      </c>
      <c r="AM87">
        <f t="shared" si="4"/>
        <v>5</v>
      </c>
      <c r="AN87">
        <f t="shared" si="4"/>
        <v>0</v>
      </c>
      <c r="AO87">
        <f t="shared" si="4"/>
        <v>3</v>
      </c>
      <c r="AP87">
        <f t="shared" si="4"/>
        <v>0</v>
      </c>
      <c r="AQ87">
        <f t="shared" si="4"/>
        <v>4</v>
      </c>
      <c r="AR87">
        <f t="shared" si="4"/>
        <v>2</v>
      </c>
      <c r="AS87">
        <f t="shared" si="4"/>
        <v>4</v>
      </c>
      <c r="AT87">
        <f t="shared" si="4"/>
        <v>7</v>
      </c>
      <c r="AU87">
        <f t="shared" si="4"/>
        <v>2</v>
      </c>
      <c r="AV87">
        <f t="shared" si="4"/>
        <v>3</v>
      </c>
      <c r="AW87">
        <f t="shared" si="4"/>
        <v>5</v>
      </c>
      <c r="AX87">
        <f t="shared" si="4"/>
        <v>6</v>
      </c>
      <c r="AY87">
        <f t="shared" si="4"/>
        <v>2</v>
      </c>
      <c r="AZ87">
        <f t="shared" si="4"/>
        <v>1</v>
      </c>
      <c r="BA87">
        <f t="shared" si="4"/>
        <v>0</v>
      </c>
      <c r="BB87">
        <f t="shared" si="4"/>
        <v>0</v>
      </c>
      <c r="BC87">
        <f t="shared" si="4"/>
        <v>9</v>
      </c>
      <c r="BD87">
        <f t="shared" si="4"/>
        <v>6</v>
      </c>
      <c r="BE87">
        <f t="shared" si="4"/>
        <v>11</v>
      </c>
      <c r="BF87">
        <f t="shared" si="4"/>
        <v>3</v>
      </c>
      <c r="BG87">
        <f t="shared" si="4"/>
        <v>9</v>
      </c>
      <c r="BH87">
        <f t="shared" si="4"/>
        <v>7</v>
      </c>
      <c r="BI87">
        <f t="shared" si="4"/>
        <v>3</v>
      </c>
      <c r="BJ87">
        <f t="shared" si="4"/>
        <v>6</v>
      </c>
      <c r="BK87">
        <f t="shared" si="4"/>
        <v>0</v>
      </c>
      <c r="BL87">
        <f t="shared" si="4"/>
        <v>3</v>
      </c>
      <c r="BM87">
        <f t="shared" si="4"/>
        <v>15</v>
      </c>
      <c r="BN87">
        <f t="shared" si="4"/>
        <v>2</v>
      </c>
      <c r="BO87">
        <f t="shared" si="4"/>
        <v>2</v>
      </c>
      <c r="BP87">
        <f t="shared" si="4"/>
        <v>2</v>
      </c>
      <c r="BQ87">
        <f t="shared" si="4"/>
        <v>0</v>
      </c>
      <c r="BR87">
        <f t="shared" si="4"/>
        <v>0</v>
      </c>
      <c r="BS87">
        <f t="shared" ref="BS87:BW87" si="5">SUM(BS8:BS83)</f>
        <v>0</v>
      </c>
      <c r="BT87">
        <f t="shared" si="5"/>
        <v>5</v>
      </c>
      <c r="BU87">
        <f t="shared" si="5"/>
        <v>9</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29</v>
      </c>
      <c r="E90">
        <v>0.63348760000000004</v>
      </c>
      <c r="F90">
        <v>7.458806</v>
      </c>
      <c r="G90">
        <v>0</v>
      </c>
      <c r="H90">
        <v>4</v>
      </c>
      <c r="I90">
        <v>2</v>
      </c>
      <c r="J90">
        <v>9</v>
      </c>
      <c r="K90">
        <v>4</v>
      </c>
      <c r="L90">
        <v>3</v>
      </c>
      <c r="M90">
        <v>5</v>
      </c>
      <c r="N90">
        <v>2</v>
      </c>
      <c r="O90">
        <v>0</v>
      </c>
      <c r="P90">
        <v>20</v>
      </c>
      <c r="Q90">
        <v>9</v>
      </c>
      <c r="R90">
        <v>0</v>
      </c>
      <c r="S90">
        <v>1</v>
      </c>
      <c r="T90">
        <v>3</v>
      </c>
      <c r="U90">
        <v>25</v>
      </c>
      <c r="V90">
        <v>1</v>
      </c>
      <c r="W90">
        <v>24</v>
      </c>
      <c r="X90">
        <v>5</v>
      </c>
      <c r="Y90">
        <v>0</v>
      </c>
      <c r="Z90">
        <v>14</v>
      </c>
      <c r="AA90">
        <v>5</v>
      </c>
      <c r="AB90">
        <v>0</v>
      </c>
      <c r="AC90">
        <v>16</v>
      </c>
      <c r="AD90">
        <v>8</v>
      </c>
      <c r="AE90">
        <v>0</v>
      </c>
      <c r="AF90">
        <v>3</v>
      </c>
      <c r="AG90">
        <v>0</v>
      </c>
      <c r="AH90">
        <v>2</v>
      </c>
      <c r="AI90">
        <v>0</v>
      </c>
      <c r="AJ90">
        <v>13</v>
      </c>
      <c r="AK90">
        <v>2</v>
      </c>
      <c r="AL90">
        <v>1</v>
      </c>
      <c r="AM90">
        <v>8</v>
      </c>
      <c r="AN90">
        <v>0</v>
      </c>
      <c r="AO90">
        <v>5</v>
      </c>
      <c r="AP90">
        <v>0</v>
      </c>
      <c r="AQ90">
        <v>2</v>
      </c>
      <c r="AR90">
        <v>1</v>
      </c>
      <c r="AS90">
        <v>4</v>
      </c>
      <c r="AT90">
        <v>4</v>
      </c>
      <c r="AU90">
        <v>1</v>
      </c>
      <c r="AV90">
        <v>2</v>
      </c>
      <c r="AW90">
        <v>3</v>
      </c>
      <c r="AX90">
        <v>4</v>
      </c>
      <c r="AY90">
        <v>1</v>
      </c>
      <c r="AZ90">
        <v>1</v>
      </c>
      <c r="BA90">
        <v>0</v>
      </c>
      <c r="BB90">
        <v>0</v>
      </c>
      <c r="BC90">
        <v>6</v>
      </c>
      <c r="BD90">
        <v>3</v>
      </c>
      <c r="BE90">
        <v>7</v>
      </c>
      <c r="BF90">
        <v>2</v>
      </c>
      <c r="BG90">
        <v>6</v>
      </c>
      <c r="BH90">
        <v>4</v>
      </c>
      <c r="BI90">
        <v>3</v>
      </c>
      <c r="BJ90">
        <v>4</v>
      </c>
      <c r="BK90">
        <v>0</v>
      </c>
      <c r="BL90">
        <v>9</v>
      </c>
      <c r="BM90">
        <v>31</v>
      </c>
      <c r="BN90">
        <v>2</v>
      </c>
      <c r="BO90">
        <v>2</v>
      </c>
      <c r="BP90">
        <v>3</v>
      </c>
      <c r="BQ90">
        <v>0</v>
      </c>
      <c r="BR90">
        <v>1</v>
      </c>
      <c r="BS90">
        <v>0</v>
      </c>
      <c r="BT90">
        <v>11</v>
      </c>
      <c r="BU90">
        <v>16</v>
      </c>
      <c r="BV90">
        <v>2</v>
      </c>
    </row>
    <row r="91" spans="1:75" x14ac:dyDescent="0.15">
      <c r="B91" t="s">
        <v>504</v>
      </c>
    </row>
    <row r="92" spans="1:75" x14ac:dyDescent="0.15">
      <c r="D92">
        <f>D87-D85-D86</f>
        <v>29</v>
      </c>
    </row>
    <row r="100" spans="1:6" s="147" customFormat="1" x14ac:dyDescent="0.15"/>
    <row r="101" spans="1:6" x14ac:dyDescent="0.15">
      <c r="A101" s="52">
        <v>271004</v>
      </c>
      <c r="B101" s="52" t="s">
        <v>172</v>
      </c>
      <c r="C101" s="52" t="s">
        <v>494</v>
      </c>
      <c r="D101" s="52">
        <v>13</v>
      </c>
      <c r="E101" s="52">
        <v>0.93592379999999997</v>
      </c>
      <c r="F101" s="52">
        <v>11.01975</v>
      </c>
    </row>
    <row r="102" spans="1:6" x14ac:dyDescent="0.15">
      <c r="A102" s="52">
        <v>271021</v>
      </c>
      <c r="B102" s="52" t="s">
        <v>494</v>
      </c>
      <c r="C102" s="52" t="s">
        <v>389</v>
      </c>
      <c r="D102" s="52">
        <v>1</v>
      </c>
      <c r="E102" s="52">
        <v>1.8418920000000001</v>
      </c>
      <c r="F102" s="52">
        <v>21.686789999999998</v>
      </c>
    </row>
    <row r="103" spans="1:6" x14ac:dyDescent="0.15">
      <c r="A103" s="52">
        <v>271161</v>
      </c>
      <c r="B103" s="52" t="s">
        <v>494</v>
      </c>
      <c r="C103" s="52" t="s">
        <v>178</v>
      </c>
      <c r="D103" s="52">
        <v>1</v>
      </c>
      <c r="E103" s="52">
        <v>1.5209820000000001</v>
      </c>
      <c r="F103" s="52">
        <v>17.908329999999999</v>
      </c>
    </row>
    <row r="104" spans="1:6" x14ac:dyDescent="0.15">
      <c r="A104" s="52">
        <v>271179</v>
      </c>
      <c r="B104" s="52" t="s">
        <v>494</v>
      </c>
      <c r="C104" s="52" t="s">
        <v>179</v>
      </c>
      <c r="D104" s="52">
        <v>2</v>
      </c>
      <c r="E104" s="52">
        <v>4.2551379999999996</v>
      </c>
      <c r="F104" s="52">
        <v>50.100819999999999</v>
      </c>
    </row>
    <row r="105" spans="1:6" x14ac:dyDescent="0.15">
      <c r="A105" s="52">
        <v>271187</v>
      </c>
      <c r="B105" s="52" t="s">
        <v>494</v>
      </c>
      <c r="C105" s="52" t="s">
        <v>180</v>
      </c>
      <c r="D105" s="52">
        <v>2</v>
      </c>
      <c r="E105" s="52">
        <v>2.2674189999999999</v>
      </c>
      <c r="F105" s="52">
        <v>26.697030000000002</v>
      </c>
    </row>
    <row r="106" spans="1:6" x14ac:dyDescent="0.15">
      <c r="A106" s="52">
        <v>271209</v>
      </c>
      <c r="B106" s="52" t="s">
        <v>494</v>
      </c>
      <c r="C106" s="52" t="s">
        <v>181</v>
      </c>
      <c r="D106" s="52">
        <v>1</v>
      </c>
      <c r="E106" s="52">
        <v>1.2346900000000001</v>
      </c>
      <c r="F106" s="52">
        <v>14.53748</v>
      </c>
    </row>
    <row r="107" spans="1:6" x14ac:dyDescent="0.15">
      <c r="A107" s="52">
        <v>271233</v>
      </c>
      <c r="B107" s="52" t="s">
        <v>494</v>
      </c>
      <c r="C107" s="52" t="s">
        <v>183</v>
      </c>
      <c r="D107" s="52">
        <v>1</v>
      </c>
      <c r="E107" s="52">
        <v>1.1265700000000001</v>
      </c>
      <c r="F107" s="52">
        <v>13.26445</v>
      </c>
    </row>
    <row r="108" spans="1:6" x14ac:dyDescent="0.15">
      <c r="A108" s="52">
        <v>271250</v>
      </c>
      <c r="B108" s="52" t="s">
        <v>494</v>
      </c>
      <c r="C108" s="52" t="s">
        <v>184</v>
      </c>
      <c r="D108" s="52">
        <v>1</v>
      </c>
      <c r="E108" s="52">
        <v>1.575448</v>
      </c>
      <c r="F108" s="52">
        <v>18.549630000000001</v>
      </c>
    </row>
    <row r="109" spans="1:6" x14ac:dyDescent="0.15">
      <c r="A109" s="52">
        <v>271268</v>
      </c>
      <c r="B109" s="52" t="s">
        <v>494</v>
      </c>
      <c r="C109" s="52" t="s">
        <v>185</v>
      </c>
      <c r="D109" s="52">
        <v>1</v>
      </c>
      <c r="E109" s="52">
        <v>0.96935859999999996</v>
      </c>
      <c r="F109" s="52">
        <v>11.413410000000001</v>
      </c>
    </row>
    <row r="110" spans="1:6" x14ac:dyDescent="0.15">
      <c r="A110" s="52">
        <v>271276</v>
      </c>
      <c r="B110" s="52" t="s">
        <v>494</v>
      </c>
      <c r="C110" s="52" t="s">
        <v>186</v>
      </c>
      <c r="D110" s="52">
        <v>2</v>
      </c>
      <c r="E110" s="52">
        <v>3.13347</v>
      </c>
      <c r="F110" s="52">
        <v>36.894080000000002</v>
      </c>
    </row>
    <row r="111" spans="1:6" x14ac:dyDescent="0.15">
      <c r="A111" s="52">
        <v>271284</v>
      </c>
      <c r="B111" s="52" t="s">
        <v>494</v>
      </c>
      <c r="C111" s="52" t="s">
        <v>187</v>
      </c>
      <c r="D111" s="52">
        <v>1</v>
      </c>
      <c r="E111" s="52">
        <v>1.9062140000000001</v>
      </c>
      <c r="F111" s="52">
        <v>22.444140000000001</v>
      </c>
    </row>
    <row r="112" spans="1:6" x14ac:dyDescent="0.15">
      <c r="A112" s="52">
        <v>271403</v>
      </c>
      <c r="B112" s="52" t="s">
        <v>188</v>
      </c>
      <c r="C112" s="52" t="s">
        <v>494</v>
      </c>
      <c r="D112" s="52">
        <v>5</v>
      </c>
      <c r="E112" s="52">
        <v>1.145667</v>
      </c>
      <c r="F112" s="52">
        <v>13.4893</v>
      </c>
    </row>
    <row r="113" spans="1:6" x14ac:dyDescent="0.15">
      <c r="A113" s="52">
        <v>271420</v>
      </c>
      <c r="B113" s="52" t="s">
        <v>494</v>
      </c>
      <c r="C113" s="52" t="s">
        <v>190</v>
      </c>
      <c r="D113" s="52">
        <v>1</v>
      </c>
      <c r="E113" s="52">
        <v>1.5671280000000001</v>
      </c>
      <c r="F113" s="52">
        <v>18.45167</v>
      </c>
    </row>
    <row r="114" spans="1:6" x14ac:dyDescent="0.15">
      <c r="A114" s="52">
        <v>271438</v>
      </c>
      <c r="B114" s="52" t="s">
        <v>494</v>
      </c>
      <c r="C114" s="52" t="s">
        <v>191</v>
      </c>
      <c r="D114" s="52">
        <v>1</v>
      </c>
      <c r="E114" s="52">
        <v>2.2001230000000001</v>
      </c>
      <c r="F114" s="52">
        <v>25.904679999999999</v>
      </c>
    </row>
    <row r="115" spans="1:6" x14ac:dyDescent="0.15">
      <c r="A115" s="52">
        <v>271446</v>
      </c>
      <c r="B115" s="52" t="s">
        <v>494</v>
      </c>
      <c r="C115" s="52" t="s">
        <v>192</v>
      </c>
      <c r="D115" s="52">
        <v>2</v>
      </c>
      <c r="E115" s="52">
        <v>2.7873399999999999</v>
      </c>
      <c r="F115" s="52">
        <v>32.818680000000001</v>
      </c>
    </row>
    <row r="116" spans="1:6" x14ac:dyDescent="0.15">
      <c r="A116" s="52">
        <v>271462</v>
      </c>
      <c r="B116" s="52" t="s">
        <v>494</v>
      </c>
      <c r="C116" s="52" t="s">
        <v>193</v>
      </c>
      <c r="D116" s="52">
        <v>1</v>
      </c>
      <c r="E116" s="52">
        <v>1.2016629999999999</v>
      </c>
      <c r="F116" s="52">
        <v>14.14861</v>
      </c>
    </row>
    <row r="117" spans="1:6" x14ac:dyDescent="0.15">
      <c r="A117" s="52">
        <v>272027</v>
      </c>
      <c r="B117" s="52" t="s">
        <v>273</v>
      </c>
      <c r="C117" s="52" t="s">
        <v>494</v>
      </c>
      <c r="D117" s="52">
        <v>1</v>
      </c>
      <c r="E117" s="52">
        <v>0.97778480000000001</v>
      </c>
      <c r="F117" s="52">
        <v>11.51263</v>
      </c>
    </row>
    <row r="118" spans="1:6" x14ac:dyDescent="0.15">
      <c r="A118" s="52">
        <v>272035</v>
      </c>
      <c r="B118" s="52" t="s">
        <v>194</v>
      </c>
      <c r="C118" s="52" t="s">
        <v>494</v>
      </c>
      <c r="D118" s="52">
        <v>3</v>
      </c>
      <c r="E118" s="52">
        <v>1.4113599999999999</v>
      </c>
      <c r="F118" s="52">
        <v>16.617619999999999</v>
      </c>
    </row>
    <row r="119" spans="1:6" x14ac:dyDescent="0.15">
      <c r="A119" s="52">
        <v>272051</v>
      </c>
      <c r="B119" s="52" t="s">
        <v>196</v>
      </c>
      <c r="C119" s="52" t="s">
        <v>494</v>
      </c>
      <c r="D119" s="52">
        <v>2</v>
      </c>
      <c r="E119" s="52">
        <v>1.037479</v>
      </c>
      <c r="F119" s="52">
        <v>12.215479999999999</v>
      </c>
    </row>
    <row r="120" spans="1:6" x14ac:dyDescent="0.15">
      <c r="A120" s="52">
        <v>272094</v>
      </c>
      <c r="B120" s="52" t="s">
        <v>199</v>
      </c>
      <c r="C120" s="52" t="s">
        <v>494</v>
      </c>
      <c r="D120" s="52">
        <v>1</v>
      </c>
      <c r="E120" s="52">
        <v>1.351461</v>
      </c>
      <c r="F120" s="52">
        <v>15.91236</v>
      </c>
    </row>
    <row r="121" spans="1:6" x14ac:dyDescent="0.15">
      <c r="A121" s="52">
        <v>272108</v>
      </c>
      <c r="B121" s="52" t="s">
        <v>200</v>
      </c>
      <c r="C121" s="52" t="s">
        <v>494</v>
      </c>
      <c r="D121" s="52">
        <v>1</v>
      </c>
      <c r="E121" s="52">
        <v>0.47694219999999998</v>
      </c>
      <c r="F121" s="52">
        <v>5.6156100000000002</v>
      </c>
    </row>
    <row r="122" spans="1:6" x14ac:dyDescent="0.15">
      <c r="A122" s="52">
        <v>272116</v>
      </c>
      <c r="B122" s="52" t="s">
        <v>201</v>
      </c>
      <c r="C122" s="52" t="s">
        <v>494</v>
      </c>
      <c r="D122" s="52">
        <v>2</v>
      </c>
      <c r="E122" s="52">
        <v>1.378978</v>
      </c>
      <c r="F122" s="52">
        <v>16.236350000000002</v>
      </c>
    </row>
    <row r="123" spans="1:6" x14ac:dyDescent="0.15">
      <c r="A123" s="52">
        <v>272124</v>
      </c>
      <c r="B123" s="52" t="s">
        <v>202</v>
      </c>
      <c r="C123" s="52" t="s">
        <v>494</v>
      </c>
      <c r="D123" s="52">
        <v>2</v>
      </c>
      <c r="E123" s="52">
        <v>1.435575</v>
      </c>
      <c r="F123" s="52">
        <v>16.902740000000001</v>
      </c>
    </row>
    <row r="124" spans="1:6" x14ac:dyDescent="0.15">
      <c r="A124" s="52">
        <v>272132</v>
      </c>
      <c r="B124" s="52" t="s">
        <v>203</v>
      </c>
      <c r="C124" s="52" t="s">
        <v>494</v>
      </c>
      <c r="D124" s="52">
        <v>1</v>
      </c>
      <c r="E124" s="52">
        <v>1.9187970000000001</v>
      </c>
      <c r="F124" s="52">
        <v>22.592279999999999</v>
      </c>
    </row>
    <row r="125" spans="1:6" x14ac:dyDescent="0.15">
      <c r="A125" s="52">
        <v>272159</v>
      </c>
      <c r="B125" s="52" t="s">
        <v>204</v>
      </c>
      <c r="C125" s="52" t="s">
        <v>494</v>
      </c>
      <c r="D125" s="52">
        <v>1</v>
      </c>
      <c r="E125" s="52">
        <v>0.82375719999999997</v>
      </c>
      <c r="F125" s="52">
        <v>9.6990770000000008</v>
      </c>
    </row>
    <row r="126" spans="1:6" x14ac:dyDescent="0.15">
      <c r="A126" s="52">
        <v>272167</v>
      </c>
      <c r="B126" s="52" t="s">
        <v>205</v>
      </c>
      <c r="C126" s="52" t="s">
        <v>494</v>
      </c>
      <c r="D126" s="52">
        <v>1</v>
      </c>
      <c r="E126" s="52">
        <v>1.771542</v>
      </c>
      <c r="F126" s="52">
        <v>20.85848</v>
      </c>
    </row>
    <row r="127" spans="1:6" x14ac:dyDescent="0.15">
      <c r="A127" s="52">
        <v>272175</v>
      </c>
      <c r="B127" s="52" t="s">
        <v>206</v>
      </c>
      <c r="C127" s="52" t="s">
        <v>494</v>
      </c>
      <c r="D127" s="52">
        <v>2</v>
      </c>
      <c r="E127" s="52">
        <v>3.1919819999999999</v>
      </c>
      <c r="F127" s="52">
        <v>37.583010000000002</v>
      </c>
    </row>
    <row r="128" spans="1:6" x14ac:dyDescent="0.15">
      <c r="A128" s="52">
        <v>272205</v>
      </c>
      <c r="B128" s="52" t="s">
        <v>208</v>
      </c>
      <c r="C128" s="52" t="s">
        <v>494</v>
      </c>
      <c r="D128" s="52">
        <v>2</v>
      </c>
      <c r="E128" s="52">
        <v>2.7777780000000001</v>
      </c>
      <c r="F128" s="52">
        <v>32.706090000000003</v>
      </c>
    </row>
    <row r="129" spans="1:6" x14ac:dyDescent="0.15">
      <c r="A129" s="52">
        <v>272264</v>
      </c>
      <c r="B129" s="52" t="s">
        <v>212</v>
      </c>
      <c r="C129" s="52" t="s">
        <v>494</v>
      </c>
      <c r="D129" s="52">
        <v>1</v>
      </c>
      <c r="E129" s="52">
        <v>2.9227799999999999</v>
      </c>
      <c r="F129" s="52">
        <v>34.413379999999997</v>
      </c>
    </row>
    <row r="130" spans="1:6" x14ac:dyDescent="0.15">
      <c r="A130" s="52">
        <v>272272</v>
      </c>
      <c r="B130" s="52" t="s">
        <v>213</v>
      </c>
      <c r="C130" s="52" t="s">
        <v>494</v>
      </c>
      <c r="D130" s="52">
        <v>2</v>
      </c>
      <c r="E130" s="52">
        <v>0.79281710000000005</v>
      </c>
      <c r="F130" s="52">
        <v>9.3347820000000006</v>
      </c>
    </row>
    <row r="131" spans="1:6" x14ac:dyDescent="0.15">
      <c r="A131">
        <v>272302</v>
      </c>
      <c r="B131" t="s">
        <v>216</v>
      </c>
      <c r="C131" t="s">
        <v>494</v>
      </c>
      <c r="D131">
        <v>1</v>
      </c>
      <c r="E131">
        <v>2.481636</v>
      </c>
      <c r="F131">
        <v>29.219259999999998</v>
      </c>
    </row>
    <row r="178" spans="1:6" x14ac:dyDescent="0.15">
      <c r="B178">
        <v>271004</v>
      </c>
      <c r="C178" t="s">
        <v>269</v>
      </c>
      <c r="D178">
        <v>13</v>
      </c>
      <c r="E178">
        <v>0.93592379999999997</v>
      </c>
      <c r="F178">
        <v>11.01975</v>
      </c>
    </row>
    <row r="179" spans="1:6" x14ac:dyDescent="0.15">
      <c r="B179">
        <v>271403</v>
      </c>
      <c r="C179" t="s">
        <v>271</v>
      </c>
      <c r="D179">
        <v>5</v>
      </c>
      <c r="E179">
        <v>1.145667</v>
      </c>
      <c r="F179">
        <v>13.4893</v>
      </c>
    </row>
    <row r="180" spans="1:6" x14ac:dyDescent="0.15">
      <c r="B180" s="52"/>
      <c r="C180" t="s">
        <v>429</v>
      </c>
      <c r="D180">
        <v>59</v>
      </c>
    </row>
    <row r="181" spans="1:6" x14ac:dyDescent="0.15">
      <c r="A181">
        <v>1</v>
      </c>
      <c r="B181" s="52">
        <v>2</v>
      </c>
      <c r="C181">
        <v>3</v>
      </c>
      <c r="D181">
        <v>4</v>
      </c>
      <c r="E181">
        <v>5</v>
      </c>
      <c r="F181">
        <v>6</v>
      </c>
    </row>
    <row r="183" spans="1:6" x14ac:dyDescent="0.15">
      <c r="A183">
        <v>270000</v>
      </c>
      <c r="B183" t="s">
        <v>333</v>
      </c>
      <c r="C183" t="s">
        <v>440</v>
      </c>
      <c r="D183">
        <v>41</v>
      </c>
      <c r="E183">
        <v>0.89556959999999997</v>
      </c>
      <c r="F183">
        <v>10.54461</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36</v>
      </c>
      <c r="E8" s="52">
        <v>1.326219</v>
      </c>
      <c r="F8" s="52">
        <v>16.135660000000001</v>
      </c>
      <c r="G8" s="52">
        <v>1</v>
      </c>
      <c r="H8" s="52">
        <v>4</v>
      </c>
      <c r="I8" s="52">
        <v>2</v>
      </c>
      <c r="J8" s="52">
        <v>9</v>
      </c>
      <c r="K8" s="52">
        <v>5</v>
      </c>
      <c r="L8" s="52">
        <v>5</v>
      </c>
      <c r="M8" s="52">
        <v>4</v>
      </c>
      <c r="N8" s="52">
        <v>6</v>
      </c>
      <c r="O8" s="52">
        <v>0</v>
      </c>
      <c r="P8" s="52">
        <v>25</v>
      </c>
      <c r="Q8" s="52">
        <v>11</v>
      </c>
      <c r="R8" s="52">
        <v>0</v>
      </c>
      <c r="S8" s="52">
        <v>2</v>
      </c>
      <c r="T8" s="52">
        <v>14</v>
      </c>
      <c r="U8" s="52">
        <v>20</v>
      </c>
      <c r="V8" s="52">
        <v>2</v>
      </c>
      <c r="W8" s="52">
        <v>18</v>
      </c>
      <c r="X8" s="52">
        <v>1</v>
      </c>
      <c r="Y8" s="52">
        <v>0</v>
      </c>
      <c r="Z8" s="52">
        <v>11</v>
      </c>
      <c r="AA8" s="52">
        <v>6</v>
      </c>
      <c r="AB8" s="52">
        <v>0</v>
      </c>
      <c r="AC8" s="52">
        <v>21</v>
      </c>
      <c r="AD8" s="52">
        <v>6</v>
      </c>
      <c r="AE8" s="52">
        <v>1</v>
      </c>
      <c r="AF8" s="52">
        <v>1</v>
      </c>
      <c r="AG8" s="52">
        <v>0</v>
      </c>
      <c r="AH8" s="52">
        <v>7</v>
      </c>
      <c r="AI8" s="52">
        <v>0</v>
      </c>
      <c r="AJ8" s="52">
        <v>27</v>
      </c>
      <c r="AK8" s="52">
        <v>0</v>
      </c>
      <c r="AL8" s="52">
        <v>0</v>
      </c>
      <c r="AM8" s="52">
        <v>5</v>
      </c>
      <c r="AN8" s="52">
        <v>1</v>
      </c>
      <c r="AO8" s="52">
        <v>3</v>
      </c>
      <c r="AP8" s="52">
        <v>0</v>
      </c>
      <c r="AQ8" s="52">
        <v>1</v>
      </c>
      <c r="AR8" s="52">
        <v>4</v>
      </c>
      <c r="AS8" s="52">
        <v>1</v>
      </c>
      <c r="AT8" s="52">
        <v>5</v>
      </c>
      <c r="AU8" s="52">
        <v>1</v>
      </c>
      <c r="AV8" s="52">
        <v>3</v>
      </c>
      <c r="AW8" s="52">
        <v>4</v>
      </c>
      <c r="AX8" s="52">
        <v>5</v>
      </c>
      <c r="AY8" s="52">
        <v>3</v>
      </c>
      <c r="AZ8" s="52">
        <v>0</v>
      </c>
      <c r="BA8" s="52">
        <v>2</v>
      </c>
      <c r="BB8" s="52">
        <v>0</v>
      </c>
      <c r="BC8" s="52">
        <v>7</v>
      </c>
      <c r="BD8" s="52">
        <v>5</v>
      </c>
      <c r="BE8" s="52">
        <v>9</v>
      </c>
      <c r="BF8" s="52">
        <v>8</v>
      </c>
      <c r="BG8" s="52">
        <v>1</v>
      </c>
      <c r="BH8" s="52">
        <v>8</v>
      </c>
      <c r="BI8" s="52">
        <v>4</v>
      </c>
      <c r="BJ8" s="52">
        <v>1</v>
      </c>
      <c r="BK8" s="52">
        <v>0</v>
      </c>
      <c r="BL8" s="52">
        <v>8</v>
      </c>
      <c r="BM8" s="52">
        <v>25</v>
      </c>
      <c r="BN8" s="52">
        <v>10</v>
      </c>
      <c r="BO8" s="52">
        <v>3</v>
      </c>
      <c r="BP8" s="52">
        <v>3</v>
      </c>
      <c r="BQ8" s="52">
        <v>2</v>
      </c>
      <c r="BR8" s="52">
        <v>1</v>
      </c>
      <c r="BS8" s="52">
        <v>1</v>
      </c>
      <c r="BT8" s="52">
        <v>7</v>
      </c>
      <c r="BU8" s="52">
        <v>27</v>
      </c>
      <c r="BV8" s="52">
        <v>2</v>
      </c>
    </row>
    <row r="9" spans="1:74" s="52" customFormat="1" x14ac:dyDescent="0.15">
      <c r="A9" s="52">
        <v>271039</v>
      </c>
      <c r="B9" s="52" t="s">
        <v>494</v>
      </c>
      <c r="C9" s="52" t="s">
        <v>173</v>
      </c>
      <c r="D9" s="52">
        <v>2</v>
      </c>
      <c r="E9" s="52">
        <v>2.6755499999999999</v>
      </c>
      <c r="F9" s="52">
        <v>32.552520000000001</v>
      </c>
      <c r="G9" s="52">
        <v>0</v>
      </c>
      <c r="H9" s="52">
        <v>1</v>
      </c>
      <c r="I9" s="52">
        <v>0</v>
      </c>
      <c r="J9" s="52">
        <v>0</v>
      </c>
      <c r="K9" s="52">
        <v>1</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1.4911129999999999</v>
      </c>
      <c r="F10" s="52">
        <v>18.141870000000001</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1.5222789999999999</v>
      </c>
      <c r="F11" s="52">
        <v>18.521059999999999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1.483349</v>
      </c>
      <c r="F12" s="52">
        <v>18.047419999999999</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2</v>
      </c>
      <c r="E13" s="52">
        <v>1.1654260000000001</v>
      </c>
      <c r="F13" s="52">
        <v>14.179360000000001</v>
      </c>
      <c r="G13" s="52">
        <v>0</v>
      </c>
      <c r="H13" s="52">
        <v>0</v>
      </c>
      <c r="I13" s="52">
        <v>0</v>
      </c>
      <c r="J13" s="52">
        <v>1</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1</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1</v>
      </c>
      <c r="E14" s="52">
        <v>1.19861</v>
      </c>
      <c r="F14" s="52">
        <v>14.583080000000001</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1</v>
      </c>
      <c r="E15" s="52">
        <v>0.78483689999999995</v>
      </c>
      <c r="F15" s="52">
        <v>9.5488490000000006</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494</v>
      </c>
      <c r="C16" s="52" t="s">
        <v>179</v>
      </c>
      <c r="D16" s="52">
        <v>1</v>
      </c>
      <c r="E16" s="52">
        <v>1.1046670000000001</v>
      </c>
      <c r="F16" s="52">
        <v>13.44012</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1.1765669999999999</v>
      </c>
      <c r="F17" s="52">
        <v>14.3149</v>
      </c>
      <c r="G17" s="52">
        <v>0</v>
      </c>
      <c r="H17" s="52">
        <v>0</v>
      </c>
      <c r="I17" s="52">
        <v>0</v>
      </c>
      <c r="J17" s="52">
        <v>1</v>
      </c>
      <c r="K17" s="52">
        <v>0</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1</v>
      </c>
      <c r="AV17" s="52">
        <v>0</v>
      </c>
      <c r="AW17" s="52">
        <v>0</v>
      </c>
      <c r="AX17" s="52">
        <v>0</v>
      </c>
      <c r="AY17" s="52">
        <v>0</v>
      </c>
      <c r="AZ17" s="52">
        <v>0</v>
      </c>
      <c r="BA17" s="52">
        <v>0</v>
      </c>
      <c r="BB17" s="52">
        <v>0</v>
      </c>
      <c r="BC17" s="52">
        <v>0</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0.91281690000000004</v>
      </c>
      <c r="F18" s="52">
        <v>11.10594</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6</v>
      </c>
      <c r="E19" s="52">
        <v>3.9166789999999998</v>
      </c>
      <c r="F19" s="52">
        <v>47.652929999999998</v>
      </c>
      <c r="G19" s="52">
        <v>0</v>
      </c>
      <c r="H19" s="52">
        <v>1</v>
      </c>
      <c r="I19" s="52">
        <v>0</v>
      </c>
      <c r="J19" s="52">
        <v>2</v>
      </c>
      <c r="K19" s="52">
        <v>0</v>
      </c>
      <c r="L19" s="52">
        <v>2</v>
      </c>
      <c r="M19" s="52">
        <v>0</v>
      </c>
      <c r="N19" s="52">
        <v>1</v>
      </c>
      <c r="O19" s="52">
        <v>0</v>
      </c>
      <c r="P19" s="52">
        <v>4</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1</v>
      </c>
      <c r="AU19" s="52">
        <v>0</v>
      </c>
      <c r="AV19" s="52">
        <v>0</v>
      </c>
      <c r="AW19" s="52">
        <v>2</v>
      </c>
      <c r="AX19" s="52">
        <v>0</v>
      </c>
      <c r="AY19" s="52">
        <v>1</v>
      </c>
      <c r="AZ19" s="52">
        <v>0</v>
      </c>
      <c r="BA19" s="52">
        <v>0</v>
      </c>
      <c r="BB19" s="52">
        <v>0</v>
      </c>
      <c r="BC19" s="52">
        <v>1</v>
      </c>
      <c r="BD19" s="52">
        <v>1</v>
      </c>
      <c r="BE19" s="52">
        <v>3</v>
      </c>
      <c r="BF19" s="52">
        <v>1</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3</v>
      </c>
      <c r="E20" s="52">
        <v>2.2997139999999998</v>
      </c>
      <c r="F20" s="52">
        <v>27.979849999999999</v>
      </c>
      <c r="G20" s="52">
        <v>0</v>
      </c>
      <c r="H20" s="52">
        <v>0</v>
      </c>
      <c r="I20" s="52">
        <v>1</v>
      </c>
      <c r="J20" s="52">
        <v>0</v>
      </c>
      <c r="K20" s="52">
        <v>1</v>
      </c>
      <c r="L20" s="52">
        <v>0</v>
      </c>
      <c r="M20" s="52">
        <v>0</v>
      </c>
      <c r="N20" s="52">
        <v>1</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2</v>
      </c>
      <c r="AY20" s="52">
        <v>0</v>
      </c>
      <c r="AZ20" s="52">
        <v>0</v>
      </c>
      <c r="BA20" s="52">
        <v>1</v>
      </c>
      <c r="BB20" s="52">
        <v>0</v>
      </c>
      <c r="BC20" s="52">
        <v>0</v>
      </c>
      <c r="BD20" s="52">
        <v>0</v>
      </c>
      <c r="BE20" s="52">
        <v>1</v>
      </c>
      <c r="BF20" s="52">
        <v>1</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3</v>
      </c>
      <c r="E21" s="52">
        <v>2.8055469999999998</v>
      </c>
      <c r="F21" s="52">
        <v>34.134160000000001</v>
      </c>
      <c r="G21" s="52">
        <v>0</v>
      </c>
      <c r="H21" s="52">
        <v>0</v>
      </c>
      <c r="I21" s="52">
        <v>1</v>
      </c>
      <c r="J21" s="52">
        <v>1</v>
      </c>
      <c r="K21" s="52">
        <v>0</v>
      </c>
      <c r="L21" s="52">
        <v>0</v>
      </c>
      <c r="M21" s="52">
        <v>1</v>
      </c>
      <c r="N21" s="52">
        <v>0</v>
      </c>
      <c r="O21" s="52">
        <v>0</v>
      </c>
      <c r="P21" s="52">
        <v>3</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1</v>
      </c>
      <c r="AZ21" s="52">
        <v>0</v>
      </c>
      <c r="BA21" s="52">
        <v>0</v>
      </c>
      <c r="BB21" s="52">
        <v>0</v>
      </c>
      <c r="BC21" s="52">
        <v>1</v>
      </c>
      <c r="BD21" s="52">
        <v>1</v>
      </c>
      <c r="BE21" s="52">
        <v>0</v>
      </c>
      <c r="BF21" s="52">
        <v>2</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2</v>
      </c>
      <c r="E22" s="52">
        <v>1.1258349999999999</v>
      </c>
      <c r="F22" s="52">
        <v>13.697649999999999</v>
      </c>
      <c r="G22" s="52">
        <v>1</v>
      </c>
      <c r="H22" s="52">
        <v>1</v>
      </c>
      <c r="I22" s="52">
        <v>0</v>
      </c>
      <c r="J22" s="52">
        <v>0</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1</v>
      </c>
      <c r="BD22" s="52">
        <v>0</v>
      </c>
      <c r="BE22" s="52">
        <v>0</v>
      </c>
      <c r="BF22" s="52">
        <v>0</v>
      </c>
      <c r="BG22" s="52">
        <v>0</v>
      </c>
      <c r="BH22" s="52">
        <v>2</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0.88475219999999999</v>
      </c>
      <c r="F23" s="52">
        <v>10.764480000000001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3</v>
      </c>
      <c r="E24" s="52">
        <v>2.4544700000000002</v>
      </c>
      <c r="F24" s="52">
        <v>29.86271</v>
      </c>
      <c r="G24" s="52">
        <v>0</v>
      </c>
      <c r="H24" s="52">
        <v>0</v>
      </c>
      <c r="I24" s="52">
        <v>0</v>
      </c>
      <c r="J24" s="52">
        <v>0</v>
      </c>
      <c r="K24" s="52">
        <v>1</v>
      </c>
      <c r="L24" s="52">
        <v>0</v>
      </c>
      <c r="M24" s="52">
        <v>1</v>
      </c>
      <c r="N24" s="52">
        <v>1</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1</v>
      </c>
      <c r="AU24" s="52">
        <v>0</v>
      </c>
      <c r="AV24" s="52">
        <v>0</v>
      </c>
      <c r="AW24" s="52">
        <v>1</v>
      </c>
      <c r="AX24" s="52">
        <v>0</v>
      </c>
      <c r="AY24" s="52">
        <v>0</v>
      </c>
      <c r="AZ24" s="52">
        <v>0</v>
      </c>
      <c r="BA24" s="52">
        <v>0</v>
      </c>
      <c r="BB24" s="52">
        <v>0</v>
      </c>
      <c r="BC24" s="52">
        <v>0</v>
      </c>
      <c r="BD24" s="52">
        <v>0</v>
      </c>
      <c r="BE24" s="52">
        <v>1</v>
      </c>
      <c r="BF24" s="52">
        <v>1</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3</v>
      </c>
      <c r="E25" s="52">
        <v>1.523879</v>
      </c>
      <c r="F25" s="52">
        <v>18.54053</v>
      </c>
      <c r="G25" s="52">
        <v>0</v>
      </c>
      <c r="H25" s="52">
        <v>0</v>
      </c>
      <c r="I25" s="52">
        <v>0</v>
      </c>
      <c r="J25" s="52">
        <v>0</v>
      </c>
      <c r="K25" s="52">
        <v>0</v>
      </c>
      <c r="L25" s="52">
        <v>1</v>
      </c>
      <c r="M25" s="52">
        <v>1</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1</v>
      </c>
      <c r="AX25" s="52">
        <v>0</v>
      </c>
      <c r="AY25" s="52">
        <v>1</v>
      </c>
      <c r="AZ25" s="52">
        <v>0</v>
      </c>
      <c r="BA25" s="52">
        <v>0</v>
      </c>
      <c r="BB25" s="52">
        <v>0</v>
      </c>
      <c r="BC25" s="52">
        <v>0</v>
      </c>
      <c r="BD25" s="52">
        <v>1</v>
      </c>
      <c r="BE25" s="52">
        <v>1</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1</v>
      </c>
      <c r="E26" s="52">
        <v>0.78526220000000002</v>
      </c>
      <c r="F26" s="52">
        <v>9.5540240000000001</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1</v>
      </c>
      <c r="E27" s="52">
        <v>1.001282</v>
      </c>
      <c r="F27" s="52">
        <v>12.182259999999999</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11</v>
      </c>
      <c r="E28" s="52">
        <v>1.313005</v>
      </c>
      <c r="F28" s="52">
        <v>15.97489</v>
      </c>
      <c r="G28" s="52">
        <v>1</v>
      </c>
      <c r="H28" s="52">
        <v>1</v>
      </c>
      <c r="I28" s="52">
        <v>1</v>
      </c>
      <c r="J28" s="52">
        <v>1</v>
      </c>
      <c r="K28" s="52">
        <v>2</v>
      </c>
      <c r="L28" s="52">
        <v>1</v>
      </c>
      <c r="M28" s="52">
        <v>3</v>
      </c>
      <c r="N28" s="52">
        <v>1</v>
      </c>
      <c r="O28" s="52">
        <v>0</v>
      </c>
      <c r="P28" s="52">
        <v>10</v>
      </c>
      <c r="Q28" s="52">
        <v>1</v>
      </c>
      <c r="R28" s="52">
        <v>0</v>
      </c>
      <c r="S28" s="52">
        <v>1</v>
      </c>
      <c r="T28" s="52">
        <v>4</v>
      </c>
      <c r="U28" s="52">
        <v>6</v>
      </c>
      <c r="V28" s="52">
        <v>1</v>
      </c>
      <c r="W28" s="52">
        <v>5</v>
      </c>
      <c r="X28" s="52">
        <v>0</v>
      </c>
      <c r="Y28" s="52">
        <v>0</v>
      </c>
      <c r="Z28" s="52">
        <v>3</v>
      </c>
      <c r="AA28" s="52">
        <v>2</v>
      </c>
      <c r="AB28" s="52">
        <v>0</v>
      </c>
      <c r="AC28" s="52">
        <v>5</v>
      </c>
      <c r="AD28" s="52">
        <v>1</v>
      </c>
      <c r="AE28" s="52">
        <v>0</v>
      </c>
      <c r="AF28" s="52">
        <v>0</v>
      </c>
      <c r="AG28" s="52">
        <v>0</v>
      </c>
      <c r="AH28" s="52">
        <v>5</v>
      </c>
      <c r="AI28" s="52">
        <v>0</v>
      </c>
      <c r="AJ28" s="52">
        <v>6</v>
      </c>
      <c r="AK28" s="52">
        <v>1</v>
      </c>
      <c r="AL28" s="52">
        <v>0</v>
      </c>
      <c r="AM28" s="52">
        <v>1</v>
      </c>
      <c r="AN28" s="52">
        <v>1</v>
      </c>
      <c r="AO28" s="52">
        <v>2</v>
      </c>
      <c r="AP28" s="52">
        <v>0</v>
      </c>
      <c r="AQ28" s="52">
        <v>2</v>
      </c>
      <c r="AR28" s="52">
        <v>0</v>
      </c>
      <c r="AS28" s="52">
        <v>2</v>
      </c>
      <c r="AT28" s="52">
        <v>0</v>
      </c>
      <c r="AU28" s="52">
        <v>1</v>
      </c>
      <c r="AV28" s="52">
        <v>2</v>
      </c>
      <c r="AW28" s="52">
        <v>2</v>
      </c>
      <c r="AX28" s="52">
        <v>0</v>
      </c>
      <c r="AY28" s="52">
        <v>0</v>
      </c>
      <c r="AZ28" s="52">
        <v>0</v>
      </c>
      <c r="BA28" s="52">
        <v>0</v>
      </c>
      <c r="BB28" s="52">
        <v>1</v>
      </c>
      <c r="BC28" s="52">
        <v>1</v>
      </c>
      <c r="BD28" s="52">
        <v>2</v>
      </c>
      <c r="BE28" s="52">
        <v>2</v>
      </c>
      <c r="BF28" s="52">
        <v>2</v>
      </c>
      <c r="BG28" s="52">
        <v>1</v>
      </c>
      <c r="BH28" s="52">
        <v>1</v>
      </c>
      <c r="BI28" s="52">
        <v>1</v>
      </c>
      <c r="BJ28" s="52">
        <v>2</v>
      </c>
      <c r="BK28" s="52">
        <v>0</v>
      </c>
      <c r="BL28" s="52">
        <v>4</v>
      </c>
      <c r="BM28" s="52">
        <v>10</v>
      </c>
      <c r="BN28" s="52">
        <v>2</v>
      </c>
      <c r="BO28" s="52">
        <v>3</v>
      </c>
      <c r="BP28" s="52">
        <v>0</v>
      </c>
      <c r="BQ28" s="52">
        <v>0</v>
      </c>
      <c r="BR28" s="52">
        <v>0</v>
      </c>
      <c r="BS28" s="52">
        <v>0</v>
      </c>
      <c r="BT28" s="52">
        <v>6</v>
      </c>
      <c r="BU28" s="52">
        <v>4</v>
      </c>
      <c r="BV28" s="52">
        <v>1</v>
      </c>
    </row>
    <row r="29" spans="1:74" s="52" customFormat="1" x14ac:dyDescent="0.15">
      <c r="A29" s="52">
        <v>271411</v>
      </c>
      <c r="B29" s="52" t="s">
        <v>494</v>
      </c>
      <c r="C29" s="52" t="s">
        <v>189</v>
      </c>
      <c r="D29" s="52">
        <v>4</v>
      </c>
      <c r="E29" s="52">
        <v>2.7316989999999999</v>
      </c>
      <c r="F29" s="52">
        <v>33.235680000000002</v>
      </c>
      <c r="G29" s="52">
        <v>1</v>
      </c>
      <c r="H29" s="52">
        <v>1</v>
      </c>
      <c r="I29" s="52">
        <v>0</v>
      </c>
      <c r="J29" s="52">
        <v>0</v>
      </c>
      <c r="K29" s="52">
        <v>0</v>
      </c>
      <c r="L29" s="52">
        <v>0</v>
      </c>
      <c r="M29" s="52">
        <v>1</v>
      </c>
      <c r="N29" s="52">
        <v>1</v>
      </c>
      <c r="O29" s="52">
        <v>0</v>
      </c>
      <c r="P29" s="52">
        <v>4</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1</v>
      </c>
      <c r="AT29" s="52">
        <v>0</v>
      </c>
      <c r="AU29" s="52">
        <v>0</v>
      </c>
      <c r="AV29" s="52">
        <v>1</v>
      </c>
      <c r="AW29" s="52">
        <v>1</v>
      </c>
      <c r="AX29" s="52">
        <v>0</v>
      </c>
      <c r="AY29" s="52">
        <v>0</v>
      </c>
      <c r="AZ29" s="52">
        <v>0</v>
      </c>
      <c r="BA29" s="52">
        <v>0</v>
      </c>
      <c r="BB29" s="52">
        <v>0</v>
      </c>
      <c r="BC29" s="52">
        <v>0</v>
      </c>
      <c r="BD29" s="52">
        <v>1</v>
      </c>
      <c r="BE29" s="52">
        <v>1</v>
      </c>
      <c r="BF29" s="52">
        <v>1</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494</v>
      </c>
      <c r="C30" s="52" t="s">
        <v>190</v>
      </c>
      <c r="D30" s="52">
        <v>1</v>
      </c>
      <c r="E30" s="52">
        <v>0.80847930000000001</v>
      </c>
      <c r="F30" s="52">
        <v>9.8364980000000006</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494</v>
      </c>
      <c r="C31" s="52" t="s">
        <v>191</v>
      </c>
      <c r="D31" s="52">
        <v>1</v>
      </c>
      <c r="E31" s="52">
        <v>1.1554420000000001</v>
      </c>
      <c r="F31" s="52">
        <v>14.057869999999999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494</v>
      </c>
      <c r="C32" s="52" t="s">
        <v>192</v>
      </c>
      <c r="D32" s="52">
        <v>1</v>
      </c>
      <c r="E32" s="52">
        <v>0.7220529</v>
      </c>
      <c r="F32" s="52">
        <v>8.7849769999999996</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1</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271454</v>
      </c>
      <c r="B33" s="52" t="s">
        <v>494</v>
      </c>
      <c r="C33" s="52" t="s">
        <v>382</v>
      </c>
      <c r="D33" s="52">
        <v>2</v>
      </c>
      <c r="E33" s="52">
        <v>1.3877999999999999</v>
      </c>
      <c r="F33" s="52">
        <v>16.884899999999998</v>
      </c>
      <c r="G33" s="52">
        <v>0</v>
      </c>
      <c r="H33" s="52">
        <v>0</v>
      </c>
      <c r="I33" s="52">
        <v>0</v>
      </c>
      <c r="J33" s="52">
        <v>0</v>
      </c>
      <c r="K33" s="52">
        <v>1</v>
      </c>
      <c r="L33" s="52">
        <v>1</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1</v>
      </c>
      <c r="BD33" s="52">
        <v>0</v>
      </c>
      <c r="BE33" s="52">
        <v>0</v>
      </c>
      <c r="BF33" s="52">
        <v>0</v>
      </c>
      <c r="BG33" s="52">
        <v>0</v>
      </c>
      <c r="BH33" s="52">
        <v>1</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1</v>
      </c>
      <c r="E34" s="52">
        <v>0.62648789999999999</v>
      </c>
      <c r="F34" s="52">
        <v>7.6222700000000003</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271471</v>
      </c>
      <c r="B35" s="52" t="s">
        <v>494</v>
      </c>
      <c r="C35" s="52" t="s">
        <v>574</v>
      </c>
      <c r="D35" s="52">
        <v>1</v>
      </c>
      <c r="E35" s="52">
        <v>2.5719500000000002</v>
      </c>
      <c r="F35" s="52">
        <v>31.292059999999999</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3</v>
      </c>
      <c r="E36" s="52">
        <v>1.5357050000000001</v>
      </c>
      <c r="F36" s="52">
        <v>18.68441</v>
      </c>
      <c r="G36" s="52">
        <v>0</v>
      </c>
      <c r="H36" s="52">
        <v>0</v>
      </c>
      <c r="I36" s="52">
        <v>0</v>
      </c>
      <c r="J36" s="52">
        <v>1</v>
      </c>
      <c r="K36" s="52">
        <v>0</v>
      </c>
      <c r="L36" s="52">
        <v>1</v>
      </c>
      <c r="M36" s="52">
        <v>1</v>
      </c>
      <c r="N36" s="52">
        <v>0</v>
      </c>
      <c r="O36" s="52">
        <v>0</v>
      </c>
      <c r="P36" s="52">
        <v>2</v>
      </c>
      <c r="Q36" s="52">
        <v>1</v>
      </c>
      <c r="R36" s="52">
        <v>0</v>
      </c>
      <c r="S36" s="52">
        <v>0</v>
      </c>
      <c r="T36" s="52">
        <v>1</v>
      </c>
      <c r="U36" s="52">
        <v>2</v>
      </c>
      <c r="V36" s="52">
        <v>0</v>
      </c>
      <c r="W36" s="52">
        <v>2</v>
      </c>
      <c r="X36" s="52">
        <v>0</v>
      </c>
      <c r="Y36" s="52">
        <v>0</v>
      </c>
      <c r="Z36" s="52">
        <v>2</v>
      </c>
      <c r="AA36" s="52">
        <v>0</v>
      </c>
      <c r="AB36" s="52">
        <v>0</v>
      </c>
      <c r="AC36" s="52">
        <v>2</v>
      </c>
      <c r="AD36" s="52">
        <v>1</v>
      </c>
      <c r="AE36" s="52">
        <v>0</v>
      </c>
      <c r="AF36" s="52">
        <v>0</v>
      </c>
      <c r="AG36" s="52">
        <v>0</v>
      </c>
      <c r="AH36" s="52">
        <v>0</v>
      </c>
      <c r="AI36" s="52">
        <v>0</v>
      </c>
      <c r="AJ36" s="52">
        <v>2</v>
      </c>
      <c r="AK36" s="52">
        <v>0</v>
      </c>
      <c r="AL36" s="52">
        <v>0</v>
      </c>
      <c r="AM36" s="52">
        <v>1</v>
      </c>
      <c r="AN36" s="52">
        <v>0</v>
      </c>
      <c r="AO36" s="52">
        <v>0</v>
      </c>
      <c r="AP36" s="52">
        <v>0</v>
      </c>
      <c r="AQ36" s="52">
        <v>0</v>
      </c>
      <c r="AR36" s="52">
        <v>0</v>
      </c>
      <c r="AS36" s="52">
        <v>0</v>
      </c>
      <c r="AT36" s="52">
        <v>1</v>
      </c>
      <c r="AU36" s="52">
        <v>0</v>
      </c>
      <c r="AV36" s="52">
        <v>0</v>
      </c>
      <c r="AW36" s="52">
        <v>0</v>
      </c>
      <c r="AX36" s="52">
        <v>0</v>
      </c>
      <c r="AY36" s="52">
        <v>0</v>
      </c>
      <c r="AZ36" s="52">
        <v>1</v>
      </c>
      <c r="BA36" s="52">
        <v>0</v>
      </c>
      <c r="BB36" s="52">
        <v>0</v>
      </c>
      <c r="BC36" s="52">
        <v>1</v>
      </c>
      <c r="BD36" s="52">
        <v>0</v>
      </c>
      <c r="BE36" s="52">
        <v>1</v>
      </c>
      <c r="BF36" s="52">
        <v>0</v>
      </c>
      <c r="BG36" s="52">
        <v>1</v>
      </c>
      <c r="BH36" s="52">
        <v>1</v>
      </c>
      <c r="BI36" s="52">
        <v>0</v>
      </c>
      <c r="BJ36" s="52">
        <v>0</v>
      </c>
      <c r="BK36" s="52">
        <v>0</v>
      </c>
      <c r="BL36" s="52">
        <v>1</v>
      </c>
      <c r="BM36" s="52">
        <v>4</v>
      </c>
      <c r="BN36" s="52">
        <v>0</v>
      </c>
      <c r="BO36" s="52">
        <v>1</v>
      </c>
      <c r="BP36" s="52">
        <v>0</v>
      </c>
      <c r="BQ36" s="52">
        <v>0</v>
      </c>
      <c r="BR36" s="52">
        <v>0</v>
      </c>
      <c r="BS36" s="52">
        <v>0</v>
      </c>
      <c r="BT36" s="52">
        <v>0</v>
      </c>
      <c r="BU36" s="52">
        <v>3</v>
      </c>
      <c r="BV36" s="52">
        <v>0</v>
      </c>
    </row>
    <row r="37" spans="1:74" s="52" customFormat="1" x14ac:dyDescent="0.15">
      <c r="A37" s="52">
        <v>272035</v>
      </c>
      <c r="B37" s="52" t="s">
        <v>194</v>
      </c>
      <c r="C37" s="52" t="s">
        <v>494</v>
      </c>
      <c r="D37" s="52">
        <v>4</v>
      </c>
      <c r="E37" s="52">
        <v>0.98378480000000001</v>
      </c>
      <c r="F37" s="52">
        <v>11.969379999999999</v>
      </c>
      <c r="G37" s="52">
        <v>0</v>
      </c>
      <c r="H37" s="52">
        <v>0</v>
      </c>
      <c r="I37" s="52">
        <v>1</v>
      </c>
      <c r="J37" s="52">
        <v>2</v>
      </c>
      <c r="K37" s="52">
        <v>0</v>
      </c>
      <c r="L37" s="52">
        <v>0</v>
      </c>
      <c r="M37" s="52">
        <v>1</v>
      </c>
      <c r="N37" s="52">
        <v>0</v>
      </c>
      <c r="O37" s="52">
        <v>0</v>
      </c>
      <c r="P37" s="52">
        <v>3</v>
      </c>
      <c r="Q37" s="52">
        <v>1</v>
      </c>
      <c r="R37" s="52">
        <v>0</v>
      </c>
      <c r="S37" s="52">
        <v>1</v>
      </c>
      <c r="T37" s="52">
        <v>1</v>
      </c>
      <c r="U37" s="52">
        <v>2</v>
      </c>
      <c r="V37" s="52">
        <v>0</v>
      </c>
      <c r="W37" s="52">
        <v>2</v>
      </c>
      <c r="X37" s="52">
        <v>0</v>
      </c>
      <c r="Y37" s="52">
        <v>0</v>
      </c>
      <c r="Z37" s="52">
        <v>2</v>
      </c>
      <c r="AA37" s="52">
        <v>0</v>
      </c>
      <c r="AB37" s="52">
        <v>0</v>
      </c>
      <c r="AC37" s="52">
        <v>3</v>
      </c>
      <c r="AD37" s="52">
        <v>0</v>
      </c>
      <c r="AE37" s="52">
        <v>0</v>
      </c>
      <c r="AF37" s="52">
        <v>0</v>
      </c>
      <c r="AG37" s="52">
        <v>0</v>
      </c>
      <c r="AH37" s="52">
        <v>1</v>
      </c>
      <c r="AI37" s="52">
        <v>0</v>
      </c>
      <c r="AJ37" s="52">
        <v>4</v>
      </c>
      <c r="AK37" s="52">
        <v>0</v>
      </c>
      <c r="AL37" s="52">
        <v>0</v>
      </c>
      <c r="AM37" s="52">
        <v>0</v>
      </c>
      <c r="AN37" s="52">
        <v>0</v>
      </c>
      <c r="AO37" s="52">
        <v>0</v>
      </c>
      <c r="AP37" s="52">
        <v>0</v>
      </c>
      <c r="AQ37" s="52">
        <v>1</v>
      </c>
      <c r="AR37" s="52">
        <v>0</v>
      </c>
      <c r="AS37" s="52">
        <v>0</v>
      </c>
      <c r="AT37" s="52">
        <v>0</v>
      </c>
      <c r="AU37" s="52">
        <v>0</v>
      </c>
      <c r="AV37" s="52">
        <v>0</v>
      </c>
      <c r="AW37" s="52">
        <v>1</v>
      </c>
      <c r="AX37" s="52">
        <v>0</v>
      </c>
      <c r="AY37" s="52">
        <v>0</v>
      </c>
      <c r="AZ37" s="52">
        <v>0</v>
      </c>
      <c r="BA37" s="52">
        <v>0</v>
      </c>
      <c r="BB37" s="52">
        <v>0</v>
      </c>
      <c r="BC37" s="52">
        <v>2</v>
      </c>
      <c r="BD37" s="52">
        <v>1</v>
      </c>
      <c r="BE37" s="52">
        <v>2</v>
      </c>
      <c r="BF37" s="52">
        <v>0</v>
      </c>
      <c r="BG37" s="52">
        <v>0</v>
      </c>
      <c r="BH37" s="52">
        <v>1</v>
      </c>
      <c r="BI37" s="52">
        <v>0</v>
      </c>
      <c r="BJ37" s="52">
        <v>0</v>
      </c>
      <c r="BK37" s="52">
        <v>0</v>
      </c>
      <c r="BL37" s="52">
        <v>1</v>
      </c>
      <c r="BM37" s="52">
        <v>3</v>
      </c>
      <c r="BN37" s="52">
        <v>1</v>
      </c>
      <c r="BO37" s="52">
        <v>0</v>
      </c>
      <c r="BP37" s="52">
        <v>0</v>
      </c>
      <c r="BQ37" s="52">
        <v>0</v>
      </c>
      <c r="BR37" s="52">
        <v>0</v>
      </c>
      <c r="BS37" s="52">
        <v>0</v>
      </c>
      <c r="BT37" s="52">
        <v>1</v>
      </c>
      <c r="BU37" s="52">
        <v>2</v>
      </c>
      <c r="BV37" s="52">
        <v>1</v>
      </c>
    </row>
    <row r="38" spans="1:74" s="52" customFormat="1" x14ac:dyDescent="0.15">
      <c r="A38" s="52">
        <v>272051</v>
      </c>
      <c r="B38" s="52" t="s">
        <v>196</v>
      </c>
      <c r="C38" s="52" t="s">
        <v>494</v>
      </c>
      <c r="D38" s="52">
        <v>3</v>
      </c>
      <c r="E38" s="52">
        <v>0.80706999999999995</v>
      </c>
      <c r="F38" s="52">
        <v>9.8193509999999993</v>
      </c>
      <c r="G38" s="52">
        <v>0</v>
      </c>
      <c r="H38" s="52">
        <v>1</v>
      </c>
      <c r="I38" s="52">
        <v>0</v>
      </c>
      <c r="J38" s="52">
        <v>0</v>
      </c>
      <c r="K38" s="52">
        <v>0</v>
      </c>
      <c r="L38" s="52">
        <v>0</v>
      </c>
      <c r="M38" s="52">
        <v>1</v>
      </c>
      <c r="N38" s="52">
        <v>1</v>
      </c>
      <c r="O38" s="52">
        <v>0</v>
      </c>
      <c r="P38" s="52">
        <v>2</v>
      </c>
      <c r="Q38" s="52">
        <v>1</v>
      </c>
      <c r="R38" s="52">
        <v>0</v>
      </c>
      <c r="S38" s="52">
        <v>0</v>
      </c>
      <c r="T38" s="52">
        <v>1</v>
      </c>
      <c r="U38" s="52">
        <v>2</v>
      </c>
      <c r="V38" s="52">
        <v>0</v>
      </c>
      <c r="W38" s="52">
        <v>2</v>
      </c>
      <c r="X38" s="52">
        <v>0</v>
      </c>
      <c r="Y38" s="52">
        <v>0</v>
      </c>
      <c r="Z38" s="52">
        <v>2</v>
      </c>
      <c r="AA38" s="52">
        <v>0</v>
      </c>
      <c r="AB38" s="52">
        <v>0</v>
      </c>
      <c r="AC38" s="52">
        <v>2</v>
      </c>
      <c r="AD38" s="52">
        <v>1</v>
      </c>
      <c r="AE38" s="52">
        <v>0</v>
      </c>
      <c r="AF38" s="52">
        <v>0</v>
      </c>
      <c r="AG38" s="52">
        <v>0</v>
      </c>
      <c r="AH38" s="52">
        <v>0</v>
      </c>
      <c r="AI38" s="52">
        <v>0</v>
      </c>
      <c r="AJ38" s="52">
        <v>2</v>
      </c>
      <c r="AK38" s="52">
        <v>0</v>
      </c>
      <c r="AL38" s="52">
        <v>0</v>
      </c>
      <c r="AM38" s="52">
        <v>1</v>
      </c>
      <c r="AN38" s="52">
        <v>0</v>
      </c>
      <c r="AO38" s="52">
        <v>0</v>
      </c>
      <c r="AP38" s="52">
        <v>0</v>
      </c>
      <c r="AQ38" s="52">
        <v>1</v>
      </c>
      <c r="AR38" s="52">
        <v>0</v>
      </c>
      <c r="AS38" s="52">
        <v>1</v>
      </c>
      <c r="AT38" s="52">
        <v>0</v>
      </c>
      <c r="AU38" s="52">
        <v>1</v>
      </c>
      <c r="AV38" s="52">
        <v>0</v>
      </c>
      <c r="AW38" s="52">
        <v>0</v>
      </c>
      <c r="AX38" s="52">
        <v>0</v>
      </c>
      <c r="AY38" s="52">
        <v>0</v>
      </c>
      <c r="AZ38" s="52">
        <v>0</v>
      </c>
      <c r="BA38" s="52">
        <v>0</v>
      </c>
      <c r="BB38" s="52">
        <v>0</v>
      </c>
      <c r="BC38" s="52">
        <v>0</v>
      </c>
      <c r="BD38" s="52">
        <v>0</v>
      </c>
      <c r="BE38" s="52">
        <v>0</v>
      </c>
      <c r="BF38" s="52">
        <v>0</v>
      </c>
      <c r="BG38" s="52">
        <v>1</v>
      </c>
      <c r="BH38" s="52">
        <v>0</v>
      </c>
      <c r="BI38" s="52">
        <v>1</v>
      </c>
      <c r="BJ38" s="52">
        <v>1</v>
      </c>
      <c r="BK38" s="52">
        <v>0</v>
      </c>
      <c r="BL38" s="52">
        <v>0</v>
      </c>
      <c r="BM38" s="52">
        <v>2</v>
      </c>
      <c r="BN38" s="52">
        <v>2</v>
      </c>
      <c r="BO38" s="52">
        <v>0</v>
      </c>
      <c r="BP38" s="52">
        <v>0</v>
      </c>
      <c r="BQ38" s="52">
        <v>0</v>
      </c>
      <c r="BR38" s="52">
        <v>0</v>
      </c>
      <c r="BS38" s="52">
        <v>0</v>
      </c>
      <c r="BT38" s="52">
        <v>0</v>
      </c>
      <c r="BU38" s="52">
        <v>2</v>
      </c>
      <c r="BV38" s="52">
        <v>1</v>
      </c>
    </row>
    <row r="39" spans="1:74" s="52" customFormat="1" x14ac:dyDescent="0.15">
      <c r="A39" s="52">
        <v>272060</v>
      </c>
      <c r="B39" s="52" t="s">
        <v>282</v>
      </c>
      <c r="C39" s="52" t="s">
        <v>494</v>
      </c>
      <c r="D39" s="52">
        <v>2</v>
      </c>
      <c r="E39" s="52">
        <v>2.672939</v>
      </c>
      <c r="F39" s="52">
        <v>32.520760000000003</v>
      </c>
      <c r="G39" s="52">
        <v>1</v>
      </c>
      <c r="H39" s="52">
        <v>0</v>
      </c>
      <c r="I39" s="52">
        <v>0</v>
      </c>
      <c r="J39" s="52">
        <v>1</v>
      </c>
      <c r="K39" s="52">
        <v>0</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1</v>
      </c>
      <c r="AW39" s="52">
        <v>0</v>
      </c>
      <c r="AX39" s="52">
        <v>0</v>
      </c>
      <c r="AY39" s="52">
        <v>0</v>
      </c>
      <c r="AZ39" s="52">
        <v>0</v>
      </c>
      <c r="BA39" s="52">
        <v>0</v>
      </c>
      <c r="BB39" s="52">
        <v>0</v>
      </c>
      <c r="BC39" s="52">
        <v>0</v>
      </c>
      <c r="BD39" s="52">
        <v>0</v>
      </c>
      <c r="BE39" s="52">
        <v>0</v>
      </c>
      <c r="BF39" s="52">
        <v>0</v>
      </c>
      <c r="BG39" s="52">
        <v>1</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272086</v>
      </c>
      <c r="B40" s="52" t="s">
        <v>198</v>
      </c>
      <c r="C40" s="52" t="s">
        <v>494</v>
      </c>
      <c r="D40" s="52">
        <v>1</v>
      </c>
      <c r="E40" s="52">
        <v>1.149769</v>
      </c>
      <c r="F40" s="52">
        <v>13.988860000000001</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2</v>
      </c>
      <c r="E41" s="52">
        <v>1.394136</v>
      </c>
      <c r="F41" s="52">
        <v>16.96199</v>
      </c>
      <c r="G41" s="52">
        <v>0</v>
      </c>
      <c r="H41" s="52">
        <v>0</v>
      </c>
      <c r="I41" s="52">
        <v>0</v>
      </c>
      <c r="J41" s="52">
        <v>1</v>
      </c>
      <c r="K41" s="52">
        <v>0</v>
      </c>
      <c r="L41" s="52">
        <v>0</v>
      </c>
      <c r="M41" s="52">
        <v>1</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2</v>
      </c>
      <c r="AY41" s="52">
        <v>0</v>
      </c>
      <c r="AZ41" s="52">
        <v>0</v>
      </c>
      <c r="BA41" s="52">
        <v>0</v>
      </c>
      <c r="BB41" s="52">
        <v>0</v>
      </c>
      <c r="BC41" s="52">
        <v>0</v>
      </c>
      <c r="BD41" s="52">
        <v>0</v>
      </c>
      <c r="BE41" s="52">
        <v>0</v>
      </c>
      <c r="BF41" s="52">
        <v>0</v>
      </c>
      <c r="BG41" s="52">
        <v>1</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4</v>
      </c>
      <c r="E42" s="52">
        <v>0.99359379999999997</v>
      </c>
      <c r="F42" s="52">
        <v>12.08873</v>
      </c>
      <c r="G42" s="52">
        <v>0</v>
      </c>
      <c r="H42" s="52">
        <v>0</v>
      </c>
      <c r="I42" s="52">
        <v>0</v>
      </c>
      <c r="J42" s="52">
        <v>1</v>
      </c>
      <c r="K42" s="52">
        <v>0</v>
      </c>
      <c r="L42" s="52">
        <v>1</v>
      </c>
      <c r="M42" s="52">
        <v>2</v>
      </c>
      <c r="N42" s="52">
        <v>0</v>
      </c>
      <c r="O42" s="52">
        <v>0</v>
      </c>
      <c r="P42" s="52">
        <v>3</v>
      </c>
      <c r="Q42" s="52">
        <v>1</v>
      </c>
      <c r="R42" s="52">
        <v>0</v>
      </c>
      <c r="S42" s="52">
        <v>0</v>
      </c>
      <c r="T42" s="52">
        <v>2</v>
      </c>
      <c r="U42" s="52">
        <v>2</v>
      </c>
      <c r="V42" s="52">
        <v>0</v>
      </c>
      <c r="W42" s="52">
        <v>2</v>
      </c>
      <c r="X42" s="52">
        <v>0</v>
      </c>
      <c r="Y42" s="52">
        <v>0</v>
      </c>
      <c r="Z42" s="52">
        <v>2</v>
      </c>
      <c r="AA42" s="52">
        <v>0</v>
      </c>
      <c r="AB42" s="52">
        <v>0</v>
      </c>
      <c r="AC42" s="52">
        <v>2</v>
      </c>
      <c r="AD42" s="52">
        <v>0</v>
      </c>
      <c r="AE42" s="52">
        <v>0</v>
      </c>
      <c r="AF42" s="52">
        <v>1</v>
      </c>
      <c r="AG42" s="52">
        <v>0</v>
      </c>
      <c r="AH42" s="52">
        <v>1</v>
      </c>
      <c r="AI42" s="52">
        <v>0</v>
      </c>
      <c r="AJ42" s="52">
        <v>2</v>
      </c>
      <c r="AK42" s="52">
        <v>0</v>
      </c>
      <c r="AL42" s="52">
        <v>0</v>
      </c>
      <c r="AM42" s="52">
        <v>0</v>
      </c>
      <c r="AN42" s="52">
        <v>0</v>
      </c>
      <c r="AO42" s="52">
        <v>2</v>
      </c>
      <c r="AP42" s="52">
        <v>0</v>
      </c>
      <c r="AQ42" s="52">
        <v>0</v>
      </c>
      <c r="AR42" s="52">
        <v>0</v>
      </c>
      <c r="AS42" s="52">
        <v>0</v>
      </c>
      <c r="AT42" s="52">
        <v>0</v>
      </c>
      <c r="AU42" s="52">
        <v>0</v>
      </c>
      <c r="AV42" s="52">
        <v>2</v>
      </c>
      <c r="AW42" s="52">
        <v>0</v>
      </c>
      <c r="AX42" s="52">
        <v>0</v>
      </c>
      <c r="AY42" s="52">
        <v>0</v>
      </c>
      <c r="AZ42" s="52">
        <v>0</v>
      </c>
      <c r="BA42" s="52">
        <v>0</v>
      </c>
      <c r="BB42" s="52">
        <v>0</v>
      </c>
      <c r="BC42" s="52">
        <v>2</v>
      </c>
      <c r="BD42" s="52">
        <v>0</v>
      </c>
      <c r="BE42" s="52">
        <v>0</v>
      </c>
      <c r="BF42" s="52">
        <v>1</v>
      </c>
      <c r="BG42" s="52">
        <v>0</v>
      </c>
      <c r="BH42" s="52">
        <v>0</v>
      </c>
      <c r="BI42" s="52">
        <v>3</v>
      </c>
      <c r="BJ42" s="52">
        <v>0</v>
      </c>
      <c r="BK42" s="52">
        <v>0</v>
      </c>
      <c r="BL42" s="52">
        <v>3</v>
      </c>
      <c r="BM42" s="52">
        <v>3</v>
      </c>
      <c r="BN42" s="52">
        <v>4</v>
      </c>
      <c r="BO42" s="52">
        <v>0</v>
      </c>
      <c r="BP42" s="52">
        <v>0</v>
      </c>
      <c r="BQ42" s="52">
        <v>0</v>
      </c>
      <c r="BR42" s="52">
        <v>0</v>
      </c>
      <c r="BS42" s="52">
        <v>0</v>
      </c>
      <c r="BT42" s="52">
        <v>1</v>
      </c>
      <c r="BU42" s="52">
        <v>3</v>
      </c>
      <c r="BV42" s="52">
        <v>0</v>
      </c>
    </row>
    <row r="43" spans="1:74" s="52" customFormat="1" x14ac:dyDescent="0.15">
      <c r="A43" s="52">
        <v>272116</v>
      </c>
      <c r="B43" s="52" t="s">
        <v>201</v>
      </c>
      <c r="C43" s="52" t="s">
        <v>494</v>
      </c>
      <c r="D43" s="52">
        <v>1</v>
      </c>
      <c r="E43" s="52">
        <v>0.35458729999999999</v>
      </c>
      <c r="F43" s="52">
        <v>4.3141449999999999</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494</v>
      </c>
      <c r="D44" s="52">
        <v>3</v>
      </c>
      <c r="E44" s="52">
        <v>1.1238349999999999</v>
      </c>
      <c r="F44" s="52">
        <v>13.67333</v>
      </c>
      <c r="G44" s="52">
        <v>0</v>
      </c>
      <c r="H44" s="52">
        <v>1</v>
      </c>
      <c r="I44" s="52">
        <v>2</v>
      </c>
      <c r="J44" s="52">
        <v>0</v>
      </c>
      <c r="K44" s="52">
        <v>0</v>
      </c>
      <c r="L44" s="52">
        <v>0</v>
      </c>
      <c r="M44" s="52">
        <v>0</v>
      </c>
      <c r="N44" s="52">
        <v>0</v>
      </c>
      <c r="O44" s="52">
        <v>0</v>
      </c>
      <c r="P44" s="52">
        <v>2</v>
      </c>
      <c r="Q44" s="52">
        <v>1</v>
      </c>
      <c r="R44" s="52">
        <v>0</v>
      </c>
      <c r="S44" s="52">
        <v>0</v>
      </c>
      <c r="T44" s="52">
        <v>1</v>
      </c>
      <c r="U44" s="52">
        <v>2</v>
      </c>
      <c r="V44" s="52">
        <v>0</v>
      </c>
      <c r="W44" s="52">
        <v>2</v>
      </c>
      <c r="X44" s="52">
        <v>1</v>
      </c>
      <c r="Y44" s="52">
        <v>0</v>
      </c>
      <c r="Z44" s="52">
        <v>0</v>
      </c>
      <c r="AA44" s="52">
        <v>1</v>
      </c>
      <c r="AB44" s="52">
        <v>0</v>
      </c>
      <c r="AC44" s="52">
        <v>3</v>
      </c>
      <c r="AD44" s="52">
        <v>0</v>
      </c>
      <c r="AE44" s="52">
        <v>0</v>
      </c>
      <c r="AF44" s="52">
        <v>0</v>
      </c>
      <c r="AG44" s="52">
        <v>0</v>
      </c>
      <c r="AH44" s="52">
        <v>0</v>
      </c>
      <c r="AI44" s="52">
        <v>0</v>
      </c>
      <c r="AJ44" s="52">
        <v>2</v>
      </c>
      <c r="AK44" s="52">
        <v>1</v>
      </c>
      <c r="AL44" s="52">
        <v>0</v>
      </c>
      <c r="AM44" s="52">
        <v>0</v>
      </c>
      <c r="AN44" s="52">
        <v>0</v>
      </c>
      <c r="AO44" s="52">
        <v>0</v>
      </c>
      <c r="AP44" s="52">
        <v>0</v>
      </c>
      <c r="AQ44" s="52">
        <v>0</v>
      </c>
      <c r="AR44" s="52">
        <v>0</v>
      </c>
      <c r="AS44" s="52">
        <v>0</v>
      </c>
      <c r="AT44" s="52">
        <v>2</v>
      </c>
      <c r="AU44" s="52">
        <v>0</v>
      </c>
      <c r="AV44" s="52">
        <v>0</v>
      </c>
      <c r="AW44" s="52">
        <v>0</v>
      </c>
      <c r="AX44" s="52">
        <v>0</v>
      </c>
      <c r="AY44" s="52">
        <v>0</v>
      </c>
      <c r="AZ44" s="52">
        <v>0</v>
      </c>
      <c r="BA44" s="52">
        <v>1</v>
      </c>
      <c r="BB44" s="52">
        <v>0</v>
      </c>
      <c r="BC44" s="52">
        <v>0</v>
      </c>
      <c r="BD44" s="52">
        <v>0</v>
      </c>
      <c r="BE44" s="52">
        <v>1</v>
      </c>
      <c r="BF44" s="52">
        <v>0</v>
      </c>
      <c r="BG44" s="52">
        <v>0</v>
      </c>
      <c r="BH44" s="52">
        <v>0</v>
      </c>
      <c r="BI44" s="52">
        <v>2</v>
      </c>
      <c r="BJ44" s="52">
        <v>0</v>
      </c>
      <c r="BK44" s="52">
        <v>0</v>
      </c>
      <c r="BL44" s="52">
        <v>0</v>
      </c>
      <c r="BM44" s="52">
        <v>2</v>
      </c>
      <c r="BN44" s="52">
        <v>1</v>
      </c>
      <c r="BO44" s="52">
        <v>1</v>
      </c>
      <c r="BP44" s="52">
        <v>0</v>
      </c>
      <c r="BQ44" s="52">
        <v>0</v>
      </c>
      <c r="BR44" s="52">
        <v>0</v>
      </c>
      <c r="BS44" s="52">
        <v>0</v>
      </c>
      <c r="BT44" s="52">
        <v>1</v>
      </c>
      <c r="BU44" s="52">
        <v>2</v>
      </c>
      <c r="BV44" s="52">
        <v>0</v>
      </c>
    </row>
    <row r="45" spans="1:74" s="52" customFormat="1" x14ac:dyDescent="0.15">
      <c r="A45" s="52">
        <v>272132</v>
      </c>
      <c r="B45" s="52" t="s">
        <v>203</v>
      </c>
      <c r="C45" s="52" t="s">
        <v>494</v>
      </c>
      <c r="D45" s="52">
        <v>2</v>
      </c>
      <c r="E45" s="52">
        <v>1.9860580000000001</v>
      </c>
      <c r="F45" s="52">
        <v>24.163699999999999</v>
      </c>
      <c r="G45" s="52">
        <v>0</v>
      </c>
      <c r="H45" s="52">
        <v>0</v>
      </c>
      <c r="I45" s="52">
        <v>1</v>
      </c>
      <c r="J45" s="52">
        <v>1</v>
      </c>
      <c r="K45" s="52">
        <v>0</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0</v>
      </c>
      <c r="AW45" s="52">
        <v>1</v>
      </c>
      <c r="AX45" s="52">
        <v>0</v>
      </c>
      <c r="AY45" s="52">
        <v>0</v>
      </c>
      <c r="AZ45" s="52">
        <v>0</v>
      </c>
      <c r="BA45" s="52">
        <v>0</v>
      </c>
      <c r="BB45" s="52">
        <v>0</v>
      </c>
      <c r="BC45" s="52">
        <v>0</v>
      </c>
      <c r="BD45" s="52">
        <v>0</v>
      </c>
      <c r="BE45" s="52">
        <v>0</v>
      </c>
      <c r="BF45" s="52">
        <v>1</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494</v>
      </c>
      <c r="D46" s="52">
        <v>2</v>
      </c>
      <c r="E46" s="52">
        <v>1.787342</v>
      </c>
      <c r="F46" s="52">
        <v>21.745989999999999</v>
      </c>
      <c r="G46" s="52">
        <v>0</v>
      </c>
      <c r="H46" s="52">
        <v>0</v>
      </c>
      <c r="I46" s="52">
        <v>0</v>
      </c>
      <c r="J46" s="52">
        <v>0</v>
      </c>
      <c r="K46" s="52">
        <v>2</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1</v>
      </c>
      <c r="AV46" s="52">
        <v>0</v>
      </c>
      <c r="AW46" s="52">
        <v>0</v>
      </c>
      <c r="AX46" s="52">
        <v>0</v>
      </c>
      <c r="AY46" s="52">
        <v>1</v>
      </c>
      <c r="AZ46" s="52">
        <v>0</v>
      </c>
      <c r="BA46" s="52">
        <v>0</v>
      </c>
      <c r="BB46" s="52">
        <v>0</v>
      </c>
      <c r="BC46" s="52">
        <v>0</v>
      </c>
      <c r="BD46" s="52">
        <v>1</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2</v>
      </c>
      <c r="E47" s="52">
        <v>0.85658970000000001</v>
      </c>
      <c r="F47" s="52">
        <v>10.42184</v>
      </c>
      <c r="G47" s="52">
        <v>0</v>
      </c>
      <c r="H47" s="52">
        <v>0</v>
      </c>
      <c r="I47" s="52">
        <v>0</v>
      </c>
      <c r="J47" s="52">
        <v>2</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0</v>
      </c>
      <c r="BB47" s="52">
        <v>0</v>
      </c>
      <c r="BC47" s="52">
        <v>1</v>
      </c>
      <c r="BD47" s="52">
        <v>0</v>
      </c>
      <c r="BE47" s="52">
        <v>0</v>
      </c>
      <c r="BF47" s="52">
        <v>0</v>
      </c>
      <c r="BG47" s="52">
        <v>0</v>
      </c>
      <c r="BH47" s="52">
        <v>0</v>
      </c>
      <c r="BI47" s="52">
        <v>2</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272167</v>
      </c>
      <c r="B48" s="52" t="s">
        <v>205</v>
      </c>
      <c r="C48" s="52" t="s">
        <v>494</v>
      </c>
      <c r="D48" s="52">
        <v>1</v>
      </c>
      <c r="E48" s="52">
        <v>0.9440731</v>
      </c>
      <c r="F48" s="52">
        <v>11.486219999999999</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1</v>
      </c>
      <c r="AS48" s="52">
        <v>0</v>
      </c>
      <c r="AT48" s="52">
        <v>0</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494</v>
      </c>
      <c r="D49" s="52">
        <v>3</v>
      </c>
      <c r="E49" s="52">
        <v>1.6123829999999999</v>
      </c>
      <c r="F49" s="52">
        <v>19.617329999999999</v>
      </c>
      <c r="G49" s="52">
        <v>0</v>
      </c>
      <c r="H49" s="52">
        <v>0</v>
      </c>
      <c r="I49" s="52">
        <v>2</v>
      </c>
      <c r="J49" s="52">
        <v>1</v>
      </c>
      <c r="K49" s="52">
        <v>0</v>
      </c>
      <c r="L49" s="52">
        <v>0</v>
      </c>
      <c r="M49" s="52">
        <v>0</v>
      </c>
      <c r="N49" s="52">
        <v>0</v>
      </c>
      <c r="O49" s="52">
        <v>0</v>
      </c>
      <c r="P49" s="52">
        <v>3</v>
      </c>
      <c r="Q49" s="52">
        <v>0</v>
      </c>
      <c r="R49" s="52">
        <v>0</v>
      </c>
      <c r="S49" s="52">
        <v>0</v>
      </c>
      <c r="T49" s="52">
        <v>0</v>
      </c>
      <c r="U49" s="52">
        <v>3</v>
      </c>
      <c r="V49" s="52">
        <v>0</v>
      </c>
      <c r="W49" s="52">
        <v>3</v>
      </c>
      <c r="X49" s="52">
        <v>0</v>
      </c>
      <c r="Y49" s="52">
        <v>0</v>
      </c>
      <c r="Z49" s="52">
        <v>0</v>
      </c>
      <c r="AA49" s="52">
        <v>3</v>
      </c>
      <c r="AB49" s="52">
        <v>0</v>
      </c>
      <c r="AC49" s="52">
        <v>2</v>
      </c>
      <c r="AD49" s="52">
        <v>0</v>
      </c>
      <c r="AE49" s="52">
        <v>0</v>
      </c>
      <c r="AF49" s="52">
        <v>0</v>
      </c>
      <c r="AG49" s="52">
        <v>0</v>
      </c>
      <c r="AH49" s="52">
        <v>1</v>
      </c>
      <c r="AI49" s="52">
        <v>0</v>
      </c>
      <c r="AJ49" s="52">
        <v>2</v>
      </c>
      <c r="AK49" s="52">
        <v>0</v>
      </c>
      <c r="AL49" s="52">
        <v>0</v>
      </c>
      <c r="AM49" s="52">
        <v>0</v>
      </c>
      <c r="AN49" s="52">
        <v>1</v>
      </c>
      <c r="AO49" s="52">
        <v>0</v>
      </c>
      <c r="AP49" s="52">
        <v>0</v>
      </c>
      <c r="AQ49" s="52">
        <v>0</v>
      </c>
      <c r="AR49" s="52">
        <v>0</v>
      </c>
      <c r="AS49" s="52">
        <v>0</v>
      </c>
      <c r="AT49" s="52">
        <v>1</v>
      </c>
      <c r="AU49" s="52">
        <v>0</v>
      </c>
      <c r="AV49" s="52">
        <v>0</v>
      </c>
      <c r="AW49" s="52">
        <v>1</v>
      </c>
      <c r="AX49" s="52">
        <v>0</v>
      </c>
      <c r="AY49" s="52">
        <v>0</v>
      </c>
      <c r="AZ49" s="52">
        <v>0</v>
      </c>
      <c r="BA49" s="52">
        <v>0</v>
      </c>
      <c r="BB49" s="52">
        <v>0</v>
      </c>
      <c r="BC49" s="52">
        <v>1</v>
      </c>
      <c r="BD49" s="52">
        <v>1</v>
      </c>
      <c r="BE49" s="52">
        <v>0</v>
      </c>
      <c r="BF49" s="52">
        <v>0</v>
      </c>
      <c r="BG49" s="52">
        <v>1</v>
      </c>
      <c r="BH49" s="52">
        <v>0</v>
      </c>
      <c r="BI49" s="52">
        <v>1</v>
      </c>
      <c r="BJ49" s="52">
        <v>0</v>
      </c>
      <c r="BK49" s="52">
        <v>0</v>
      </c>
      <c r="BL49" s="52">
        <v>0</v>
      </c>
      <c r="BM49" s="52">
        <v>3</v>
      </c>
      <c r="BN49" s="52">
        <v>0</v>
      </c>
      <c r="BO49" s="52">
        <v>0</v>
      </c>
      <c r="BP49" s="52">
        <v>0</v>
      </c>
      <c r="BQ49" s="52">
        <v>0</v>
      </c>
      <c r="BR49" s="52">
        <v>0</v>
      </c>
      <c r="BS49" s="52">
        <v>0</v>
      </c>
      <c r="BT49" s="52">
        <v>2</v>
      </c>
      <c r="BU49" s="52">
        <v>0</v>
      </c>
      <c r="BV49" s="52">
        <v>1</v>
      </c>
    </row>
    <row r="50" spans="1:74" s="52" customFormat="1" x14ac:dyDescent="0.15">
      <c r="A50" s="52">
        <v>272205</v>
      </c>
      <c r="B50" s="52" t="s">
        <v>208</v>
      </c>
      <c r="C50" s="52" t="s">
        <v>494</v>
      </c>
      <c r="D50" s="52">
        <v>2</v>
      </c>
      <c r="E50" s="52">
        <v>1.4454210000000001</v>
      </c>
      <c r="F50" s="52">
        <v>17.58595</v>
      </c>
      <c r="G50" s="52">
        <v>0</v>
      </c>
      <c r="H50" s="52">
        <v>0</v>
      </c>
      <c r="I50" s="52">
        <v>0</v>
      </c>
      <c r="J50" s="52">
        <v>0</v>
      </c>
      <c r="K50" s="52">
        <v>0</v>
      </c>
      <c r="L50" s="52">
        <v>1</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1</v>
      </c>
      <c r="BA50" s="52">
        <v>0</v>
      </c>
      <c r="BB50" s="52">
        <v>0</v>
      </c>
      <c r="BC50" s="52">
        <v>0</v>
      </c>
      <c r="BD50" s="52">
        <v>0</v>
      </c>
      <c r="BE50" s="52">
        <v>0</v>
      </c>
      <c r="BF50" s="52">
        <v>1</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494</v>
      </c>
      <c r="D51" s="52">
        <v>2</v>
      </c>
      <c r="E51" s="52">
        <v>1.786432</v>
      </c>
      <c r="F51" s="52">
        <v>21.734919999999999</v>
      </c>
      <c r="G51" s="52">
        <v>0</v>
      </c>
      <c r="H51" s="52">
        <v>0</v>
      </c>
      <c r="I51" s="52">
        <v>1</v>
      </c>
      <c r="J51" s="52">
        <v>1</v>
      </c>
      <c r="K51" s="52">
        <v>0</v>
      </c>
      <c r="L51" s="52">
        <v>0</v>
      </c>
      <c r="M51" s="52">
        <v>0</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1</v>
      </c>
      <c r="AY51" s="52">
        <v>0</v>
      </c>
      <c r="AZ51" s="52">
        <v>0</v>
      </c>
      <c r="BA51" s="52">
        <v>0</v>
      </c>
      <c r="BB51" s="52">
        <v>1</v>
      </c>
      <c r="BC51" s="52">
        <v>0</v>
      </c>
      <c r="BD51" s="52">
        <v>0</v>
      </c>
      <c r="BE51" s="52">
        <v>1</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494</v>
      </c>
      <c r="D52" s="52">
        <v>3</v>
      </c>
      <c r="E52" s="52">
        <v>2.445865</v>
      </c>
      <c r="F52" s="52">
        <v>29.758019999999998</v>
      </c>
      <c r="G52" s="52">
        <v>0</v>
      </c>
      <c r="H52" s="52">
        <v>1</v>
      </c>
      <c r="I52" s="52">
        <v>0</v>
      </c>
      <c r="J52" s="52">
        <v>2</v>
      </c>
      <c r="K52" s="52">
        <v>0</v>
      </c>
      <c r="L52" s="52">
        <v>0</v>
      </c>
      <c r="M52" s="52">
        <v>0</v>
      </c>
      <c r="N52" s="52">
        <v>0</v>
      </c>
      <c r="O52" s="52">
        <v>0</v>
      </c>
      <c r="P52" s="52">
        <v>1</v>
      </c>
      <c r="Q52" s="52">
        <v>2</v>
      </c>
      <c r="R52" s="52">
        <v>0</v>
      </c>
      <c r="S52" s="52">
        <v>0</v>
      </c>
      <c r="T52" s="52">
        <v>2</v>
      </c>
      <c r="U52" s="52">
        <v>1</v>
      </c>
      <c r="V52" s="52">
        <v>0</v>
      </c>
      <c r="W52" s="52">
        <v>1</v>
      </c>
      <c r="X52" s="52">
        <v>0</v>
      </c>
      <c r="Y52" s="52">
        <v>0</v>
      </c>
      <c r="Z52" s="52">
        <v>1</v>
      </c>
      <c r="AA52" s="52">
        <v>0</v>
      </c>
      <c r="AB52" s="52">
        <v>0</v>
      </c>
      <c r="AC52" s="52">
        <v>3</v>
      </c>
      <c r="AD52" s="52">
        <v>0</v>
      </c>
      <c r="AE52" s="52">
        <v>0</v>
      </c>
      <c r="AF52" s="52">
        <v>0</v>
      </c>
      <c r="AG52" s="52">
        <v>0</v>
      </c>
      <c r="AH52" s="52">
        <v>0</v>
      </c>
      <c r="AI52" s="52">
        <v>0</v>
      </c>
      <c r="AJ52" s="52">
        <v>1</v>
      </c>
      <c r="AK52" s="52">
        <v>1</v>
      </c>
      <c r="AL52" s="52">
        <v>0</v>
      </c>
      <c r="AM52" s="52">
        <v>0</v>
      </c>
      <c r="AN52" s="52">
        <v>0</v>
      </c>
      <c r="AO52" s="52">
        <v>1</v>
      </c>
      <c r="AP52" s="52">
        <v>0</v>
      </c>
      <c r="AQ52" s="52">
        <v>0</v>
      </c>
      <c r="AR52" s="52">
        <v>0</v>
      </c>
      <c r="AS52" s="52">
        <v>0</v>
      </c>
      <c r="AT52" s="52">
        <v>0</v>
      </c>
      <c r="AU52" s="52">
        <v>0</v>
      </c>
      <c r="AV52" s="52">
        <v>0</v>
      </c>
      <c r="AW52" s="52">
        <v>1</v>
      </c>
      <c r="AX52" s="52">
        <v>0</v>
      </c>
      <c r="AY52" s="52">
        <v>0</v>
      </c>
      <c r="AZ52" s="52">
        <v>0</v>
      </c>
      <c r="BA52" s="52">
        <v>1</v>
      </c>
      <c r="BB52" s="52">
        <v>0</v>
      </c>
      <c r="BC52" s="52">
        <v>1</v>
      </c>
      <c r="BD52" s="52">
        <v>1</v>
      </c>
      <c r="BE52" s="52">
        <v>0</v>
      </c>
      <c r="BF52" s="52">
        <v>0</v>
      </c>
      <c r="BG52" s="52">
        <v>0</v>
      </c>
      <c r="BH52" s="52">
        <v>0</v>
      </c>
      <c r="BI52" s="52">
        <v>0</v>
      </c>
      <c r="BJ52" s="52">
        <v>2</v>
      </c>
      <c r="BK52" s="52">
        <v>0</v>
      </c>
      <c r="BL52" s="52">
        <v>1</v>
      </c>
      <c r="BM52" s="52">
        <v>3</v>
      </c>
      <c r="BN52" s="52">
        <v>1</v>
      </c>
      <c r="BO52" s="52">
        <v>2</v>
      </c>
      <c r="BP52" s="52">
        <v>0</v>
      </c>
      <c r="BQ52" s="52">
        <v>0</v>
      </c>
      <c r="BR52" s="52">
        <v>1</v>
      </c>
      <c r="BS52" s="52">
        <v>0</v>
      </c>
      <c r="BT52" s="52">
        <v>2</v>
      </c>
      <c r="BU52" s="52">
        <v>1</v>
      </c>
      <c r="BV52" s="52">
        <v>0</v>
      </c>
    </row>
    <row r="53" spans="1:74" s="52" customFormat="1" x14ac:dyDescent="0.15">
      <c r="A53" s="52">
        <v>272248</v>
      </c>
      <c r="B53" s="52" t="s">
        <v>210</v>
      </c>
      <c r="C53" s="52" t="s">
        <v>494</v>
      </c>
      <c r="D53" s="52">
        <v>1</v>
      </c>
      <c r="E53" s="52">
        <v>1.164755</v>
      </c>
      <c r="F53" s="52">
        <v>14.17118</v>
      </c>
      <c r="G53" s="52">
        <v>0</v>
      </c>
      <c r="H53" s="52">
        <v>0</v>
      </c>
      <c r="I53" s="52">
        <v>0</v>
      </c>
      <c r="J53" s="52">
        <v>0</v>
      </c>
      <c r="K53" s="52">
        <v>1</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494</v>
      </c>
      <c r="D54" s="52">
        <v>1</v>
      </c>
      <c r="E54" s="52">
        <v>1.727862</v>
      </c>
      <c r="F54" s="52">
        <v>21.022320000000001</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1</v>
      </c>
      <c r="BA54" s="52">
        <v>0</v>
      </c>
      <c r="BB54" s="52">
        <v>0</v>
      </c>
      <c r="BC54" s="52">
        <v>0</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494</v>
      </c>
      <c r="D55" s="52">
        <v>5</v>
      </c>
      <c r="E55" s="52">
        <v>1.0199560000000001</v>
      </c>
      <c r="F55" s="52">
        <v>12.409470000000001</v>
      </c>
      <c r="G55" s="52">
        <v>0</v>
      </c>
      <c r="H55" s="52">
        <v>0</v>
      </c>
      <c r="I55" s="52">
        <v>0</v>
      </c>
      <c r="J55" s="52">
        <v>2</v>
      </c>
      <c r="K55" s="52">
        <v>0</v>
      </c>
      <c r="L55" s="52">
        <v>0</v>
      </c>
      <c r="M55" s="52">
        <v>2</v>
      </c>
      <c r="N55" s="52">
        <v>1</v>
      </c>
      <c r="O55" s="52">
        <v>0</v>
      </c>
      <c r="P55" s="52">
        <v>4</v>
      </c>
      <c r="Q55" s="52">
        <v>1</v>
      </c>
      <c r="R55" s="52">
        <v>0</v>
      </c>
      <c r="S55" s="52">
        <v>0</v>
      </c>
      <c r="T55" s="52">
        <v>0</v>
      </c>
      <c r="U55" s="52">
        <v>5</v>
      </c>
      <c r="V55" s="52">
        <v>0</v>
      </c>
      <c r="W55" s="52">
        <v>5</v>
      </c>
      <c r="X55" s="52">
        <v>0</v>
      </c>
      <c r="Y55" s="52">
        <v>0</v>
      </c>
      <c r="Z55" s="52">
        <v>4</v>
      </c>
      <c r="AA55" s="52">
        <v>1</v>
      </c>
      <c r="AB55" s="52">
        <v>0</v>
      </c>
      <c r="AC55" s="52">
        <v>3</v>
      </c>
      <c r="AD55" s="52">
        <v>1</v>
      </c>
      <c r="AE55" s="52">
        <v>0</v>
      </c>
      <c r="AF55" s="52">
        <v>0</v>
      </c>
      <c r="AG55" s="52">
        <v>0</v>
      </c>
      <c r="AH55" s="52">
        <v>1</v>
      </c>
      <c r="AI55" s="52">
        <v>0</v>
      </c>
      <c r="AJ55" s="52">
        <v>3</v>
      </c>
      <c r="AK55" s="52">
        <v>0</v>
      </c>
      <c r="AL55" s="52">
        <v>0</v>
      </c>
      <c r="AM55" s="52">
        <v>1</v>
      </c>
      <c r="AN55" s="52">
        <v>0</v>
      </c>
      <c r="AO55" s="52">
        <v>1</v>
      </c>
      <c r="AP55" s="52">
        <v>0</v>
      </c>
      <c r="AQ55" s="52">
        <v>1</v>
      </c>
      <c r="AR55" s="52">
        <v>1</v>
      </c>
      <c r="AS55" s="52">
        <v>0</v>
      </c>
      <c r="AT55" s="52">
        <v>0</v>
      </c>
      <c r="AU55" s="52">
        <v>0</v>
      </c>
      <c r="AV55" s="52">
        <v>0</v>
      </c>
      <c r="AW55" s="52">
        <v>0</v>
      </c>
      <c r="AX55" s="52">
        <v>0</v>
      </c>
      <c r="AY55" s="52">
        <v>1</v>
      </c>
      <c r="AZ55" s="52">
        <v>0</v>
      </c>
      <c r="BA55" s="52">
        <v>0</v>
      </c>
      <c r="BB55" s="52">
        <v>0</v>
      </c>
      <c r="BC55" s="52">
        <v>2</v>
      </c>
      <c r="BD55" s="52">
        <v>1</v>
      </c>
      <c r="BE55" s="52">
        <v>1</v>
      </c>
      <c r="BF55" s="52">
        <v>0</v>
      </c>
      <c r="BG55" s="52">
        <v>0</v>
      </c>
      <c r="BH55" s="52">
        <v>2</v>
      </c>
      <c r="BI55" s="52">
        <v>0</v>
      </c>
      <c r="BJ55" s="52">
        <v>1</v>
      </c>
      <c r="BK55" s="52">
        <v>0</v>
      </c>
      <c r="BL55" s="52">
        <v>0</v>
      </c>
      <c r="BM55" s="52">
        <v>6</v>
      </c>
      <c r="BN55" s="52">
        <v>0</v>
      </c>
      <c r="BO55" s="52">
        <v>0</v>
      </c>
      <c r="BP55" s="52">
        <v>0</v>
      </c>
      <c r="BQ55" s="52">
        <v>0</v>
      </c>
      <c r="BR55" s="52">
        <v>0</v>
      </c>
      <c r="BS55" s="52">
        <v>0</v>
      </c>
      <c r="BT55" s="52">
        <v>1</v>
      </c>
      <c r="BU55" s="52">
        <v>3</v>
      </c>
      <c r="BV55" s="52">
        <v>1</v>
      </c>
    </row>
    <row r="56" spans="1:74" s="52" customFormat="1" x14ac:dyDescent="0.15">
      <c r="A56" s="52">
        <v>272281</v>
      </c>
      <c r="B56" s="52" t="s">
        <v>214</v>
      </c>
      <c r="C56" s="52" t="s">
        <v>494</v>
      </c>
      <c r="D56" s="52">
        <v>1</v>
      </c>
      <c r="E56" s="52">
        <v>1.6072</v>
      </c>
      <c r="F56" s="52">
        <v>19.554269999999999</v>
      </c>
      <c r="G56" s="52">
        <v>0</v>
      </c>
      <c r="H56" s="52">
        <v>0</v>
      </c>
      <c r="I56" s="52">
        <v>0</v>
      </c>
      <c r="J56" s="52">
        <v>0</v>
      </c>
      <c r="K56" s="52">
        <v>0</v>
      </c>
      <c r="L56" s="52">
        <v>1</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1</v>
      </c>
      <c r="BB56" s="52">
        <v>0</v>
      </c>
      <c r="BC56" s="52">
        <v>0</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272299</v>
      </c>
      <c r="B57" t="s">
        <v>215</v>
      </c>
      <c r="C57" t="s">
        <v>494</v>
      </c>
      <c r="D57">
        <v>2</v>
      </c>
      <c r="E57">
        <v>3.584101</v>
      </c>
      <c r="F57">
        <v>43.606560000000002</v>
      </c>
      <c r="G57">
        <v>0</v>
      </c>
      <c r="H57">
        <v>0</v>
      </c>
      <c r="I57">
        <v>1</v>
      </c>
      <c r="J57">
        <v>1</v>
      </c>
      <c r="K57">
        <v>0</v>
      </c>
      <c r="L57">
        <v>0</v>
      </c>
      <c r="M57">
        <v>0</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1</v>
      </c>
      <c r="AZ57">
        <v>1</v>
      </c>
      <c r="BA57">
        <v>0</v>
      </c>
      <c r="BB57">
        <v>0</v>
      </c>
      <c r="BC57">
        <v>0</v>
      </c>
      <c r="BD57">
        <v>0</v>
      </c>
      <c r="BE57">
        <v>0</v>
      </c>
      <c r="BF57">
        <v>0</v>
      </c>
      <c r="BG57">
        <v>2</v>
      </c>
      <c r="BH57">
        <v>0</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272311</v>
      </c>
      <c r="B58" t="s">
        <v>217</v>
      </c>
      <c r="C58" t="s">
        <v>494</v>
      </c>
      <c r="D58">
        <v>1</v>
      </c>
      <c r="E58">
        <v>1.708029</v>
      </c>
      <c r="F58">
        <v>20.781020000000002</v>
      </c>
      <c r="G58">
        <v>0</v>
      </c>
      <c r="H58">
        <v>0</v>
      </c>
      <c r="I58">
        <v>0</v>
      </c>
      <c r="J58">
        <v>0</v>
      </c>
      <c r="K58">
        <v>0</v>
      </c>
      <c r="L58">
        <v>0</v>
      </c>
      <c r="M58">
        <v>1</v>
      </c>
      <c r="N58">
        <v>0</v>
      </c>
      <c r="O58">
        <v>0</v>
      </c>
      <c r="P58">
        <v>0</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0</v>
      </c>
      <c r="AW58">
        <v>0</v>
      </c>
      <c r="AX58">
        <v>0</v>
      </c>
      <c r="AY58">
        <v>0</v>
      </c>
      <c r="AZ58">
        <v>0</v>
      </c>
      <c r="BA58">
        <v>0</v>
      </c>
      <c r="BB58">
        <v>0</v>
      </c>
      <c r="BC58">
        <v>1</v>
      </c>
      <c r="BD58">
        <v>0</v>
      </c>
      <c r="BE58">
        <v>1</v>
      </c>
      <c r="BF58">
        <v>0</v>
      </c>
      <c r="BG58">
        <v>0</v>
      </c>
      <c r="BH58">
        <v>0</v>
      </c>
      <c r="BI58">
        <v>0</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273015</v>
      </c>
      <c r="B59" t="s">
        <v>314</v>
      </c>
      <c r="C59" t="s">
        <v>494</v>
      </c>
      <c r="D59">
        <v>1</v>
      </c>
      <c r="E59">
        <v>3.2371889999999999</v>
      </c>
      <c r="F59">
        <v>39.385800000000003</v>
      </c>
      <c r="G59">
        <v>0</v>
      </c>
      <c r="H59">
        <v>0</v>
      </c>
      <c r="I59">
        <v>0</v>
      </c>
      <c r="J59">
        <v>0</v>
      </c>
      <c r="K59">
        <v>0</v>
      </c>
      <c r="L59">
        <v>0</v>
      </c>
      <c r="M59">
        <v>0</v>
      </c>
      <c r="N59">
        <v>1</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0</v>
      </c>
      <c r="AU59">
        <v>0</v>
      </c>
      <c r="AV59">
        <v>0</v>
      </c>
      <c r="AW59">
        <v>0</v>
      </c>
      <c r="AX59">
        <v>1</v>
      </c>
      <c r="AY59">
        <v>0</v>
      </c>
      <c r="AZ59">
        <v>0</v>
      </c>
      <c r="BA59">
        <v>0</v>
      </c>
      <c r="BB59">
        <v>0</v>
      </c>
      <c r="BC59">
        <v>0</v>
      </c>
      <c r="BD59">
        <v>0</v>
      </c>
      <c r="BE59">
        <v>0</v>
      </c>
      <c r="BF59">
        <v>0</v>
      </c>
      <c r="BG59">
        <v>0</v>
      </c>
      <c r="BH59">
        <v>0</v>
      </c>
      <c r="BI59">
        <v>1</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273414</v>
      </c>
      <c r="B60" t="s">
        <v>320</v>
      </c>
      <c r="C60" t="s">
        <v>494</v>
      </c>
      <c r="D60">
        <v>1</v>
      </c>
      <c r="E60">
        <v>5.825469</v>
      </c>
      <c r="F60">
        <v>70.876540000000006</v>
      </c>
      <c r="G60">
        <v>0</v>
      </c>
      <c r="H60">
        <v>0</v>
      </c>
      <c r="I60">
        <v>0</v>
      </c>
      <c r="J60">
        <v>0</v>
      </c>
      <c r="K60">
        <v>1</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1</v>
      </c>
      <c r="AW60">
        <v>0</v>
      </c>
      <c r="AX60">
        <v>0</v>
      </c>
      <c r="AY60">
        <v>0</v>
      </c>
      <c r="AZ60">
        <v>0</v>
      </c>
      <c r="BA60">
        <v>0</v>
      </c>
      <c r="BB60">
        <v>0</v>
      </c>
      <c r="BC60">
        <v>0</v>
      </c>
      <c r="BD60">
        <v>0</v>
      </c>
      <c r="BE60">
        <v>1</v>
      </c>
      <c r="BF60">
        <v>0</v>
      </c>
      <c r="BG60">
        <v>0</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273619</v>
      </c>
      <c r="B61" t="s">
        <v>219</v>
      </c>
      <c r="C61" t="s">
        <v>494</v>
      </c>
      <c r="D61">
        <v>1</v>
      </c>
      <c r="E61">
        <v>2.284513</v>
      </c>
      <c r="F61">
        <v>27.794910000000002</v>
      </c>
      <c r="G61">
        <v>0</v>
      </c>
      <c r="H61">
        <v>0</v>
      </c>
      <c r="I61">
        <v>0</v>
      </c>
      <c r="J61">
        <v>0</v>
      </c>
      <c r="K61">
        <v>0</v>
      </c>
      <c r="L61">
        <v>0</v>
      </c>
      <c r="M61">
        <v>0</v>
      </c>
      <c r="N61">
        <v>1</v>
      </c>
      <c r="O61">
        <v>0</v>
      </c>
      <c r="P61">
        <v>0</v>
      </c>
      <c r="Q61">
        <v>1</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1</v>
      </c>
      <c r="AR61">
        <v>0</v>
      </c>
      <c r="AS61">
        <v>0</v>
      </c>
      <c r="AT61">
        <v>0</v>
      </c>
      <c r="AU61">
        <v>0</v>
      </c>
      <c r="AV61">
        <v>0</v>
      </c>
      <c r="AW61">
        <v>0</v>
      </c>
      <c r="AX61">
        <v>0</v>
      </c>
      <c r="AY61">
        <v>0</v>
      </c>
      <c r="AZ61">
        <v>0</v>
      </c>
      <c r="BA61">
        <v>0</v>
      </c>
      <c r="BB61">
        <v>0</v>
      </c>
      <c r="BC61">
        <v>0</v>
      </c>
      <c r="BD61">
        <v>0</v>
      </c>
      <c r="BE61">
        <v>0</v>
      </c>
      <c r="BF61">
        <v>0</v>
      </c>
      <c r="BG61">
        <v>0</v>
      </c>
      <c r="BH61">
        <v>0</v>
      </c>
      <c r="BI61">
        <v>1</v>
      </c>
      <c r="BJ61">
        <v>0</v>
      </c>
      <c r="BK61">
        <v>0</v>
      </c>
      <c r="BL61" t="s">
        <v>170</v>
      </c>
      <c r="BM61" t="s">
        <v>170</v>
      </c>
      <c r="BN61" t="s">
        <v>170</v>
      </c>
      <c r="BO61" t="s">
        <v>170</v>
      </c>
      <c r="BP61" t="s">
        <v>170</v>
      </c>
      <c r="BQ61" t="s">
        <v>170</v>
      </c>
      <c r="BR61" t="s">
        <v>170</v>
      </c>
      <c r="BS61" t="s">
        <v>170</v>
      </c>
      <c r="BT61" t="s">
        <v>170</v>
      </c>
      <c r="BU61" t="s">
        <v>170</v>
      </c>
      <c r="BV61" t="s">
        <v>170</v>
      </c>
    </row>
    <row r="85" spans="1:75" x14ac:dyDescent="0.15">
      <c r="B85" s="52">
        <v>271004</v>
      </c>
      <c r="C85" t="s">
        <v>427</v>
      </c>
      <c r="D85">
        <f>IFERROR(VLOOKUP($B85,$A$8:$BW$70,D$88,FALSE),0)</f>
        <v>36</v>
      </c>
      <c r="E85">
        <f t="shared" ref="E85:BP85" si="0">IFERROR(VLOOKUP($B85,$A$8:$BW$70,E88,FALSE),0)</f>
        <v>1.326219</v>
      </c>
      <c r="F85">
        <f t="shared" si="0"/>
        <v>16.135660000000001</v>
      </c>
      <c r="G85">
        <f t="shared" si="0"/>
        <v>1</v>
      </c>
      <c r="H85">
        <f t="shared" si="0"/>
        <v>4</v>
      </c>
      <c r="I85">
        <f t="shared" si="0"/>
        <v>2</v>
      </c>
      <c r="J85">
        <f t="shared" si="0"/>
        <v>9</v>
      </c>
      <c r="K85">
        <f t="shared" si="0"/>
        <v>5</v>
      </c>
      <c r="L85">
        <f t="shared" si="0"/>
        <v>5</v>
      </c>
      <c r="M85">
        <f t="shared" si="0"/>
        <v>4</v>
      </c>
      <c r="N85">
        <f t="shared" si="0"/>
        <v>6</v>
      </c>
      <c r="O85">
        <f t="shared" si="0"/>
        <v>0</v>
      </c>
      <c r="P85">
        <f t="shared" si="0"/>
        <v>25</v>
      </c>
      <c r="Q85">
        <f t="shared" si="0"/>
        <v>11</v>
      </c>
      <c r="R85">
        <f t="shared" si="0"/>
        <v>0</v>
      </c>
      <c r="S85">
        <f t="shared" si="0"/>
        <v>2</v>
      </c>
      <c r="T85">
        <f t="shared" si="0"/>
        <v>14</v>
      </c>
      <c r="U85">
        <f t="shared" si="0"/>
        <v>20</v>
      </c>
      <c r="V85">
        <f t="shared" si="0"/>
        <v>2</v>
      </c>
      <c r="W85">
        <f t="shared" si="0"/>
        <v>18</v>
      </c>
      <c r="X85">
        <f t="shared" si="0"/>
        <v>1</v>
      </c>
      <c r="Y85">
        <f t="shared" si="0"/>
        <v>0</v>
      </c>
      <c r="Z85">
        <f t="shared" si="0"/>
        <v>11</v>
      </c>
      <c r="AA85">
        <f t="shared" si="0"/>
        <v>6</v>
      </c>
      <c r="AB85">
        <f t="shared" si="0"/>
        <v>0</v>
      </c>
      <c r="AC85">
        <f t="shared" si="0"/>
        <v>21</v>
      </c>
      <c r="AD85">
        <f t="shared" si="0"/>
        <v>6</v>
      </c>
      <c r="AE85">
        <f t="shared" si="0"/>
        <v>1</v>
      </c>
      <c r="AF85">
        <f t="shared" si="0"/>
        <v>1</v>
      </c>
      <c r="AG85">
        <f t="shared" si="0"/>
        <v>0</v>
      </c>
      <c r="AH85">
        <f t="shared" si="0"/>
        <v>7</v>
      </c>
      <c r="AI85">
        <f t="shared" si="0"/>
        <v>0</v>
      </c>
      <c r="AJ85">
        <f t="shared" si="0"/>
        <v>27</v>
      </c>
      <c r="AK85">
        <f t="shared" si="0"/>
        <v>0</v>
      </c>
      <c r="AL85">
        <f t="shared" si="0"/>
        <v>0</v>
      </c>
      <c r="AM85">
        <f t="shared" si="0"/>
        <v>5</v>
      </c>
      <c r="AN85">
        <f t="shared" si="0"/>
        <v>1</v>
      </c>
      <c r="AO85">
        <f t="shared" si="0"/>
        <v>3</v>
      </c>
      <c r="AP85">
        <f t="shared" si="0"/>
        <v>0</v>
      </c>
      <c r="AQ85">
        <f t="shared" si="0"/>
        <v>1</v>
      </c>
      <c r="AR85">
        <f t="shared" si="0"/>
        <v>4</v>
      </c>
      <c r="AS85">
        <f t="shared" si="0"/>
        <v>1</v>
      </c>
      <c r="AT85">
        <f t="shared" si="0"/>
        <v>5</v>
      </c>
      <c r="AU85">
        <f t="shared" si="0"/>
        <v>1</v>
      </c>
      <c r="AV85">
        <f t="shared" si="0"/>
        <v>3</v>
      </c>
      <c r="AW85">
        <f t="shared" si="0"/>
        <v>4</v>
      </c>
      <c r="AX85">
        <f t="shared" si="0"/>
        <v>5</v>
      </c>
      <c r="AY85">
        <f t="shared" si="0"/>
        <v>3</v>
      </c>
      <c r="AZ85">
        <f t="shared" si="0"/>
        <v>0</v>
      </c>
      <c r="BA85">
        <f t="shared" si="0"/>
        <v>2</v>
      </c>
      <c r="BB85">
        <f t="shared" si="0"/>
        <v>0</v>
      </c>
      <c r="BC85">
        <f t="shared" si="0"/>
        <v>7</v>
      </c>
      <c r="BD85">
        <f t="shared" si="0"/>
        <v>5</v>
      </c>
      <c r="BE85">
        <f t="shared" si="0"/>
        <v>9</v>
      </c>
      <c r="BF85">
        <f t="shared" si="0"/>
        <v>8</v>
      </c>
      <c r="BG85">
        <f t="shared" si="0"/>
        <v>1</v>
      </c>
      <c r="BH85">
        <f t="shared" si="0"/>
        <v>8</v>
      </c>
      <c r="BI85">
        <f t="shared" si="0"/>
        <v>4</v>
      </c>
      <c r="BJ85">
        <f t="shared" si="0"/>
        <v>1</v>
      </c>
      <c r="BK85">
        <f t="shared" si="0"/>
        <v>0</v>
      </c>
      <c r="BL85">
        <f t="shared" si="0"/>
        <v>8</v>
      </c>
      <c r="BM85">
        <f t="shared" si="0"/>
        <v>25</v>
      </c>
      <c r="BN85">
        <f t="shared" si="0"/>
        <v>10</v>
      </c>
      <c r="BO85">
        <f t="shared" si="0"/>
        <v>3</v>
      </c>
      <c r="BP85">
        <f t="shared" si="0"/>
        <v>3</v>
      </c>
      <c r="BQ85">
        <f t="shared" ref="BQ85:BW85" si="1">IFERROR(VLOOKUP($B85,$A$8:$BW$70,BQ88,FALSE),0)</f>
        <v>2</v>
      </c>
      <c r="BR85">
        <f t="shared" si="1"/>
        <v>1</v>
      </c>
      <c r="BS85">
        <f t="shared" si="1"/>
        <v>1</v>
      </c>
      <c r="BT85">
        <f t="shared" si="1"/>
        <v>7</v>
      </c>
      <c r="BU85">
        <f t="shared" si="1"/>
        <v>27</v>
      </c>
      <c r="BV85">
        <f t="shared" si="1"/>
        <v>2</v>
      </c>
      <c r="BW85">
        <f t="shared" si="1"/>
        <v>0</v>
      </c>
    </row>
    <row r="86" spans="1:75" x14ac:dyDescent="0.15">
      <c r="B86" s="52">
        <v>271403</v>
      </c>
      <c r="C86" t="s">
        <v>428</v>
      </c>
      <c r="D86">
        <f>IFERROR(VLOOKUP($B86,$A$8:$BW$70,D$88,FALSE),0)</f>
        <v>11</v>
      </c>
      <c r="E86">
        <f t="shared" ref="E86:BP86" si="2">IFERROR(VLOOKUP($B86,$A$8:$BW$70,E$88,FALSE),0)</f>
        <v>1.313005</v>
      </c>
      <c r="F86">
        <f t="shared" si="2"/>
        <v>15.97489</v>
      </c>
      <c r="G86">
        <f t="shared" si="2"/>
        <v>1</v>
      </c>
      <c r="H86">
        <f t="shared" si="2"/>
        <v>1</v>
      </c>
      <c r="I86">
        <f t="shared" si="2"/>
        <v>1</v>
      </c>
      <c r="J86">
        <f t="shared" si="2"/>
        <v>1</v>
      </c>
      <c r="K86">
        <f t="shared" si="2"/>
        <v>2</v>
      </c>
      <c r="L86">
        <f t="shared" si="2"/>
        <v>1</v>
      </c>
      <c r="M86">
        <f t="shared" si="2"/>
        <v>3</v>
      </c>
      <c r="N86">
        <f t="shared" si="2"/>
        <v>1</v>
      </c>
      <c r="O86">
        <f t="shared" si="2"/>
        <v>0</v>
      </c>
      <c r="P86">
        <f t="shared" si="2"/>
        <v>10</v>
      </c>
      <c r="Q86">
        <f t="shared" si="2"/>
        <v>1</v>
      </c>
      <c r="R86">
        <f t="shared" si="2"/>
        <v>0</v>
      </c>
      <c r="S86">
        <f t="shared" si="2"/>
        <v>1</v>
      </c>
      <c r="T86">
        <f t="shared" si="2"/>
        <v>4</v>
      </c>
      <c r="U86">
        <f t="shared" si="2"/>
        <v>6</v>
      </c>
      <c r="V86">
        <f t="shared" si="2"/>
        <v>1</v>
      </c>
      <c r="W86">
        <f t="shared" si="2"/>
        <v>5</v>
      </c>
      <c r="X86">
        <f t="shared" si="2"/>
        <v>0</v>
      </c>
      <c r="Y86">
        <f t="shared" si="2"/>
        <v>0</v>
      </c>
      <c r="Z86">
        <f t="shared" si="2"/>
        <v>3</v>
      </c>
      <c r="AA86">
        <f t="shared" si="2"/>
        <v>2</v>
      </c>
      <c r="AB86">
        <f t="shared" si="2"/>
        <v>0</v>
      </c>
      <c r="AC86">
        <f t="shared" si="2"/>
        <v>5</v>
      </c>
      <c r="AD86">
        <f t="shared" si="2"/>
        <v>1</v>
      </c>
      <c r="AE86">
        <f t="shared" si="2"/>
        <v>0</v>
      </c>
      <c r="AF86">
        <f t="shared" si="2"/>
        <v>0</v>
      </c>
      <c r="AG86">
        <f t="shared" si="2"/>
        <v>0</v>
      </c>
      <c r="AH86">
        <f t="shared" si="2"/>
        <v>5</v>
      </c>
      <c r="AI86">
        <f t="shared" si="2"/>
        <v>0</v>
      </c>
      <c r="AJ86">
        <f t="shared" si="2"/>
        <v>6</v>
      </c>
      <c r="AK86">
        <f t="shared" si="2"/>
        <v>1</v>
      </c>
      <c r="AL86">
        <f t="shared" si="2"/>
        <v>0</v>
      </c>
      <c r="AM86">
        <f t="shared" si="2"/>
        <v>1</v>
      </c>
      <c r="AN86">
        <f t="shared" si="2"/>
        <v>1</v>
      </c>
      <c r="AO86">
        <f t="shared" si="2"/>
        <v>2</v>
      </c>
      <c r="AP86">
        <f t="shared" si="2"/>
        <v>0</v>
      </c>
      <c r="AQ86">
        <f t="shared" si="2"/>
        <v>2</v>
      </c>
      <c r="AR86">
        <f t="shared" si="2"/>
        <v>0</v>
      </c>
      <c r="AS86">
        <f t="shared" si="2"/>
        <v>2</v>
      </c>
      <c r="AT86">
        <f t="shared" si="2"/>
        <v>0</v>
      </c>
      <c r="AU86">
        <f t="shared" si="2"/>
        <v>1</v>
      </c>
      <c r="AV86">
        <f t="shared" si="2"/>
        <v>2</v>
      </c>
      <c r="AW86">
        <f t="shared" si="2"/>
        <v>2</v>
      </c>
      <c r="AX86">
        <f t="shared" si="2"/>
        <v>0</v>
      </c>
      <c r="AY86">
        <f t="shared" si="2"/>
        <v>0</v>
      </c>
      <c r="AZ86">
        <f t="shared" si="2"/>
        <v>0</v>
      </c>
      <c r="BA86">
        <f t="shared" si="2"/>
        <v>0</v>
      </c>
      <c r="BB86">
        <f t="shared" si="2"/>
        <v>1</v>
      </c>
      <c r="BC86">
        <f t="shared" si="2"/>
        <v>1</v>
      </c>
      <c r="BD86">
        <f t="shared" si="2"/>
        <v>2</v>
      </c>
      <c r="BE86">
        <f t="shared" si="2"/>
        <v>2</v>
      </c>
      <c r="BF86">
        <f t="shared" si="2"/>
        <v>2</v>
      </c>
      <c r="BG86">
        <f t="shared" si="2"/>
        <v>1</v>
      </c>
      <c r="BH86">
        <f t="shared" si="2"/>
        <v>1</v>
      </c>
      <c r="BI86">
        <f t="shared" si="2"/>
        <v>1</v>
      </c>
      <c r="BJ86">
        <f t="shared" si="2"/>
        <v>2</v>
      </c>
      <c r="BK86">
        <f t="shared" si="2"/>
        <v>0</v>
      </c>
      <c r="BL86">
        <f t="shared" si="2"/>
        <v>4</v>
      </c>
      <c r="BM86">
        <f t="shared" si="2"/>
        <v>10</v>
      </c>
      <c r="BN86">
        <f t="shared" si="2"/>
        <v>2</v>
      </c>
      <c r="BO86">
        <f t="shared" si="2"/>
        <v>3</v>
      </c>
      <c r="BP86">
        <f t="shared" si="2"/>
        <v>0</v>
      </c>
      <c r="BQ86">
        <f t="shared" ref="BQ86:BW86" si="3">IFERROR(VLOOKUP($B86,$A$8:$BW$70,BQ$88,FALSE),0)</f>
        <v>0</v>
      </c>
      <c r="BR86">
        <f t="shared" si="3"/>
        <v>0</v>
      </c>
      <c r="BS86">
        <f t="shared" si="3"/>
        <v>0</v>
      </c>
      <c r="BT86">
        <f t="shared" si="3"/>
        <v>6</v>
      </c>
      <c r="BU86">
        <f t="shared" si="3"/>
        <v>4</v>
      </c>
      <c r="BV86">
        <f t="shared" si="3"/>
        <v>1</v>
      </c>
      <c r="BW86">
        <f t="shared" si="3"/>
        <v>0</v>
      </c>
    </row>
    <row r="87" spans="1:75" x14ac:dyDescent="0.15">
      <c r="C87" t="s">
        <v>429</v>
      </c>
      <c r="D87">
        <f>SUM(D8:D83)</f>
        <v>148</v>
      </c>
      <c r="G87">
        <f t="shared" ref="G87:BR87" si="4">SUM(G8:G83)</f>
        <v>5</v>
      </c>
      <c r="H87">
        <f t="shared" si="4"/>
        <v>13</v>
      </c>
      <c r="I87">
        <f t="shared" si="4"/>
        <v>15</v>
      </c>
      <c r="J87">
        <f t="shared" si="4"/>
        <v>37</v>
      </c>
      <c r="K87">
        <f t="shared" si="4"/>
        <v>19</v>
      </c>
      <c r="L87">
        <f t="shared" si="4"/>
        <v>16</v>
      </c>
      <c r="M87">
        <f t="shared" si="4"/>
        <v>25</v>
      </c>
      <c r="N87">
        <f t="shared" si="4"/>
        <v>18</v>
      </c>
      <c r="O87">
        <f t="shared" si="4"/>
        <v>0</v>
      </c>
      <c r="P87">
        <f t="shared" si="4"/>
        <v>108</v>
      </c>
      <c r="Q87">
        <f t="shared" si="4"/>
        <v>40</v>
      </c>
      <c r="R87">
        <f t="shared" si="4"/>
        <v>0</v>
      </c>
      <c r="S87">
        <f t="shared" si="4"/>
        <v>4</v>
      </c>
      <c r="T87">
        <f t="shared" si="4"/>
        <v>26</v>
      </c>
      <c r="U87">
        <f t="shared" si="4"/>
        <v>45</v>
      </c>
      <c r="V87">
        <f t="shared" si="4"/>
        <v>3</v>
      </c>
      <c r="W87">
        <f t="shared" si="4"/>
        <v>42</v>
      </c>
      <c r="X87">
        <f t="shared" si="4"/>
        <v>2</v>
      </c>
      <c r="Y87">
        <f t="shared" si="4"/>
        <v>0</v>
      </c>
      <c r="Z87">
        <f t="shared" si="4"/>
        <v>27</v>
      </c>
      <c r="AA87">
        <f t="shared" si="4"/>
        <v>13</v>
      </c>
      <c r="AB87">
        <f t="shared" si="4"/>
        <v>0</v>
      </c>
      <c r="AC87">
        <f t="shared" si="4"/>
        <v>46</v>
      </c>
      <c r="AD87">
        <f t="shared" si="4"/>
        <v>10</v>
      </c>
      <c r="AE87">
        <f t="shared" si="4"/>
        <v>1</v>
      </c>
      <c r="AF87">
        <f t="shared" si="4"/>
        <v>2</v>
      </c>
      <c r="AG87">
        <f t="shared" si="4"/>
        <v>0</v>
      </c>
      <c r="AH87">
        <f t="shared" si="4"/>
        <v>16</v>
      </c>
      <c r="AI87">
        <f t="shared" si="4"/>
        <v>0</v>
      </c>
      <c r="AJ87">
        <f t="shared" si="4"/>
        <v>51</v>
      </c>
      <c r="AK87">
        <f t="shared" si="4"/>
        <v>3</v>
      </c>
      <c r="AL87">
        <f t="shared" si="4"/>
        <v>0</v>
      </c>
      <c r="AM87">
        <f t="shared" si="4"/>
        <v>9</v>
      </c>
      <c r="AN87">
        <f t="shared" si="4"/>
        <v>3</v>
      </c>
      <c r="AO87">
        <f t="shared" si="4"/>
        <v>9</v>
      </c>
      <c r="AP87">
        <f t="shared" si="4"/>
        <v>0</v>
      </c>
      <c r="AQ87">
        <f t="shared" si="4"/>
        <v>10</v>
      </c>
      <c r="AR87">
        <f t="shared" si="4"/>
        <v>11</v>
      </c>
      <c r="AS87">
        <f t="shared" si="4"/>
        <v>7</v>
      </c>
      <c r="AT87">
        <f t="shared" si="4"/>
        <v>14</v>
      </c>
      <c r="AU87">
        <f t="shared" si="4"/>
        <v>7</v>
      </c>
      <c r="AV87">
        <f t="shared" si="4"/>
        <v>14</v>
      </c>
      <c r="AW87">
        <f t="shared" si="4"/>
        <v>16</v>
      </c>
      <c r="AX87">
        <f t="shared" si="4"/>
        <v>15</v>
      </c>
      <c r="AY87">
        <f t="shared" si="4"/>
        <v>10</v>
      </c>
      <c r="AZ87">
        <f t="shared" si="4"/>
        <v>5</v>
      </c>
      <c r="BA87">
        <f t="shared" si="4"/>
        <v>7</v>
      </c>
      <c r="BB87">
        <f t="shared" si="4"/>
        <v>3</v>
      </c>
      <c r="BC87">
        <f t="shared" si="4"/>
        <v>29</v>
      </c>
      <c r="BD87">
        <f t="shared" si="4"/>
        <v>20</v>
      </c>
      <c r="BE87">
        <f t="shared" si="4"/>
        <v>32</v>
      </c>
      <c r="BF87">
        <f t="shared" si="4"/>
        <v>24</v>
      </c>
      <c r="BG87">
        <f t="shared" si="4"/>
        <v>12</v>
      </c>
      <c r="BH87">
        <f t="shared" si="4"/>
        <v>24</v>
      </c>
      <c r="BI87">
        <f t="shared" si="4"/>
        <v>22</v>
      </c>
      <c r="BJ87">
        <f t="shared" si="4"/>
        <v>14</v>
      </c>
      <c r="BK87">
        <f t="shared" si="4"/>
        <v>0</v>
      </c>
      <c r="BL87">
        <f t="shared" si="4"/>
        <v>18</v>
      </c>
      <c r="BM87">
        <f t="shared" si="4"/>
        <v>61</v>
      </c>
      <c r="BN87">
        <f t="shared" si="4"/>
        <v>21</v>
      </c>
      <c r="BO87">
        <f t="shared" si="4"/>
        <v>10</v>
      </c>
      <c r="BP87">
        <f t="shared" si="4"/>
        <v>3</v>
      </c>
      <c r="BQ87">
        <f t="shared" si="4"/>
        <v>2</v>
      </c>
      <c r="BR87">
        <f t="shared" si="4"/>
        <v>2</v>
      </c>
      <c r="BS87">
        <f t="shared" ref="BS87:BW87" si="5">SUM(BS8:BS83)</f>
        <v>1</v>
      </c>
      <c r="BT87">
        <f t="shared" si="5"/>
        <v>21</v>
      </c>
      <c r="BU87">
        <f t="shared" si="5"/>
        <v>47</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101</v>
      </c>
      <c r="E90">
        <v>1.1413720000000001</v>
      </c>
      <c r="F90">
        <v>13.88669</v>
      </c>
      <c r="G90">
        <v>3</v>
      </c>
      <c r="H90">
        <v>8</v>
      </c>
      <c r="I90">
        <v>12</v>
      </c>
      <c r="J90">
        <v>27</v>
      </c>
      <c r="K90">
        <v>12</v>
      </c>
      <c r="L90">
        <v>10</v>
      </c>
      <c r="M90">
        <v>18</v>
      </c>
      <c r="N90">
        <v>11</v>
      </c>
      <c r="O90">
        <v>0</v>
      </c>
      <c r="P90">
        <v>73</v>
      </c>
      <c r="Q90">
        <v>28</v>
      </c>
      <c r="R90">
        <v>0</v>
      </c>
      <c r="S90">
        <v>5</v>
      </c>
      <c r="T90">
        <v>34</v>
      </c>
      <c r="U90">
        <v>62</v>
      </c>
      <c r="V90">
        <v>4</v>
      </c>
      <c r="W90">
        <v>58</v>
      </c>
      <c r="X90">
        <v>3</v>
      </c>
      <c r="Y90">
        <v>0</v>
      </c>
      <c r="Z90">
        <v>37</v>
      </c>
      <c r="AA90">
        <v>18</v>
      </c>
      <c r="AB90">
        <v>0</v>
      </c>
      <c r="AC90">
        <v>59</v>
      </c>
      <c r="AD90">
        <v>11</v>
      </c>
      <c r="AE90">
        <v>1</v>
      </c>
      <c r="AF90">
        <v>6</v>
      </c>
      <c r="AG90">
        <v>0</v>
      </c>
      <c r="AH90">
        <v>24</v>
      </c>
      <c r="AI90">
        <v>0</v>
      </c>
      <c r="AJ90">
        <v>65</v>
      </c>
      <c r="AK90">
        <v>4</v>
      </c>
      <c r="AL90">
        <v>0</v>
      </c>
      <c r="AM90">
        <v>11</v>
      </c>
      <c r="AN90">
        <v>6</v>
      </c>
      <c r="AO90">
        <v>15</v>
      </c>
      <c r="AP90">
        <v>0</v>
      </c>
      <c r="AQ90">
        <v>7</v>
      </c>
      <c r="AR90">
        <v>7</v>
      </c>
      <c r="AS90">
        <v>4</v>
      </c>
      <c r="AT90">
        <v>9</v>
      </c>
      <c r="AU90">
        <v>5</v>
      </c>
      <c r="AV90">
        <v>9</v>
      </c>
      <c r="AW90">
        <v>10</v>
      </c>
      <c r="AX90">
        <v>10</v>
      </c>
      <c r="AY90">
        <v>7</v>
      </c>
      <c r="AZ90">
        <v>5</v>
      </c>
      <c r="BA90">
        <v>5</v>
      </c>
      <c r="BB90">
        <v>2</v>
      </c>
      <c r="BC90">
        <v>21</v>
      </c>
      <c r="BD90">
        <v>13</v>
      </c>
      <c r="BE90">
        <v>21</v>
      </c>
      <c r="BF90">
        <v>14</v>
      </c>
      <c r="BG90">
        <v>10</v>
      </c>
      <c r="BH90">
        <v>15</v>
      </c>
      <c r="BI90">
        <v>17</v>
      </c>
      <c r="BJ90">
        <v>11</v>
      </c>
      <c r="BK90">
        <v>0</v>
      </c>
      <c r="BL90">
        <v>29</v>
      </c>
      <c r="BM90">
        <v>87</v>
      </c>
      <c r="BN90">
        <v>25</v>
      </c>
      <c r="BO90">
        <v>12</v>
      </c>
      <c r="BP90">
        <v>5</v>
      </c>
      <c r="BQ90">
        <v>2</v>
      </c>
      <c r="BR90">
        <v>3</v>
      </c>
      <c r="BS90">
        <v>1</v>
      </c>
      <c r="BT90">
        <v>30</v>
      </c>
      <c r="BU90">
        <v>62</v>
      </c>
      <c r="BV90">
        <v>9</v>
      </c>
    </row>
    <row r="91" spans="1:75" x14ac:dyDescent="0.15">
      <c r="B91" t="s">
        <v>504</v>
      </c>
    </row>
    <row r="92" spans="1:75" x14ac:dyDescent="0.15">
      <c r="D92">
        <f>D87-D85-D86</f>
        <v>101</v>
      </c>
    </row>
    <row r="100" spans="1:6" s="147" customFormat="1" x14ac:dyDescent="0.15"/>
    <row r="101" spans="1:6" x14ac:dyDescent="0.15">
      <c r="A101" s="52">
        <v>271004</v>
      </c>
      <c r="B101" s="52" t="s">
        <v>172</v>
      </c>
      <c r="C101" s="52" t="s">
        <v>494</v>
      </c>
      <c r="D101" s="52">
        <v>31</v>
      </c>
      <c r="E101" s="52">
        <v>1.1471150000000001</v>
      </c>
      <c r="F101" s="52">
        <v>13.95656</v>
      </c>
    </row>
    <row r="102" spans="1:6" x14ac:dyDescent="0.15">
      <c r="A102" s="52">
        <v>271021</v>
      </c>
      <c r="B102" s="52" t="s">
        <v>494</v>
      </c>
      <c r="C102" s="52" t="s">
        <v>389</v>
      </c>
      <c r="D102" s="52">
        <v>1</v>
      </c>
      <c r="E102" s="52">
        <v>0.95643440000000002</v>
      </c>
      <c r="F102" s="52">
        <v>11.636620000000001</v>
      </c>
    </row>
    <row r="103" spans="1:6" x14ac:dyDescent="0.15">
      <c r="A103" s="52">
        <v>271047</v>
      </c>
      <c r="B103" s="52" t="s">
        <v>494</v>
      </c>
      <c r="C103" s="52" t="s">
        <v>174</v>
      </c>
      <c r="D103" s="52">
        <v>3</v>
      </c>
      <c r="E103" s="52">
        <v>4.4461570000000004</v>
      </c>
      <c r="F103" s="52">
        <v>54.094909999999999</v>
      </c>
    </row>
    <row r="104" spans="1:6" x14ac:dyDescent="0.15">
      <c r="A104" s="52">
        <v>271063</v>
      </c>
      <c r="B104" s="52" t="s">
        <v>494</v>
      </c>
      <c r="C104" s="52" t="s">
        <v>377</v>
      </c>
      <c r="D104" s="52">
        <v>1</v>
      </c>
      <c r="E104" s="52">
        <v>1.0357970000000001</v>
      </c>
      <c r="F104" s="52">
        <v>12.6022</v>
      </c>
    </row>
    <row r="105" spans="1:6" x14ac:dyDescent="0.15">
      <c r="A105" s="52">
        <v>271071</v>
      </c>
      <c r="B105" s="52" t="s">
        <v>494</v>
      </c>
      <c r="C105" s="52" t="s">
        <v>378</v>
      </c>
      <c r="D105" s="52">
        <v>1</v>
      </c>
      <c r="E105" s="52">
        <v>1.2281839999999999</v>
      </c>
      <c r="F105" s="52">
        <v>14.942909999999999</v>
      </c>
    </row>
    <row r="106" spans="1:6" x14ac:dyDescent="0.15">
      <c r="A106" s="52">
        <v>271110</v>
      </c>
      <c r="B106" s="52" t="s">
        <v>494</v>
      </c>
      <c r="C106" s="52" t="s">
        <v>176</v>
      </c>
      <c r="D106" s="52">
        <v>2</v>
      </c>
      <c r="E106" s="52">
        <v>2.9932050000000001</v>
      </c>
      <c r="F106" s="52">
        <v>36.41733</v>
      </c>
    </row>
    <row r="107" spans="1:6" x14ac:dyDescent="0.15">
      <c r="A107" s="52">
        <v>271136</v>
      </c>
      <c r="B107" s="52" t="s">
        <v>494</v>
      </c>
      <c r="C107" s="52" t="s">
        <v>177</v>
      </c>
      <c r="D107" s="52">
        <v>1</v>
      </c>
      <c r="E107" s="52">
        <v>1.0288809999999999</v>
      </c>
      <c r="F107" s="52">
        <v>12.518050000000001</v>
      </c>
    </row>
    <row r="108" spans="1:6" x14ac:dyDescent="0.15">
      <c r="A108" s="52">
        <v>271144</v>
      </c>
      <c r="B108" s="52" t="s">
        <v>494</v>
      </c>
      <c r="C108" s="52" t="s">
        <v>379</v>
      </c>
      <c r="D108" s="52">
        <v>3</v>
      </c>
      <c r="E108" s="52">
        <v>1.749638</v>
      </c>
      <c r="F108" s="52">
        <v>21.287269999999999</v>
      </c>
    </row>
    <row r="109" spans="1:6" x14ac:dyDescent="0.15">
      <c r="A109" s="52">
        <v>271152</v>
      </c>
      <c r="B109" s="52" t="s">
        <v>494</v>
      </c>
      <c r="C109" s="52" t="s">
        <v>388</v>
      </c>
      <c r="D109" s="52">
        <v>1</v>
      </c>
      <c r="E109" s="52">
        <v>1.21193</v>
      </c>
      <c r="F109" s="52">
        <v>14.745150000000001</v>
      </c>
    </row>
    <row r="110" spans="1:6" x14ac:dyDescent="0.15">
      <c r="A110" s="52">
        <v>271161</v>
      </c>
      <c r="B110" s="52" t="s">
        <v>494</v>
      </c>
      <c r="C110" s="52" t="s">
        <v>178</v>
      </c>
      <c r="D110" s="52">
        <v>2</v>
      </c>
      <c r="E110" s="52">
        <v>1.568492</v>
      </c>
      <c r="F110" s="52">
        <v>19.083320000000001</v>
      </c>
    </row>
    <row r="111" spans="1:6" x14ac:dyDescent="0.15">
      <c r="A111" s="52">
        <v>271179</v>
      </c>
      <c r="B111" s="52" t="s">
        <v>494</v>
      </c>
      <c r="C111" s="52" t="s">
        <v>179</v>
      </c>
      <c r="D111" s="52">
        <v>2</v>
      </c>
      <c r="E111" s="52">
        <v>2.2088220000000001</v>
      </c>
      <c r="F111" s="52">
        <v>26.873999999999999</v>
      </c>
    </row>
    <row r="112" spans="1:6" x14ac:dyDescent="0.15">
      <c r="A112" s="52">
        <v>271187</v>
      </c>
      <c r="B112" s="52" t="s">
        <v>494</v>
      </c>
      <c r="C112" s="52" t="s">
        <v>180</v>
      </c>
      <c r="D112" s="52">
        <v>1</v>
      </c>
      <c r="E112" s="52">
        <v>0.59103749999999999</v>
      </c>
      <c r="F112" s="52">
        <v>7.190957</v>
      </c>
    </row>
    <row r="113" spans="1:6" x14ac:dyDescent="0.15">
      <c r="A113" s="52">
        <v>271195</v>
      </c>
      <c r="B113" s="52" t="s">
        <v>494</v>
      </c>
      <c r="C113" s="52" t="s">
        <v>380</v>
      </c>
      <c r="D113" s="52">
        <v>1</v>
      </c>
      <c r="E113" s="52">
        <v>0.91845920000000003</v>
      </c>
      <c r="F113" s="52">
        <v>11.17459</v>
      </c>
    </row>
    <row r="114" spans="1:6" x14ac:dyDescent="0.15">
      <c r="A114" s="52">
        <v>271209</v>
      </c>
      <c r="B114" s="52" t="s">
        <v>494</v>
      </c>
      <c r="C114" s="52" t="s">
        <v>181</v>
      </c>
      <c r="D114" s="52">
        <v>2</v>
      </c>
      <c r="E114" s="52">
        <v>1.306233</v>
      </c>
      <c r="F114" s="52">
        <v>15.8925</v>
      </c>
    </row>
    <row r="115" spans="1:6" x14ac:dyDescent="0.15">
      <c r="A115" s="52">
        <v>271217</v>
      </c>
      <c r="B115" s="52" t="s">
        <v>494</v>
      </c>
      <c r="C115" s="52" t="s">
        <v>390</v>
      </c>
      <c r="D115" s="52">
        <v>1</v>
      </c>
      <c r="E115" s="52">
        <v>0.76503489999999996</v>
      </c>
      <c r="F115" s="52">
        <v>9.3079239999999999</v>
      </c>
    </row>
    <row r="116" spans="1:6" x14ac:dyDescent="0.15">
      <c r="A116" s="52">
        <v>271225</v>
      </c>
      <c r="B116" s="52" t="s">
        <v>494</v>
      </c>
      <c r="C116" s="52" t="s">
        <v>182</v>
      </c>
      <c r="D116" s="52">
        <v>3</v>
      </c>
      <c r="E116" s="52">
        <v>2.7818990000000001</v>
      </c>
      <c r="F116" s="52">
        <v>33.846440000000001</v>
      </c>
    </row>
    <row r="117" spans="1:6" x14ac:dyDescent="0.15">
      <c r="A117" s="52">
        <v>271233</v>
      </c>
      <c r="B117" s="52" t="s">
        <v>494</v>
      </c>
      <c r="C117" s="52" t="s">
        <v>183</v>
      </c>
      <c r="D117" s="52">
        <v>4</v>
      </c>
      <c r="E117" s="52">
        <v>2.2709600000000001</v>
      </c>
      <c r="F117" s="52">
        <v>27.630009999999999</v>
      </c>
    </row>
    <row r="118" spans="1:6" x14ac:dyDescent="0.15">
      <c r="A118" s="52">
        <v>271268</v>
      </c>
      <c r="B118" s="52" t="s">
        <v>494</v>
      </c>
      <c r="C118" s="52" t="s">
        <v>185</v>
      </c>
      <c r="D118" s="52">
        <v>2</v>
      </c>
      <c r="E118" s="52">
        <v>1.010867</v>
      </c>
      <c r="F118" s="52">
        <v>12.29888</v>
      </c>
    </row>
    <row r="119" spans="1:6" x14ac:dyDescent="0.15">
      <c r="A119" s="52">
        <v>271403</v>
      </c>
      <c r="B119" s="52" t="s">
        <v>188</v>
      </c>
      <c r="C119" s="52" t="s">
        <v>494</v>
      </c>
      <c r="D119" s="52">
        <v>8</v>
      </c>
      <c r="E119" s="52">
        <v>0.95167619999999997</v>
      </c>
      <c r="F119" s="52">
        <v>11.57873</v>
      </c>
    </row>
    <row r="120" spans="1:6" x14ac:dyDescent="0.15">
      <c r="A120" s="52">
        <v>271420</v>
      </c>
      <c r="B120" s="52" t="s">
        <v>494</v>
      </c>
      <c r="C120" s="52" t="s">
        <v>190</v>
      </c>
      <c r="D120" s="52">
        <v>1</v>
      </c>
      <c r="E120" s="52">
        <v>0.80379389999999995</v>
      </c>
      <c r="F120" s="52">
        <v>9.7794919999999994</v>
      </c>
    </row>
    <row r="121" spans="1:6" x14ac:dyDescent="0.15">
      <c r="A121" s="52">
        <v>271454</v>
      </c>
      <c r="B121" s="52" t="s">
        <v>494</v>
      </c>
      <c r="C121" s="52" t="s">
        <v>382</v>
      </c>
      <c r="D121" s="52">
        <v>2</v>
      </c>
      <c r="E121" s="52">
        <v>1.3699190000000001</v>
      </c>
      <c r="F121" s="52">
        <v>16.667349999999999</v>
      </c>
    </row>
    <row r="122" spans="1:6" x14ac:dyDescent="0.15">
      <c r="A122" s="52">
        <v>271462</v>
      </c>
      <c r="B122" s="52" t="s">
        <v>494</v>
      </c>
      <c r="C122" s="52" t="s">
        <v>193</v>
      </c>
      <c r="D122" s="52">
        <v>4</v>
      </c>
      <c r="E122" s="52">
        <v>2.5169899999999998</v>
      </c>
      <c r="F122" s="52">
        <v>30.623370000000001</v>
      </c>
    </row>
    <row r="123" spans="1:6" x14ac:dyDescent="0.15">
      <c r="A123" s="52">
        <v>271471</v>
      </c>
      <c r="B123" s="52" t="s">
        <v>494</v>
      </c>
      <c r="C123" s="52" t="s">
        <v>574</v>
      </c>
      <c r="D123" s="52">
        <v>1</v>
      </c>
      <c r="E123" s="52">
        <v>2.5582639999999999</v>
      </c>
      <c r="F123" s="52">
        <v>31.12555</v>
      </c>
    </row>
    <row r="124" spans="1:6" x14ac:dyDescent="0.15">
      <c r="A124" s="52">
        <v>272027</v>
      </c>
      <c r="B124" s="52" t="s">
        <v>273</v>
      </c>
      <c r="C124" s="52" t="s">
        <v>494</v>
      </c>
      <c r="D124" s="52">
        <v>1</v>
      </c>
      <c r="E124" s="52">
        <v>0.50794680000000003</v>
      </c>
      <c r="F124" s="52">
        <v>6.1800199999999998</v>
      </c>
    </row>
    <row r="125" spans="1:6" x14ac:dyDescent="0.15">
      <c r="A125" s="52">
        <v>272035</v>
      </c>
      <c r="B125" s="52" t="s">
        <v>194</v>
      </c>
      <c r="C125" s="52" t="s">
        <v>494</v>
      </c>
      <c r="D125" s="52">
        <v>10</v>
      </c>
      <c r="E125" s="52">
        <v>2.463212</v>
      </c>
      <c r="F125" s="52">
        <v>29.969080000000002</v>
      </c>
    </row>
    <row r="126" spans="1:6" x14ac:dyDescent="0.15">
      <c r="A126" s="52">
        <v>272051</v>
      </c>
      <c r="B126" s="52" t="s">
        <v>196</v>
      </c>
      <c r="C126" s="52" t="s">
        <v>494</v>
      </c>
      <c r="D126" s="52">
        <v>4</v>
      </c>
      <c r="E126" s="52">
        <v>1.07938</v>
      </c>
      <c r="F126" s="52">
        <v>13.13246</v>
      </c>
    </row>
    <row r="127" spans="1:6" x14ac:dyDescent="0.15">
      <c r="A127" s="52">
        <v>272060</v>
      </c>
      <c r="B127" s="52" t="s">
        <v>282</v>
      </c>
      <c r="C127" s="52" t="s">
        <v>494</v>
      </c>
      <c r="D127" s="52">
        <v>2</v>
      </c>
      <c r="E127" s="52">
        <v>2.6570659999999999</v>
      </c>
      <c r="F127" s="52">
        <v>32.327629999999999</v>
      </c>
    </row>
    <row r="128" spans="1:6" x14ac:dyDescent="0.15">
      <c r="A128" s="52">
        <v>272078</v>
      </c>
      <c r="B128" s="52" t="s">
        <v>197</v>
      </c>
      <c r="C128" s="52" t="s">
        <v>494</v>
      </c>
      <c r="D128" s="52">
        <v>4</v>
      </c>
      <c r="E128" s="52">
        <v>1.13134</v>
      </c>
      <c r="F128" s="52">
        <v>13.76464</v>
      </c>
    </row>
    <row r="129" spans="1:6" x14ac:dyDescent="0.15">
      <c r="A129" s="52">
        <v>272086</v>
      </c>
      <c r="B129" s="52" t="s">
        <v>198</v>
      </c>
      <c r="C129" s="52" t="s">
        <v>494</v>
      </c>
      <c r="D129" s="52">
        <v>2</v>
      </c>
      <c r="E129" s="52">
        <v>2.274381</v>
      </c>
      <c r="F129" s="52">
        <v>27.67164</v>
      </c>
    </row>
    <row r="130" spans="1:6" x14ac:dyDescent="0.15">
      <c r="A130" s="52">
        <v>272094</v>
      </c>
      <c r="B130" s="52" t="s">
        <v>199</v>
      </c>
      <c r="C130" s="52" t="s">
        <v>494</v>
      </c>
      <c r="D130" s="52">
        <v>2</v>
      </c>
      <c r="E130" s="52">
        <v>1.3879060000000001</v>
      </c>
      <c r="F130" s="52">
        <v>16.886189999999999</v>
      </c>
    </row>
    <row r="131" spans="1:6" x14ac:dyDescent="0.15">
      <c r="A131" s="52">
        <v>272108</v>
      </c>
      <c r="B131" s="52" t="s">
        <v>200</v>
      </c>
      <c r="C131" s="52" t="s">
        <v>494</v>
      </c>
      <c r="D131" s="52">
        <v>1</v>
      </c>
      <c r="E131" s="52">
        <v>0.24753149999999999</v>
      </c>
      <c r="F131" s="52">
        <v>3.0116329999999998</v>
      </c>
    </row>
    <row r="132" spans="1:6" x14ac:dyDescent="0.15">
      <c r="A132" s="52">
        <v>272116</v>
      </c>
      <c r="B132" s="52" t="s">
        <v>201</v>
      </c>
      <c r="C132" s="52" t="s">
        <v>494</v>
      </c>
      <c r="D132" s="52">
        <v>2</v>
      </c>
      <c r="E132" s="52">
        <v>0.71003819999999995</v>
      </c>
      <c r="F132" s="52">
        <v>8.6387979999999995</v>
      </c>
    </row>
    <row r="133" spans="1:6" x14ac:dyDescent="0.15">
      <c r="A133" s="52">
        <v>272124</v>
      </c>
      <c r="B133" s="52" t="s">
        <v>202</v>
      </c>
      <c r="C133" s="52" t="s">
        <v>494</v>
      </c>
      <c r="D133" s="52">
        <v>1</v>
      </c>
      <c r="E133" s="52">
        <v>0.3736334</v>
      </c>
      <c r="F133" s="52">
        <v>4.5458740000000004</v>
      </c>
    </row>
    <row r="134" spans="1:6" x14ac:dyDescent="0.15">
      <c r="A134" s="52">
        <v>272159</v>
      </c>
      <c r="B134" s="52" t="s">
        <v>204</v>
      </c>
      <c r="C134" s="52" t="s">
        <v>494</v>
      </c>
      <c r="D134" s="52">
        <v>2</v>
      </c>
      <c r="E134" s="52">
        <v>0.84851829999999995</v>
      </c>
      <c r="F134" s="52">
        <v>10.323639999999999</v>
      </c>
    </row>
    <row r="135" spans="1:6" x14ac:dyDescent="0.15">
      <c r="A135" s="52">
        <v>272191</v>
      </c>
      <c r="B135" s="52" t="s">
        <v>298</v>
      </c>
      <c r="C135" s="52" t="s">
        <v>494</v>
      </c>
      <c r="D135" s="52">
        <v>2</v>
      </c>
      <c r="E135" s="52">
        <v>1.074368</v>
      </c>
      <c r="F135" s="52">
        <v>13.07147</v>
      </c>
    </row>
    <row r="136" spans="1:6" x14ac:dyDescent="0.15">
      <c r="A136" s="52">
        <v>272213</v>
      </c>
      <c r="B136" s="52" t="s">
        <v>301</v>
      </c>
      <c r="C136" s="52" t="s">
        <v>494</v>
      </c>
      <c r="D136" s="52">
        <v>1</v>
      </c>
      <c r="E136" s="52">
        <v>1.426167</v>
      </c>
      <c r="F136" s="52">
        <v>17.351700000000001</v>
      </c>
    </row>
    <row r="137" spans="1:6" x14ac:dyDescent="0.15">
      <c r="A137" s="52">
        <v>272221</v>
      </c>
      <c r="B137" s="52" t="s">
        <v>209</v>
      </c>
      <c r="C137" s="52" t="s">
        <v>494</v>
      </c>
      <c r="D137" s="52">
        <v>1</v>
      </c>
      <c r="E137" s="52">
        <v>0.88716189999999995</v>
      </c>
      <c r="F137" s="52">
        <v>10.793799999999999</v>
      </c>
    </row>
    <row r="138" spans="1:6" x14ac:dyDescent="0.15">
      <c r="A138" s="52">
        <v>272230</v>
      </c>
      <c r="B138" s="52" t="s">
        <v>171</v>
      </c>
      <c r="C138" s="52" t="s">
        <v>494</v>
      </c>
      <c r="D138" s="52">
        <v>4</v>
      </c>
      <c r="E138" s="52">
        <v>3.2354080000000001</v>
      </c>
      <c r="F138" s="52">
        <v>39.364139999999999</v>
      </c>
    </row>
    <row r="139" spans="1:6" x14ac:dyDescent="0.15">
      <c r="A139" s="52">
        <v>272264</v>
      </c>
      <c r="B139" s="52" t="s">
        <v>212</v>
      </c>
      <c r="C139" s="52" t="s">
        <v>494</v>
      </c>
      <c r="D139" s="52">
        <v>1</v>
      </c>
      <c r="E139" s="52">
        <v>1.5311360000000001</v>
      </c>
      <c r="F139" s="52">
        <v>18.628820000000001</v>
      </c>
    </row>
    <row r="140" spans="1:6" x14ac:dyDescent="0.15">
      <c r="A140" s="52">
        <v>272272</v>
      </c>
      <c r="B140" s="52" t="s">
        <v>213</v>
      </c>
      <c r="C140" s="52" t="s">
        <v>494</v>
      </c>
      <c r="D140" s="52">
        <v>9</v>
      </c>
      <c r="E140" s="52">
        <v>1.8294950000000001</v>
      </c>
      <c r="F140" s="52">
        <v>22.258859999999999</v>
      </c>
    </row>
    <row r="141" spans="1:6" x14ac:dyDescent="0.15">
      <c r="A141" s="52">
        <v>272299</v>
      </c>
      <c r="B141" s="52" t="s">
        <v>215</v>
      </c>
      <c r="C141" s="52" t="s">
        <v>494</v>
      </c>
      <c r="D141" s="52">
        <v>1</v>
      </c>
      <c r="E141" s="52">
        <v>1.7923070000000001</v>
      </c>
      <c r="F141" s="52">
        <v>21.80641</v>
      </c>
    </row>
    <row r="142" spans="1:6" x14ac:dyDescent="0.15">
      <c r="A142" s="52">
        <v>273619</v>
      </c>
      <c r="B142" s="52" t="s">
        <v>219</v>
      </c>
      <c r="C142" s="52" t="s">
        <v>494</v>
      </c>
      <c r="D142" s="52">
        <v>1</v>
      </c>
      <c r="E142" s="52">
        <v>2.2765040000000001</v>
      </c>
      <c r="F142" s="52">
        <v>27.697469999999999</v>
      </c>
    </row>
    <row r="143" spans="1:6" x14ac:dyDescent="0.15">
      <c r="A143" s="52">
        <v>273660</v>
      </c>
      <c r="B143" s="52" t="s">
        <v>325</v>
      </c>
      <c r="C143" s="52" t="s">
        <v>494</v>
      </c>
      <c r="D143" s="52">
        <v>1</v>
      </c>
      <c r="E143" s="52">
        <v>6.1988589999999997</v>
      </c>
      <c r="F143" s="52">
        <v>75.419460000000001</v>
      </c>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31</v>
      </c>
      <c r="E178">
        <v>1.1471150000000001</v>
      </c>
      <c r="F178">
        <v>13.95656</v>
      </c>
    </row>
    <row r="179" spans="1:6" x14ac:dyDescent="0.15">
      <c r="B179">
        <v>271403</v>
      </c>
      <c r="C179" t="s">
        <v>271</v>
      </c>
      <c r="D179">
        <v>8</v>
      </c>
      <c r="E179">
        <v>0.95167619999999997</v>
      </c>
      <c r="F179">
        <v>11.57873</v>
      </c>
    </row>
    <row r="180" spans="1:6" x14ac:dyDescent="0.15">
      <c r="B180" s="52"/>
      <c r="C180" t="s">
        <v>429</v>
      </c>
      <c r="D180">
        <v>130</v>
      </c>
    </row>
    <row r="181" spans="1:6" x14ac:dyDescent="0.15">
      <c r="A181">
        <v>1</v>
      </c>
      <c r="B181" s="52">
        <v>2</v>
      </c>
      <c r="C181">
        <v>3</v>
      </c>
      <c r="D181">
        <v>4</v>
      </c>
      <c r="E181">
        <v>5</v>
      </c>
      <c r="F181">
        <v>6</v>
      </c>
    </row>
    <row r="183" spans="1:6" x14ac:dyDescent="0.15">
      <c r="A183">
        <v>270000</v>
      </c>
      <c r="B183" t="s">
        <v>333</v>
      </c>
      <c r="C183" t="s">
        <v>440</v>
      </c>
      <c r="D183">
        <v>91</v>
      </c>
      <c r="E183">
        <v>1.0275000000000001</v>
      </c>
      <c r="F183">
        <v>12.50126</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79"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26</v>
      </c>
      <c r="E8" s="52">
        <v>1.973096</v>
      </c>
      <c r="F8" s="52">
        <v>24.006</v>
      </c>
      <c r="G8" s="52">
        <v>1</v>
      </c>
      <c r="H8" s="52">
        <v>3</v>
      </c>
      <c r="I8" s="52">
        <v>2</v>
      </c>
      <c r="J8" s="52">
        <v>6</v>
      </c>
      <c r="K8" s="52">
        <v>4</v>
      </c>
      <c r="L8" s="52">
        <v>4</v>
      </c>
      <c r="M8" s="52">
        <v>3</v>
      </c>
      <c r="N8" s="52">
        <v>3</v>
      </c>
      <c r="O8" s="52">
        <v>0</v>
      </c>
      <c r="P8" s="52">
        <v>17</v>
      </c>
      <c r="Q8" s="52">
        <v>9</v>
      </c>
      <c r="R8" s="52">
        <v>0</v>
      </c>
      <c r="S8" s="52">
        <v>2</v>
      </c>
      <c r="T8" s="52">
        <v>13</v>
      </c>
      <c r="U8" s="52">
        <v>11</v>
      </c>
      <c r="V8" s="52">
        <v>2</v>
      </c>
      <c r="W8" s="52">
        <v>9</v>
      </c>
      <c r="X8" s="52">
        <v>0</v>
      </c>
      <c r="Y8" s="52">
        <v>0</v>
      </c>
      <c r="Z8" s="52">
        <v>6</v>
      </c>
      <c r="AA8" s="52">
        <v>3</v>
      </c>
      <c r="AB8" s="52">
        <v>0</v>
      </c>
      <c r="AC8" s="52">
        <v>16</v>
      </c>
      <c r="AD8" s="52">
        <v>2</v>
      </c>
      <c r="AE8" s="52">
        <v>1</v>
      </c>
      <c r="AF8" s="52">
        <v>1</v>
      </c>
      <c r="AG8" s="52">
        <v>0</v>
      </c>
      <c r="AH8" s="52">
        <v>6</v>
      </c>
      <c r="AI8" s="52">
        <v>0</v>
      </c>
      <c r="AJ8" s="52">
        <v>22</v>
      </c>
      <c r="AK8" s="52">
        <v>0</v>
      </c>
      <c r="AL8" s="52">
        <v>0</v>
      </c>
      <c r="AM8" s="52">
        <v>1</v>
      </c>
      <c r="AN8" s="52">
        <v>1</v>
      </c>
      <c r="AO8" s="52">
        <v>2</v>
      </c>
      <c r="AP8" s="52">
        <v>0</v>
      </c>
      <c r="AQ8" s="52">
        <v>1</v>
      </c>
      <c r="AR8" s="52">
        <v>3</v>
      </c>
      <c r="AS8" s="52">
        <v>1</v>
      </c>
      <c r="AT8" s="52">
        <v>4</v>
      </c>
      <c r="AU8" s="52">
        <v>0</v>
      </c>
      <c r="AV8" s="52">
        <v>1</v>
      </c>
      <c r="AW8" s="52">
        <v>2</v>
      </c>
      <c r="AX8" s="52">
        <v>3</v>
      </c>
      <c r="AY8" s="52">
        <v>2</v>
      </c>
      <c r="AZ8" s="52">
        <v>0</v>
      </c>
      <c r="BA8" s="52">
        <v>2</v>
      </c>
      <c r="BB8" s="52">
        <v>0</v>
      </c>
      <c r="BC8" s="52">
        <v>7</v>
      </c>
      <c r="BD8" s="52">
        <v>4</v>
      </c>
      <c r="BE8" s="52">
        <v>6</v>
      </c>
      <c r="BF8" s="52">
        <v>5</v>
      </c>
      <c r="BG8" s="52">
        <v>0</v>
      </c>
      <c r="BH8" s="52">
        <v>7</v>
      </c>
      <c r="BI8" s="52">
        <v>3</v>
      </c>
      <c r="BJ8" s="52">
        <v>1</v>
      </c>
      <c r="BK8" s="52">
        <v>0</v>
      </c>
      <c r="BL8" s="52">
        <v>5</v>
      </c>
      <c r="BM8" s="52">
        <v>16</v>
      </c>
      <c r="BN8" s="52">
        <v>10</v>
      </c>
      <c r="BO8" s="52">
        <v>3</v>
      </c>
      <c r="BP8" s="52">
        <v>3</v>
      </c>
      <c r="BQ8" s="52">
        <v>2</v>
      </c>
      <c r="BR8" s="52">
        <v>1</v>
      </c>
      <c r="BS8" s="52">
        <v>1</v>
      </c>
      <c r="BT8" s="52">
        <v>4</v>
      </c>
      <c r="BU8" s="52">
        <v>20</v>
      </c>
      <c r="BV8" s="52">
        <v>2</v>
      </c>
    </row>
    <row r="9" spans="1:74" s="52" customFormat="1" x14ac:dyDescent="0.15">
      <c r="A9" s="52">
        <v>271039</v>
      </c>
      <c r="B9" s="52" t="s">
        <v>494</v>
      </c>
      <c r="C9" s="52" t="s">
        <v>173</v>
      </c>
      <c r="D9" s="52">
        <v>2</v>
      </c>
      <c r="E9" s="52">
        <v>5.6230320000000003</v>
      </c>
      <c r="F9" s="52">
        <v>68.413560000000004</v>
      </c>
      <c r="G9" s="52">
        <v>0</v>
      </c>
      <c r="H9" s="52">
        <v>1</v>
      </c>
      <c r="I9" s="52">
        <v>0</v>
      </c>
      <c r="J9" s="52">
        <v>0</v>
      </c>
      <c r="K9" s="52">
        <v>1</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3.039698</v>
      </c>
      <c r="F10" s="52">
        <v>36.982999999999997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3.083755</v>
      </c>
      <c r="F11" s="52">
        <v>37.519019999999998</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2.9087519999999998</v>
      </c>
      <c r="F12" s="52">
        <v>35.38982</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2</v>
      </c>
      <c r="E13" s="52">
        <v>2.3573780000000002</v>
      </c>
      <c r="F13" s="52">
        <v>28.681439999999998</v>
      </c>
      <c r="G13" s="52">
        <v>0</v>
      </c>
      <c r="H13" s="52">
        <v>0</v>
      </c>
      <c r="I13" s="52">
        <v>0</v>
      </c>
      <c r="J13" s="52">
        <v>1</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1</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1.622244</v>
      </c>
      <c r="F14" s="52">
        <v>19.737300000000001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494</v>
      </c>
      <c r="C15" s="52" t="s">
        <v>179</v>
      </c>
      <c r="D15" s="52">
        <v>1</v>
      </c>
      <c r="E15" s="52">
        <v>2.3040940000000001</v>
      </c>
      <c r="F15" s="52">
        <v>28.033149999999999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1</v>
      </c>
      <c r="E16" s="52">
        <v>1.230073</v>
      </c>
      <c r="F16" s="52">
        <v>14.96589</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494</v>
      </c>
      <c r="C17" s="52" t="s">
        <v>380</v>
      </c>
      <c r="D17" s="52">
        <v>1</v>
      </c>
      <c r="E17" s="52">
        <v>1.969784</v>
      </c>
      <c r="F17" s="52">
        <v>23.965699999999998</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5</v>
      </c>
      <c r="E18" s="52">
        <v>6.9422269999999999</v>
      </c>
      <c r="F18" s="52">
        <v>84.463759999999994</v>
      </c>
      <c r="G18" s="52">
        <v>0</v>
      </c>
      <c r="H18" s="52">
        <v>1</v>
      </c>
      <c r="I18" s="52">
        <v>0</v>
      </c>
      <c r="J18" s="52">
        <v>1</v>
      </c>
      <c r="K18" s="52">
        <v>0</v>
      </c>
      <c r="L18" s="52">
        <v>2</v>
      </c>
      <c r="M18" s="52">
        <v>0</v>
      </c>
      <c r="N18" s="52">
        <v>1</v>
      </c>
      <c r="O18" s="52">
        <v>0</v>
      </c>
      <c r="P18" s="52">
        <v>3</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1</v>
      </c>
      <c r="AU18" s="52">
        <v>0</v>
      </c>
      <c r="AV18" s="52">
        <v>0</v>
      </c>
      <c r="AW18" s="52">
        <v>1</v>
      </c>
      <c r="AX18" s="52">
        <v>0</v>
      </c>
      <c r="AY18" s="52">
        <v>1</v>
      </c>
      <c r="AZ18" s="52">
        <v>0</v>
      </c>
      <c r="BA18" s="52">
        <v>0</v>
      </c>
      <c r="BB18" s="52">
        <v>0</v>
      </c>
      <c r="BC18" s="52">
        <v>1</v>
      </c>
      <c r="BD18" s="52">
        <v>1</v>
      </c>
      <c r="BE18" s="52">
        <v>2</v>
      </c>
      <c r="BF18" s="52">
        <v>1</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494</v>
      </c>
      <c r="C19" s="52" t="s">
        <v>390</v>
      </c>
      <c r="D19" s="52">
        <v>2</v>
      </c>
      <c r="E19" s="52">
        <v>3.22139</v>
      </c>
      <c r="F19" s="52">
        <v>39.193579999999997</v>
      </c>
      <c r="G19" s="52">
        <v>0</v>
      </c>
      <c r="H19" s="52">
        <v>0</v>
      </c>
      <c r="I19" s="52">
        <v>1</v>
      </c>
      <c r="J19" s="52">
        <v>0</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1</v>
      </c>
      <c r="BB19" s="52">
        <v>0</v>
      </c>
      <c r="BC19" s="52">
        <v>0</v>
      </c>
      <c r="BD19" s="52">
        <v>0</v>
      </c>
      <c r="BE19" s="52">
        <v>0</v>
      </c>
      <c r="BF19" s="52">
        <v>1</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2</v>
      </c>
      <c r="E20" s="52">
        <v>3.218953</v>
      </c>
      <c r="F20" s="52">
        <v>39.163930000000001</v>
      </c>
      <c r="G20" s="52">
        <v>0</v>
      </c>
      <c r="H20" s="52">
        <v>0</v>
      </c>
      <c r="I20" s="52">
        <v>1</v>
      </c>
      <c r="J20" s="52">
        <v>0</v>
      </c>
      <c r="K20" s="52">
        <v>0</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1</v>
      </c>
      <c r="BD20" s="52">
        <v>1</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1</v>
      </c>
      <c r="E21" s="52">
        <v>1.1336580000000001</v>
      </c>
      <c r="F21" s="52">
        <v>13.79284</v>
      </c>
      <c r="G21" s="52">
        <v>1</v>
      </c>
      <c r="H21" s="52">
        <v>0</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494</v>
      </c>
      <c r="C22" s="52" t="s">
        <v>381</v>
      </c>
      <c r="D22" s="52">
        <v>1</v>
      </c>
      <c r="E22" s="52">
        <v>1.849283</v>
      </c>
      <c r="F22" s="52">
        <v>22.499610000000001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2</v>
      </c>
      <c r="E23" s="52">
        <v>2.1250149999999999</v>
      </c>
      <c r="F23" s="52">
        <v>25.854340000000001</v>
      </c>
      <c r="G23" s="52">
        <v>0</v>
      </c>
      <c r="H23" s="52">
        <v>0</v>
      </c>
      <c r="I23" s="52">
        <v>0</v>
      </c>
      <c r="J23" s="52">
        <v>0</v>
      </c>
      <c r="K23" s="52">
        <v>0</v>
      </c>
      <c r="L23" s="52">
        <v>1</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1</v>
      </c>
      <c r="AX23" s="52">
        <v>0</v>
      </c>
      <c r="AY23" s="52">
        <v>1</v>
      </c>
      <c r="AZ23" s="52">
        <v>0</v>
      </c>
      <c r="BA23" s="52">
        <v>0</v>
      </c>
      <c r="BB23" s="52">
        <v>0</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1</v>
      </c>
      <c r="E24" s="52">
        <v>1.626069</v>
      </c>
      <c r="F24" s="52">
        <v>19.783840000000001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1</v>
      </c>
      <c r="E25" s="52">
        <v>2.1490130000000001</v>
      </c>
      <c r="F25" s="52">
        <v>26.146319999999999</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9</v>
      </c>
      <c r="E26" s="52">
        <v>2.2353969999999999</v>
      </c>
      <c r="F26" s="52">
        <v>27.197330000000001</v>
      </c>
      <c r="G26" s="52">
        <v>1</v>
      </c>
      <c r="H26" s="52">
        <v>1</v>
      </c>
      <c r="I26" s="52">
        <v>1</v>
      </c>
      <c r="J26" s="52">
        <v>0</v>
      </c>
      <c r="K26" s="52">
        <v>1</v>
      </c>
      <c r="L26" s="52">
        <v>1</v>
      </c>
      <c r="M26" s="52">
        <v>3</v>
      </c>
      <c r="N26" s="52">
        <v>1</v>
      </c>
      <c r="O26" s="52">
        <v>0</v>
      </c>
      <c r="P26" s="52">
        <v>9</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2</v>
      </c>
      <c r="AT26" s="52">
        <v>0</v>
      </c>
      <c r="AU26" s="52">
        <v>1</v>
      </c>
      <c r="AV26" s="52">
        <v>2</v>
      </c>
      <c r="AW26" s="52">
        <v>2</v>
      </c>
      <c r="AX26" s="52">
        <v>0</v>
      </c>
      <c r="AY26" s="52">
        <v>0</v>
      </c>
      <c r="AZ26" s="52">
        <v>0</v>
      </c>
      <c r="BA26" s="52">
        <v>0</v>
      </c>
      <c r="BB26" s="52">
        <v>1</v>
      </c>
      <c r="BC26" s="52">
        <v>0</v>
      </c>
      <c r="BD26" s="52">
        <v>2</v>
      </c>
      <c r="BE26" s="52">
        <v>2</v>
      </c>
      <c r="BF26" s="52">
        <v>2</v>
      </c>
      <c r="BG26" s="52">
        <v>0</v>
      </c>
      <c r="BH26" s="52">
        <v>0</v>
      </c>
      <c r="BI26" s="52">
        <v>1</v>
      </c>
      <c r="BJ26" s="52">
        <v>2</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271411</v>
      </c>
      <c r="B27" s="52" t="s">
        <v>494</v>
      </c>
      <c r="C27" s="52" t="s">
        <v>189</v>
      </c>
      <c r="D27" s="52">
        <v>4</v>
      </c>
      <c r="E27" s="52">
        <v>5.5732039999999996</v>
      </c>
      <c r="F27" s="52">
        <v>67.807310000000001</v>
      </c>
      <c r="G27" s="52">
        <v>1</v>
      </c>
      <c r="H27" s="52">
        <v>1</v>
      </c>
      <c r="I27" s="52">
        <v>0</v>
      </c>
      <c r="J27" s="52">
        <v>0</v>
      </c>
      <c r="K27" s="52">
        <v>0</v>
      </c>
      <c r="L27" s="52">
        <v>0</v>
      </c>
      <c r="M27" s="52">
        <v>1</v>
      </c>
      <c r="N27" s="52">
        <v>1</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1</v>
      </c>
      <c r="AT27" s="52">
        <v>0</v>
      </c>
      <c r="AU27" s="52">
        <v>0</v>
      </c>
      <c r="AV27" s="52">
        <v>1</v>
      </c>
      <c r="AW27" s="52">
        <v>1</v>
      </c>
      <c r="AX27" s="52">
        <v>0</v>
      </c>
      <c r="AY27" s="52">
        <v>0</v>
      </c>
      <c r="AZ27" s="52">
        <v>0</v>
      </c>
      <c r="BA27" s="52">
        <v>0</v>
      </c>
      <c r="BB27" s="52">
        <v>0</v>
      </c>
      <c r="BC27" s="52">
        <v>0</v>
      </c>
      <c r="BD27" s="52">
        <v>1</v>
      </c>
      <c r="BE27" s="52">
        <v>1</v>
      </c>
      <c r="BF27" s="52">
        <v>1</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2.4222459999999999</v>
      </c>
      <c r="F28" s="52">
        <v>29.470659999999999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1</v>
      </c>
      <c r="E29" s="52">
        <v>1.493897</v>
      </c>
      <c r="F29" s="52">
        <v>18.175750000000001</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1</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1</v>
      </c>
      <c r="E30" s="52">
        <v>1.4820739999999999</v>
      </c>
      <c r="F30" s="52">
        <v>18.0319</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1</v>
      </c>
      <c r="E31" s="52">
        <v>1.3157890000000001</v>
      </c>
      <c r="F31" s="52">
        <v>16.008769999999998</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271471</v>
      </c>
      <c r="B32" s="52" t="s">
        <v>494</v>
      </c>
      <c r="C32" s="52" t="s">
        <v>574</v>
      </c>
      <c r="D32" s="52">
        <v>1</v>
      </c>
      <c r="E32" s="52">
        <v>5.2823409999999997</v>
      </c>
      <c r="F32" s="52">
        <v>64.268479999999997</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2</v>
      </c>
      <c r="E33" s="52">
        <v>2.1318779999999999</v>
      </c>
      <c r="F33" s="52">
        <v>25.937850000000001</v>
      </c>
      <c r="G33" s="52">
        <v>0</v>
      </c>
      <c r="H33" s="52">
        <v>0</v>
      </c>
      <c r="I33" s="52">
        <v>0</v>
      </c>
      <c r="J33" s="52">
        <v>1</v>
      </c>
      <c r="K33" s="52">
        <v>0</v>
      </c>
      <c r="L33" s="52">
        <v>1</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1</v>
      </c>
      <c r="BA33" s="52">
        <v>0</v>
      </c>
      <c r="BB33" s="52">
        <v>0</v>
      </c>
      <c r="BC33" s="52">
        <v>0</v>
      </c>
      <c r="BD33" s="52">
        <v>0</v>
      </c>
      <c r="BE33" s="52">
        <v>0</v>
      </c>
      <c r="BF33" s="52">
        <v>0</v>
      </c>
      <c r="BG33" s="52">
        <v>1</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494</v>
      </c>
      <c r="D34" s="52">
        <v>1</v>
      </c>
      <c r="E34" s="52">
        <v>0.51707110000000001</v>
      </c>
      <c r="F34" s="52">
        <v>6.2910320000000004</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2</v>
      </c>
      <c r="E35" s="52">
        <v>1.1217680000000001</v>
      </c>
      <c r="F35" s="52">
        <v>13.64818</v>
      </c>
      <c r="G35" s="52">
        <v>0</v>
      </c>
      <c r="H35" s="52">
        <v>1</v>
      </c>
      <c r="I35" s="52">
        <v>0</v>
      </c>
      <c r="J35" s="52">
        <v>0</v>
      </c>
      <c r="K35" s="52">
        <v>0</v>
      </c>
      <c r="L35" s="52">
        <v>0</v>
      </c>
      <c r="M35" s="52">
        <v>0</v>
      </c>
      <c r="N35" s="52">
        <v>1</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1</v>
      </c>
      <c r="AV35" s="52">
        <v>0</v>
      </c>
      <c r="AW35" s="52">
        <v>0</v>
      </c>
      <c r="AX35" s="52">
        <v>0</v>
      </c>
      <c r="AY35" s="52">
        <v>0</v>
      </c>
      <c r="AZ35" s="52">
        <v>0</v>
      </c>
      <c r="BA35" s="52">
        <v>0</v>
      </c>
      <c r="BB35" s="52">
        <v>0</v>
      </c>
      <c r="BC35" s="52">
        <v>0</v>
      </c>
      <c r="BD35" s="52">
        <v>0</v>
      </c>
      <c r="BE35" s="52">
        <v>0</v>
      </c>
      <c r="BF35" s="52">
        <v>0</v>
      </c>
      <c r="BG35" s="52">
        <v>1</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272060</v>
      </c>
      <c r="B36" s="52" t="s">
        <v>282</v>
      </c>
      <c r="C36" s="52" t="s">
        <v>494</v>
      </c>
      <c r="D36" s="52">
        <v>1</v>
      </c>
      <c r="E36" s="52">
        <v>2.7949350000000002</v>
      </c>
      <c r="F36" s="52">
        <v>34.005049999999997</v>
      </c>
      <c r="G36" s="52">
        <v>1</v>
      </c>
      <c r="H36" s="52">
        <v>0</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0</v>
      </c>
      <c r="BC36" s="52">
        <v>0</v>
      </c>
      <c r="BD36" s="52">
        <v>0</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4</v>
      </c>
      <c r="E37" s="52">
        <v>2.066681</v>
      </c>
      <c r="F37" s="52">
        <v>25.14462</v>
      </c>
      <c r="G37" s="52">
        <v>0</v>
      </c>
      <c r="H37" s="52">
        <v>0</v>
      </c>
      <c r="I37" s="52">
        <v>0</v>
      </c>
      <c r="J37" s="52">
        <v>1</v>
      </c>
      <c r="K37" s="52">
        <v>0</v>
      </c>
      <c r="L37" s="52">
        <v>1</v>
      </c>
      <c r="M37" s="52">
        <v>2</v>
      </c>
      <c r="N37" s="52">
        <v>0</v>
      </c>
      <c r="O37" s="52">
        <v>0</v>
      </c>
      <c r="P37" s="52">
        <v>3</v>
      </c>
      <c r="Q37" s="52">
        <v>1</v>
      </c>
      <c r="R37" s="52">
        <v>0</v>
      </c>
      <c r="S37" s="52">
        <v>0</v>
      </c>
      <c r="T37" s="52">
        <v>2</v>
      </c>
      <c r="U37" s="52">
        <v>2</v>
      </c>
      <c r="V37" s="52">
        <v>0</v>
      </c>
      <c r="W37" s="52">
        <v>2</v>
      </c>
      <c r="X37" s="52">
        <v>0</v>
      </c>
      <c r="Y37" s="52">
        <v>0</v>
      </c>
      <c r="Z37" s="52">
        <v>2</v>
      </c>
      <c r="AA37" s="52">
        <v>0</v>
      </c>
      <c r="AB37" s="52">
        <v>0</v>
      </c>
      <c r="AC37" s="52">
        <v>2</v>
      </c>
      <c r="AD37" s="52">
        <v>0</v>
      </c>
      <c r="AE37" s="52">
        <v>0</v>
      </c>
      <c r="AF37" s="52">
        <v>1</v>
      </c>
      <c r="AG37" s="52">
        <v>0</v>
      </c>
      <c r="AH37" s="52">
        <v>1</v>
      </c>
      <c r="AI37" s="52">
        <v>0</v>
      </c>
      <c r="AJ37" s="52">
        <v>2</v>
      </c>
      <c r="AK37" s="52">
        <v>0</v>
      </c>
      <c r="AL37" s="52">
        <v>0</v>
      </c>
      <c r="AM37" s="52">
        <v>0</v>
      </c>
      <c r="AN37" s="52">
        <v>0</v>
      </c>
      <c r="AO37" s="52">
        <v>2</v>
      </c>
      <c r="AP37" s="52">
        <v>0</v>
      </c>
      <c r="AQ37" s="52">
        <v>0</v>
      </c>
      <c r="AR37" s="52">
        <v>0</v>
      </c>
      <c r="AS37" s="52">
        <v>0</v>
      </c>
      <c r="AT37" s="52">
        <v>0</v>
      </c>
      <c r="AU37" s="52">
        <v>0</v>
      </c>
      <c r="AV37" s="52">
        <v>2</v>
      </c>
      <c r="AW37" s="52">
        <v>0</v>
      </c>
      <c r="AX37" s="52">
        <v>0</v>
      </c>
      <c r="AY37" s="52">
        <v>0</v>
      </c>
      <c r="AZ37" s="52">
        <v>0</v>
      </c>
      <c r="BA37" s="52">
        <v>0</v>
      </c>
      <c r="BB37" s="52">
        <v>0</v>
      </c>
      <c r="BC37" s="52">
        <v>2</v>
      </c>
      <c r="BD37" s="52">
        <v>0</v>
      </c>
      <c r="BE37" s="52">
        <v>0</v>
      </c>
      <c r="BF37" s="52">
        <v>1</v>
      </c>
      <c r="BG37" s="52">
        <v>0</v>
      </c>
      <c r="BH37" s="52">
        <v>0</v>
      </c>
      <c r="BI37" s="52">
        <v>3</v>
      </c>
      <c r="BJ37" s="52">
        <v>0</v>
      </c>
      <c r="BK37" s="52">
        <v>0</v>
      </c>
      <c r="BL37" s="52">
        <v>3</v>
      </c>
      <c r="BM37" s="52">
        <v>3</v>
      </c>
      <c r="BN37" s="52">
        <v>4</v>
      </c>
      <c r="BO37" s="52">
        <v>0</v>
      </c>
      <c r="BP37" s="52">
        <v>0</v>
      </c>
      <c r="BQ37" s="52">
        <v>0</v>
      </c>
      <c r="BR37" s="52">
        <v>0</v>
      </c>
      <c r="BS37" s="52">
        <v>0</v>
      </c>
      <c r="BT37" s="52">
        <v>1</v>
      </c>
      <c r="BU37" s="52">
        <v>3</v>
      </c>
      <c r="BV37" s="52">
        <v>0</v>
      </c>
    </row>
    <row r="38" spans="1:74" s="52" customFormat="1" x14ac:dyDescent="0.15">
      <c r="A38" s="52">
        <v>272124</v>
      </c>
      <c r="B38" s="52" t="s">
        <v>202</v>
      </c>
      <c r="C38" s="52" t="s">
        <v>494</v>
      </c>
      <c r="D38" s="52">
        <v>2</v>
      </c>
      <c r="E38" s="52">
        <v>1.5635870000000001</v>
      </c>
      <c r="F38" s="52">
        <v>19.02364</v>
      </c>
      <c r="G38" s="52">
        <v>0</v>
      </c>
      <c r="H38" s="52">
        <v>1</v>
      </c>
      <c r="I38" s="52">
        <v>1</v>
      </c>
      <c r="J38" s="52">
        <v>0</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1</v>
      </c>
      <c r="BB38" s="52">
        <v>0</v>
      </c>
      <c r="BC38" s="52">
        <v>0</v>
      </c>
      <c r="BD38" s="52">
        <v>0</v>
      </c>
      <c r="BE38" s="52">
        <v>0</v>
      </c>
      <c r="BF38" s="52">
        <v>0</v>
      </c>
      <c r="BG38" s="52">
        <v>0</v>
      </c>
      <c r="BH38" s="52">
        <v>0</v>
      </c>
      <c r="BI38" s="52">
        <v>2</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494</v>
      </c>
      <c r="D39" s="52">
        <v>1</v>
      </c>
      <c r="E39" s="52">
        <v>2.064282</v>
      </c>
      <c r="F39" s="52">
        <v>25.11543</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494</v>
      </c>
      <c r="D40" s="52">
        <v>1</v>
      </c>
      <c r="E40" s="52">
        <v>1.885227</v>
      </c>
      <c r="F40" s="52">
        <v>22.93693</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2</v>
      </c>
      <c r="E41" s="52">
        <v>1.768597</v>
      </c>
      <c r="F41" s="52">
        <v>21.51793</v>
      </c>
      <c r="G41" s="52">
        <v>0</v>
      </c>
      <c r="H41" s="52">
        <v>0</v>
      </c>
      <c r="I41" s="52">
        <v>0</v>
      </c>
      <c r="J41" s="52">
        <v>2</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1</v>
      </c>
      <c r="BA41" s="52">
        <v>0</v>
      </c>
      <c r="BB41" s="52">
        <v>0</v>
      </c>
      <c r="BC41" s="52">
        <v>1</v>
      </c>
      <c r="BD41" s="52">
        <v>0</v>
      </c>
      <c r="BE41" s="52">
        <v>0</v>
      </c>
      <c r="BF41" s="52">
        <v>0</v>
      </c>
      <c r="BG41" s="52">
        <v>0</v>
      </c>
      <c r="BH41" s="52">
        <v>0</v>
      </c>
      <c r="BI41" s="52">
        <v>2</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272191</v>
      </c>
      <c r="B42" s="52" t="s">
        <v>298</v>
      </c>
      <c r="C42" s="52" t="s">
        <v>494</v>
      </c>
      <c r="D42" s="52">
        <v>1</v>
      </c>
      <c r="E42" s="52">
        <v>1.109127</v>
      </c>
      <c r="F42" s="52">
        <v>13.49438</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0</v>
      </c>
      <c r="BC42" s="52">
        <v>1</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272205</v>
      </c>
      <c r="B43" s="52" t="s">
        <v>208</v>
      </c>
      <c r="C43" s="52" t="s">
        <v>494</v>
      </c>
      <c r="D43" s="52">
        <v>1</v>
      </c>
      <c r="E43" s="52">
        <v>1.5120819999999999</v>
      </c>
      <c r="F43" s="52">
        <v>18.396989999999999</v>
      </c>
      <c r="G43" s="52">
        <v>0</v>
      </c>
      <c r="H43" s="52">
        <v>0</v>
      </c>
      <c r="I43" s="52">
        <v>0</v>
      </c>
      <c r="J43" s="52">
        <v>0</v>
      </c>
      <c r="K43" s="52">
        <v>0</v>
      </c>
      <c r="L43" s="52">
        <v>1</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272221</v>
      </c>
      <c r="B44" s="52" t="s">
        <v>209</v>
      </c>
      <c r="C44" s="52" t="s">
        <v>494</v>
      </c>
      <c r="D44" s="52">
        <v>1</v>
      </c>
      <c r="E44" s="52">
        <v>1.8759969999999999</v>
      </c>
      <c r="F44" s="52">
        <v>22.824629999999999</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272230</v>
      </c>
      <c r="B45" s="52" t="s">
        <v>171</v>
      </c>
      <c r="C45" s="52" t="s">
        <v>494</v>
      </c>
      <c r="D45" s="52">
        <v>1</v>
      </c>
      <c r="E45" s="52">
        <v>1.6563969999999999</v>
      </c>
      <c r="F45" s="52">
        <v>20.152830000000002</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272248</v>
      </c>
      <c r="B46" s="52" t="s">
        <v>210</v>
      </c>
      <c r="C46" s="52" t="s">
        <v>494</v>
      </c>
      <c r="D46" s="52">
        <v>1</v>
      </c>
      <c r="E46" s="52">
        <v>2.338908</v>
      </c>
      <c r="F46" s="52">
        <v>28.456710000000001</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494</v>
      </c>
      <c r="D47" s="52">
        <v>2</v>
      </c>
      <c r="E47" s="52">
        <v>0.83809999999999996</v>
      </c>
      <c r="F47" s="52">
        <v>10.19688</v>
      </c>
      <c r="G47" s="52">
        <v>0</v>
      </c>
      <c r="H47" s="52">
        <v>0</v>
      </c>
      <c r="I47" s="52">
        <v>0</v>
      </c>
      <c r="J47" s="52">
        <v>2</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1</v>
      </c>
      <c r="BD47" s="52">
        <v>1</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272281</v>
      </c>
      <c r="B48" s="52" t="s">
        <v>214</v>
      </c>
      <c r="C48" s="52" t="s">
        <v>494</v>
      </c>
      <c r="D48" s="52">
        <v>1</v>
      </c>
      <c r="E48" s="52">
        <v>3.3211560000000002</v>
      </c>
      <c r="F48" s="52">
        <v>40.407389999999999</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272299</v>
      </c>
      <c r="B49" s="52" t="s">
        <v>215</v>
      </c>
      <c r="C49" s="52" t="s">
        <v>494</v>
      </c>
      <c r="D49" s="52">
        <v>1</v>
      </c>
      <c r="E49" s="52">
        <v>3.6615280000000001</v>
      </c>
      <c r="F49" s="52">
        <v>44.5486</v>
      </c>
      <c r="G49" s="52">
        <v>0</v>
      </c>
      <c r="H49" s="52">
        <v>0</v>
      </c>
      <c r="I49" s="52">
        <v>1</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273015</v>
      </c>
      <c r="B50" t="s">
        <v>314</v>
      </c>
      <c r="C50" t="s">
        <v>494</v>
      </c>
      <c r="D50">
        <v>1</v>
      </c>
      <c r="E50">
        <v>6.8306009999999997</v>
      </c>
      <c r="F50">
        <v>83.105649999999997</v>
      </c>
      <c r="G50">
        <v>0</v>
      </c>
      <c r="H50">
        <v>0</v>
      </c>
      <c r="I50">
        <v>0</v>
      </c>
      <c r="J50">
        <v>0</v>
      </c>
      <c r="K50">
        <v>0</v>
      </c>
      <c r="L50">
        <v>0</v>
      </c>
      <c r="M50">
        <v>0</v>
      </c>
      <c r="N50">
        <v>1</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1</v>
      </c>
      <c r="AY50">
        <v>0</v>
      </c>
      <c r="AZ50">
        <v>0</v>
      </c>
      <c r="BA50">
        <v>0</v>
      </c>
      <c r="BB50">
        <v>0</v>
      </c>
      <c r="BC50">
        <v>0</v>
      </c>
      <c r="BD50">
        <v>0</v>
      </c>
      <c r="BE50">
        <v>0</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row>
    <row r="85" spans="1:75" x14ac:dyDescent="0.15">
      <c r="B85" s="52">
        <v>271004</v>
      </c>
      <c r="C85" t="s">
        <v>427</v>
      </c>
      <c r="D85">
        <f>IFERROR(VLOOKUP($B85,$A$8:$BW$70,D$88,FALSE),0)</f>
        <v>26</v>
      </c>
      <c r="E85">
        <f t="shared" ref="E85:BP85" si="0">IFERROR(VLOOKUP($B85,$A$8:$BW$70,E88,FALSE),0)</f>
        <v>1.973096</v>
      </c>
      <c r="F85">
        <f t="shared" si="0"/>
        <v>24.006</v>
      </c>
      <c r="G85">
        <f t="shared" si="0"/>
        <v>1</v>
      </c>
      <c r="H85">
        <f t="shared" si="0"/>
        <v>3</v>
      </c>
      <c r="I85">
        <f t="shared" si="0"/>
        <v>2</v>
      </c>
      <c r="J85">
        <f t="shared" si="0"/>
        <v>6</v>
      </c>
      <c r="K85">
        <f t="shared" si="0"/>
        <v>4</v>
      </c>
      <c r="L85">
        <f t="shared" si="0"/>
        <v>4</v>
      </c>
      <c r="M85">
        <f t="shared" si="0"/>
        <v>3</v>
      </c>
      <c r="N85">
        <f t="shared" si="0"/>
        <v>3</v>
      </c>
      <c r="O85">
        <f t="shared" si="0"/>
        <v>0</v>
      </c>
      <c r="P85">
        <f t="shared" si="0"/>
        <v>17</v>
      </c>
      <c r="Q85">
        <f t="shared" si="0"/>
        <v>9</v>
      </c>
      <c r="R85">
        <f t="shared" si="0"/>
        <v>0</v>
      </c>
      <c r="S85">
        <f t="shared" si="0"/>
        <v>2</v>
      </c>
      <c r="T85">
        <f t="shared" si="0"/>
        <v>13</v>
      </c>
      <c r="U85">
        <f t="shared" si="0"/>
        <v>11</v>
      </c>
      <c r="V85">
        <f t="shared" si="0"/>
        <v>2</v>
      </c>
      <c r="W85">
        <f t="shared" si="0"/>
        <v>9</v>
      </c>
      <c r="X85">
        <f t="shared" si="0"/>
        <v>0</v>
      </c>
      <c r="Y85">
        <f t="shared" si="0"/>
        <v>0</v>
      </c>
      <c r="Z85">
        <f t="shared" si="0"/>
        <v>6</v>
      </c>
      <c r="AA85">
        <f t="shared" si="0"/>
        <v>3</v>
      </c>
      <c r="AB85">
        <f t="shared" si="0"/>
        <v>0</v>
      </c>
      <c r="AC85">
        <f t="shared" si="0"/>
        <v>16</v>
      </c>
      <c r="AD85">
        <f t="shared" si="0"/>
        <v>2</v>
      </c>
      <c r="AE85">
        <f t="shared" si="0"/>
        <v>1</v>
      </c>
      <c r="AF85">
        <f t="shared" si="0"/>
        <v>1</v>
      </c>
      <c r="AG85">
        <f t="shared" si="0"/>
        <v>0</v>
      </c>
      <c r="AH85">
        <f t="shared" si="0"/>
        <v>6</v>
      </c>
      <c r="AI85">
        <f t="shared" si="0"/>
        <v>0</v>
      </c>
      <c r="AJ85">
        <f t="shared" si="0"/>
        <v>22</v>
      </c>
      <c r="AK85">
        <f t="shared" si="0"/>
        <v>0</v>
      </c>
      <c r="AL85">
        <f t="shared" si="0"/>
        <v>0</v>
      </c>
      <c r="AM85">
        <f t="shared" si="0"/>
        <v>1</v>
      </c>
      <c r="AN85">
        <f t="shared" si="0"/>
        <v>1</v>
      </c>
      <c r="AO85">
        <f t="shared" si="0"/>
        <v>2</v>
      </c>
      <c r="AP85">
        <f t="shared" si="0"/>
        <v>0</v>
      </c>
      <c r="AQ85">
        <f t="shared" si="0"/>
        <v>1</v>
      </c>
      <c r="AR85">
        <f t="shared" si="0"/>
        <v>3</v>
      </c>
      <c r="AS85">
        <f t="shared" si="0"/>
        <v>1</v>
      </c>
      <c r="AT85">
        <f t="shared" si="0"/>
        <v>4</v>
      </c>
      <c r="AU85">
        <f t="shared" si="0"/>
        <v>0</v>
      </c>
      <c r="AV85">
        <f t="shared" si="0"/>
        <v>1</v>
      </c>
      <c r="AW85">
        <f t="shared" si="0"/>
        <v>2</v>
      </c>
      <c r="AX85">
        <f t="shared" si="0"/>
        <v>3</v>
      </c>
      <c r="AY85">
        <f t="shared" si="0"/>
        <v>2</v>
      </c>
      <c r="AZ85">
        <f t="shared" si="0"/>
        <v>0</v>
      </c>
      <c r="BA85">
        <f t="shared" si="0"/>
        <v>2</v>
      </c>
      <c r="BB85">
        <f t="shared" si="0"/>
        <v>0</v>
      </c>
      <c r="BC85">
        <f t="shared" si="0"/>
        <v>7</v>
      </c>
      <c r="BD85">
        <f t="shared" si="0"/>
        <v>4</v>
      </c>
      <c r="BE85">
        <f t="shared" si="0"/>
        <v>6</v>
      </c>
      <c r="BF85">
        <f t="shared" si="0"/>
        <v>5</v>
      </c>
      <c r="BG85">
        <f t="shared" si="0"/>
        <v>0</v>
      </c>
      <c r="BH85">
        <f t="shared" si="0"/>
        <v>7</v>
      </c>
      <c r="BI85">
        <f t="shared" si="0"/>
        <v>3</v>
      </c>
      <c r="BJ85">
        <f t="shared" si="0"/>
        <v>1</v>
      </c>
      <c r="BK85">
        <f t="shared" si="0"/>
        <v>0</v>
      </c>
      <c r="BL85">
        <f t="shared" si="0"/>
        <v>5</v>
      </c>
      <c r="BM85">
        <f t="shared" si="0"/>
        <v>16</v>
      </c>
      <c r="BN85">
        <f t="shared" si="0"/>
        <v>10</v>
      </c>
      <c r="BO85">
        <f t="shared" si="0"/>
        <v>3</v>
      </c>
      <c r="BP85">
        <f t="shared" si="0"/>
        <v>3</v>
      </c>
      <c r="BQ85">
        <f t="shared" ref="BQ85:BW85" si="1">IFERROR(VLOOKUP($B85,$A$8:$BW$70,BQ88,FALSE),0)</f>
        <v>2</v>
      </c>
      <c r="BR85">
        <f t="shared" si="1"/>
        <v>1</v>
      </c>
      <c r="BS85">
        <f t="shared" si="1"/>
        <v>1</v>
      </c>
      <c r="BT85">
        <f t="shared" si="1"/>
        <v>4</v>
      </c>
      <c r="BU85">
        <f t="shared" si="1"/>
        <v>20</v>
      </c>
      <c r="BV85">
        <f t="shared" si="1"/>
        <v>2</v>
      </c>
      <c r="BW85">
        <f t="shared" si="1"/>
        <v>0</v>
      </c>
    </row>
    <row r="86" spans="1:75" x14ac:dyDescent="0.15">
      <c r="B86" s="52">
        <v>271403</v>
      </c>
      <c r="C86" t="s">
        <v>428</v>
      </c>
      <c r="D86">
        <f>IFERROR(VLOOKUP($B86,$A$8:$BW$70,D$88,FALSE),0)</f>
        <v>9</v>
      </c>
      <c r="E86">
        <f t="shared" ref="E86:BP86" si="2">IFERROR(VLOOKUP($B86,$A$8:$BW$70,E$88,FALSE),0)</f>
        <v>2.2353969999999999</v>
      </c>
      <c r="F86">
        <f t="shared" si="2"/>
        <v>27.197330000000001</v>
      </c>
      <c r="G86">
        <f t="shared" si="2"/>
        <v>1</v>
      </c>
      <c r="H86">
        <f t="shared" si="2"/>
        <v>1</v>
      </c>
      <c r="I86">
        <f t="shared" si="2"/>
        <v>1</v>
      </c>
      <c r="J86">
        <f t="shared" si="2"/>
        <v>0</v>
      </c>
      <c r="K86">
        <f t="shared" si="2"/>
        <v>1</v>
      </c>
      <c r="L86">
        <f t="shared" si="2"/>
        <v>1</v>
      </c>
      <c r="M86">
        <f t="shared" si="2"/>
        <v>3</v>
      </c>
      <c r="N86">
        <f t="shared" si="2"/>
        <v>1</v>
      </c>
      <c r="O86">
        <f t="shared" si="2"/>
        <v>0</v>
      </c>
      <c r="P86">
        <f t="shared" si="2"/>
        <v>9</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2</v>
      </c>
      <c r="AT86">
        <f t="shared" si="2"/>
        <v>0</v>
      </c>
      <c r="AU86">
        <f t="shared" si="2"/>
        <v>1</v>
      </c>
      <c r="AV86">
        <f t="shared" si="2"/>
        <v>2</v>
      </c>
      <c r="AW86">
        <f t="shared" si="2"/>
        <v>2</v>
      </c>
      <c r="AX86">
        <f t="shared" si="2"/>
        <v>0</v>
      </c>
      <c r="AY86">
        <f t="shared" si="2"/>
        <v>0</v>
      </c>
      <c r="AZ86">
        <f t="shared" si="2"/>
        <v>0</v>
      </c>
      <c r="BA86">
        <f t="shared" si="2"/>
        <v>0</v>
      </c>
      <c r="BB86">
        <f t="shared" si="2"/>
        <v>1</v>
      </c>
      <c r="BC86">
        <f t="shared" si="2"/>
        <v>0</v>
      </c>
      <c r="BD86">
        <f t="shared" si="2"/>
        <v>2</v>
      </c>
      <c r="BE86">
        <f t="shared" si="2"/>
        <v>2</v>
      </c>
      <c r="BF86">
        <f t="shared" si="2"/>
        <v>2</v>
      </c>
      <c r="BG86">
        <f t="shared" si="2"/>
        <v>0</v>
      </c>
      <c r="BH86">
        <f t="shared" si="2"/>
        <v>0</v>
      </c>
      <c r="BI86">
        <f t="shared" si="2"/>
        <v>1</v>
      </c>
      <c r="BJ86">
        <f t="shared" si="2"/>
        <v>2</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96</v>
      </c>
      <c r="G87">
        <f t="shared" ref="G87:BR87" si="4">SUM(G8:G83)</f>
        <v>5</v>
      </c>
      <c r="H87">
        <f t="shared" si="4"/>
        <v>10</v>
      </c>
      <c r="I87">
        <f t="shared" si="4"/>
        <v>8</v>
      </c>
      <c r="J87">
        <f t="shared" si="4"/>
        <v>23</v>
      </c>
      <c r="K87">
        <f t="shared" si="4"/>
        <v>12</v>
      </c>
      <c r="L87">
        <f t="shared" si="4"/>
        <v>14</v>
      </c>
      <c r="M87">
        <f t="shared" si="4"/>
        <v>14</v>
      </c>
      <c r="N87">
        <f t="shared" si="4"/>
        <v>10</v>
      </c>
      <c r="O87">
        <f t="shared" si="4"/>
        <v>0</v>
      </c>
      <c r="P87">
        <f t="shared" si="4"/>
        <v>69</v>
      </c>
      <c r="Q87">
        <f t="shared" si="4"/>
        <v>27</v>
      </c>
      <c r="R87">
        <f t="shared" si="4"/>
        <v>0</v>
      </c>
      <c r="S87">
        <f t="shared" si="4"/>
        <v>2</v>
      </c>
      <c r="T87">
        <f t="shared" si="4"/>
        <v>15</v>
      </c>
      <c r="U87">
        <f t="shared" si="4"/>
        <v>13</v>
      </c>
      <c r="V87">
        <f t="shared" si="4"/>
        <v>2</v>
      </c>
      <c r="W87">
        <f t="shared" si="4"/>
        <v>11</v>
      </c>
      <c r="X87">
        <f t="shared" si="4"/>
        <v>0</v>
      </c>
      <c r="Y87">
        <f t="shared" si="4"/>
        <v>0</v>
      </c>
      <c r="Z87">
        <f t="shared" si="4"/>
        <v>8</v>
      </c>
      <c r="AA87">
        <f t="shared" si="4"/>
        <v>3</v>
      </c>
      <c r="AB87">
        <f t="shared" si="4"/>
        <v>0</v>
      </c>
      <c r="AC87">
        <f t="shared" si="4"/>
        <v>18</v>
      </c>
      <c r="AD87">
        <f t="shared" si="4"/>
        <v>2</v>
      </c>
      <c r="AE87">
        <f t="shared" si="4"/>
        <v>1</v>
      </c>
      <c r="AF87">
        <f t="shared" si="4"/>
        <v>2</v>
      </c>
      <c r="AG87">
        <f t="shared" si="4"/>
        <v>0</v>
      </c>
      <c r="AH87">
        <f t="shared" si="4"/>
        <v>7</v>
      </c>
      <c r="AI87">
        <f t="shared" si="4"/>
        <v>0</v>
      </c>
      <c r="AJ87">
        <f t="shared" si="4"/>
        <v>24</v>
      </c>
      <c r="AK87">
        <f t="shared" si="4"/>
        <v>0</v>
      </c>
      <c r="AL87">
        <f t="shared" si="4"/>
        <v>0</v>
      </c>
      <c r="AM87">
        <f t="shared" si="4"/>
        <v>1</v>
      </c>
      <c r="AN87">
        <f t="shared" si="4"/>
        <v>1</v>
      </c>
      <c r="AO87">
        <f t="shared" si="4"/>
        <v>4</v>
      </c>
      <c r="AP87">
        <f t="shared" si="4"/>
        <v>0</v>
      </c>
      <c r="AQ87">
        <f t="shared" si="4"/>
        <v>5</v>
      </c>
      <c r="AR87">
        <f t="shared" si="4"/>
        <v>7</v>
      </c>
      <c r="AS87">
        <f t="shared" si="4"/>
        <v>6</v>
      </c>
      <c r="AT87">
        <f t="shared" si="4"/>
        <v>10</v>
      </c>
      <c r="AU87">
        <f t="shared" si="4"/>
        <v>4</v>
      </c>
      <c r="AV87">
        <f t="shared" si="4"/>
        <v>9</v>
      </c>
      <c r="AW87">
        <f t="shared" si="4"/>
        <v>9</v>
      </c>
      <c r="AX87">
        <f t="shared" si="4"/>
        <v>8</v>
      </c>
      <c r="AY87">
        <f t="shared" si="4"/>
        <v>6</v>
      </c>
      <c r="AZ87">
        <f t="shared" si="4"/>
        <v>2</v>
      </c>
      <c r="BA87">
        <f t="shared" si="4"/>
        <v>6</v>
      </c>
      <c r="BB87">
        <f t="shared" si="4"/>
        <v>3</v>
      </c>
      <c r="BC87">
        <f t="shared" si="4"/>
        <v>21</v>
      </c>
      <c r="BD87">
        <f t="shared" si="4"/>
        <v>14</v>
      </c>
      <c r="BE87">
        <f t="shared" si="4"/>
        <v>17</v>
      </c>
      <c r="BF87">
        <f t="shared" si="4"/>
        <v>17</v>
      </c>
      <c r="BG87">
        <f t="shared" si="4"/>
        <v>5</v>
      </c>
      <c r="BH87">
        <f t="shared" si="4"/>
        <v>17</v>
      </c>
      <c r="BI87">
        <f t="shared" si="4"/>
        <v>18</v>
      </c>
      <c r="BJ87">
        <f t="shared" si="4"/>
        <v>8</v>
      </c>
      <c r="BK87">
        <f t="shared" si="4"/>
        <v>0</v>
      </c>
      <c r="BL87">
        <f t="shared" si="4"/>
        <v>8</v>
      </c>
      <c r="BM87">
        <f t="shared" si="4"/>
        <v>19</v>
      </c>
      <c r="BN87">
        <f t="shared" si="4"/>
        <v>14</v>
      </c>
      <c r="BO87">
        <f t="shared" si="4"/>
        <v>3</v>
      </c>
      <c r="BP87">
        <f t="shared" si="4"/>
        <v>3</v>
      </c>
      <c r="BQ87">
        <f t="shared" si="4"/>
        <v>2</v>
      </c>
      <c r="BR87">
        <f t="shared" si="4"/>
        <v>1</v>
      </c>
      <c r="BS87">
        <f t="shared" ref="BS87:BW87" si="5">SUM(BS8:BS83)</f>
        <v>1</v>
      </c>
      <c r="BT87">
        <f t="shared" si="5"/>
        <v>5</v>
      </c>
      <c r="BU87">
        <f t="shared" si="5"/>
        <v>23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61</v>
      </c>
      <c r="E90">
        <v>1.4281809999999999</v>
      </c>
      <c r="F90">
        <v>17.37621</v>
      </c>
      <c r="G90">
        <v>3</v>
      </c>
      <c r="H90">
        <v>6</v>
      </c>
      <c r="I90">
        <v>5</v>
      </c>
      <c r="J90">
        <v>17</v>
      </c>
      <c r="K90">
        <v>7</v>
      </c>
      <c r="L90">
        <v>9</v>
      </c>
      <c r="M90">
        <v>8</v>
      </c>
      <c r="N90">
        <v>6</v>
      </c>
      <c r="O90">
        <v>0</v>
      </c>
      <c r="P90">
        <v>43</v>
      </c>
      <c r="Q90">
        <v>18</v>
      </c>
      <c r="R90">
        <v>0</v>
      </c>
      <c r="S90">
        <v>3</v>
      </c>
      <c r="T90">
        <v>27</v>
      </c>
      <c r="U90">
        <v>31</v>
      </c>
      <c r="V90">
        <v>4</v>
      </c>
      <c r="W90">
        <v>27</v>
      </c>
      <c r="X90">
        <v>0</v>
      </c>
      <c r="Y90">
        <v>0</v>
      </c>
      <c r="Z90">
        <v>20</v>
      </c>
      <c r="AA90">
        <v>7</v>
      </c>
      <c r="AB90">
        <v>0</v>
      </c>
      <c r="AC90">
        <v>32</v>
      </c>
      <c r="AD90">
        <v>6</v>
      </c>
      <c r="AE90">
        <v>1</v>
      </c>
      <c r="AF90">
        <v>3</v>
      </c>
      <c r="AG90">
        <v>0</v>
      </c>
      <c r="AH90">
        <v>19</v>
      </c>
      <c r="AI90">
        <v>0</v>
      </c>
      <c r="AJ90">
        <v>42</v>
      </c>
      <c r="AK90">
        <v>1</v>
      </c>
      <c r="AL90">
        <v>0</v>
      </c>
      <c r="AM90">
        <v>5</v>
      </c>
      <c r="AN90">
        <v>4</v>
      </c>
      <c r="AO90">
        <v>9</v>
      </c>
      <c r="AP90">
        <v>0</v>
      </c>
      <c r="AQ90">
        <v>3</v>
      </c>
      <c r="AR90">
        <v>4</v>
      </c>
      <c r="AS90">
        <v>3</v>
      </c>
      <c r="AT90">
        <v>6</v>
      </c>
      <c r="AU90">
        <v>3</v>
      </c>
      <c r="AV90">
        <v>6</v>
      </c>
      <c r="AW90">
        <v>5</v>
      </c>
      <c r="AX90">
        <v>5</v>
      </c>
      <c r="AY90">
        <v>4</v>
      </c>
      <c r="AZ90">
        <v>2</v>
      </c>
      <c r="BA90">
        <v>4</v>
      </c>
      <c r="BB90">
        <v>2</v>
      </c>
      <c r="BC90">
        <v>14</v>
      </c>
      <c r="BD90">
        <v>8</v>
      </c>
      <c r="BE90">
        <v>9</v>
      </c>
      <c r="BF90">
        <v>10</v>
      </c>
      <c r="BG90">
        <v>5</v>
      </c>
      <c r="BH90">
        <v>10</v>
      </c>
      <c r="BI90">
        <v>14</v>
      </c>
      <c r="BJ90">
        <v>5</v>
      </c>
      <c r="BK90">
        <v>0</v>
      </c>
      <c r="BL90">
        <v>17</v>
      </c>
      <c r="BM90">
        <v>46</v>
      </c>
      <c r="BN90">
        <v>23</v>
      </c>
      <c r="BO90">
        <v>9</v>
      </c>
      <c r="BP90">
        <v>4</v>
      </c>
      <c r="BQ90">
        <v>2</v>
      </c>
      <c r="BR90">
        <v>1</v>
      </c>
      <c r="BS90">
        <v>1</v>
      </c>
      <c r="BT90">
        <v>17</v>
      </c>
      <c r="BU90">
        <v>37</v>
      </c>
      <c r="BV90">
        <v>7</v>
      </c>
    </row>
    <row r="91" spans="1:75" x14ac:dyDescent="0.15">
      <c r="B91" t="s">
        <v>504</v>
      </c>
    </row>
    <row r="92" spans="1:75" x14ac:dyDescent="0.15">
      <c r="D92">
        <f>D87-D85-D86</f>
        <v>61</v>
      </c>
    </row>
    <row r="100" spans="1:6" s="147" customFormat="1" x14ac:dyDescent="0.15"/>
    <row r="101" spans="1:6" x14ac:dyDescent="0.15">
      <c r="A101" s="52">
        <v>271004</v>
      </c>
      <c r="B101" s="52" t="s">
        <v>172</v>
      </c>
      <c r="C101" s="52" t="s">
        <v>494</v>
      </c>
      <c r="D101" s="52">
        <v>17</v>
      </c>
      <c r="E101" s="52">
        <v>1.2943210000000001</v>
      </c>
      <c r="F101" s="52">
        <v>15.74757</v>
      </c>
    </row>
    <row r="102" spans="1:6" x14ac:dyDescent="0.15">
      <c r="A102" s="52">
        <v>271021</v>
      </c>
      <c r="B102" s="52" t="s">
        <v>494</v>
      </c>
      <c r="C102" s="52" t="s">
        <v>389</v>
      </c>
      <c r="D102" s="52">
        <v>1</v>
      </c>
      <c r="E102" s="52">
        <v>1.9895350000000001</v>
      </c>
      <c r="F102" s="52">
        <v>24.206009999999999</v>
      </c>
    </row>
    <row r="103" spans="1:6" x14ac:dyDescent="0.15">
      <c r="A103" s="52">
        <v>271047</v>
      </c>
      <c r="B103" s="52" t="s">
        <v>494</v>
      </c>
      <c r="C103" s="52" t="s">
        <v>174</v>
      </c>
      <c r="D103" s="52">
        <v>1</v>
      </c>
      <c r="E103" s="52">
        <v>3.020327</v>
      </c>
      <c r="F103" s="52">
        <v>36.747309999999999</v>
      </c>
    </row>
    <row r="104" spans="1:6" x14ac:dyDescent="0.15">
      <c r="A104" s="52">
        <v>271063</v>
      </c>
      <c r="B104" s="52" t="s">
        <v>494</v>
      </c>
      <c r="C104" s="52" t="s">
        <v>377</v>
      </c>
      <c r="D104" s="52">
        <v>1</v>
      </c>
      <c r="E104" s="52">
        <v>2.1884229999999998</v>
      </c>
      <c r="F104" s="52">
        <v>26.625810000000001</v>
      </c>
    </row>
    <row r="105" spans="1:6" x14ac:dyDescent="0.15">
      <c r="A105" s="52">
        <v>271071</v>
      </c>
      <c r="B105" s="52" t="s">
        <v>494</v>
      </c>
      <c r="C105" s="52" t="s">
        <v>378</v>
      </c>
      <c r="D105" s="52">
        <v>1</v>
      </c>
      <c r="E105" s="52">
        <v>2.4951349999999999</v>
      </c>
      <c r="F105" s="52">
        <v>30.357469999999999</v>
      </c>
    </row>
    <row r="106" spans="1:6" x14ac:dyDescent="0.15">
      <c r="A106" s="52">
        <v>271136</v>
      </c>
      <c r="B106" s="52" t="s">
        <v>494</v>
      </c>
      <c r="C106" s="52" t="s">
        <v>177</v>
      </c>
      <c r="D106" s="52">
        <v>1</v>
      </c>
      <c r="E106" s="52">
        <v>2.0750329999999999</v>
      </c>
      <c r="F106" s="52">
        <v>25.24624</v>
      </c>
    </row>
    <row r="107" spans="1:6" x14ac:dyDescent="0.15">
      <c r="A107" s="52">
        <v>271144</v>
      </c>
      <c r="B107" s="52" t="s">
        <v>494</v>
      </c>
      <c r="C107" s="52" t="s">
        <v>379</v>
      </c>
      <c r="D107" s="52">
        <v>2</v>
      </c>
      <c r="E107" s="52">
        <v>2.3560460000000001</v>
      </c>
      <c r="F107" s="52">
        <v>28.665220000000001</v>
      </c>
    </row>
    <row r="108" spans="1:6" x14ac:dyDescent="0.15">
      <c r="A108" s="52">
        <v>271161</v>
      </c>
      <c r="B108" s="52" t="s">
        <v>494</v>
      </c>
      <c r="C108" s="52" t="s">
        <v>178</v>
      </c>
      <c r="D108" s="52">
        <v>1</v>
      </c>
      <c r="E108" s="52">
        <v>1.6190659999999999</v>
      </c>
      <c r="F108" s="52">
        <v>19.698640000000001</v>
      </c>
    </row>
    <row r="109" spans="1:6" x14ac:dyDescent="0.15">
      <c r="A109" s="52">
        <v>271179</v>
      </c>
      <c r="B109" s="52" t="s">
        <v>494</v>
      </c>
      <c r="C109" s="52" t="s">
        <v>179</v>
      </c>
      <c r="D109" s="52">
        <v>1</v>
      </c>
      <c r="E109" s="52">
        <v>2.2965279999999999</v>
      </c>
      <c r="F109" s="52">
        <v>27.941089999999999</v>
      </c>
    </row>
    <row r="110" spans="1:6" x14ac:dyDescent="0.15">
      <c r="A110" s="52">
        <v>271187</v>
      </c>
      <c r="B110" s="52" t="s">
        <v>494</v>
      </c>
      <c r="C110" s="52" t="s">
        <v>180</v>
      </c>
      <c r="D110" s="52">
        <v>1</v>
      </c>
      <c r="E110" s="52">
        <v>1.2347509999999999</v>
      </c>
      <c r="F110" s="52">
        <v>15.0228</v>
      </c>
    </row>
    <row r="111" spans="1:6" x14ac:dyDescent="0.15">
      <c r="A111" s="52">
        <v>271195</v>
      </c>
      <c r="B111" s="52" t="s">
        <v>494</v>
      </c>
      <c r="C111" s="52" t="s">
        <v>380</v>
      </c>
      <c r="D111" s="52">
        <v>1</v>
      </c>
      <c r="E111" s="52">
        <v>1.977692</v>
      </c>
      <c r="F111" s="52">
        <v>24.061910000000001</v>
      </c>
    </row>
    <row r="112" spans="1:6" x14ac:dyDescent="0.15">
      <c r="A112" s="52">
        <v>271209</v>
      </c>
      <c r="B112" s="52" t="s">
        <v>494</v>
      </c>
      <c r="C112" s="52" t="s">
        <v>181</v>
      </c>
      <c r="D112" s="52">
        <v>2</v>
      </c>
      <c r="E112" s="52">
        <v>2.7731560000000002</v>
      </c>
      <c r="F112" s="52">
        <v>33.74006</v>
      </c>
    </row>
    <row r="113" spans="1:6" x14ac:dyDescent="0.15">
      <c r="A113" s="52">
        <v>271225</v>
      </c>
      <c r="B113" s="52" t="s">
        <v>494</v>
      </c>
      <c r="C113" s="52" t="s">
        <v>182</v>
      </c>
      <c r="D113" s="52">
        <v>2</v>
      </c>
      <c r="E113" s="52">
        <v>3.1886230000000002</v>
      </c>
      <c r="F113" s="52">
        <v>38.794910000000002</v>
      </c>
    </row>
    <row r="114" spans="1:6" x14ac:dyDescent="0.15">
      <c r="A114" s="52">
        <v>271233</v>
      </c>
      <c r="B114" s="52" t="s">
        <v>494</v>
      </c>
      <c r="C114" s="52" t="s">
        <v>183</v>
      </c>
      <c r="D114" s="52">
        <v>1</v>
      </c>
      <c r="E114" s="52">
        <v>1.144531</v>
      </c>
      <c r="F114" s="52">
        <v>13.925129999999999</v>
      </c>
    </row>
    <row r="115" spans="1:6" x14ac:dyDescent="0.15">
      <c r="A115" s="52">
        <v>271268</v>
      </c>
      <c r="B115" s="52" t="s">
        <v>494</v>
      </c>
      <c r="C115" s="52" t="s">
        <v>185</v>
      </c>
      <c r="D115" s="52">
        <v>1</v>
      </c>
      <c r="E115" s="52">
        <v>1.0560890000000001</v>
      </c>
      <c r="F115" s="52">
        <v>12.849080000000001</v>
      </c>
    </row>
    <row r="116" spans="1:6" x14ac:dyDescent="0.15">
      <c r="A116" s="52">
        <v>271403</v>
      </c>
      <c r="B116" s="52" t="s">
        <v>188</v>
      </c>
      <c r="C116" s="52" t="s">
        <v>494</v>
      </c>
      <c r="D116" s="52">
        <v>2</v>
      </c>
      <c r="E116" s="52">
        <v>0.49481069999999999</v>
      </c>
      <c r="F116" s="52">
        <v>6.0201960000000003</v>
      </c>
    </row>
    <row r="117" spans="1:6" x14ac:dyDescent="0.15">
      <c r="A117" s="52">
        <v>271420</v>
      </c>
      <c r="B117" s="52" t="s">
        <v>494</v>
      </c>
      <c r="C117" s="52" t="s">
        <v>190</v>
      </c>
      <c r="D117" s="52">
        <v>1</v>
      </c>
      <c r="E117" s="52">
        <v>1.6501920000000001</v>
      </c>
      <c r="F117" s="52">
        <v>20.07734</v>
      </c>
    </row>
    <row r="118" spans="1:6" x14ac:dyDescent="0.15">
      <c r="A118" s="52">
        <v>271462</v>
      </c>
      <c r="B118" s="52" t="s">
        <v>494</v>
      </c>
      <c r="C118" s="52" t="s">
        <v>193</v>
      </c>
      <c r="D118" s="52">
        <v>1</v>
      </c>
      <c r="E118" s="52">
        <v>1.3209690000000001</v>
      </c>
      <c r="F118" s="52">
        <v>16.07179</v>
      </c>
    </row>
    <row r="119" spans="1:6" x14ac:dyDescent="0.15">
      <c r="A119" s="52">
        <v>272027</v>
      </c>
      <c r="B119" s="52" t="s">
        <v>273</v>
      </c>
      <c r="C119" s="52" t="s">
        <v>494</v>
      </c>
      <c r="D119" s="52">
        <v>1</v>
      </c>
      <c r="E119" s="52">
        <v>1.057094</v>
      </c>
      <c r="F119" s="52">
        <v>12.86131</v>
      </c>
    </row>
    <row r="120" spans="1:6" x14ac:dyDescent="0.15">
      <c r="A120" s="52">
        <v>272035</v>
      </c>
      <c r="B120" s="52" t="s">
        <v>194</v>
      </c>
      <c r="C120" s="52" t="s">
        <v>494</v>
      </c>
      <c r="D120" s="52">
        <v>7</v>
      </c>
      <c r="E120" s="52">
        <v>3.6191979999999999</v>
      </c>
      <c r="F120" s="52">
        <v>44.033580000000001</v>
      </c>
    </row>
    <row r="121" spans="1:6" x14ac:dyDescent="0.15">
      <c r="A121" s="52">
        <v>272051</v>
      </c>
      <c r="B121" s="52" t="s">
        <v>196</v>
      </c>
      <c r="C121" s="52" t="s">
        <v>494</v>
      </c>
      <c r="D121" s="52">
        <v>3</v>
      </c>
      <c r="E121" s="52">
        <v>1.6872130000000001</v>
      </c>
      <c r="F121" s="52">
        <v>20.527760000000001</v>
      </c>
    </row>
    <row r="122" spans="1:6" x14ac:dyDescent="0.15">
      <c r="A122" s="52">
        <v>272060</v>
      </c>
      <c r="B122" s="52" t="s">
        <v>282</v>
      </c>
      <c r="C122" s="52" t="s">
        <v>494</v>
      </c>
      <c r="D122" s="52">
        <v>1</v>
      </c>
      <c r="E122" s="52">
        <v>2.768856</v>
      </c>
      <c r="F122" s="52">
        <v>33.687739999999998</v>
      </c>
    </row>
    <row r="123" spans="1:6" x14ac:dyDescent="0.15">
      <c r="A123" s="52">
        <v>272078</v>
      </c>
      <c r="B123" s="52" t="s">
        <v>197</v>
      </c>
      <c r="C123" s="52" t="s">
        <v>494</v>
      </c>
      <c r="D123" s="52">
        <v>3</v>
      </c>
      <c r="E123" s="52">
        <v>1.772589</v>
      </c>
      <c r="F123" s="52">
        <v>21.566500000000001</v>
      </c>
    </row>
    <row r="124" spans="1:6" x14ac:dyDescent="0.15">
      <c r="A124" s="52">
        <v>272086</v>
      </c>
      <c r="B124" s="52" t="s">
        <v>198</v>
      </c>
      <c r="C124" s="52" t="s">
        <v>494</v>
      </c>
      <c r="D124" s="52">
        <v>1</v>
      </c>
      <c r="E124" s="52">
        <v>2.357545</v>
      </c>
      <c r="F124" s="52">
        <v>28.68347</v>
      </c>
    </row>
    <row r="125" spans="1:6" x14ac:dyDescent="0.15">
      <c r="A125" s="52">
        <v>272094</v>
      </c>
      <c r="B125" s="52" t="s">
        <v>199</v>
      </c>
      <c r="C125" s="52" t="s">
        <v>494</v>
      </c>
      <c r="D125" s="52">
        <v>1</v>
      </c>
      <c r="E125" s="52">
        <v>1.4263710000000001</v>
      </c>
      <c r="F125" s="52">
        <v>17.354179999999999</v>
      </c>
    </row>
    <row r="126" spans="1:6" x14ac:dyDescent="0.15">
      <c r="A126" s="52">
        <v>272116</v>
      </c>
      <c r="B126" s="52" t="s">
        <v>201</v>
      </c>
      <c r="C126" s="52" t="s">
        <v>494</v>
      </c>
      <c r="D126" s="52">
        <v>1</v>
      </c>
      <c r="E126" s="52">
        <v>0.73185009999999995</v>
      </c>
      <c r="F126" s="52">
        <v>8.9041759999999996</v>
      </c>
    </row>
    <row r="127" spans="1:6" x14ac:dyDescent="0.15">
      <c r="A127" s="52">
        <v>272159</v>
      </c>
      <c r="B127" s="52" t="s">
        <v>204</v>
      </c>
      <c r="C127" s="52" t="s">
        <v>494</v>
      </c>
      <c r="D127" s="52">
        <v>2</v>
      </c>
      <c r="E127" s="52">
        <v>1.749628</v>
      </c>
      <c r="F127" s="52">
        <v>21.287140000000001</v>
      </c>
    </row>
    <row r="128" spans="1:6" x14ac:dyDescent="0.15">
      <c r="A128" s="52">
        <v>272191</v>
      </c>
      <c r="B128" s="52" t="s">
        <v>298</v>
      </c>
      <c r="C128" s="52" t="s">
        <v>494</v>
      </c>
      <c r="D128" s="52">
        <v>2</v>
      </c>
      <c r="E128" s="52">
        <v>2.2159439999999999</v>
      </c>
      <c r="F128" s="52">
        <v>26.960650000000001</v>
      </c>
    </row>
    <row r="129" spans="1:6" x14ac:dyDescent="0.15">
      <c r="A129" s="52">
        <v>272221</v>
      </c>
      <c r="B129" s="52" t="s">
        <v>209</v>
      </c>
      <c r="C129" s="52" t="s">
        <v>494</v>
      </c>
      <c r="D129" s="52">
        <v>1</v>
      </c>
      <c r="E129" s="52">
        <v>1.862579</v>
      </c>
      <c r="F129" s="52">
        <v>22.661380000000001</v>
      </c>
    </row>
    <row r="130" spans="1:6" x14ac:dyDescent="0.15">
      <c r="A130" s="52">
        <v>272230</v>
      </c>
      <c r="B130" s="52" t="s">
        <v>171</v>
      </c>
      <c r="C130" s="52" t="s">
        <v>494</v>
      </c>
      <c r="D130" s="52">
        <v>3</v>
      </c>
      <c r="E130" s="52">
        <v>4.9198069999999996</v>
      </c>
      <c r="F130" s="52">
        <v>59.85765</v>
      </c>
    </row>
    <row r="131" spans="1:6" x14ac:dyDescent="0.15">
      <c r="A131" s="52">
        <v>272272</v>
      </c>
      <c r="B131" s="52" t="s">
        <v>213</v>
      </c>
      <c r="C131" s="52" t="s">
        <v>494</v>
      </c>
      <c r="D131" s="52">
        <v>2</v>
      </c>
      <c r="E131" s="52">
        <v>0.83446679999999995</v>
      </c>
      <c r="F131" s="52">
        <v>10.15268</v>
      </c>
    </row>
    <row r="132" spans="1:6" x14ac:dyDescent="0.15">
      <c r="A132" s="52">
        <v>272299</v>
      </c>
      <c r="B132" s="52" t="s">
        <v>215</v>
      </c>
      <c r="C132" s="52" t="s">
        <v>494</v>
      </c>
      <c r="D132" s="52">
        <v>1</v>
      </c>
      <c r="E132" s="52">
        <v>3.6621990000000002</v>
      </c>
      <c r="F132" s="52">
        <v>44.556750000000001</v>
      </c>
    </row>
    <row r="133" spans="1:6" x14ac:dyDescent="0.15">
      <c r="A133" s="52">
        <v>273660</v>
      </c>
      <c r="B133" s="52" t="s">
        <v>325</v>
      </c>
      <c r="C133" s="52" t="s">
        <v>494</v>
      </c>
      <c r="D133" s="52">
        <v>1</v>
      </c>
      <c r="E133" s="52">
        <v>13.168290000000001</v>
      </c>
      <c r="F133" s="52">
        <v>160.21420000000001</v>
      </c>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17</v>
      </c>
      <c r="E178">
        <v>1.2943210000000001</v>
      </c>
      <c r="F178">
        <v>15.74757</v>
      </c>
    </row>
    <row r="179" spans="1:6" x14ac:dyDescent="0.15">
      <c r="B179">
        <v>271403</v>
      </c>
      <c r="C179" t="s">
        <v>271</v>
      </c>
      <c r="D179">
        <v>2</v>
      </c>
      <c r="E179">
        <v>0.49481069999999999</v>
      </c>
      <c r="F179">
        <v>6.0201960000000003</v>
      </c>
    </row>
    <row r="180" spans="1:6" x14ac:dyDescent="0.15">
      <c r="B180" s="52"/>
      <c r="C180" t="s">
        <v>429</v>
      </c>
      <c r="D180">
        <v>68</v>
      </c>
    </row>
    <row r="181" spans="1:6" x14ac:dyDescent="0.15">
      <c r="A181">
        <v>1</v>
      </c>
      <c r="B181" s="52">
        <v>2</v>
      </c>
      <c r="C181">
        <v>3</v>
      </c>
      <c r="D181">
        <v>4</v>
      </c>
      <c r="E181">
        <v>5</v>
      </c>
      <c r="F181">
        <v>6</v>
      </c>
    </row>
    <row r="183" spans="1:6" x14ac:dyDescent="0.15">
      <c r="A183">
        <v>270000</v>
      </c>
      <c r="B183" t="s">
        <v>333</v>
      </c>
      <c r="C183" t="s">
        <v>440</v>
      </c>
      <c r="D183">
        <v>49</v>
      </c>
      <c r="E183">
        <v>1.1453009999999999</v>
      </c>
      <c r="F183">
        <v>13.93449</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76" workbookViewId="0">
      <selection activeCell="C95" sqref="C95"/>
    </sheetView>
  </sheetViews>
  <sheetFormatPr defaultRowHeight="13.5" x14ac:dyDescent="0.15"/>
  <sheetData>
    <row r="1" spans="1:74" x14ac:dyDescent="0.15">
      <c r="A1" s="145" t="s">
        <v>491</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10</v>
      </c>
      <c r="E8" s="52">
        <v>0.71594360000000001</v>
      </c>
      <c r="F8" s="52">
        <v>8.7106480000000008</v>
      </c>
      <c r="G8" s="52">
        <v>0</v>
      </c>
      <c r="H8" s="52">
        <v>1</v>
      </c>
      <c r="I8" s="52">
        <v>0</v>
      </c>
      <c r="J8" s="52">
        <v>3</v>
      </c>
      <c r="K8" s="52">
        <v>1</v>
      </c>
      <c r="L8" s="52">
        <v>1</v>
      </c>
      <c r="M8" s="52">
        <v>1</v>
      </c>
      <c r="N8" s="52">
        <v>3</v>
      </c>
      <c r="O8" s="52">
        <v>0</v>
      </c>
      <c r="P8" s="52">
        <v>8</v>
      </c>
      <c r="Q8" s="52">
        <v>2</v>
      </c>
      <c r="R8" s="52">
        <v>0</v>
      </c>
      <c r="S8" s="52">
        <v>0</v>
      </c>
      <c r="T8" s="52">
        <v>1</v>
      </c>
      <c r="U8" s="52">
        <v>9</v>
      </c>
      <c r="V8" s="52">
        <v>0</v>
      </c>
      <c r="W8" s="52">
        <v>9</v>
      </c>
      <c r="X8" s="52">
        <v>1</v>
      </c>
      <c r="Y8" s="52">
        <v>0</v>
      </c>
      <c r="Z8" s="52">
        <v>5</v>
      </c>
      <c r="AA8" s="52">
        <v>3</v>
      </c>
      <c r="AB8" s="52">
        <v>0</v>
      </c>
      <c r="AC8" s="52">
        <v>5</v>
      </c>
      <c r="AD8" s="52">
        <v>4</v>
      </c>
      <c r="AE8" s="52">
        <v>0</v>
      </c>
      <c r="AF8" s="52">
        <v>0</v>
      </c>
      <c r="AG8" s="52">
        <v>0</v>
      </c>
      <c r="AH8" s="52">
        <v>1</v>
      </c>
      <c r="AI8" s="52">
        <v>0</v>
      </c>
      <c r="AJ8" s="52">
        <v>5</v>
      </c>
      <c r="AK8" s="52">
        <v>0</v>
      </c>
      <c r="AL8" s="52">
        <v>0</v>
      </c>
      <c r="AM8" s="52">
        <v>4</v>
      </c>
      <c r="AN8" s="52">
        <v>0</v>
      </c>
      <c r="AO8" s="52">
        <v>1</v>
      </c>
      <c r="AP8" s="52">
        <v>0</v>
      </c>
      <c r="AQ8" s="52">
        <v>0</v>
      </c>
      <c r="AR8" s="52">
        <v>1</v>
      </c>
      <c r="AS8" s="52">
        <v>0</v>
      </c>
      <c r="AT8" s="52">
        <v>1</v>
      </c>
      <c r="AU8" s="52">
        <v>1</v>
      </c>
      <c r="AV8" s="52">
        <v>2</v>
      </c>
      <c r="AW8" s="52">
        <v>2</v>
      </c>
      <c r="AX8" s="52">
        <v>2</v>
      </c>
      <c r="AY8" s="52">
        <v>1</v>
      </c>
      <c r="AZ8" s="52">
        <v>0</v>
      </c>
      <c r="BA8" s="52">
        <v>0</v>
      </c>
      <c r="BB8" s="52">
        <v>0</v>
      </c>
      <c r="BC8" s="52">
        <v>0</v>
      </c>
      <c r="BD8" s="52">
        <v>1</v>
      </c>
      <c r="BE8" s="52">
        <v>3</v>
      </c>
      <c r="BF8" s="52">
        <v>3</v>
      </c>
      <c r="BG8" s="52">
        <v>1</v>
      </c>
      <c r="BH8" s="52">
        <v>1</v>
      </c>
      <c r="BI8" s="52">
        <v>1</v>
      </c>
      <c r="BJ8" s="52">
        <v>0</v>
      </c>
      <c r="BK8" s="52">
        <v>0</v>
      </c>
      <c r="BL8" s="52">
        <v>3</v>
      </c>
      <c r="BM8" s="52">
        <v>9</v>
      </c>
      <c r="BN8" s="52">
        <v>0</v>
      </c>
      <c r="BO8" s="52">
        <v>0</v>
      </c>
      <c r="BP8" s="52">
        <v>0</v>
      </c>
      <c r="BQ8" s="52">
        <v>0</v>
      </c>
      <c r="BR8" s="52">
        <v>0</v>
      </c>
      <c r="BS8" s="52">
        <v>0</v>
      </c>
      <c r="BT8" s="52">
        <v>3</v>
      </c>
      <c r="BU8" s="52">
        <v>7</v>
      </c>
      <c r="BV8" s="52">
        <v>0</v>
      </c>
    </row>
    <row r="9" spans="1:74" s="52" customFormat="1" x14ac:dyDescent="0.15">
      <c r="A9" s="52">
        <v>271152</v>
      </c>
      <c r="B9" s="52" t="s">
        <v>494</v>
      </c>
      <c r="C9" s="52" t="s">
        <v>388</v>
      </c>
      <c r="D9" s="52">
        <v>1</v>
      </c>
      <c r="E9" s="52">
        <v>2.3010190000000001</v>
      </c>
      <c r="F9" s="52">
        <v>27.995740000000001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271187</v>
      </c>
      <c r="B10" s="52" t="s">
        <v>494</v>
      </c>
      <c r="C10" s="52" t="s">
        <v>180</v>
      </c>
      <c r="D10" s="52">
        <v>1</v>
      </c>
      <c r="E10" s="52">
        <v>1.1275230000000001</v>
      </c>
      <c r="F10" s="52">
        <v>13.71819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271209</v>
      </c>
      <c r="B11" s="52" t="s">
        <v>494</v>
      </c>
      <c r="C11" s="52" t="s">
        <v>181</v>
      </c>
      <c r="D11" s="52">
        <v>1</v>
      </c>
      <c r="E11" s="52">
        <v>1.232013</v>
      </c>
      <c r="F11" s="52">
        <v>14.98949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271217</v>
      </c>
      <c r="B12" s="52" t="s">
        <v>494</v>
      </c>
      <c r="C12" s="52" t="s">
        <v>390</v>
      </c>
      <c r="D12" s="52">
        <v>1</v>
      </c>
      <c r="E12" s="52">
        <v>1.462715</v>
      </c>
      <c r="F12" s="52">
        <v>17.79637</v>
      </c>
      <c r="G12" s="52">
        <v>0</v>
      </c>
      <c r="H12" s="52">
        <v>0</v>
      </c>
      <c r="I12" s="52">
        <v>0</v>
      </c>
      <c r="J12" s="52">
        <v>0</v>
      </c>
      <c r="K12" s="52">
        <v>0</v>
      </c>
      <c r="L12" s="52">
        <v>0</v>
      </c>
      <c r="M12" s="52">
        <v>0</v>
      </c>
      <c r="N12" s="52">
        <v>1</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271225</v>
      </c>
      <c r="B13" s="52" t="s">
        <v>494</v>
      </c>
      <c r="C13" s="52" t="s">
        <v>182</v>
      </c>
      <c r="D13" s="52">
        <v>1</v>
      </c>
      <c r="E13" s="52">
        <v>2.2321930000000001</v>
      </c>
      <c r="F13" s="52">
        <v>27.158339999999999</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494</v>
      </c>
      <c r="C14" s="52" t="s">
        <v>183</v>
      </c>
      <c r="D14" s="52">
        <v>1</v>
      </c>
      <c r="E14" s="52">
        <v>1.1181179999999999</v>
      </c>
      <c r="F14" s="52">
        <v>13.603770000000001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271250</v>
      </c>
      <c r="B15" s="52" t="s">
        <v>494</v>
      </c>
      <c r="C15" s="52" t="s">
        <v>184</v>
      </c>
      <c r="D15" s="52">
        <v>3</v>
      </c>
      <c r="E15" s="52">
        <v>4.7414339999999999</v>
      </c>
      <c r="F15" s="52">
        <v>57.687440000000002</v>
      </c>
      <c r="G15" s="52">
        <v>0</v>
      </c>
      <c r="H15" s="52">
        <v>0</v>
      </c>
      <c r="I15" s="52">
        <v>0</v>
      </c>
      <c r="J15" s="52">
        <v>0</v>
      </c>
      <c r="K15" s="52">
        <v>1</v>
      </c>
      <c r="L15" s="52">
        <v>0</v>
      </c>
      <c r="M15" s="52">
        <v>1</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1</v>
      </c>
      <c r="AU15" s="52">
        <v>0</v>
      </c>
      <c r="AV15" s="52">
        <v>0</v>
      </c>
      <c r="AW15" s="52">
        <v>1</v>
      </c>
      <c r="AX15" s="52">
        <v>0</v>
      </c>
      <c r="AY15" s="52">
        <v>0</v>
      </c>
      <c r="AZ15" s="52">
        <v>0</v>
      </c>
      <c r="BA15" s="52">
        <v>0</v>
      </c>
      <c r="BB15" s="52">
        <v>0</v>
      </c>
      <c r="BC15" s="52">
        <v>0</v>
      </c>
      <c r="BD15" s="52">
        <v>0</v>
      </c>
      <c r="BE15" s="52">
        <v>1</v>
      </c>
      <c r="BF15" s="52">
        <v>1</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271268</v>
      </c>
      <c r="B16" s="52" t="s">
        <v>494</v>
      </c>
      <c r="C16" s="52" t="s">
        <v>185</v>
      </c>
      <c r="D16" s="52">
        <v>1</v>
      </c>
      <c r="E16" s="52">
        <v>0.97324549999999999</v>
      </c>
      <c r="F16" s="52">
        <v>11.841150000000001</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494</v>
      </c>
      <c r="D17" s="52">
        <v>2</v>
      </c>
      <c r="E17" s="52">
        <v>0.45960109999999998</v>
      </c>
      <c r="F17" s="52">
        <v>5.5918130000000001</v>
      </c>
      <c r="G17" s="52">
        <v>0</v>
      </c>
      <c r="H17" s="52">
        <v>0</v>
      </c>
      <c r="I17" s="52">
        <v>0</v>
      </c>
      <c r="J17" s="52">
        <v>1</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271420</v>
      </c>
      <c r="B18" s="52" t="s">
        <v>494</v>
      </c>
      <c r="C18" s="52" t="s">
        <v>190</v>
      </c>
      <c r="D18" s="52">
        <v>1</v>
      </c>
      <c r="E18" s="52">
        <v>1.575423</v>
      </c>
      <c r="F18" s="52">
        <v>19.167649999999998</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271454</v>
      </c>
      <c r="B19" s="52" t="s">
        <v>494</v>
      </c>
      <c r="C19" s="52" t="s">
        <v>382</v>
      </c>
      <c r="D19" s="52">
        <v>1</v>
      </c>
      <c r="E19" s="52">
        <v>1.304802</v>
      </c>
      <c r="F19" s="52">
        <v>15.87509</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272027</v>
      </c>
      <c r="B20" s="52" t="s">
        <v>273</v>
      </c>
      <c r="C20" s="52" t="s">
        <v>494</v>
      </c>
      <c r="D20" s="52">
        <v>1</v>
      </c>
      <c r="E20" s="52">
        <v>0.98487230000000003</v>
      </c>
      <c r="F20" s="52">
        <v>11.982609999999999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494</v>
      </c>
      <c r="D21" s="52">
        <v>3</v>
      </c>
      <c r="E21" s="52">
        <v>1.4071560000000001</v>
      </c>
      <c r="F21" s="52">
        <v>17.1204</v>
      </c>
      <c r="G21" s="52">
        <v>0</v>
      </c>
      <c r="H21" s="52">
        <v>0</v>
      </c>
      <c r="I21" s="52">
        <v>1</v>
      </c>
      <c r="J21" s="52">
        <v>1</v>
      </c>
      <c r="K21" s="52">
        <v>0</v>
      </c>
      <c r="L21" s="52">
        <v>0</v>
      </c>
      <c r="M21" s="52">
        <v>1</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1</v>
      </c>
      <c r="AX21" s="52">
        <v>0</v>
      </c>
      <c r="AY21" s="52">
        <v>0</v>
      </c>
      <c r="AZ21" s="52">
        <v>0</v>
      </c>
      <c r="BA21" s="52">
        <v>0</v>
      </c>
      <c r="BB21" s="52">
        <v>0</v>
      </c>
      <c r="BC21" s="52">
        <v>1</v>
      </c>
      <c r="BD21" s="52">
        <v>1</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272051</v>
      </c>
      <c r="B22" s="52" t="s">
        <v>196</v>
      </c>
      <c r="C22" s="52" t="s">
        <v>494</v>
      </c>
      <c r="D22" s="52">
        <v>1</v>
      </c>
      <c r="E22" s="52">
        <v>0.51699629999999996</v>
      </c>
      <c r="F22" s="52">
        <v>6.2901210000000001</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272060</v>
      </c>
      <c r="B23" s="52" t="s">
        <v>282</v>
      </c>
      <c r="C23" s="52" t="s">
        <v>494</v>
      </c>
      <c r="D23" s="52">
        <v>1</v>
      </c>
      <c r="E23" s="52">
        <v>2.5611470000000001</v>
      </c>
      <c r="F23" s="52">
        <v>31.160630000000001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272086</v>
      </c>
      <c r="B24" s="52" t="s">
        <v>198</v>
      </c>
      <c r="C24" s="52" t="s">
        <v>494</v>
      </c>
      <c r="D24" s="52">
        <v>1</v>
      </c>
      <c r="E24" s="52">
        <v>2.2244470000000001</v>
      </c>
      <c r="F24" s="52">
        <v>27.0641</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272094</v>
      </c>
      <c r="B25" s="52" t="s">
        <v>199</v>
      </c>
      <c r="C25" s="52" t="s">
        <v>494</v>
      </c>
      <c r="D25" s="52">
        <v>2</v>
      </c>
      <c r="E25" s="52">
        <v>2.7144780000000002</v>
      </c>
      <c r="F25" s="52">
        <v>33.026150000000001</v>
      </c>
      <c r="G25" s="52">
        <v>0</v>
      </c>
      <c r="H25" s="52">
        <v>0</v>
      </c>
      <c r="I25" s="52">
        <v>0</v>
      </c>
      <c r="J25" s="52">
        <v>1</v>
      </c>
      <c r="K25" s="52">
        <v>0</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2</v>
      </c>
      <c r="AY25" s="52">
        <v>0</v>
      </c>
      <c r="AZ25" s="52">
        <v>0</v>
      </c>
      <c r="BA25" s="52">
        <v>0</v>
      </c>
      <c r="BB25" s="52">
        <v>0</v>
      </c>
      <c r="BC25" s="52">
        <v>0</v>
      </c>
      <c r="BD25" s="52">
        <v>0</v>
      </c>
      <c r="BE25" s="52">
        <v>0</v>
      </c>
      <c r="BF25" s="52">
        <v>0</v>
      </c>
      <c r="BG25" s="52">
        <v>1</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272116</v>
      </c>
      <c r="B26" s="52" t="s">
        <v>201</v>
      </c>
      <c r="C26" s="52" t="s">
        <v>494</v>
      </c>
      <c r="D26" s="52">
        <v>1</v>
      </c>
      <c r="E26" s="52">
        <v>0.68843019999999999</v>
      </c>
      <c r="F26" s="52">
        <v>8.3759010000000007</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494</v>
      </c>
      <c r="D27" s="52">
        <v>1</v>
      </c>
      <c r="E27" s="52">
        <v>0.71925890000000003</v>
      </c>
      <c r="F27" s="52">
        <v>8.7509829999999997</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272132</v>
      </c>
      <c r="B28" s="52" t="s">
        <v>203</v>
      </c>
      <c r="C28" s="52" t="s">
        <v>494</v>
      </c>
      <c r="D28" s="52">
        <v>1</v>
      </c>
      <c r="E28" s="52">
        <v>1.913546</v>
      </c>
      <c r="F28" s="52">
        <v>23.281479999999998</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272141</v>
      </c>
      <c r="B29" s="52" t="s">
        <v>292</v>
      </c>
      <c r="C29" s="52" t="s">
        <v>494</v>
      </c>
      <c r="D29" s="52">
        <v>1</v>
      </c>
      <c r="E29" s="52">
        <v>1.69912</v>
      </c>
      <c r="F29" s="52">
        <v>20.672619999999998</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272167</v>
      </c>
      <c r="B30" s="52" t="s">
        <v>205</v>
      </c>
      <c r="C30" s="52" t="s">
        <v>494</v>
      </c>
      <c r="D30" s="52">
        <v>1</v>
      </c>
      <c r="E30" s="52">
        <v>1.7907029999999999</v>
      </c>
      <c r="F30" s="52">
        <v>21.78688</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494</v>
      </c>
      <c r="D31" s="52">
        <v>2</v>
      </c>
      <c r="E31" s="52">
        <v>2.0855269999999999</v>
      </c>
      <c r="F31" s="52">
        <v>25.373919999999998</v>
      </c>
      <c r="G31" s="52">
        <v>0</v>
      </c>
      <c r="H31" s="52">
        <v>0</v>
      </c>
      <c r="I31" s="52">
        <v>2</v>
      </c>
      <c r="J31" s="52">
        <v>0</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1</v>
      </c>
      <c r="AX31" s="52">
        <v>0</v>
      </c>
      <c r="AY31" s="52">
        <v>0</v>
      </c>
      <c r="AZ31" s="52">
        <v>0</v>
      </c>
      <c r="BA31" s="52">
        <v>0</v>
      </c>
      <c r="BB31" s="52">
        <v>0</v>
      </c>
      <c r="BC31" s="52">
        <v>0</v>
      </c>
      <c r="BD31" s="52">
        <v>1</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272205</v>
      </c>
      <c r="B32" t="s">
        <v>208</v>
      </c>
      <c r="C32" t="s">
        <v>494</v>
      </c>
      <c r="D32">
        <v>1</v>
      </c>
      <c r="E32">
        <v>1.38439</v>
      </c>
      <c r="F32">
        <v>16.843409999999999</v>
      </c>
      <c r="G32">
        <v>0</v>
      </c>
      <c r="H32">
        <v>0</v>
      </c>
      <c r="I32">
        <v>0</v>
      </c>
      <c r="J32">
        <v>0</v>
      </c>
      <c r="K32">
        <v>0</v>
      </c>
      <c r="L32">
        <v>0</v>
      </c>
      <c r="M32">
        <v>1</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1</v>
      </c>
      <c r="BA32">
        <v>0</v>
      </c>
      <c r="BB32">
        <v>0</v>
      </c>
      <c r="BC32">
        <v>0</v>
      </c>
      <c r="BD32">
        <v>0</v>
      </c>
      <c r="BE32">
        <v>0</v>
      </c>
      <c r="BF32">
        <v>1</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272221</v>
      </c>
      <c r="B33" t="s">
        <v>209</v>
      </c>
      <c r="C33" t="s">
        <v>494</v>
      </c>
      <c r="D33">
        <v>1</v>
      </c>
      <c r="E33">
        <v>1.70503</v>
      </c>
      <c r="F33">
        <v>20.744530000000001</v>
      </c>
      <c r="G33">
        <v>0</v>
      </c>
      <c r="H33">
        <v>0</v>
      </c>
      <c r="I33">
        <v>1</v>
      </c>
      <c r="J33">
        <v>0</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1</v>
      </c>
      <c r="AY33">
        <v>0</v>
      </c>
      <c r="AZ33">
        <v>0</v>
      </c>
      <c r="BA33">
        <v>0</v>
      </c>
      <c r="BB33">
        <v>0</v>
      </c>
      <c r="BC33">
        <v>0</v>
      </c>
      <c r="BD33">
        <v>0</v>
      </c>
      <c r="BE33">
        <v>1</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272230</v>
      </c>
      <c r="B34" t="s">
        <v>171</v>
      </c>
      <c r="C34" t="s">
        <v>494</v>
      </c>
      <c r="D34">
        <v>2</v>
      </c>
      <c r="E34">
        <v>3.2110970000000001</v>
      </c>
      <c r="F34">
        <v>39.068350000000002</v>
      </c>
      <c r="G34">
        <v>0</v>
      </c>
      <c r="H34">
        <v>1</v>
      </c>
      <c r="I34">
        <v>0</v>
      </c>
      <c r="J34">
        <v>1</v>
      </c>
      <c r="K34">
        <v>0</v>
      </c>
      <c r="L34">
        <v>0</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1</v>
      </c>
      <c r="BB34">
        <v>0</v>
      </c>
      <c r="BC34">
        <v>1</v>
      </c>
      <c r="BD34">
        <v>1</v>
      </c>
      <c r="BE34">
        <v>0</v>
      </c>
      <c r="BF34">
        <v>0</v>
      </c>
      <c r="BG34">
        <v>0</v>
      </c>
      <c r="BH34">
        <v>0</v>
      </c>
      <c r="BI34">
        <v>0</v>
      </c>
      <c r="BJ34">
        <v>1</v>
      </c>
      <c r="BK34">
        <v>0</v>
      </c>
      <c r="BL34" t="s">
        <v>170</v>
      </c>
      <c r="BM34" t="s">
        <v>170</v>
      </c>
      <c r="BN34" t="s">
        <v>170</v>
      </c>
      <c r="BO34" t="s">
        <v>170</v>
      </c>
      <c r="BP34" t="s">
        <v>170</v>
      </c>
      <c r="BQ34" t="s">
        <v>170</v>
      </c>
      <c r="BR34" t="s">
        <v>170</v>
      </c>
      <c r="BS34" t="s">
        <v>170</v>
      </c>
      <c r="BT34" t="s">
        <v>170</v>
      </c>
      <c r="BU34" t="s">
        <v>170</v>
      </c>
      <c r="BV34" t="s">
        <v>170</v>
      </c>
    </row>
    <row r="35" spans="1:74" x14ac:dyDescent="0.15">
      <c r="A35">
        <v>272256</v>
      </c>
      <c r="B35" t="s">
        <v>211</v>
      </c>
      <c r="C35" t="s">
        <v>494</v>
      </c>
      <c r="D35">
        <v>1</v>
      </c>
      <c r="E35">
        <v>3.3102719999999999</v>
      </c>
      <c r="F35">
        <v>40.274970000000003</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1</v>
      </c>
      <c r="BA35">
        <v>0</v>
      </c>
      <c r="BB35">
        <v>0</v>
      </c>
      <c r="BC35">
        <v>0</v>
      </c>
      <c r="BD35">
        <v>0</v>
      </c>
      <c r="BE35">
        <v>0</v>
      </c>
      <c r="BF35">
        <v>0</v>
      </c>
      <c r="BG35">
        <v>0</v>
      </c>
      <c r="BH35">
        <v>0</v>
      </c>
      <c r="BI35">
        <v>0</v>
      </c>
      <c r="BJ35">
        <v>1</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494</v>
      </c>
      <c r="D36">
        <v>3</v>
      </c>
      <c r="E36">
        <v>1.1924539999999999</v>
      </c>
      <c r="F36">
        <v>14.508190000000001</v>
      </c>
      <c r="G36">
        <v>0</v>
      </c>
      <c r="H36">
        <v>0</v>
      </c>
      <c r="I36">
        <v>0</v>
      </c>
      <c r="J36">
        <v>0</v>
      </c>
      <c r="K36">
        <v>0</v>
      </c>
      <c r="L36">
        <v>0</v>
      </c>
      <c r="M36">
        <v>2</v>
      </c>
      <c r="N36">
        <v>1</v>
      </c>
      <c r="O36">
        <v>0</v>
      </c>
      <c r="P36">
        <v>2</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1</v>
      </c>
      <c r="AR36">
        <v>0</v>
      </c>
      <c r="AS36">
        <v>0</v>
      </c>
      <c r="AT36">
        <v>0</v>
      </c>
      <c r="AU36">
        <v>0</v>
      </c>
      <c r="AV36">
        <v>0</v>
      </c>
      <c r="AW36">
        <v>0</v>
      </c>
      <c r="AX36">
        <v>0</v>
      </c>
      <c r="AY36">
        <v>1</v>
      </c>
      <c r="AZ36">
        <v>0</v>
      </c>
      <c r="BA36">
        <v>0</v>
      </c>
      <c r="BB36">
        <v>0</v>
      </c>
      <c r="BC36">
        <v>1</v>
      </c>
      <c r="BD36">
        <v>0</v>
      </c>
      <c r="BE36">
        <v>1</v>
      </c>
      <c r="BF36">
        <v>0</v>
      </c>
      <c r="BG36">
        <v>0</v>
      </c>
      <c r="BH36">
        <v>1</v>
      </c>
      <c r="BI36">
        <v>0</v>
      </c>
      <c r="BJ36">
        <v>1</v>
      </c>
      <c r="BK36">
        <v>0</v>
      </c>
      <c r="BL36" t="s">
        <v>170</v>
      </c>
      <c r="BM36" t="s">
        <v>170</v>
      </c>
      <c r="BN36" t="s">
        <v>170</v>
      </c>
      <c r="BO36" t="s">
        <v>170</v>
      </c>
      <c r="BP36" t="s">
        <v>170</v>
      </c>
      <c r="BQ36" t="s">
        <v>170</v>
      </c>
      <c r="BR36" t="s">
        <v>170</v>
      </c>
      <c r="BS36" t="s">
        <v>170</v>
      </c>
      <c r="BT36" t="s">
        <v>170</v>
      </c>
      <c r="BU36" t="s">
        <v>170</v>
      </c>
      <c r="BV36" t="s">
        <v>170</v>
      </c>
    </row>
    <row r="37" spans="1:74" x14ac:dyDescent="0.15">
      <c r="A37">
        <v>272299</v>
      </c>
      <c r="B37" t="s">
        <v>215</v>
      </c>
      <c r="C37" t="s">
        <v>494</v>
      </c>
      <c r="D37">
        <v>1</v>
      </c>
      <c r="E37">
        <v>3.5098799999999999</v>
      </c>
      <c r="F37">
        <v>42.703539999999997</v>
      </c>
      <c r="G37">
        <v>0</v>
      </c>
      <c r="H37">
        <v>0</v>
      </c>
      <c r="I37">
        <v>0</v>
      </c>
      <c r="J37">
        <v>1</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1</v>
      </c>
      <c r="BA37">
        <v>0</v>
      </c>
      <c r="BB37">
        <v>0</v>
      </c>
      <c r="BC37">
        <v>0</v>
      </c>
      <c r="BD37">
        <v>0</v>
      </c>
      <c r="BE37">
        <v>0</v>
      </c>
      <c r="BF37">
        <v>0</v>
      </c>
      <c r="BG37">
        <v>1</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272311</v>
      </c>
      <c r="B38" t="s">
        <v>217</v>
      </c>
      <c r="C38" t="s">
        <v>494</v>
      </c>
      <c r="D38">
        <v>1</v>
      </c>
      <c r="E38">
        <v>3.24823</v>
      </c>
      <c r="F38">
        <v>39.520130000000002</v>
      </c>
      <c r="G38">
        <v>0</v>
      </c>
      <c r="H38">
        <v>0</v>
      </c>
      <c r="I38">
        <v>0</v>
      </c>
      <c r="J38">
        <v>0</v>
      </c>
      <c r="K38">
        <v>0</v>
      </c>
      <c r="L38">
        <v>0</v>
      </c>
      <c r="M38">
        <v>1</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0</v>
      </c>
      <c r="BC38">
        <v>1</v>
      </c>
      <c r="BD38">
        <v>0</v>
      </c>
      <c r="BE38">
        <v>1</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273414</v>
      </c>
      <c r="B39" t="s">
        <v>320</v>
      </c>
      <c r="C39" t="s">
        <v>494</v>
      </c>
      <c r="D39">
        <v>1</v>
      </c>
      <c r="E39">
        <v>11.241009999999999</v>
      </c>
      <c r="F39">
        <v>136.76560000000001</v>
      </c>
      <c r="G39">
        <v>0</v>
      </c>
      <c r="H39">
        <v>0</v>
      </c>
      <c r="I39">
        <v>0</v>
      </c>
      <c r="J39">
        <v>0</v>
      </c>
      <c r="K39">
        <v>1</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0</v>
      </c>
      <c r="AX39">
        <v>0</v>
      </c>
      <c r="AY39">
        <v>0</v>
      </c>
      <c r="AZ39">
        <v>0</v>
      </c>
      <c r="BA39">
        <v>0</v>
      </c>
      <c r="BB39">
        <v>0</v>
      </c>
      <c r="BC39">
        <v>0</v>
      </c>
      <c r="BD39">
        <v>0</v>
      </c>
      <c r="BE39">
        <v>1</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273619</v>
      </c>
      <c r="B40" t="s">
        <v>219</v>
      </c>
      <c r="C40" t="s">
        <v>494</v>
      </c>
      <c r="D40">
        <v>1</v>
      </c>
      <c r="E40">
        <v>4.4462229999999998</v>
      </c>
      <c r="F40">
        <v>54.095709999999997</v>
      </c>
      <c r="G40">
        <v>0</v>
      </c>
      <c r="H40">
        <v>0</v>
      </c>
      <c r="I40">
        <v>0</v>
      </c>
      <c r="J40">
        <v>0</v>
      </c>
      <c r="K40">
        <v>0</v>
      </c>
      <c r="L40">
        <v>0</v>
      </c>
      <c r="M40">
        <v>0</v>
      </c>
      <c r="N40">
        <v>1</v>
      </c>
      <c r="O40">
        <v>0</v>
      </c>
      <c r="P40">
        <v>0</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1</v>
      </c>
      <c r="AR40">
        <v>0</v>
      </c>
      <c r="AS40">
        <v>0</v>
      </c>
      <c r="AT40">
        <v>0</v>
      </c>
      <c r="AU40">
        <v>0</v>
      </c>
      <c r="AV40">
        <v>0</v>
      </c>
      <c r="AW40">
        <v>0</v>
      </c>
      <c r="AX40">
        <v>0</v>
      </c>
      <c r="AY40">
        <v>0</v>
      </c>
      <c r="AZ40">
        <v>0</v>
      </c>
      <c r="BA40">
        <v>0</v>
      </c>
      <c r="BB40">
        <v>0</v>
      </c>
      <c r="BC40">
        <v>0</v>
      </c>
      <c r="BD40">
        <v>0</v>
      </c>
      <c r="BE40">
        <v>0</v>
      </c>
      <c r="BF40">
        <v>0</v>
      </c>
      <c r="BG40">
        <v>0</v>
      </c>
      <c r="BH40">
        <v>0</v>
      </c>
      <c r="BI40">
        <v>1</v>
      </c>
      <c r="BJ40">
        <v>0</v>
      </c>
      <c r="BK40">
        <v>0</v>
      </c>
      <c r="BL40" t="s">
        <v>170</v>
      </c>
      <c r="BM40" t="s">
        <v>170</v>
      </c>
      <c r="BN40" t="s">
        <v>170</v>
      </c>
      <c r="BO40" t="s">
        <v>170</v>
      </c>
      <c r="BP40" t="s">
        <v>170</v>
      </c>
      <c r="BQ40" t="s">
        <v>170</v>
      </c>
      <c r="BR40" t="s">
        <v>170</v>
      </c>
      <c r="BS40" t="s">
        <v>170</v>
      </c>
      <c r="BT40" t="s">
        <v>170</v>
      </c>
      <c r="BU40" t="s">
        <v>170</v>
      </c>
      <c r="BV40" t="s">
        <v>170</v>
      </c>
    </row>
    <row r="85" spans="1:75" x14ac:dyDescent="0.15">
      <c r="B85" s="52">
        <v>271004</v>
      </c>
      <c r="C85" t="s">
        <v>427</v>
      </c>
      <c r="D85">
        <f>IFERROR(VLOOKUP($B85,$A$8:$BW$70,D$88,FALSE),0)</f>
        <v>10</v>
      </c>
      <c r="E85">
        <f t="shared" ref="E85:BP85" si="0">IFERROR(VLOOKUP($B85,$A$8:$BW$70,E88,FALSE),0)</f>
        <v>0.71594360000000001</v>
      </c>
      <c r="F85">
        <f t="shared" si="0"/>
        <v>8.7106480000000008</v>
      </c>
      <c r="G85">
        <f t="shared" si="0"/>
        <v>0</v>
      </c>
      <c r="H85">
        <f t="shared" si="0"/>
        <v>1</v>
      </c>
      <c r="I85">
        <f t="shared" si="0"/>
        <v>0</v>
      </c>
      <c r="J85">
        <f t="shared" si="0"/>
        <v>3</v>
      </c>
      <c r="K85">
        <f t="shared" si="0"/>
        <v>1</v>
      </c>
      <c r="L85">
        <f t="shared" si="0"/>
        <v>1</v>
      </c>
      <c r="M85">
        <f t="shared" si="0"/>
        <v>1</v>
      </c>
      <c r="N85">
        <f t="shared" si="0"/>
        <v>3</v>
      </c>
      <c r="O85">
        <f t="shared" si="0"/>
        <v>0</v>
      </c>
      <c r="P85">
        <f t="shared" si="0"/>
        <v>8</v>
      </c>
      <c r="Q85">
        <f t="shared" si="0"/>
        <v>2</v>
      </c>
      <c r="R85">
        <f t="shared" si="0"/>
        <v>0</v>
      </c>
      <c r="S85">
        <f t="shared" si="0"/>
        <v>0</v>
      </c>
      <c r="T85">
        <f t="shared" si="0"/>
        <v>1</v>
      </c>
      <c r="U85">
        <f t="shared" si="0"/>
        <v>9</v>
      </c>
      <c r="V85">
        <f t="shared" si="0"/>
        <v>0</v>
      </c>
      <c r="W85">
        <f t="shared" si="0"/>
        <v>9</v>
      </c>
      <c r="X85">
        <f t="shared" si="0"/>
        <v>1</v>
      </c>
      <c r="Y85">
        <f t="shared" si="0"/>
        <v>0</v>
      </c>
      <c r="Z85">
        <f t="shared" si="0"/>
        <v>5</v>
      </c>
      <c r="AA85">
        <f t="shared" si="0"/>
        <v>3</v>
      </c>
      <c r="AB85">
        <f t="shared" si="0"/>
        <v>0</v>
      </c>
      <c r="AC85">
        <f t="shared" si="0"/>
        <v>5</v>
      </c>
      <c r="AD85">
        <f t="shared" si="0"/>
        <v>4</v>
      </c>
      <c r="AE85">
        <f t="shared" si="0"/>
        <v>0</v>
      </c>
      <c r="AF85">
        <f t="shared" si="0"/>
        <v>0</v>
      </c>
      <c r="AG85">
        <f t="shared" si="0"/>
        <v>0</v>
      </c>
      <c r="AH85">
        <f t="shared" si="0"/>
        <v>1</v>
      </c>
      <c r="AI85">
        <f t="shared" si="0"/>
        <v>0</v>
      </c>
      <c r="AJ85">
        <f t="shared" si="0"/>
        <v>5</v>
      </c>
      <c r="AK85">
        <f t="shared" si="0"/>
        <v>0</v>
      </c>
      <c r="AL85">
        <f t="shared" si="0"/>
        <v>0</v>
      </c>
      <c r="AM85">
        <f t="shared" si="0"/>
        <v>4</v>
      </c>
      <c r="AN85">
        <f t="shared" si="0"/>
        <v>0</v>
      </c>
      <c r="AO85">
        <f t="shared" si="0"/>
        <v>1</v>
      </c>
      <c r="AP85">
        <f t="shared" si="0"/>
        <v>0</v>
      </c>
      <c r="AQ85">
        <f t="shared" si="0"/>
        <v>0</v>
      </c>
      <c r="AR85">
        <f t="shared" si="0"/>
        <v>1</v>
      </c>
      <c r="AS85">
        <f t="shared" si="0"/>
        <v>0</v>
      </c>
      <c r="AT85">
        <f t="shared" si="0"/>
        <v>1</v>
      </c>
      <c r="AU85">
        <f t="shared" si="0"/>
        <v>1</v>
      </c>
      <c r="AV85">
        <f t="shared" si="0"/>
        <v>2</v>
      </c>
      <c r="AW85">
        <f t="shared" si="0"/>
        <v>2</v>
      </c>
      <c r="AX85">
        <f t="shared" si="0"/>
        <v>2</v>
      </c>
      <c r="AY85">
        <f t="shared" si="0"/>
        <v>1</v>
      </c>
      <c r="AZ85">
        <f t="shared" si="0"/>
        <v>0</v>
      </c>
      <c r="BA85">
        <f t="shared" si="0"/>
        <v>0</v>
      </c>
      <c r="BB85">
        <f t="shared" si="0"/>
        <v>0</v>
      </c>
      <c r="BC85">
        <f t="shared" si="0"/>
        <v>0</v>
      </c>
      <c r="BD85">
        <f t="shared" si="0"/>
        <v>1</v>
      </c>
      <c r="BE85">
        <f t="shared" si="0"/>
        <v>3</v>
      </c>
      <c r="BF85">
        <f t="shared" si="0"/>
        <v>3</v>
      </c>
      <c r="BG85">
        <f t="shared" si="0"/>
        <v>1</v>
      </c>
      <c r="BH85">
        <f t="shared" si="0"/>
        <v>1</v>
      </c>
      <c r="BI85">
        <f t="shared" si="0"/>
        <v>1</v>
      </c>
      <c r="BJ85">
        <f t="shared" si="0"/>
        <v>0</v>
      </c>
      <c r="BK85">
        <f t="shared" si="0"/>
        <v>0</v>
      </c>
      <c r="BL85">
        <f t="shared" si="0"/>
        <v>3</v>
      </c>
      <c r="BM85">
        <f t="shared" si="0"/>
        <v>9</v>
      </c>
      <c r="BN85">
        <f t="shared" si="0"/>
        <v>0</v>
      </c>
      <c r="BO85">
        <f t="shared" si="0"/>
        <v>0</v>
      </c>
      <c r="BP85">
        <f t="shared" si="0"/>
        <v>0</v>
      </c>
      <c r="BQ85">
        <f t="shared" ref="BQ85:BW85" si="1">IFERROR(VLOOKUP($B85,$A$8:$BW$70,BQ88,FALSE),0)</f>
        <v>0</v>
      </c>
      <c r="BR85">
        <f t="shared" si="1"/>
        <v>0</v>
      </c>
      <c r="BS85">
        <f t="shared" si="1"/>
        <v>0</v>
      </c>
      <c r="BT85">
        <f t="shared" si="1"/>
        <v>3</v>
      </c>
      <c r="BU85">
        <f t="shared" si="1"/>
        <v>7</v>
      </c>
      <c r="BV85">
        <f t="shared" si="1"/>
        <v>0</v>
      </c>
      <c r="BW85">
        <f t="shared" si="1"/>
        <v>0</v>
      </c>
    </row>
    <row r="86" spans="1:75" x14ac:dyDescent="0.15">
      <c r="B86" s="52">
        <v>271403</v>
      </c>
      <c r="C86" t="s">
        <v>428</v>
      </c>
      <c r="D86">
        <f>IFERROR(VLOOKUP($B86,$A$8:$BW$70,D$88,FALSE),0)</f>
        <v>2</v>
      </c>
      <c r="E86">
        <f t="shared" ref="E86:BP86" si="2">IFERROR(VLOOKUP($B86,$A$8:$BW$70,E$88,FALSE),0)</f>
        <v>0.45960109999999998</v>
      </c>
      <c r="F86">
        <f t="shared" si="2"/>
        <v>5.5918130000000001</v>
      </c>
      <c r="G86">
        <f t="shared" si="2"/>
        <v>0</v>
      </c>
      <c r="H86">
        <f t="shared" si="2"/>
        <v>0</v>
      </c>
      <c r="I86">
        <f t="shared" si="2"/>
        <v>0</v>
      </c>
      <c r="J86">
        <f t="shared" si="2"/>
        <v>1</v>
      </c>
      <c r="K86">
        <f t="shared" si="2"/>
        <v>1</v>
      </c>
      <c r="L86">
        <f t="shared" si="2"/>
        <v>0</v>
      </c>
      <c r="M86">
        <f t="shared" si="2"/>
        <v>0</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1</v>
      </c>
      <c r="BD86">
        <f t="shared" si="2"/>
        <v>0</v>
      </c>
      <c r="BE86">
        <f t="shared" si="2"/>
        <v>0</v>
      </c>
      <c r="BF86">
        <f t="shared" si="2"/>
        <v>0</v>
      </c>
      <c r="BG86">
        <f t="shared" si="2"/>
        <v>1</v>
      </c>
      <c r="BH86">
        <f t="shared" si="2"/>
        <v>1</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52</v>
      </c>
      <c r="G87">
        <f t="shared" ref="G87:BR87" si="4">SUM(G8:G83)</f>
        <v>0</v>
      </c>
      <c r="H87">
        <f t="shared" si="4"/>
        <v>3</v>
      </c>
      <c r="I87">
        <f t="shared" si="4"/>
        <v>7</v>
      </c>
      <c r="J87">
        <f t="shared" si="4"/>
        <v>14</v>
      </c>
      <c r="K87">
        <f t="shared" si="4"/>
        <v>7</v>
      </c>
      <c r="L87">
        <f t="shared" si="4"/>
        <v>2</v>
      </c>
      <c r="M87">
        <f t="shared" si="4"/>
        <v>11</v>
      </c>
      <c r="N87">
        <f t="shared" si="4"/>
        <v>8</v>
      </c>
      <c r="O87">
        <f t="shared" si="4"/>
        <v>0</v>
      </c>
      <c r="P87">
        <f t="shared" si="4"/>
        <v>39</v>
      </c>
      <c r="Q87">
        <f t="shared" si="4"/>
        <v>13</v>
      </c>
      <c r="R87">
        <f t="shared" si="4"/>
        <v>0</v>
      </c>
      <c r="S87">
        <f t="shared" si="4"/>
        <v>0</v>
      </c>
      <c r="T87">
        <f t="shared" si="4"/>
        <v>1</v>
      </c>
      <c r="U87">
        <f t="shared" si="4"/>
        <v>9</v>
      </c>
      <c r="V87">
        <f t="shared" si="4"/>
        <v>0</v>
      </c>
      <c r="W87">
        <f t="shared" si="4"/>
        <v>9</v>
      </c>
      <c r="X87">
        <f t="shared" si="4"/>
        <v>1</v>
      </c>
      <c r="Y87">
        <f t="shared" si="4"/>
        <v>0</v>
      </c>
      <c r="Z87">
        <f t="shared" si="4"/>
        <v>5</v>
      </c>
      <c r="AA87">
        <f t="shared" si="4"/>
        <v>3</v>
      </c>
      <c r="AB87">
        <f t="shared" si="4"/>
        <v>0</v>
      </c>
      <c r="AC87">
        <f t="shared" si="4"/>
        <v>5</v>
      </c>
      <c r="AD87">
        <f t="shared" si="4"/>
        <v>4</v>
      </c>
      <c r="AE87">
        <f t="shared" si="4"/>
        <v>0</v>
      </c>
      <c r="AF87">
        <f t="shared" si="4"/>
        <v>0</v>
      </c>
      <c r="AG87">
        <f t="shared" si="4"/>
        <v>0</v>
      </c>
      <c r="AH87">
        <f t="shared" si="4"/>
        <v>1</v>
      </c>
      <c r="AI87">
        <f t="shared" si="4"/>
        <v>0</v>
      </c>
      <c r="AJ87">
        <f t="shared" si="4"/>
        <v>5</v>
      </c>
      <c r="AK87">
        <f t="shared" si="4"/>
        <v>0</v>
      </c>
      <c r="AL87">
        <f t="shared" si="4"/>
        <v>0</v>
      </c>
      <c r="AM87">
        <f t="shared" si="4"/>
        <v>4</v>
      </c>
      <c r="AN87">
        <f t="shared" si="4"/>
        <v>0</v>
      </c>
      <c r="AO87">
        <f t="shared" si="4"/>
        <v>1</v>
      </c>
      <c r="AP87">
        <f t="shared" si="4"/>
        <v>0</v>
      </c>
      <c r="AQ87">
        <f t="shared" si="4"/>
        <v>5</v>
      </c>
      <c r="AR87">
        <f t="shared" si="4"/>
        <v>4</v>
      </c>
      <c r="AS87">
        <f t="shared" si="4"/>
        <v>1</v>
      </c>
      <c r="AT87">
        <f t="shared" si="4"/>
        <v>4</v>
      </c>
      <c r="AU87">
        <f t="shared" si="4"/>
        <v>3</v>
      </c>
      <c r="AV87">
        <f t="shared" si="4"/>
        <v>5</v>
      </c>
      <c r="AW87">
        <f t="shared" si="4"/>
        <v>7</v>
      </c>
      <c r="AX87">
        <f t="shared" si="4"/>
        <v>7</v>
      </c>
      <c r="AY87">
        <f t="shared" si="4"/>
        <v>4</v>
      </c>
      <c r="AZ87">
        <f t="shared" si="4"/>
        <v>3</v>
      </c>
      <c r="BA87">
        <f t="shared" si="4"/>
        <v>1</v>
      </c>
      <c r="BB87">
        <f t="shared" si="4"/>
        <v>0</v>
      </c>
      <c r="BC87">
        <f t="shared" si="4"/>
        <v>8</v>
      </c>
      <c r="BD87">
        <f t="shared" si="4"/>
        <v>6</v>
      </c>
      <c r="BE87">
        <f t="shared" si="4"/>
        <v>15</v>
      </c>
      <c r="BF87">
        <f t="shared" si="4"/>
        <v>7</v>
      </c>
      <c r="BG87">
        <f t="shared" si="4"/>
        <v>7</v>
      </c>
      <c r="BH87">
        <f t="shared" si="4"/>
        <v>7</v>
      </c>
      <c r="BI87">
        <f t="shared" si="4"/>
        <v>4</v>
      </c>
      <c r="BJ87">
        <f t="shared" si="4"/>
        <v>6</v>
      </c>
      <c r="BK87">
        <f t="shared" si="4"/>
        <v>0</v>
      </c>
      <c r="BL87">
        <f t="shared" si="4"/>
        <v>3</v>
      </c>
      <c r="BM87">
        <f t="shared" si="4"/>
        <v>9</v>
      </c>
      <c r="BN87">
        <f t="shared" si="4"/>
        <v>0</v>
      </c>
      <c r="BO87">
        <f t="shared" si="4"/>
        <v>0</v>
      </c>
      <c r="BP87">
        <f t="shared" si="4"/>
        <v>0</v>
      </c>
      <c r="BQ87">
        <f t="shared" si="4"/>
        <v>0</v>
      </c>
      <c r="BR87">
        <f t="shared" si="4"/>
        <v>0</v>
      </c>
      <c r="BS87">
        <f t="shared" ref="BS87:BW87" si="5">SUM(BS8:BS83)</f>
        <v>0</v>
      </c>
      <c r="BT87">
        <f t="shared" si="5"/>
        <v>3</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40</v>
      </c>
      <c r="E90">
        <v>0.87377609999999994</v>
      </c>
      <c r="F90">
        <v>10.630940000000001</v>
      </c>
      <c r="G90">
        <v>0</v>
      </c>
      <c r="H90">
        <v>2</v>
      </c>
      <c r="I90">
        <v>7</v>
      </c>
      <c r="J90">
        <v>10</v>
      </c>
      <c r="K90">
        <v>5</v>
      </c>
      <c r="L90">
        <v>1</v>
      </c>
      <c r="M90">
        <v>10</v>
      </c>
      <c r="N90">
        <v>5</v>
      </c>
      <c r="O90">
        <v>0</v>
      </c>
      <c r="P90">
        <v>30</v>
      </c>
      <c r="Q90">
        <v>10</v>
      </c>
      <c r="R90">
        <v>0</v>
      </c>
      <c r="S90">
        <v>2</v>
      </c>
      <c r="T90">
        <v>7</v>
      </c>
      <c r="U90">
        <v>31</v>
      </c>
      <c r="V90">
        <v>0</v>
      </c>
      <c r="W90">
        <v>31</v>
      </c>
      <c r="X90">
        <v>3</v>
      </c>
      <c r="Y90">
        <v>0</v>
      </c>
      <c r="Z90">
        <v>17</v>
      </c>
      <c r="AA90">
        <v>11</v>
      </c>
      <c r="AB90">
        <v>0</v>
      </c>
      <c r="AC90">
        <v>27</v>
      </c>
      <c r="AD90">
        <v>5</v>
      </c>
      <c r="AE90">
        <v>0</v>
      </c>
      <c r="AF90">
        <v>3</v>
      </c>
      <c r="AG90">
        <v>0</v>
      </c>
      <c r="AH90">
        <v>5</v>
      </c>
      <c r="AI90">
        <v>0</v>
      </c>
      <c r="AJ90">
        <v>23</v>
      </c>
      <c r="AK90">
        <v>3</v>
      </c>
      <c r="AL90">
        <v>0</v>
      </c>
      <c r="AM90">
        <v>6</v>
      </c>
      <c r="AN90">
        <v>2</v>
      </c>
      <c r="AO90">
        <v>6</v>
      </c>
      <c r="AP90">
        <v>0</v>
      </c>
      <c r="AQ90">
        <v>4</v>
      </c>
      <c r="AR90">
        <v>3</v>
      </c>
      <c r="AS90">
        <v>1</v>
      </c>
      <c r="AT90">
        <v>3</v>
      </c>
      <c r="AU90">
        <v>2</v>
      </c>
      <c r="AV90">
        <v>3</v>
      </c>
      <c r="AW90">
        <v>5</v>
      </c>
      <c r="AX90">
        <v>5</v>
      </c>
      <c r="AY90">
        <v>3</v>
      </c>
      <c r="AZ90">
        <v>3</v>
      </c>
      <c r="BA90">
        <v>1</v>
      </c>
      <c r="BB90">
        <v>0</v>
      </c>
      <c r="BC90">
        <v>7</v>
      </c>
      <c r="BD90">
        <v>5</v>
      </c>
      <c r="BE90">
        <v>12</v>
      </c>
      <c r="BF90">
        <v>4</v>
      </c>
      <c r="BG90">
        <v>5</v>
      </c>
      <c r="BH90">
        <v>5</v>
      </c>
      <c r="BI90">
        <v>3</v>
      </c>
      <c r="BJ90">
        <v>6</v>
      </c>
      <c r="BK90">
        <v>0</v>
      </c>
      <c r="BL90">
        <v>12</v>
      </c>
      <c r="BM90">
        <v>41</v>
      </c>
      <c r="BN90">
        <v>2</v>
      </c>
      <c r="BO90">
        <v>3</v>
      </c>
      <c r="BP90">
        <v>1</v>
      </c>
      <c r="BQ90">
        <v>0</v>
      </c>
      <c r="BR90">
        <v>2</v>
      </c>
      <c r="BS90">
        <v>0</v>
      </c>
      <c r="BT90">
        <v>13</v>
      </c>
      <c r="BU90">
        <v>25</v>
      </c>
      <c r="BV90">
        <v>2</v>
      </c>
    </row>
    <row r="91" spans="1:75" x14ac:dyDescent="0.15">
      <c r="B91" t="s">
        <v>504</v>
      </c>
    </row>
    <row r="92" spans="1:75" x14ac:dyDescent="0.15">
      <c r="D92">
        <f>D87-D85-D86</f>
        <v>40</v>
      </c>
    </row>
    <row r="100" spans="1:6" s="147" customFormat="1" x14ac:dyDescent="0.15"/>
    <row r="101" spans="1:6" x14ac:dyDescent="0.15">
      <c r="A101" s="52">
        <v>271004</v>
      </c>
      <c r="B101" s="52" t="s">
        <v>172</v>
      </c>
      <c r="C101" s="52" t="s">
        <v>494</v>
      </c>
      <c r="D101" s="52">
        <v>14</v>
      </c>
      <c r="E101" s="52">
        <v>1.0079180000000001</v>
      </c>
      <c r="F101" s="52">
        <v>12.263</v>
      </c>
    </row>
    <row r="102" spans="1:6" x14ac:dyDescent="0.15">
      <c r="A102" s="52">
        <v>271047</v>
      </c>
      <c r="B102" s="52" t="s">
        <v>494</v>
      </c>
      <c r="C102" s="52" t="s">
        <v>174</v>
      </c>
      <c r="D102" s="52">
        <v>2</v>
      </c>
      <c r="E102" s="52">
        <v>5.8198749999999997</v>
      </c>
      <c r="F102" s="52">
        <v>70.808480000000003</v>
      </c>
    </row>
    <row r="103" spans="1:6" x14ac:dyDescent="0.15">
      <c r="A103" s="52">
        <v>271110</v>
      </c>
      <c r="B103" s="52" t="s">
        <v>494</v>
      </c>
      <c r="C103" s="52" t="s">
        <v>176</v>
      </c>
      <c r="D103" s="52">
        <v>2</v>
      </c>
      <c r="E103" s="52">
        <v>6.1175170000000003</v>
      </c>
      <c r="F103" s="52">
        <v>74.429789999999997</v>
      </c>
    </row>
    <row r="104" spans="1:6" x14ac:dyDescent="0.15">
      <c r="A104" s="52">
        <v>271144</v>
      </c>
      <c r="B104" s="52" t="s">
        <v>494</v>
      </c>
      <c r="C104" s="52" t="s">
        <v>379</v>
      </c>
      <c r="D104" s="52">
        <v>1</v>
      </c>
      <c r="E104" s="52">
        <v>1.1550549999999999</v>
      </c>
      <c r="F104" s="52">
        <v>14.05316</v>
      </c>
    </row>
    <row r="105" spans="1:6" x14ac:dyDescent="0.15">
      <c r="A105" s="52">
        <v>271152</v>
      </c>
      <c r="B105" s="52" t="s">
        <v>494</v>
      </c>
      <c r="C105" s="52" t="s">
        <v>388</v>
      </c>
      <c r="D105" s="52">
        <v>1</v>
      </c>
      <c r="E105" s="52">
        <v>2.3351389999999999</v>
      </c>
      <c r="F105" s="52">
        <v>28.41086</v>
      </c>
    </row>
    <row r="106" spans="1:6" x14ac:dyDescent="0.15">
      <c r="A106" s="52">
        <v>271161</v>
      </c>
      <c r="B106" s="52" t="s">
        <v>494</v>
      </c>
      <c r="C106" s="52" t="s">
        <v>178</v>
      </c>
      <c r="D106" s="52">
        <v>1</v>
      </c>
      <c r="E106" s="52">
        <v>1.5209820000000001</v>
      </c>
      <c r="F106" s="52">
        <v>18.505279999999999</v>
      </c>
    </row>
    <row r="107" spans="1:6" x14ac:dyDescent="0.15">
      <c r="A107" s="52">
        <v>271179</v>
      </c>
      <c r="B107" s="52" t="s">
        <v>494</v>
      </c>
      <c r="C107" s="52" t="s">
        <v>179</v>
      </c>
      <c r="D107" s="52">
        <v>1</v>
      </c>
      <c r="E107" s="52">
        <v>2.1275689999999998</v>
      </c>
      <c r="F107" s="52">
        <v>25.88542</v>
      </c>
    </row>
    <row r="108" spans="1:6" x14ac:dyDescent="0.15">
      <c r="A108" s="52">
        <v>271217</v>
      </c>
      <c r="B108" s="52" t="s">
        <v>494</v>
      </c>
      <c r="C108" s="52" t="s">
        <v>390</v>
      </c>
      <c r="D108" s="52">
        <v>1</v>
      </c>
      <c r="E108" s="52">
        <v>1.4639150000000001</v>
      </c>
      <c r="F108" s="52">
        <v>17.810960000000001</v>
      </c>
    </row>
    <row r="109" spans="1:6" x14ac:dyDescent="0.15">
      <c r="A109" s="52">
        <v>271225</v>
      </c>
      <c r="B109" s="52" t="s">
        <v>494</v>
      </c>
      <c r="C109" s="52" t="s">
        <v>182</v>
      </c>
      <c r="D109" s="52">
        <v>1</v>
      </c>
      <c r="E109" s="52">
        <v>2.2164600000000001</v>
      </c>
      <c r="F109" s="52">
        <v>26.966919999999998</v>
      </c>
    </row>
    <row r="110" spans="1:6" x14ac:dyDescent="0.15">
      <c r="A110" s="52">
        <v>271233</v>
      </c>
      <c r="B110" s="52" t="s">
        <v>494</v>
      </c>
      <c r="C110" s="52" t="s">
        <v>183</v>
      </c>
      <c r="D110" s="52">
        <v>3</v>
      </c>
      <c r="E110" s="52">
        <v>3.3797100000000002</v>
      </c>
      <c r="F110" s="52">
        <v>41.119810000000001</v>
      </c>
    </row>
    <row r="111" spans="1:6" x14ac:dyDescent="0.15">
      <c r="A111" s="52">
        <v>271268</v>
      </c>
      <c r="B111" s="52" t="s">
        <v>494</v>
      </c>
      <c r="C111" s="52" t="s">
        <v>185</v>
      </c>
      <c r="D111" s="52">
        <v>1</v>
      </c>
      <c r="E111" s="52">
        <v>0.96935859999999996</v>
      </c>
      <c r="F111" s="52">
        <v>11.79386</v>
      </c>
    </row>
    <row r="112" spans="1:6" x14ac:dyDescent="0.15">
      <c r="A112" s="52">
        <v>271403</v>
      </c>
      <c r="B112" s="52" t="s">
        <v>188</v>
      </c>
      <c r="C112" s="52" t="s">
        <v>494</v>
      </c>
      <c r="D112" s="52">
        <v>6</v>
      </c>
      <c r="E112" s="52">
        <v>1.3748</v>
      </c>
      <c r="F112" s="52">
        <v>16.726739999999999</v>
      </c>
    </row>
    <row r="113" spans="1:6" x14ac:dyDescent="0.15">
      <c r="A113" s="52">
        <v>271454</v>
      </c>
      <c r="B113" s="52" t="s">
        <v>494</v>
      </c>
      <c r="C113" s="52" t="s">
        <v>382</v>
      </c>
      <c r="D113" s="52">
        <v>2</v>
      </c>
      <c r="E113" s="52">
        <v>2.5781499999999999</v>
      </c>
      <c r="F113" s="52">
        <v>31.36749</v>
      </c>
    </row>
    <row r="114" spans="1:6" x14ac:dyDescent="0.15">
      <c r="A114" s="52">
        <v>271462</v>
      </c>
      <c r="B114" s="52" t="s">
        <v>494</v>
      </c>
      <c r="C114" s="52" t="s">
        <v>193</v>
      </c>
      <c r="D114" s="52">
        <v>3</v>
      </c>
      <c r="E114" s="52">
        <v>3.6049890000000002</v>
      </c>
      <c r="F114" s="52">
        <v>43.860700000000001</v>
      </c>
    </row>
    <row r="115" spans="1:6" x14ac:dyDescent="0.15">
      <c r="A115" s="52">
        <v>271471</v>
      </c>
      <c r="B115" s="52" t="s">
        <v>494</v>
      </c>
      <c r="C115" s="52" t="s">
        <v>574</v>
      </c>
      <c r="D115" s="52">
        <v>1</v>
      </c>
      <c r="E115" s="52">
        <v>4.9932590000000001</v>
      </c>
      <c r="F115" s="52">
        <v>60.75132</v>
      </c>
    </row>
    <row r="116" spans="1:6" x14ac:dyDescent="0.15">
      <c r="A116" s="52">
        <v>272035</v>
      </c>
      <c r="B116" s="52" t="s">
        <v>194</v>
      </c>
      <c r="C116" s="52" t="s">
        <v>494</v>
      </c>
      <c r="D116" s="52">
        <v>3</v>
      </c>
      <c r="E116" s="52">
        <v>1.4113599999999999</v>
      </c>
      <c r="F116" s="52">
        <v>17.17154</v>
      </c>
    </row>
    <row r="117" spans="1:6" x14ac:dyDescent="0.15">
      <c r="A117" s="52">
        <v>272051</v>
      </c>
      <c r="B117" s="52" t="s">
        <v>196</v>
      </c>
      <c r="C117" s="52" t="s">
        <v>494</v>
      </c>
      <c r="D117" s="52">
        <v>1</v>
      </c>
      <c r="E117" s="52">
        <v>0.51873950000000002</v>
      </c>
      <c r="F117" s="52">
        <v>6.3113299999999999</v>
      </c>
    </row>
    <row r="118" spans="1:6" x14ac:dyDescent="0.15">
      <c r="A118" s="52">
        <v>272060</v>
      </c>
      <c r="B118" s="52" t="s">
        <v>282</v>
      </c>
      <c r="C118" s="52" t="s">
        <v>494</v>
      </c>
      <c r="D118" s="52">
        <v>1</v>
      </c>
      <c r="E118" s="52">
        <v>2.5539520000000002</v>
      </c>
      <c r="F118" s="52">
        <v>31.073090000000001</v>
      </c>
    </row>
    <row r="119" spans="1:6" x14ac:dyDescent="0.15">
      <c r="A119" s="52">
        <v>272078</v>
      </c>
      <c r="B119" s="52" t="s">
        <v>197</v>
      </c>
      <c r="C119" s="52" t="s">
        <v>494</v>
      </c>
      <c r="D119" s="52">
        <v>1</v>
      </c>
      <c r="E119" s="52">
        <v>0.54253770000000001</v>
      </c>
      <c r="F119" s="52">
        <v>6.6008750000000003</v>
      </c>
    </row>
    <row r="120" spans="1:6" x14ac:dyDescent="0.15">
      <c r="A120" s="52">
        <v>272086</v>
      </c>
      <c r="B120" s="52" t="s">
        <v>198</v>
      </c>
      <c r="C120" s="52" t="s">
        <v>494</v>
      </c>
      <c r="D120" s="52">
        <v>1</v>
      </c>
      <c r="E120" s="52">
        <v>2.196885</v>
      </c>
      <c r="F120" s="52">
        <v>26.728770000000001</v>
      </c>
    </row>
    <row r="121" spans="1:6" x14ac:dyDescent="0.15">
      <c r="A121" s="52">
        <v>272094</v>
      </c>
      <c r="B121" s="52" t="s">
        <v>199</v>
      </c>
      <c r="C121" s="52" t="s">
        <v>494</v>
      </c>
      <c r="D121" s="52">
        <v>1</v>
      </c>
      <c r="E121" s="52">
        <v>1.351461</v>
      </c>
      <c r="F121" s="52">
        <v>16.442769999999999</v>
      </c>
    </row>
    <row r="122" spans="1:6" x14ac:dyDescent="0.15">
      <c r="A122" s="52">
        <v>272108</v>
      </c>
      <c r="B122" s="52" t="s">
        <v>200</v>
      </c>
      <c r="C122" s="52" t="s">
        <v>494</v>
      </c>
      <c r="D122" s="52">
        <v>1</v>
      </c>
      <c r="E122" s="52">
        <v>0.47694219999999998</v>
      </c>
      <c r="F122" s="52">
        <v>5.802797</v>
      </c>
    </row>
    <row r="123" spans="1:6" x14ac:dyDescent="0.15">
      <c r="A123" s="52">
        <v>272116</v>
      </c>
      <c r="B123" s="52" t="s">
        <v>201</v>
      </c>
      <c r="C123" s="52" t="s">
        <v>494</v>
      </c>
      <c r="D123" s="52">
        <v>1</v>
      </c>
      <c r="E123" s="52">
        <v>0.68948880000000001</v>
      </c>
      <c r="F123" s="52">
        <v>8.3887800000000006</v>
      </c>
    </row>
    <row r="124" spans="1:6" x14ac:dyDescent="0.15">
      <c r="A124" s="52">
        <v>272124</v>
      </c>
      <c r="B124" s="52" t="s">
        <v>202</v>
      </c>
      <c r="C124" s="52" t="s">
        <v>494</v>
      </c>
      <c r="D124" s="52">
        <v>1</v>
      </c>
      <c r="E124" s="52">
        <v>0.71778750000000002</v>
      </c>
      <c r="F124" s="52">
        <v>8.7330810000000003</v>
      </c>
    </row>
    <row r="125" spans="1:6" x14ac:dyDescent="0.15">
      <c r="A125" s="52">
        <v>272213</v>
      </c>
      <c r="B125" s="52" t="s">
        <v>301</v>
      </c>
      <c r="C125" s="52" t="s">
        <v>494</v>
      </c>
      <c r="D125" s="52">
        <v>1</v>
      </c>
      <c r="E125" s="52">
        <v>2.747026</v>
      </c>
      <c r="F125" s="52">
        <v>33.422150000000002</v>
      </c>
    </row>
    <row r="126" spans="1:6" x14ac:dyDescent="0.15">
      <c r="A126" s="52">
        <v>272230</v>
      </c>
      <c r="B126" s="52" t="s">
        <v>171</v>
      </c>
      <c r="C126" s="52" t="s">
        <v>494</v>
      </c>
      <c r="D126" s="52">
        <v>1</v>
      </c>
      <c r="E126" s="52">
        <v>1.5960669999999999</v>
      </c>
      <c r="F126" s="52">
        <v>19.41882</v>
      </c>
    </row>
    <row r="127" spans="1:6" x14ac:dyDescent="0.15">
      <c r="A127" s="52">
        <v>272264</v>
      </c>
      <c r="B127" s="52" t="s">
        <v>212</v>
      </c>
      <c r="C127" s="52" t="s">
        <v>494</v>
      </c>
      <c r="D127" s="52">
        <v>1</v>
      </c>
      <c r="E127" s="52">
        <v>2.9227799999999999</v>
      </c>
      <c r="F127" s="52">
        <v>35.560490000000001</v>
      </c>
    </row>
    <row r="128" spans="1:6" x14ac:dyDescent="0.15">
      <c r="A128" s="52">
        <v>272272</v>
      </c>
      <c r="B128" s="52" t="s">
        <v>213</v>
      </c>
      <c r="C128" s="52" t="s">
        <v>494</v>
      </c>
      <c r="D128" s="52">
        <v>7</v>
      </c>
      <c r="E128" s="52">
        <v>2.7748599999999999</v>
      </c>
      <c r="F128" s="52">
        <v>33.76079</v>
      </c>
    </row>
    <row r="129" spans="1:6" x14ac:dyDescent="0.15">
      <c r="A129" s="52">
        <v>273619</v>
      </c>
      <c r="B129" s="52" t="s">
        <v>219</v>
      </c>
      <c r="C129" s="52" t="s">
        <v>494</v>
      </c>
      <c r="D129" s="52">
        <v>1</v>
      </c>
      <c r="E129" s="52">
        <v>4.4296790000000001</v>
      </c>
      <c r="F129" s="52">
        <v>53.89443</v>
      </c>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14</v>
      </c>
      <c r="E178">
        <v>1.0079180000000001</v>
      </c>
      <c r="F178">
        <v>12.263</v>
      </c>
    </row>
    <row r="179" spans="1:6" x14ac:dyDescent="0.15">
      <c r="B179">
        <v>271403</v>
      </c>
      <c r="C179" t="s">
        <v>271</v>
      </c>
      <c r="D179">
        <v>6</v>
      </c>
      <c r="E179">
        <v>1.3748</v>
      </c>
      <c r="F179">
        <v>16.726739999999999</v>
      </c>
    </row>
    <row r="180" spans="1:6" x14ac:dyDescent="0.15">
      <c r="B180" s="52"/>
      <c r="C180" t="s">
        <v>429</v>
      </c>
      <c r="D180">
        <v>62</v>
      </c>
    </row>
    <row r="181" spans="1:6" x14ac:dyDescent="0.15">
      <c r="A181">
        <v>1</v>
      </c>
      <c r="B181" s="52">
        <v>2</v>
      </c>
      <c r="C181">
        <v>3</v>
      </c>
      <c r="D181">
        <v>4</v>
      </c>
      <c r="E181">
        <v>5</v>
      </c>
      <c r="F181">
        <v>6</v>
      </c>
    </row>
    <row r="183" spans="1:6" x14ac:dyDescent="0.15">
      <c r="A183">
        <v>270000</v>
      </c>
      <c r="B183" t="s">
        <v>333</v>
      </c>
      <c r="C183" t="s">
        <v>440</v>
      </c>
      <c r="D183">
        <v>42</v>
      </c>
      <c r="E183">
        <v>0.91741280000000003</v>
      </c>
      <c r="F183">
        <v>11.161860000000001</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82" workbookViewId="0">
      <selection activeCell="D85" sqref="D85:F87"/>
    </sheetView>
  </sheetViews>
  <sheetFormatPr defaultRowHeight="13.5" x14ac:dyDescent="0.15"/>
  <sheetData>
    <row r="1" spans="1:74" x14ac:dyDescent="0.15">
      <c r="A1" s="145" t="s">
        <v>492</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44</v>
      </c>
      <c r="E8" s="52">
        <v>1.6209340000000001</v>
      </c>
      <c r="F8" s="52">
        <v>19.085190000000001</v>
      </c>
      <c r="G8" s="52">
        <v>2</v>
      </c>
      <c r="H8" s="52">
        <v>4</v>
      </c>
      <c r="I8" s="52">
        <v>2</v>
      </c>
      <c r="J8" s="52">
        <v>7</v>
      </c>
      <c r="K8" s="52">
        <v>10</v>
      </c>
      <c r="L8" s="52">
        <v>9</v>
      </c>
      <c r="M8" s="52">
        <v>6</v>
      </c>
      <c r="N8" s="52">
        <v>4</v>
      </c>
      <c r="O8" s="52">
        <v>0</v>
      </c>
      <c r="P8" s="52">
        <v>23</v>
      </c>
      <c r="Q8" s="52">
        <v>21</v>
      </c>
      <c r="R8" s="52">
        <v>0</v>
      </c>
      <c r="S8" s="52">
        <v>0</v>
      </c>
      <c r="T8" s="52">
        <v>7</v>
      </c>
      <c r="U8" s="52">
        <v>37</v>
      </c>
      <c r="V8" s="52">
        <v>1</v>
      </c>
      <c r="W8" s="52">
        <v>36</v>
      </c>
      <c r="X8" s="52">
        <v>3</v>
      </c>
      <c r="Y8" s="52">
        <v>0</v>
      </c>
      <c r="Z8" s="52">
        <v>20</v>
      </c>
      <c r="AA8" s="52">
        <v>13</v>
      </c>
      <c r="AB8" s="52">
        <v>0</v>
      </c>
      <c r="AC8" s="52">
        <v>21</v>
      </c>
      <c r="AD8" s="52">
        <v>14</v>
      </c>
      <c r="AE8" s="52">
        <v>1</v>
      </c>
      <c r="AF8" s="52">
        <v>4</v>
      </c>
      <c r="AG8" s="52">
        <v>0</v>
      </c>
      <c r="AH8" s="52">
        <v>4</v>
      </c>
      <c r="AI8" s="52">
        <v>0</v>
      </c>
      <c r="AJ8" s="52">
        <v>22</v>
      </c>
      <c r="AK8" s="52">
        <v>0</v>
      </c>
      <c r="AL8" s="52">
        <v>1</v>
      </c>
      <c r="AM8" s="52">
        <v>18</v>
      </c>
      <c r="AN8" s="52">
        <v>0</v>
      </c>
      <c r="AO8" s="52">
        <v>3</v>
      </c>
      <c r="AP8" s="52">
        <v>0</v>
      </c>
      <c r="AQ8" s="52">
        <v>3</v>
      </c>
      <c r="AR8" s="52">
        <v>1</v>
      </c>
      <c r="AS8" s="52">
        <v>3</v>
      </c>
      <c r="AT8" s="52">
        <v>6</v>
      </c>
      <c r="AU8" s="52">
        <v>2</v>
      </c>
      <c r="AV8" s="52">
        <v>4</v>
      </c>
      <c r="AW8" s="52">
        <v>6</v>
      </c>
      <c r="AX8" s="52">
        <v>1</v>
      </c>
      <c r="AY8" s="52">
        <v>3</v>
      </c>
      <c r="AZ8" s="52">
        <v>1</v>
      </c>
      <c r="BA8" s="52">
        <v>3</v>
      </c>
      <c r="BB8" s="52">
        <v>1</v>
      </c>
      <c r="BC8" s="52">
        <v>10</v>
      </c>
      <c r="BD8" s="52">
        <v>2</v>
      </c>
      <c r="BE8" s="52">
        <v>7</v>
      </c>
      <c r="BF8" s="52">
        <v>4</v>
      </c>
      <c r="BG8" s="52">
        <v>7</v>
      </c>
      <c r="BH8" s="52">
        <v>6</v>
      </c>
      <c r="BI8" s="52">
        <v>8</v>
      </c>
      <c r="BJ8" s="52">
        <v>9</v>
      </c>
      <c r="BK8" s="52">
        <v>1</v>
      </c>
      <c r="BL8" s="52">
        <v>5</v>
      </c>
      <c r="BM8" s="52">
        <v>37</v>
      </c>
      <c r="BN8" s="52">
        <v>14</v>
      </c>
      <c r="BO8" s="52">
        <v>3</v>
      </c>
      <c r="BP8" s="52">
        <v>0</v>
      </c>
      <c r="BQ8" s="52">
        <v>0</v>
      </c>
      <c r="BR8" s="52">
        <v>3</v>
      </c>
      <c r="BS8" s="52">
        <v>2</v>
      </c>
      <c r="BT8" s="52">
        <v>6</v>
      </c>
      <c r="BU8" s="52">
        <v>34</v>
      </c>
      <c r="BV8" s="52">
        <v>4</v>
      </c>
    </row>
    <row r="9" spans="1:74" s="52" customFormat="1" x14ac:dyDescent="0.15">
      <c r="A9" s="52">
        <v>271021</v>
      </c>
      <c r="B9" s="52" t="s">
        <v>494</v>
      </c>
      <c r="C9" s="52" t="s">
        <v>389</v>
      </c>
      <c r="D9" s="52">
        <v>4</v>
      </c>
      <c r="E9" s="52">
        <v>3.8148279999999999</v>
      </c>
      <c r="F9" s="52">
        <v>44.916530000000002</v>
      </c>
      <c r="G9" s="52">
        <v>0</v>
      </c>
      <c r="H9" s="52">
        <v>0</v>
      </c>
      <c r="I9" s="52">
        <v>0</v>
      </c>
      <c r="J9" s="52">
        <v>1</v>
      </c>
      <c r="K9" s="52">
        <v>2</v>
      </c>
      <c r="L9" s="52">
        <v>0</v>
      </c>
      <c r="M9" s="52">
        <v>0</v>
      </c>
      <c r="N9" s="52">
        <v>1</v>
      </c>
      <c r="O9" s="52">
        <v>0</v>
      </c>
      <c r="P9" s="52">
        <v>4</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1</v>
      </c>
      <c r="AV9" s="52">
        <v>1</v>
      </c>
      <c r="AW9" s="52">
        <v>1</v>
      </c>
      <c r="AX9" s="52">
        <v>0</v>
      </c>
      <c r="AY9" s="52">
        <v>0</v>
      </c>
      <c r="AZ9" s="52">
        <v>0</v>
      </c>
      <c r="BA9" s="52">
        <v>0</v>
      </c>
      <c r="BB9" s="52">
        <v>0</v>
      </c>
      <c r="BC9" s="52">
        <v>0</v>
      </c>
      <c r="BD9" s="52">
        <v>0</v>
      </c>
      <c r="BE9" s="52">
        <v>0</v>
      </c>
      <c r="BF9" s="52">
        <v>1</v>
      </c>
      <c r="BG9" s="52">
        <v>1</v>
      </c>
      <c r="BH9" s="52">
        <v>0</v>
      </c>
      <c r="BI9" s="52">
        <v>2</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2.9822259999999998</v>
      </c>
      <c r="F10" s="52">
        <v>35.113300000000002</v>
      </c>
      <c r="G10" s="52">
        <v>0</v>
      </c>
      <c r="H10" s="52">
        <v>0</v>
      </c>
      <c r="I10" s="52">
        <v>0</v>
      </c>
      <c r="J10" s="52">
        <v>0</v>
      </c>
      <c r="K10" s="52">
        <v>1</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1</v>
      </c>
      <c r="BD10" s="52">
        <v>0</v>
      </c>
      <c r="BE10" s="52">
        <v>2</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2</v>
      </c>
      <c r="E11" s="52">
        <v>2.018856</v>
      </c>
      <c r="F11" s="52">
        <v>23.770399999999999</v>
      </c>
      <c r="G11" s="52">
        <v>1</v>
      </c>
      <c r="H11" s="52">
        <v>0</v>
      </c>
      <c r="I11" s="52">
        <v>0</v>
      </c>
      <c r="J11" s="52">
        <v>0</v>
      </c>
      <c r="K11" s="52">
        <v>0</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1</v>
      </c>
      <c r="AW11" s="52">
        <v>0</v>
      </c>
      <c r="AX11" s="52">
        <v>0</v>
      </c>
      <c r="AY11" s="52">
        <v>0</v>
      </c>
      <c r="AZ11" s="52">
        <v>0</v>
      </c>
      <c r="BA11" s="52">
        <v>0</v>
      </c>
      <c r="BB11" s="52">
        <v>0</v>
      </c>
      <c r="BC11" s="52">
        <v>0</v>
      </c>
      <c r="BD11" s="52">
        <v>0</v>
      </c>
      <c r="BE11" s="52">
        <v>0</v>
      </c>
      <c r="BF11" s="52">
        <v>0</v>
      </c>
      <c r="BG11" s="52">
        <v>0</v>
      </c>
      <c r="BH11" s="52">
        <v>0</v>
      </c>
      <c r="BI11" s="52">
        <v>0</v>
      </c>
      <c r="BJ11" s="52">
        <v>2</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3.0445570000000002</v>
      </c>
      <c r="F12" s="52">
        <v>35.847209999999997</v>
      </c>
      <c r="G12" s="52">
        <v>0</v>
      </c>
      <c r="H12" s="52">
        <v>0</v>
      </c>
      <c r="I12" s="52">
        <v>0</v>
      </c>
      <c r="J12" s="52">
        <v>1</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1</v>
      </c>
      <c r="BB12" s="52">
        <v>0</v>
      </c>
      <c r="BC12" s="52">
        <v>0</v>
      </c>
      <c r="BD12" s="52">
        <v>0</v>
      </c>
      <c r="BE12" s="52">
        <v>1</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1.483349</v>
      </c>
      <c r="F13" s="52">
        <v>17.465240000000001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2</v>
      </c>
      <c r="E14" s="52">
        <v>2.051072</v>
      </c>
      <c r="F14" s="52">
        <v>24.149719999999999</v>
      </c>
      <c r="G14" s="52">
        <v>0</v>
      </c>
      <c r="H14" s="52">
        <v>1</v>
      </c>
      <c r="I14" s="52">
        <v>0</v>
      </c>
      <c r="J14" s="52">
        <v>0</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1</v>
      </c>
      <c r="BB14" s="52">
        <v>0</v>
      </c>
      <c r="BC14" s="52">
        <v>0</v>
      </c>
      <c r="BD14" s="52">
        <v>0</v>
      </c>
      <c r="BE14" s="52">
        <v>0</v>
      </c>
      <c r="BF14" s="52">
        <v>0</v>
      </c>
      <c r="BG14" s="52">
        <v>1</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0.58271320000000004</v>
      </c>
      <c r="F15" s="52">
        <v>6.8609790000000004</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1</v>
      </c>
      <c r="E16" s="52">
        <v>1.19861</v>
      </c>
      <c r="F16" s="52">
        <v>14.11266</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3</v>
      </c>
      <c r="E17" s="52">
        <v>3.3140019999999999</v>
      </c>
      <c r="F17" s="52">
        <v>39.0197</v>
      </c>
      <c r="G17" s="52">
        <v>0</v>
      </c>
      <c r="H17" s="52">
        <v>0</v>
      </c>
      <c r="I17" s="52">
        <v>0</v>
      </c>
      <c r="J17" s="52">
        <v>1</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1</v>
      </c>
      <c r="AX17" s="52">
        <v>0</v>
      </c>
      <c r="AY17" s="52">
        <v>0</v>
      </c>
      <c r="AZ17" s="52">
        <v>0</v>
      </c>
      <c r="BA17" s="52">
        <v>0</v>
      </c>
      <c r="BB17" s="52">
        <v>0</v>
      </c>
      <c r="BC17" s="52">
        <v>1</v>
      </c>
      <c r="BD17" s="52">
        <v>0</v>
      </c>
      <c r="BE17" s="52">
        <v>0</v>
      </c>
      <c r="BF17" s="52">
        <v>1</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4</v>
      </c>
      <c r="E18" s="52">
        <v>2.353135</v>
      </c>
      <c r="F18" s="52">
        <v>27.70626</v>
      </c>
      <c r="G18" s="52">
        <v>0</v>
      </c>
      <c r="H18" s="52">
        <v>1</v>
      </c>
      <c r="I18" s="52">
        <v>1</v>
      </c>
      <c r="J18" s="52">
        <v>0</v>
      </c>
      <c r="K18" s="52">
        <v>0</v>
      </c>
      <c r="L18" s="52">
        <v>1</v>
      </c>
      <c r="M18" s="52">
        <v>1</v>
      </c>
      <c r="N18" s="52">
        <v>0</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1</v>
      </c>
      <c r="AX18" s="52">
        <v>0</v>
      </c>
      <c r="AY18" s="52">
        <v>0</v>
      </c>
      <c r="AZ18" s="52">
        <v>0</v>
      </c>
      <c r="BA18" s="52">
        <v>0</v>
      </c>
      <c r="BB18" s="52">
        <v>0</v>
      </c>
      <c r="BC18" s="52">
        <v>2</v>
      </c>
      <c r="BD18" s="52">
        <v>0</v>
      </c>
      <c r="BE18" s="52">
        <v>0</v>
      </c>
      <c r="BF18" s="52">
        <v>0</v>
      </c>
      <c r="BG18" s="52">
        <v>0</v>
      </c>
      <c r="BH18" s="52">
        <v>3</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494</v>
      </c>
      <c r="C19" s="52" t="s">
        <v>380</v>
      </c>
      <c r="D19" s="52">
        <v>2</v>
      </c>
      <c r="E19" s="52">
        <v>1.825634</v>
      </c>
      <c r="F19" s="52">
        <v>21.495370000000001</v>
      </c>
      <c r="G19" s="52">
        <v>0</v>
      </c>
      <c r="H19" s="52">
        <v>0</v>
      </c>
      <c r="I19" s="52">
        <v>0</v>
      </c>
      <c r="J19" s="52">
        <v>1</v>
      </c>
      <c r="K19" s="52">
        <v>0</v>
      </c>
      <c r="L19" s="52">
        <v>0</v>
      </c>
      <c r="M19" s="52">
        <v>0</v>
      </c>
      <c r="N19" s="52">
        <v>1</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1</v>
      </c>
      <c r="BA19" s="52">
        <v>0</v>
      </c>
      <c r="BB19" s="52">
        <v>0</v>
      </c>
      <c r="BC19" s="52">
        <v>0</v>
      </c>
      <c r="BD19" s="52">
        <v>0</v>
      </c>
      <c r="BE19" s="52">
        <v>1</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494</v>
      </c>
      <c r="C20" s="52" t="s">
        <v>181</v>
      </c>
      <c r="D20" s="52">
        <v>2</v>
      </c>
      <c r="E20" s="52">
        <v>1.3055600000000001</v>
      </c>
      <c r="F20" s="52">
        <v>15.37191</v>
      </c>
      <c r="G20" s="52">
        <v>0</v>
      </c>
      <c r="H20" s="52">
        <v>0</v>
      </c>
      <c r="I20" s="52">
        <v>0</v>
      </c>
      <c r="J20" s="52">
        <v>0</v>
      </c>
      <c r="K20" s="52">
        <v>1</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1</v>
      </c>
      <c r="BD20" s="52">
        <v>0</v>
      </c>
      <c r="BE20" s="52">
        <v>0</v>
      </c>
      <c r="BF20" s="52">
        <v>0</v>
      </c>
      <c r="BG20" s="52">
        <v>1</v>
      </c>
      <c r="BH20" s="52">
        <v>0</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494</v>
      </c>
      <c r="C21" s="52" t="s">
        <v>390</v>
      </c>
      <c r="D21" s="52">
        <v>1</v>
      </c>
      <c r="E21" s="52">
        <v>0.76657129999999996</v>
      </c>
      <c r="F21" s="52">
        <v>9.02576</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3</v>
      </c>
      <c r="E22" s="52">
        <v>2.8055469999999998</v>
      </c>
      <c r="F22" s="52">
        <v>33.033059999999999</v>
      </c>
      <c r="G22" s="52">
        <v>0</v>
      </c>
      <c r="H22" s="52">
        <v>0</v>
      </c>
      <c r="I22" s="52">
        <v>0</v>
      </c>
      <c r="J22" s="52">
        <v>0</v>
      </c>
      <c r="K22" s="52">
        <v>0</v>
      </c>
      <c r="L22" s="52">
        <v>1</v>
      </c>
      <c r="M22" s="52">
        <v>1</v>
      </c>
      <c r="N22" s="52">
        <v>1</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1</v>
      </c>
      <c r="AW22" s="52">
        <v>0</v>
      </c>
      <c r="AX22" s="52">
        <v>0</v>
      </c>
      <c r="AY22" s="52">
        <v>1</v>
      </c>
      <c r="AZ22" s="52">
        <v>0</v>
      </c>
      <c r="BA22" s="52">
        <v>0</v>
      </c>
      <c r="BB22" s="52">
        <v>0</v>
      </c>
      <c r="BC22" s="52">
        <v>0</v>
      </c>
      <c r="BD22" s="52">
        <v>1</v>
      </c>
      <c r="BE22" s="52">
        <v>0</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2</v>
      </c>
      <c r="E23" s="52">
        <v>1.1258349999999999</v>
      </c>
      <c r="F23" s="52">
        <v>13.255789999999999</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1</v>
      </c>
      <c r="BD23" s="52">
        <v>0</v>
      </c>
      <c r="BE23" s="52">
        <v>1</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494</v>
      </c>
      <c r="C24" s="52" t="s">
        <v>381</v>
      </c>
      <c r="D24" s="52">
        <v>2</v>
      </c>
      <c r="E24" s="52">
        <v>1.769504</v>
      </c>
      <c r="F24" s="52">
        <v>20.834489999999999</v>
      </c>
      <c r="G24" s="52">
        <v>1</v>
      </c>
      <c r="H24" s="52">
        <v>0</v>
      </c>
      <c r="I24" s="52">
        <v>0</v>
      </c>
      <c r="J24" s="52">
        <v>1</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2</v>
      </c>
      <c r="AZ24" s="52">
        <v>0</v>
      </c>
      <c r="BA24" s="52">
        <v>0</v>
      </c>
      <c r="BB24" s="52">
        <v>0</v>
      </c>
      <c r="BC24" s="52">
        <v>0</v>
      </c>
      <c r="BD24" s="52">
        <v>1</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1</v>
      </c>
      <c r="E25" s="52">
        <v>0.81815649999999995</v>
      </c>
      <c r="F25" s="52">
        <v>9.6331340000000001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5</v>
      </c>
      <c r="E26" s="52">
        <v>2.5397989999999999</v>
      </c>
      <c r="F26" s="52">
        <v>29.90408</v>
      </c>
      <c r="G26" s="52">
        <v>0</v>
      </c>
      <c r="H26" s="52">
        <v>1</v>
      </c>
      <c r="I26" s="52">
        <v>1</v>
      </c>
      <c r="J26" s="52">
        <v>1</v>
      </c>
      <c r="K26" s="52">
        <v>0</v>
      </c>
      <c r="L26" s="52">
        <v>1</v>
      </c>
      <c r="M26" s="52">
        <v>1</v>
      </c>
      <c r="N26" s="52">
        <v>0</v>
      </c>
      <c r="O26" s="52">
        <v>0</v>
      </c>
      <c r="P26" s="52">
        <v>2</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1</v>
      </c>
      <c r="AW26" s="52">
        <v>1</v>
      </c>
      <c r="AX26" s="52">
        <v>0</v>
      </c>
      <c r="AY26" s="52">
        <v>0</v>
      </c>
      <c r="AZ26" s="52">
        <v>0</v>
      </c>
      <c r="BA26" s="52">
        <v>0</v>
      </c>
      <c r="BB26" s="52">
        <v>0</v>
      </c>
      <c r="BC26" s="52">
        <v>2</v>
      </c>
      <c r="BD26" s="52">
        <v>0</v>
      </c>
      <c r="BE26" s="52">
        <v>1</v>
      </c>
      <c r="BF26" s="52">
        <v>0</v>
      </c>
      <c r="BG26" s="52">
        <v>1</v>
      </c>
      <c r="BH26" s="52">
        <v>0</v>
      </c>
      <c r="BI26" s="52">
        <v>0</v>
      </c>
      <c r="BJ26" s="52">
        <v>3</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1</v>
      </c>
      <c r="E27" s="52">
        <v>0.78526220000000002</v>
      </c>
      <c r="F27" s="52">
        <v>9.2458299999999998</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3</v>
      </c>
      <c r="E28" s="52">
        <v>3.0038450000000001</v>
      </c>
      <c r="F28" s="52">
        <v>35.367849999999997</v>
      </c>
      <c r="G28" s="52">
        <v>0</v>
      </c>
      <c r="H28" s="52">
        <v>1</v>
      </c>
      <c r="I28" s="52">
        <v>0</v>
      </c>
      <c r="J28" s="52">
        <v>0</v>
      </c>
      <c r="K28" s="52">
        <v>2</v>
      </c>
      <c r="L28" s="52">
        <v>0</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1</v>
      </c>
      <c r="BB28" s="52">
        <v>0</v>
      </c>
      <c r="BC28" s="52">
        <v>1</v>
      </c>
      <c r="BD28" s="52">
        <v>0</v>
      </c>
      <c r="BE28" s="52">
        <v>1</v>
      </c>
      <c r="BF28" s="52">
        <v>1</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10</v>
      </c>
      <c r="E29" s="52">
        <v>1.193641</v>
      </c>
      <c r="F29" s="52">
        <v>14.05416</v>
      </c>
      <c r="G29" s="52">
        <v>1</v>
      </c>
      <c r="H29" s="52">
        <v>2</v>
      </c>
      <c r="I29" s="52">
        <v>3</v>
      </c>
      <c r="J29" s="52">
        <v>2</v>
      </c>
      <c r="K29" s="52">
        <v>2</v>
      </c>
      <c r="L29" s="52">
        <v>0</v>
      </c>
      <c r="M29" s="52">
        <v>0</v>
      </c>
      <c r="N29" s="52">
        <v>0</v>
      </c>
      <c r="O29" s="52">
        <v>0</v>
      </c>
      <c r="P29" s="52">
        <v>8</v>
      </c>
      <c r="Q29" s="52">
        <v>2</v>
      </c>
      <c r="R29" s="52">
        <v>0</v>
      </c>
      <c r="S29" s="52">
        <v>0</v>
      </c>
      <c r="T29" s="52">
        <v>5</v>
      </c>
      <c r="U29" s="52">
        <v>5</v>
      </c>
      <c r="V29" s="52">
        <v>1</v>
      </c>
      <c r="W29" s="52">
        <v>4</v>
      </c>
      <c r="X29" s="52">
        <v>1</v>
      </c>
      <c r="Y29" s="52">
        <v>0</v>
      </c>
      <c r="Z29" s="52">
        <v>1</v>
      </c>
      <c r="AA29" s="52">
        <v>2</v>
      </c>
      <c r="AB29" s="52">
        <v>0</v>
      </c>
      <c r="AC29" s="52">
        <v>9</v>
      </c>
      <c r="AD29" s="52">
        <v>0</v>
      </c>
      <c r="AE29" s="52">
        <v>1</v>
      </c>
      <c r="AF29" s="52">
        <v>0</v>
      </c>
      <c r="AG29" s="52">
        <v>0</v>
      </c>
      <c r="AH29" s="52">
        <v>0</v>
      </c>
      <c r="AI29" s="52">
        <v>0</v>
      </c>
      <c r="AJ29" s="52">
        <v>8</v>
      </c>
      <c r="AK29" s="52">
        <v>0</v>
      </c>
      <c r="AL29" s="52">
        <v>1</v>
      </c>
      <c r="AM29" s="52">
        <v>0</v>
      </c>
      <c r="AN29" s="52">
        <v>0</v>
      </c>
      <c r="AO29" s="52">
        <v>1</v>
      </c>
      <c r="AP29" s="52">
        <v>0</v>
      </c>
      <c r="AQ29" s="52">
        <v>1</v>
      </c>
      <c r="AR29" s="52">
        <v>0</v>
      </c>
      <c r="AS29" s="52">
        <v>1</v>
      </c>
      <c r="AT29" s="52">
        <v>0</v>
      </c>
      <c r="AU29" s="52">
        <v>0</v>
      </c>
      <c r="AV29" s="52">
        <v>0</v>
      </c>
      <c r="AW29" s="52">
        <v>2</v>
      </c>
      <c r="AX29" s="52">
        <v>0</v>
      </c>
      <c r="AY29" s="52">
        <v>1</v>
      </c>
      <c r="AZ29" s="52">
        <v>1</v>
      </c>
      <c r="BA29" s="52">
        <v>0</v>
      </c>
      <c r="BB29" s="52">
        <v>1</v>
      </c>
      <c r="BC29" s="52">
        <v>3</v>
      </c>
      <c r="BD29" s="52">
        <v>1</v>
      </c>
      <c r="BE29" s="52">
        <v>1</v>
      </c>
      <c r="BF29" s="52">
        <v>1</v>
      </c>
      <c r="BG29" s="52">
        <v>2</v>
      </c>
      <c r="BH29" s="52">
        <v>2</v>
      </c>
      <c r="BI29" s="52">
        <v>1</v>
      </c>
      <c r="BJ29" s="52">
        <v>1</v>
      </c>
      <c r="BK29" s="52">
        <v>1</v>
      </c>
      <c r="BL29" s="52">
        <v>5</v>
      </c>
      <c r="BM29" s="52">
        <v>5</v>
      </c>
      <c r="BN29" s="52">
        <v>2</v>
      </c>
      <c r="BO29" s="52">
        <v>1</v>
      </c>
      <c r="BP29" s="52">
        <v>1</v>
      </c>
      <c r="BQ29" s="52">
        <v>1</v>
      </c>
      <c r="BR29" s="52">
        <v>2</v>
      </c>
      <c r="BS29" s="52">
        <v>0</v>
      </c>
      <c r="BT29" s="52">
        <v>4</v>
      </c>
      <c r="BU29" s="52">
        <v>6</v>
      </c>
      <c r="BV29" s="52">
        <v>0</v>
      </c>
    </row>
    <row r="30" spans="1:74" s="52" customFormat="1" x14ac:dyDescent="0.15">
      <c r="A30" s="52">
        <v>271411</v>
      </c>
      <c r="B30" s="52" t="s">
        <v>494</v>
      </c>
      <c r="C30" s="52" t="s">
        <v>189</v>
      </c>
      <c r="D30" s="52">
        <v>1</v>
      </c>
      <c r="E30" s="52">
        <v>0.6829248</v>
      </c>
      <c r="F30" s="52">
        <v>8.040889</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494</v>
      </c>
      <c r="C31" s="52" t="s">
        <v>190</v>
      </c>
      <c r="D31" s="52">
        <v>3</v>
      </c>
      <c r="E31" s="52">
        <v>2.4254380000000002</v>
      </c>
      <c r="F31" s="52">
        <v>28.557580000000002</v>
      </c>
      <c r="G31" s="52">
        <v>0</v>
      </c>
      <c r="H31" s="52">
        <v>1</v>
      </c>
      <c r="I31" s="52">
        <v>0</v>
      </c>
      <c r="J31" s="52">
        <v>1</v>
      </c>
      <c r="K31" s="52">
        <v>1</v>
      </c>
      <c r="L31" s="52">
        <v>0</v>
      </c>
      <c r="M31" s="52">
        <v>0</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1</v>
      </c>
      <c r="BA31" s="52">
        <v>0</v>
      </c>
      <c r="BB31" s="52">
        <v>0</v>
      </c>
      <c r="BC31" s="52">
        <v>1</v>
      </c>
      <c r="BD31" s="52">
        <v>1</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494</v>
      </c>
      <c r="C32" s="52" t="s">
        <v>192</v>
      </c>
      <c r="D32" s="52">
        <v>4</v>
      </c>
      <c r="E32" s="52">
        <v>2.8882119999999998</v>
      </c>
      <c r="F32" s="52">
        <v>34.006360000000001</v>
      </c>
      <c r="G32" s="52">
        <v>1</v>
      </c>
      <c r="H32" s="52">
        <v>1</v>
      </c>
      <c r="I32" s="52">
        <v>2</v>
      </c>
      <c r="J32" s="52">
        <v>0</v>
      </c>
      <c r="K32" s="52">
        <v>0</v>
      </c>
      <c r="L32" s="52">
        <v>0</v>
      </c>
      <c r="M32" s="52">
        <v>0</v>
      </c>
      <c r="N32" s="52">
        <v>0</v>
      </c>
      <c r="O32" s="52">
        <v>0</v>
      </c>
      <c r="P32" s="52">
        <v>4</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1</v>
      </c>
      <c r="AX32" s="52">
        <v>0</v>
      </c>
      <c r="AY32" s="52">
        <v>0</v>
      </c>
      <c r="AZ32" s="52">
        <v>0</v>
      </c>
      <c r="BA32" s="52">
        <v>0</v>
      </c>
      <c r="BB32" s="52">
        <v>1</v>
      </c>
      <c r="BC32" s="52">
        <v>1</v>
      </c>
      <c r="BD32" s="52">
        <v>0</v>
      </c>
      <c r="BE32" s="52">
        <v>0</v>
      </c>
      <c r="BF32" s="52">
        <v>1</v>
      </c>
      <c r="BG32" s="52">
        <v>1</v>
      </c>
      <c r="BH32" s="52">
        <v>1</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494</v>
      </c>
      <c r="C33" s="52" t="s">
        <v>193</v>
      </c>
      <c r="D33" s="52">
        <v>1</v>
      </c>
      <c r="E33" s="52">
        <v>0.62648789999999999</v>
      </c>
      <c r="F33" s="52">
        <v>7.3763899999999998</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494</v>
      </c>
      <c r="C34" s="52" t="s">
        <v>574</v>
      </c>
      <c r="D34" s="52">
        <v>1</v>
      </c>
      <c r="E34" s="52">
        <v>2.5719500000000002</v>
      </c>
      <c r="F34" s="52">
        <v>30.282640000000001</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0</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1</v>
      </c>
      <c r="E35" s="52">
        <v>0.51190170000000002</v>
      </c>
      <c r="F35" s="52">
        <v>6.0272300000000003</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272035</v>
      </c>
      <c r="B36" s="52" t="s">
        <v>194</v>
      </c>
      <c r="C36" s="52" t="s">
        <v>494</v>
      </c>
      <c r="D36" s="52">
        <v>2</v>
      </c>
      <c r="E36" s="52">
        <v>0.49189240000000001</v>
      </c>
      <c r="F36" s="52">
        <v>5.7916359999999996</v>
      </c>
      <c r="G36" s="52">
        <v>0</v>
      </c>
      <c r="H36" s="52">
        <v>0</v>
      </c>
      <c r="I36" s="52">
        <v>1</v>
      </c>
      <c r="J36" s="52">
        <v>0</v>
      </c>
      <c r="K36" s="52">
        <v>1</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1</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494</v>
      </c>
      <c r="D37" s="52">
        <v>5</v>
      </c>
      <c r="E37" s="52">
        <v>1.345116</v>
      </c>
      <c r="F37" s="52">
        <v>15.83766</v>
      </c>
      <c r="G37" s="52">
        <v>0</v>
      </c>
      <c r="H37" s="52">
        <v>0</v>
      </c>
      <c r="I37" s="52">
        <v>1</v>
      </c>
      <c r="J37" s="52">
        <v>1</v>
      </c>
      <c r="K37" s="52">
        <v>0</v>
      </c>
      <c r="L37" s="52">
        <v>1</v>
      </c>
      <c r="M37" s="52">
        <v>2</v>
      </c>
      <c r="N37" s="52">
        <v>0</v>
      </c>
      <c r="O37" s="52">
        <v>0</v>
      </c>
      <c r="P37" s="52">
        <v>2</v>
      </c>
      <c r="Q37" s="52">
        <v>3</v>
      </c>
      <c r="R37" s="52">
        <v>0</v>
      </c>
      <c r="S37" s="52">
        <v>0</v>
      </c>
      <c r="T37" s="52">
        <v>2</v>
      </c>
      <c r="U37" s="52">
        <v>3</v>
      </c>
      <c r="V37" s="52">
        <v>0</v>
      </c>
      <c r="W37" s="52">
        <v>3</v>
      </c>
      <c r="X37" s="52">
        <v>0</v>
      </c>
      <c r="Y37" s="52">
        <v>0</v>
      </c>
      <c r="Z37" s="52">
        <v>3</v>
      </c>
      <c r="AA37" s="52">
        <v>0</v>
      </c>
      <c r="AB37" s="52">
        <v>0</v>
      </c>
      <c r="AC37" s="52">
        <v>2</v>
      </c>
      <c r="AD37" s="52">
        <v>2</v>
      </c>
      <c r="AE37" s="52">
        <v>0</v>
      </c>
      <c r="AF37" s="52">
        <v>0</v>
      </c>
      <c r="AG37" s="52">
        <v>0</v>
      </c>
      <c r="AH37" s="52">
        <v>1</v>
      </c>
      <c r="AI37" s="52">
        <v>0</v>
      </c>
      <c r="AJ37" s="52">
        <v>2</v>
      </c>
      <c r="AK37" s="52">
        <v>0</v>
      </c>
      <c r="AL37" s="52">
        <v>0</v>
      </c>
      <c r="AM37" s="52">
        <v>2</v>
      </c>
      <c r="AN37" s="52">
        <v>0</v>
      </c>
      <c r="AO37" s="52">
        <v>1</v>
      </c>
      <c r="AP37" s="52">
        <v>0</v>
      </c>
      <c r="AQ37" s="52">
        <v>2</v>
      </c>
      <c r="AR37" s="52">
        <v>0</v>
      </c>
      <c r="AS37" s="52">
        <v>0</v>
      </c>
      <c r="AT37" s="52">
        <v>0</v>
      </c>
      <c r="AU37" s="52">
        <v>0</v>
      </c>
      <c r="AV37" s="52">
        <v>0</v>
      </c>
      <c r="AW37" s="52">
        <v>1</v>
      </c>
      <c r="AX37" s="52">
        <v>0</v>
      </c>
      <c r="AY37" s="52">
        <v>0</v>
      </c>
      <c r="AZ37" s="52">
        <v>2</v>
      </c>
      <c r="BA37" s="52">
        <v>0</v>
      </c>
      <c r="BB37" s="52">
        <v>0</v>
      </c>
      <c r="BC37" s="52">
        <v>0</v>
      </c>
      <c r="BD37" s="52">
        <v>0</v>
      </c>
      <c r="BE37" s="52">
        <v>2</v>
      </c>
      <c r="BF37" s="52">
        <v>0</v>
      </c>
      <c r="BG37" s="52">
        <v>0</v>
      </c>
      <c r="BH37" s="52">
        <v>0</v>
      </c>
      <c r="BI37" s="52">
        <v>2</v>
      </c>
      <c r="BJ37" s="52">
        <v>1</v>
      </c>
      <c r="BK37" s="52">
        <v>0</v>
      </c>
      <c r="BL37" s="52">
        <v>2</v>
      </c>
      <c r="BM37" s="52">
        <v>3</v>
      </c>
      <c r="BN37" s="52">
        <v>1</v>
      </c>
      <c r="BO37" s="52">
        <v>0</v>
      </c>
      <c r="BP37" s="52">
        <v>0</v>
      </c>
      <c r="BQ37" s="52">
        <v>0</v>
      </c>
      <c r="BR37" s="52">
        <v>0</v>
      </c>
      <c r="BS37" s="52">
        <v>0</v>
      </c>
      <c r="BT37" s="52">
        <v>1</v>
      </c>
      <c r="BU37" s="52">
        <v>4</v>
      </c>
      <c r="BV37" s="52">
        <v>0</v>
      </c>
    </row>
    <row r="38" spans="1:74" s="52" customFormat="1" x14ac:dyDescent="0.15">
      <c r="A38" s="52">
        <v>272060</v>
      </c>
      <c r="B38" s="52" t="s">
        <v>282</v>
      </c>
      <c r="C38" s="52" t="s">
        <v>494</v>
      </c>
      <c r="D38" s="52">
        <v>1</v>
      </c>
      <c r="E38" s="52">
        <v>1.33647</v>
      </c>
      <c r="F38" s="52">
        <v>15.735849999999999</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494</v>
      </c>
      <c r="D39" s="52">
        <v>6</v>
      </c>
      <c r="E39" s="52">
        <v>1.7021470000000001</v>
      </c>
      <c r="F39" s="52">
        <v>20.041409999999999</v>
      </c>
      <c r="G39" s="52">
        <v>0</v>
      </c>
      <c r="H39" s="52">
        <v>0</v>
      </c>
      <c r="I39" s="52">
        <v>1</v>
      </c>
      <c r="J39" s="52">
        <v>1</v>
      </c>
      <c r="K39" s="52">
        <v>0</v>
      </c>
      <c r="L39" s="52">
        <v>1</v>
      </c>
      <c r="M39" s="52">
        <v>2</v>
      </c>
      <c r="N39" s="52">
        <v>1</v>
      </c>
      <c r="O39" s="52">
        <v>0</v>
      </c>
      <c r="P39" s="52">
        <v>4</v>
      </c>
      <c r="Q39" s="52">
        <v>2</v>
      </c>
      <c r="R39" s="52">
        <v>0</v>
      </c>
      <c r="S39" s="52">
        <v>0</v>
      </c>
      <c r="T39" s="52">
        <v>1</v>
      </c>
      <c r="U39" s="52">
        <v>5</v>
      </c>
      <c r="V39" s="52">
        <v>0</v>
      </c>
      <c r="W39" s="52">
        <v>5</v>
      </c>
      <c r="X39" s="52">
        <v>0</v>
      </c>
      <c r="Y39" s="52">
        <v>0</v>
      </c>
      <c r="Z39" s="52">
        <v>5</v>
      </c>
      <c r="AA39" s="52">
        <v>0</v>
      </c>
      <c r="AB39" s="52">
        <v>0</v>
      </c>
      <c r="AC39" s="52">
        <v>4</v>
      </c>
      <c r="AD39" s="52">
        <v>1</v>
      </c>
      <c r="AE39" s="52">
        <v>0</v>
      </c>
      <c r="AF39" s="52">
        <v>0</v>
      </c>
      <c r="AG39" s="52">
        <v>0</v>
      </c>
      <c r="AH39" s="52">
        <v>1</v>
      </c>
      <c r="AI39" s="52">
        <v>0</v>
      </c>
      <c r="AJ39" s="52">
        <v>4</v>
      </c>
      <c r="AK39" s="52">
        <v>0</v>
      </c>
      <c r="AL39" s="52">
        <v>0</v>
      </c>
      <c r="AM39" s="52">
        <v>1</v>
      </c>
      <c r="AN39" s="52">
        <v>1</v>
      </c>
      <c r="AO39" s="52">
        <v>0</v>
      </c>
      <c r="AP39" s="52">
        <v>0</v>
      </c>
      <c r="AQ39" s="52">
        <v>1</v>
      </c>
      <c r="AR39" s="52">
        <v>2</v>
      </c>
      <c r="AS39" s="52">
        <v>0</v>
      </c>
      <c r="AT39" s="52">
        <v>1</v>
      </c>
      <c r="AU39" s="52">
        <v>0</v>
      </c>
      <c r="AV39" s="52">
        <v>0</v>
      </c>
      <c r="AW39" s="52">
        <v>0</v>
      </c>
      <c r="AX39" s="52">
        <v>0</v>
      </c>
      <c r="AY39" s="52">
        <v>0</v>
      </c>
      <c r="AZ39" s="52">
        <v>0</v>
      </c>
      <c r="BA39" s="52">
        <v>0</v>
      </c>
      <c r="BB39" s="52">
        <v>2</v>
      </c>
      <c r="BC39" s="52">
        <v>0</v>
      </c>
      <c r="BD39" s="52">
        <v>1</v>
      </c>
      <c r="BE39" s="52">
        <v>2</v>
      </c>
      <c r="BF39" s="52">
        <v>1</v>
      </c>
      <c r="BG39" s="52">
        <v>0</v>
      </c>
      <c r="BH39" s="52">
        <v>1</v>
      </c>
      <c r="BI39" s="52">
        <v>0</v>
      </c>
      <c r="BJ39" s="52">
        <v>1</v>
      </c>
      <c r="BK39" s="52">
        <v>0</v>
      </c>
      <c r="BL39" s="52">
        <v>1</v>
      </c>
      <c r="BM39" s="52">
        <v>7</v>
      </c>
      <c r="BN39" s="52">
        <v>2</v>
      </c>
      <c r="BO39" s="52">
        <v>0</v>
      </c>
      <c r="BP39" s="52">
        <v>0</v>
      </c>
      <c r="BQ39" s="52">
        <v>0</v>
      </c>
      <c r="BR39" s="52">
        <v>1</v>
      </c>
      <c r="BS39" s="52">
        <v>0</v>
      </c>
      <c r="BT39" s="52">
        <v>3</v>
      </c>
      <c r="BU39" s="52">
        <v>3</v>
      </c>
      <c r="BV39" s="52">
        <v>0</v>
      </c>
    </row>
    <row r="40" spans="1:74" s="52" customFormat="1" x14ac:dyDescent="0.15">
      <c r="A40" s="52">
        <v>272094</v>
      </c>
      <c r="B40" s="52" t="s">
        <v>199</v>
      </c>
      <c r="C40" s="52" t="s">
        <v>494</v>
      </c>
      <c r="D40" s="52">
        <v>1</v>
      </c>
      <c r="E40" s="52">
        <v>0.69706820000000003</v>
      </c>
      <c r="F40" s="52">
        <v>8.2074160000000003</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494</v>
      </c>
      <c r="D41" s="52">
        <v>3</v>
      </c>
      <c r="E41" s="52">
        <v>0.7451953</v>
      </c>
      <c r="F41" s="52">
        <v>8.7740740000000006</v>
      </c>
      <c r="G41" s="52">
        <v>0</v>
      </c>
      <c r="H41" s="52">
        <v>0</v>
      </c>
      <c r="I41" s="52">
        <v>1</v>
      </c>
      <c r="J41" s="52">
        <v>0</v>
      </c>
      <c r="K41" s="52">
        <v>0</v>
      </c>
      <c r="L41" s="52">
        <v>1</v>
      </c>
      <c r="M41" s="52">
        <v>1</v>
      </c>
      <c r="N41" s="52">
        <v>0</v>
      </c>
      <c r="O41" s="52">
        <v>0</v>
      </c>
      <c r="P41" s="52">
        <v>2</v>
      </c>
      <c r="Q41" s="52">
        <v>1</v>
      </c>
      <c r="R41" s="52">
        <v>0</v>
      </c>
      <c r="S41" s="52">
        <v>0</v>
      </c>
      <c r="T41" s="52">
        <v>1</v>
      </c>
      <c r="U41" s="52">
        <v>2</v>
      </c>
      <c r="V41" s="52">
        <v>1</v>
      </c>
      <c r="W41" s="52">
        <v>1</v>
      </c>
      <c r="X41" s="52">
        <v>0</v>
      </c>
      <c r="Y41" s="52">
        <v>0</v>
      </c>
      <c r="Z41" s="52">
        <v>1</v>
      </c>
      <c r="AA41" s="52">
        <v>0</v>
      </c>
      <c r="AB41" s="52">
        <v>0</v>
      </c>
      <c r="AC41" s="52">
        <v>2</v>
      </c>
      <c r="AD41" s="52">
        <v>0</v>
      </c>
      <c r="AE41" s="52">
        <v>1</v>
      </c>
      <c r="AF41" s="52">
        <v>0</v>
      </c>
      <c r="AG41" s="52">
        <v>0</v>
      </c>
      <c r="AH41" s="52">
        <v>0</v>
      </c>
      <c r="AI41" s="52">
        <v>0</v>
      </c>
      <c r="AJ41" s="52">
        <v>2</v>
      </c>
      <c r="AK41" s="52">
        <v>0</v>
      </c>
      <c r="AL41" s="52">
        <v>1</v>
      </c>
      <c r="AM41" s="52">
        <v>0</v>
      </c>
      <c r="AN41" s="52">
        <v>0</v>
      </c>
      <c r="AO41" s="52">
        <v>0</v>
      </c>
      <c r="AP41" s="52">
        <v>0</v>
      </c>
      <c r="AQ41" s="52">
        <v>0</v>
      </c>
      <c r="AR41" s="52">
        <v>0</v>
      </c>
      <c r="AS41" s="52">
        <v>0</v>
      </c>
      <c r="AT41" s="52">
        <v>0</v>
      </c>
      <c r="AU41" s="52">
        <v>0</v>
      </c>
      <c r="AV41" s="52">
        <v>0</v>
      </c>
      <c r="AW41" s="52">
        <v>0</v>
      </c>
      <c r="AX41" s="52">
        <v>1</v>
      </c>
      <c r="AY41" s="52">
        <v>0</v>
      </c>
      <c r="AZ41" s="52">
        <v>0</v>
      </c>
      <c r="BA41" s="52">
        <v>0</v>
      </c>
      <c r="BB41" s="52">
        <v>2</v>
      </c>
      <c r="BC41" s="52">
        <v>0</v>
      </c>
      <c r="BD41" s="52">
        <v>1</v>
      </c>
      <c r="BE41" s="52">
        <v>1</v>
      </c>
      <c r="BF41" s="52">
        <v>0</v>
      </c>
      <c r="BG41" s="52">
        <v>1</v>
      </c>
      <c r="BH41" s="52">
        <v>0</v>
      </c>
      <c r="BI41" s="52">
        <v>0</v>
      </c>
      <c r="BJ41" s="52">
        <v>0</v>
      </c>
      <c r="BK41" s="52">
        <v>0</v>
      </c>
      <c r="BL41" s="52">
        <v>1</v>
      </c>
      <c r="BM41" s="52">
        <v>1</v>
      </c>
      <c r="BN41" s="52">
        <v>0</v>
      </c>
      <c r="BO41" s="52">
        <v>1</v>
      </c>
      <c r="BP41" s="52">
        <v>0</v>
      </c>
      <c r="BQ41" s="52">
        <v>1</v>
      </c>
      <c r="BR41" s="52">
        <v>0</v>
      </c>
      <c r="BS41" s="52">
        <v>0</v>
      </c>
      <c r="BT41" s="52">
        <v>0</v>
      </c>
      <c r="BU41" s="52">
        <v>3</v>
      </c>
      <c r="BV41" s="52">
        <v>0</v>
      </c>
    </row>
    <row r="42" spans="1:74" s="52" customFormat="1" x14ac:dyDescent="0.15">
      <c r="A42" s="52">
        <v>272116</v>
      </c>
      <c r="B42" s="52" t="s">
        <v>201</v>
      </c>
      <c r="C42" s="52" t="s">
        <v>494</v>
      </c>
      <c r="D42" s="52">
        <v>2</v>
      </c>
      <c r="E42" s="52">
        <v>0.70917459999999999</v>
      </c>
      <c r="F42" s="52">
        <v>8.3499580000000009</v>
      </c>
      <c r="G42" s="52">
        <v>0</v>
      </c>
      <c r="H42" s="52">
        <v>2</v>
      </c>
      <c r="I42" s="52">
        <v>0</v>
      </c>
      <c r="J42" s="52">
        <v>0</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2</v>
      </c>
      <c r="AY42" s="52">
        <v>0</v>
      </c>
      <c r="AZ42" s="52">
        <v>0</v>
      </c>
      <c r="BA42" s="52">
        <v>0</v>
      </c>
      <c r="BB42" s="52">
        <v>0</v>
      </c>
      <c r="BC42" s="52">
        <v>0</v>
      </c>
      <c r="BD42" s="52">
        <v>0</v>
      </c>
      <c r="BE42" s="52">
        <v>0</v>
      </c>
      <c r="BF42" s="52">
        <v>1</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494</v>
      </c>
      <c r="D43" s="52">
        <v>4</v>
      </c>
      <c r="E43" s="52">
        <v>1.4984470000000001</v>
      </c>
      <c r="F43" s="52">
        <v>17.64301</v>
      </c>
      <c r="G43" s="52">
        <v>0</v>
      </c>
      <c r="H43" s="52">
        <v>0</v>
      </c>
      <c r="I43" s="52">
        <v>1</v>
      </c>
      <c r="J43" s="52">
        <v>0</v>
      </c>
      <c r="K43" s="52">
        <v>0</v>
      </c>
      <c r="L43" s="52">
        <v>2</v>
      </c>
      <c r="M43" s="52">
        <v>0</v>
      </c>
      <c r="N43" s="52">
        <v>1</v>
      </c>
      <c r="O43" s="52">
        <v>0</v>
      </c>
      <c r="P43" s="52">
        <v>2</v>
      </c>
      <c r="Q43" s="52">
        <v>2</v>
      </c>
      <c r="R43" s="52">
        <v>0</v>
      </c>
      <c r="S43" s="52">
        <v>0</v>
      </c>
      <c r="T43" s="52">
        <v>1</v>
      </c>
      <c r="U43" s="52">
        <v>3</v>
      </c>
      <c r="V43" s="52">
        <v>0</v>
      </c>
      <c r="W43" s="52">
        <v>3</v>
      </c>
      <c r="X43" s="52">
        <v>0</v>
      </c>
      <c r="Y43" s="52">
        <v>0</v>
      </c>
      <c r="Z43" s="52">
        <v>3</v>
      </c>
      <c r="AA43" s="52">
        <v>0</v>
      </c>
      <c r="AB43" s="52">
        <v>0</v>
      </c>
      <c r="AC43" s="52">
        <v>3</v>
      </c>
      <c r="AD43" s="52">
        <v>0</v>
      </c>
      <c r="AE43" s="52">
        <v>0</v>
      </c>
      <c r="AF43" s="52">
        <v>0</v>
      </c>
      <c r="AG43" s="52">
        <v>0</v>
      </c>
      <c r="AH43" s="52">
        <v>1</v>
      </c>
      <c r="AI43" s="52">
        <v>0</v>
      </c>
      <c r="AJ43" s="52">
        <v>3</v>
      </c>
      <c r="AK43" s="52">
        <v>0</v>
      </c>
      <c r="AL43" s="52">
        <v>0</v>
      </c>
      <c r="AM43" s="52">
        <v>0</v>
      </c>
      <c r="AN43" s="52">
        <v>0</v>
      </c>
      <c r="AO43" s="52">
        <v>1</v>
      </c>
      <c r="AP43" s="52">
        <v>0</v>
      </c>
      <c r="AQ43" s="52">
        <v>0</v>
      </c>
      <c r="AR43" s="52">
        <v>0</v>
      </c>
      <c r="AS43" s="52">
        <v>0</v>
      </c>
      <c r="AT43" s="52">
        <v>1</v>
      </c>
      <c r="AU43" s="52">
        <v>0</v>
      </c>
      <c r="AV43" s="52">
        <v>1</v>
      </c>
      <c r="AW43" s="52">
        <v>1</v>
      </c>
      <c r="AX43" s="52">
        <v>1</v>
      </c>
      <c r="AY43" s="52">
        <v>0</v>
      </c>
      <c r="AZ43" s="52">
        <v>0</v>
      </c>
      <c r="BA43" s="52">
        <v>0</v>
      </c>
      <c r="BB43" s="52">
        <v>0</v>
      </c>
      <c r="BC43" s="52">
        <v>0</v>
      </c>
      <c r="BD43" s="52">
        <v>0</v>
      </c>
      <c r="BE43" s="52">
        <v>0</v>
      </c>
      <c r="BF43" s="52">
        <v>0</v>
      </c>
      <c r="BG43" s="52">
        <v>0</v>
      </c>
      <c r="BH43" s="52">
        <v>0</v>
      </c>
      <c r="BI43" s="52">
        <v>2</v>
      </c>
      <c r="BJ43" s="52">
        <v>2</v>
      </c>
      <c r="BK43" s="52">
        <v>0</v>
      </c>
      <c r="BL43" s="52">
        <v>2</v>
      </c>
      <c r="BM43" s="52">
        <v>1</v>
      </c>
      <c r="BN43" s="52">
        <v>2</v>
      </c>
      <c r="BO43" s="52">
        <v>2</v>
      </c>
      <c r="BP43" s="52">
        <v>0</v>
      </c>
      <c r="BQ43" s="52">
        <v>0</v>
      </c>
      <c r="BR43" s="52">
        <v>0</v>
      </c>
      <c r="BS43" s="52">
        <v>0</v>
      </c>
      <c r="BT43" s="52">
        <v>1</v>
      </c>
      <c r="BU43" s="52">
        <v>3</v>
      </c>
      <c r="BV43" s="52">
        <v>0</v>
      </c>
    </row>
    <row r="44" spans="1:74" s="52" customFormat="1" x14ac:dyDescent="0.15">
      <c r="A44" s="52">
        <v>272132</v>
      </c>
      <c r="B44" s="52" t="s">
        <v>203</v>
      </c>
      <c r="C44" s="52" t="s">
        <v>494</v>
      </c>
      <c r="D44" s="52">
        <v>3</v>
      </c>
      <c r="E44" s="52">
        <v>2.9790869999999998</v>
      </c>
      <c r="F44" s="52">
        <v>35.076349999999998</v>
      </c>
      <c r="G44" s="52">
        <v>1</v>
      </c>
      <c r="H44" s="52">
        <v>0</v>
      </c>
      <c r="I44" s="52">
        <v>1</v>
      </c>
      <c r="J44" s="52">
        <v>0</v>
      </c>
      <c r="K44" s="52">
        <v>1</v>
      </c>
      <c r="L44" s="52">
        <v>0</v>
      </c>
      <c r="M44" s="52">
        <v>0</v>
      </c>
      <c r="N44" s="52">
        <v>0</v>
      </c>
      <c r="O44" s="52">
        <v>0</v>
      </c>
      <c r="P44" s="52">
        <v>2</v>
      </c>
      <c r="Q44" s="52">
        <v>1</v>
      </c>
      <c r="R44" s="52">
        <v>0</v>
      </c>
      <c r="S44" s="52">
        <v>0</v>
      </c>
      <c r="T44" s="52">
        <v>1</v>
      </c>
      <c r="U44" s="52">
        <v>2</v>
      </c>
      <c r="V44" s="52">
        <v>1</v>
      </c>
      <c r="W44" s="52">
        <v>1</v>
      </c>
      <c r="X44" s="52">
        <v>0</v>
      </c>
      <c r="Y44" s="52">
        <v>0</v>
      </c>
      <c r="Z44" s="52">
        <v>0</v>
      </c>
      <c r="AA44" s="52">
        <v>1</v>
      </c>
      <c r="AB44" s="52">
        <v>0</v>
      </c>
      <c r="AC44" s="52">
        <v>1</v>
      </c>
      <c r="AD44" s="52">
        <v>1</v>
      </c>
      <c r="AE44" s="52">
        <v>1</v>
      </c>
      <c r="AF44" s="52">
        <v>0</v>
      </c>
      <c r="AG44" s="52">
        <v>0</v>
      </c>
      <c r="AH44" s="52">
        <v>0</v>
      </c>
      <c r="AI44" s="52">
        <v>0</v>
      </c>
      <c r="AJ44" s="52">
        <v>0</v>
      </c>
      <c r="AK44" s="52">
        <v>1</v>
      </c>
      <c r="AL44" s="52">
        <v>1</v>
      </c>
      <c r="AM44" s="52">
        <v>1</v>
      </c>
      <c r="AN44" s="52">
        <v>0</v>
      </c>
      <c r="AO44" s="52">
        <v>0</v>
      </c>
      <c r="AP44" s="52">
        <v>0</v>
      </c>
      <c r="AQ44" s="52">
        <v>0</v>
      </c>
      <c r="AR44" s="52">
        <v>0</v>
      </c>
      <c r="AS44" s="52">
        <v>1</v>
      </c>
      <c r="AT44" s="52">
        <v>0</v>
      </c>
      <c r="AU44" s="52">
        <v>0</v>
      </c>
      <c r="AV44" s="52">
        <v>1</v>
      </c>
      <c r="AW44" s="52">
        <v>0</v>
      </c>
      <c r="AX44" s="52">
        <v>0</v>
      </c>
      <c r="AY44" s="52">
        <v>0</v>
      </c>
      <c r="AZ44" s="52">
        <v>0</v>
      </c>
      <c r="BA44" s="52">
        <v>0</v>
      </c>
      <c r="BB44" s="52">
        <v>0</v>
      </c>
      <c r="BC44" s="52">
        <v>1</v>
      </c>
      <c r="BD44" s="52">
        <v>0</v>
      </c>
      <c r="BE44" s="52">
        <v>0</v>
      </c>
      <c r="BF44" s="52">
        <v>1</v>
      </c>
      <c r="BG44" s="52">
        <v>1</v>
      </c>
      <c r="BH44" s="52">
        <v>1</v>
      </c>
      <c r="BI44" s="52">
        <v>0</v>
      </c>
      <c r="BJ44" s="52">
        <v>0</v>
      </c>
      <c r="BK44" s="52">
        <v>0</v>
      </c>
      <c r="BL44" s="52">
        <v>0</v>
      </c>
      <c r="BM44" s="52">
        <v>1</v>
      </c>
      <c r="BN44" s="52">
        <v>1</v>
      </c>
      <c r="BO44" s="52">
        <v>0</v>
      </c>
      <c r="BP44" s="52">
        <v>0</v>
      </c>
      <c r="BQ44" s="52">
        <v>1</v>
      </c>
      <c r="BR44" s="52">
        <v>0</v>
      </c>
      <c r="BS44" s="52">
        <v>0</v>
      </c>
      <c r="BT44" s="52">
        <v>0</v>
      </c>
      <c r="BU44" s="52">
        <v>3</v>
      </c>
      <c r="BV44" s="52">
        <v>0</v>
      </c>
    </row>
    <row r="45" spans="1:74" s="52" customFormat="1" x14ac:dyDescent="0.15">
      <c r="A45" s="52">
        <v>272159</v>
      </c>
      <c r="B45" s="52" t="s">
        <v>204</v>
      </c>
      <c r="C45" s="52" t="s">
        <v>494</v>
      </c>
      <c r="D45" s="52">
        <v>3</v>
      </c>
      <c r="E45" s="52">
        <v>1.2848850000000001</v>
      </c>
      <c r="F45" s="52">
        <v>15.12848</v>
      </c>
      <c r="G45" s="52">
        <v>1</v>
      </c>
      <c r="H45" s="52">
        <v>0</v>
      </c>
      <c r="I45" s="52">
        <v>0</v>
      </c>
      <c r="J45" s="52">
        <v>1</v>
      </c>
      <c r="K45" s="52">
        <v>0</v>
      </c>
      <c r="L45" s="52">
        <v>0</v>
      </c>
      <c r="M45" s="52">
        <v>1</v>
      </c>
      <c r="N45" s="52">
        <v>0</v>
      </c>
      <c r="O45" s="52">
        <v>0</v>
      </c>
      <c r="P45" s="52">
        <v>3</v>
      </c>
      <c r="Q45" s="52">
        <v>0</v>
      </c>
      <c r="R45" s="52">
        <v>0</v>
      </c>
      <c r="S45" s="52">
        <v>1</v>
      </c>
      <c r="T45" s="52">
        <v>2</v>
      </c>
      <c r="U45" s="52">
        <v>0</v>
      </c>
      <c r="V45" s="52">
        <v>0</v>
      </c>
      <c r="W45" s="52">
        <v>0</v>
      </c>
      <c r="X45" s="52">
        <v>0</v>
      </c>
      <c r="Y45" s="52">
        <v>0</v>
      </c>
      <c r="Z45" s="52">
        <v>0</v>
      </c>
      <c r="AA45" s="52">
        <v>0</v>
      </c>
      <c r="AB45" s="52">
        <v>0</v>
      </c>
      <c r="AC45" s="52">
        <v>1</v>
      </c>
      <c r="AD45" s="52">
        <v>1</v>
      </c>
      <c r="AE45" s="52">
        <v>0</v>
      </c>
      <c r="AF45" s="52">
        <v>0</v>
      </c>
      <c r="AG45" s="52">
        <v>1</v>
      </c>
      <c r="AH45" s="52">
        <v>0</v>
      </c>
      <c r="AI45" s="52">
        <v>0</v>
      </c>
      <c r="AJ45" s="52">
        <v>2</v>
      </c>
      <c r="AK45" s="52">
        <v>0</v>
      </c>
      <c r="AL45" s="52">
        <v>0</v>
      </c>
      <c r="AM45" s="52">
        <v>1</v>
      </c>
      <c r="AN45" s="52">
        <v>0</v>
      </c>
      <c r="AO45" s="52">
        <v>0</v>
      </c>
      <c r="AP45" s="52">
        <v>0</v>
      </c>
      <c r="AQ45" s="52">
        <v>0</v>
      </c>
      <c r="AR45" s="52">
        <v>0</v>
      </c>
      <c r="AS45" s="52">
        <v>1</v>
      </c>
      <c r="AT45" s="52">
        <v>0</v>
      </c>
      <c r="AU45" s="52">
        <v>0</v>
      </c>
      <c r="AV45" s="52">
        <v>0</v>
      </c>
      <c r="AW45" s="52">
        <v>0</v>
      </c>
      <c r="AX45" s="52">
        <v>1</v>
      </c>
      <c r="AY45" s="52">
        <v>0</v>
      </c>
      <c r="AZ45" s="52">
        <v>0</v>
      </c>
      <c r="BA45" s="52">
        <v>0</v>
      </c>
      <c r="BB45" s="52">
        <v>0</v>
      </c>
      <c r="BC45" s="52">
        <v>1</v>
      </c>
      <c r="BD45" s="52">
        <v>0</v>
      </c>
      <c r="BE45" s="52">
        <v>0</v>
      </c>
      <c r="BF45" s="52">
        <v>1</v>
      </c>
      <c r="BG45" s="52">
        <v>2</v>
      </c>
      <c r="BH45" s="52">
        <v>0</v>
      </c>
      <c r="BI45" s="52">
        <v>0</v>
      </c>
      <c r="BJ45" s="52">
        <v>0</v>
      </c>
      <c r="BK45" s="52">
        <v>0</v>
      </c>
      <c r="BL45" s="52">
        <v>2</v>
      </c>
      <c r="BM45" s="52">
        <v>1</v>
      </c>
      <c r="BN45" s="52">
        <v>0</v>
      </c>
      <c r="BO45" s="52">
        <v>1</v>
      </c>
      <c r="BP45" s="52">
        <v>0</v>
      </c>
      <c r="BQ45" s="52">
        <v>0</v>
      </c>
      <c r="BR45" s="52">
        <v>0</v>
      </c>
      <c r="BS45" s="52">
        <v>0</v>
      </c>
      <c r="BT45" s="52">
        <v>0</v>
      </c>
      <c r="BU45" s="52">
        <v>3</v>
      </c>
      <c r="BV45" s="52">
        <v>0</v>
      </c>
    </row>
    <row r="46" spans="1:74" s="52" customFormat="1" x14ac:dyDescent="0.15">
      <c r="A46" s="52">
        <v>272175</v>
      </c>
      <c r="B46" s="52" t="s">
        <v>206</v>
      </c>
      <c r="C46" s="52" t="s">
        <v>494</v>
      </c>
      <c r="D46" s="52">
        <v>2</v>
      </c>
      <c r="E46" s="52">
        <v>1.66222</v>
      </c>
      <c r="F46" s="52">
        <v>19.571300000000001</v>
      </c>
      <c r="G46" s="52">
        <v>0</v>
      </c>
      <c r="H46" s="52">
        <v>0</v>
      </c>
      <c r="I46" s="52">
        <v>1</v>
      </c>
      <c r="J46" s="52">
        <v>0</v>
      </c>
      <c r="K46" s="52">
        <v>1</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1</v>
      </c>
      <c r="BC46" s="52">
        <v>0</v>
      </c>
      <c r="BD46" s="52">
        <v>1</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494</v>
      </c>
      <c r="D47" s="52">
        <v>3</v>
      </c>
      <c r="E47" s="52">
        <v>1.6123829999999999</v>
      </c>
      <c r="F47" s="52">
        <v>18.98451</v>
      </c>
      <c r="G47" s="52">
        <v>0</v>
      </c>
      <c r="H47" s="52">
        <v>0</v>
      </c>
      <c r="I47" s="52">
        <v>2</v>
      </c>
      <c r="J47" s="52">
        <v>1</v>
      </c>
      <c r="K47" s="52">
        <v>0</v>
      </c>
      <c r="L47" s="52">
        <v>0</v>
      </c>
      <c r="M47" s="52">
        <v>0</v>
      </c>
      <c r="N47" s="52">
        <v>0</v>
      </c>
      <c r="O47" s="52">
        <v>0</v>
      </c>
      <c r="P47" s="52">
        <v>2</v>
      </c>
      <c r="Q47" s="52">
        <v>1</v>
      </c>
      <c r="R47" s="52">
        <v>0</v>
      </c>
      <c r="S47" s="52">
        <v>0</v>
      </c>
      <c r="T47" s="52">
        <v>1</v>
      </c>
      <c r="U47" s="52">
        <v>2</v>
      </c>
      <c r="V47" s="52">
        <v>0</v>
      </c>
      <c r="W47" s="52">
        <v>2</v>
      </c>
      <c r="X47" s="52">
        <v>1</v>
      </c>
      <c r="Y47" s="52">
        <v>0</v>
      </c>
      <c r="Z47" s="52">
        <v>0</v>
      </c>
      <c r="AA47" s="52">
        <v>1</v>
      </c>
      <c r="AB47" s="52">
        <v>0</v>
      </c>
      <c r="AC47" s="52">
        <v>1</v>
      </c>
      <c r="AD47" s="52">
        <v>2</v>
      </c>
      <c r="AE47" s="52">
        <v>0</v>
      </c>
      <c r="AF47" s="52">
        <v>0</v>
      </c>
      <c r="AG47" s="52">
        <v>0</v>
      </c>
      <c r="AH47" s="52">
        <v>0</v>
      </c>
      <c r="AI47" s="52">
        <v>0</v>
      </c>
      <c r="AJ47" s="52">
        <v>1</v>
      </c>
      <c r="AK47" s="52">
        <v>0</v>
      </c>
      <c r="AL47" s="52">
        <v>0</v>
      </c>
      <c r="AM47" s="52">
        <v>2</v>
      </c>
      <c r="AN47" s="52">
        <v>0</v>
      </c>
      <c r="AO47" s="52">
        <v>0</v>
      </c>
      <c r="AP47" s="52">
        <v>0</v>
      </c>
      <c r="AQ47" s="52">
        <v>0</v>
      </c>
      <c r="AR47" s="52">
        <v>0</v>
      </c>
      <c r="AS47" s="52">
        <v>0</v>
      </c>
      <c r="AT47" s="52">
        <v>0</v>
      </c>
      <c r="AU47" s="52">
        <v>1</v>
      </c>
      <c r="AV47" s="52">
        <v>0</v>
      </c>
      <c r="AW47" s="52">
        <v>1</v>
      </c>
      <c r="AX47" s="52">
        <v>0</v>
      </c>
      <c r="AY47" s="52">
        <v>0</v>
      </c>
      <c r="AZ47" s="52">
        <v>0</v>
      </c>
      <c r="BA47" s="52">
        <v>1</v>
      </c>
      <c r="BB47" s="52">
        <v>0</v>
      </c>
      <c r="BC47" s="52">
        <v>0</v>
      </c>
      <c r="BD47" s="52">
        <v>0</v>
      </c>
      <c r="BE47" s="52">
        <v>1</v>
      </c>
      <c r="BF47" s="52">
        <v>1</v>
      </c>
      <c r="BG47" s="52">
        <v>0</v>
      </c>
      <c r="BH47" s="52">
        <v>0</v>
      </c>
      <c r="BI47" s="52">
        <v>1</v>
      </c>
      <c r="BJ47" s="52">
        <v>0</v>
      </c>
      <c r="BK47" s="52">
        <v>0</v>
      </c>
      <c r="BL47" s="52">
        <v>0</v>
      </c>
      <c r="BM47" s="52">
        <v>2</v>
      </c>
      <c r="BN47" s="52">
        <v>1</v>
      </c>
      <c r="BO47" s="52">
        <v>2</v>
      </c>
      <c r="BP47" s="52">
        <v>0</v>
      </c>
      <c r="BQ47" s="52">
        <v>0</v>
      </c>
      <c r="BR47" s="52">
        <v>0</v>
      </c>
      <c r="BS47" s="52">
        <v>0</v>
      </c>
      <c r="BT47" s="52">
        <v>0</v>
      </c>
      <c r="BU47" s="52">
        <v>3</v>
      </c>
      <c r="BV47" s="52">
        <v>0</v>
      </c>
    </row>
    <row r="48" spans="1:74" s="52" customFormat="1" x14ac:dyDescent="0.15">
      <c r="A48" s="52">
        <v>272213</v>
      </c>
      <c r="B48" s="52" t="s">
        <v>301</v>
      </c>
      <c r="C48" s="52" t="s">
        <v>494</v>
      </c>
      <c r="D48" s="52">
        <v>1</v>
      </c>
      <c r="E48" s="52">
        <v>1.4382490000000001</v>
      </c>
      <c r="F48" s="52">
        <v>16.93422</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272221</v>
      </c>
      <c r="B49" s="52" t="s">
        <v>209</v>
      </c>
      <c r="C49" s="52" t="s">
        <v>494</v>
      </c>
      <c r="D49" s="52">
        <v>1</v>
      </c>
      <c r="E49" s="52">
        <v>0.89321600000000001</v>
      </c>
      <c r="F49" s="52">
        <v>10.5169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272230</v>
      </c>
      <c r="B50" s="52" t="s">
        <v>171</v>
      </c>
      <c r="C50" s="52" t="s">
        <v>494</v>
      </c>
      <c r="D50" s="52">
        <v>1</v>
      </c>
      <c r="E50" s="52">
        <v>0.81528829999999997</v>
      </c>
      <c r="F50" s="52">
        <v>9.5993619999999993</v>
      </c>
      <c r="G50" s="52">
        <v>0</v>
      </c>
      <c r="H50" s="52">
        <v>0</v>
      </c>
      <c r="I50" s="52">
        <v>0</v>
      </c>
      <c r="J50" s="52">
        <v>0</v>
      </c>
      <c r="K50" s="52">
        <v>0</v>
      </c>
      <c r="L50" s="52">
        <v>0</v>
      </c>
      <c r="M50" s="52">
        <v>1</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494</v>
      </c>
      <c r="D51" s="52">
        <v>1</v>
      </c>
      <c r="E51" s="52">
        <v>1.164755</v>
      </c>
      <c r="F51" s="52">
        <v>13.714040000000001</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272256</v>
      </c>
      <c r="B52" s="52" t="s">
        <v>211</v>
      </c>
      <c r="C52" s="52" t="s">
        <v>494</v>
      </c>
      <c r="D52" s="52">
        <v>1</v>
      </c>
      <c r="E52" s="52">
        <v>1.727862</v>
      </c>
      <c r="F52" s="52">
        <v>20.344180000000001</v>
      </c>
      <c r="G52" s="52">
        <v>0</v>
      </c>
      <c r="H52" s="52">
        <v>0</v>
      </c>
      <c r="I52" s="52">
        <v>0</v>
      </c>
      <c r="J52" s="52">
        <v>1</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1</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494</v>
      </c>
      <c r="D53" s="52">
        <v>3</v>
      </c>
      <c r="E53" s="52">
        <v>0.61197389999999996</v>
      </c>
      <c r="F53" s="52">
        <v>7.2054989999999997</v>
      </c>
      <c r="G53" s="52">
        <v>0</v>
      </c>
      <c r="H53" s="52">
        <v>1</v>
      </c>
      <c r="I53" s="52">
        <v>0</v>
      </c>
      <c r="J53" s="52">
        <v>0</v>
      </c>
      <c r="K53" s="52">
        <v>0</v>
      </c>
      <c r="L53" s="52">
        <v>1</v>
      </c>
      <c r="M53" s="52">
        <v>0</v>
      </c>
      <c r="N53" s="52">
        <v>1</v>
      </c>
      <c r="O53" s="52">
        <v>0</v>
      </c>
      <c r="P53" s="52">
        <v>2</v>
      </c>
      <c r="Q53" s="52">
        <v>1</v>
      </c>
      <c r="R53" s="52">
        <v>0</v>
      </c>
      <c r="S53" s="52">
        <v>0</v>
      </c>
      <c r="T53" s="52">
        <v>2</v>
      </c>
      <c r="U53" s="52">
        <v>1</v>
      </c>
      <c r="V53" s="52">
        <v>0</v>
      </c>
      <c r="W53" s="52">
        <v>1</v>
      </c>
      <c r="X53" s="52">
        <v>0</v>
      </c>
      <c r="Y53" s="52">
        <v>0</v>
      </c>
      <c r="Z53" s="52">
        <v>1</v>
      </c>
      <c r="AA53" s="52">
        <v>0</v>
      </c>
      <c r="AB53" s="52">
        <v>0</v>
      </c>
      <c r="AC53" s="52">
        <v>1</v>
      </c>
      <c r="AD53" s="52">
        <v>2</v>
      </c>
      <c r="AE53" s="52">
        <v>0</v>
      </c>
      <c r="AF53" s="52">
        <v>0</v>
      </c>
      <c r="AG53" s="52">
        <v>0</v>
      </c>
      <c r="AH53" s="52">
        <v>0</v>
      </c>
      <c r="AI53" s="52">
        <v>0</v>
      </c>
      <c r="AJ53" s="52">
        <v>1</v>
      </c>
      <c r="AK53" s="52">
        <v>0</v>
      </c>
      <c r="AL53" s="52">
        <v>0</v>
      </c>
      <c r="AM53" s="52">
        <v>2</v>
      </c>
      <c r="AN53" s="52">
        <v>0</v>
      </c>
      <c r="AO53" s="52">
        <v>0</v>
      </c>
      <c r="AP53" s="52">
        <v>0</v>
      </c>
      <c r="AQ53" s="52">
        <v>0</v>
      </c>
      <c r="AR53" s="52">
        <v>0</v>
      </c>
      <c r="AS53" s="52">
        <v>0</v>
      </c>
      <c r="AT53" s="52">
        <v>0</v>
      </c>
      <c r="AU53" s="52">
        <v>1</v>
      </c>
      <c r="AV53" s="52">
        <v>0</v>
      </c>
      <c r="AW53" s="52">
        <v>0</v>
      </c>
      <c r="AX53" s="52">
        <v>0</v>
      </c>
      <c r="AY53" s="52">
        <v>0</v>
      </c>
      <c r="AZ53" s="52">
        <v>0</v>
      </c>
      <c r="BA53" s="52">
        <v>0</v>
      </c>
      <c r="BB53" s="52">
        <v>2</v>
      </c>
      <c r="BC53" s="52">
        <v>0</v>
      </c>
      <c r="BD53" s="52">
        <v>1</v>
      </c>
      <c r="BE53" s="52">
        <v>1</v>
      </c>
      <c r="BF53" s="52">
        <v>0</v>
      </c>
      <c r="BG53" s="52">
        <v>0</v>
      </c>
      <c r="BH53" s="52">
        <v>0</v>
      </c>
      <c r="BI53" s="52">
        <v>0</v>
      </c>
      <c r="BJ53" s="52">
        <v>1</v>
      </c>
      <c r="BK53" s="52">
        <v>0</v>
      </c>
      <c r="BL53" s="52">
        <v>0</v>
      </c>
      <c r="BM53" s="52">
        <v>2</v>
      </c>
      <c r="BN53" s="52">
        <v>0</v>
      </c>
      <c r="BO53" s="52">
        <v>1</v>
      </c>
      <c r="BP53" s="52">
        <v>0</v>
      </c>
      <c r="BQ53" s="52">
        <v>0</v>
      </c>
      <c r="BR53" s="52">
        <v>1</v>
      </c>
      <c r="BS53" s="52">
        <v>0</v>
      </c>
      <c r="BT53" s="52">
        <v>0</v>
      </c>
      <c r="BU53" s="52">
        <v>3</v>
      </c>
      <c r="BV53" s="52">
        <v>0</v>
      </c>
    </row>
    <row r="54" spans="1:74" s="52" customFormat="1" x14ac:dyDescent="0.15">
      <c r="A54" s="52">
        <v>272299</v>
      </c>
      <c r="B54" s="52" t="s">
        <v>215</v>
      </c>
      <c r="C54" s="52" t="s">
        <v>494</v>
      </c>
      <c r="D54" s="52">
        <v>1</v>
      </c>
      <c r="E54" s="52">
        <v>1.7920499999999999</v>
      </c>
      <c r="F54" s="52">
        <v>21.09995</v>
      </c>
      <c r="G54" s="52">
        <v>0</v>
      </c>
      <c r="H54" s="52">
        <v>1</v>
      </c>
      <c r="I54" s="52">
        <v>0</v>
      </c>
      <c r="J54" s="52">
        <v>0</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1</v>
      </c>
      <c r="AW54" s="52">
        <v>0</v>
      </c>
      <c r="AX54" s="52">
        <v>0</v>
      </c>
      <c r="AY54" s="52">
        <v>0</v>
      </c>
      <c r="AZ54" s="52">
        <v>0</v>
      </c>
      <c r="BA54" s="52">
        <v>0</v>
      </c>
      <c r="BB54" s="52">
        <v>0</v>
      </c>
      <c r="BC54" s="52">
        <v>0</v>
      </c>
      <c r="BD54" s="52">
        <v>0</v>
      </c>
      <c r="BE54" s="52">
        <v>0</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272329</v>
      </c>
      <c r="B55" s="52" t="s">
        <v>218</v>
      </c>
      <c r="C55" s="52" t="s">
        <v>494</v>
      </c>
      <c r="D55" s="52">
        <v>1</v>
      </c>
      <c r="E55" s="52">
        <v>1.833718</v>
      </c>
      <c r="F55" s="52">
        <v>21.59056</v>
      </c>
      <c r="G55" s="52">
        <v>0</v>
      </c>
      <c r="H55" s="52">
        <v>0</v>
      </c>
      <c r="I55" s="52">
        <v>0</v>
      </c>
      <c r="J55" s="52">
        <v>0</v>
      </c>
      <c r="K55" s="52">
        <v>0</v>
      </c>
      <c r="L55" s="52">
        <v>1</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1</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273228</v>
      </c>
      <c r="B56" s="52" t="s">
        <v>318</v>
      </c>
      <c r="C56" s="52" t="s">
        <v>494</v>
      </c>
      <c r="D56" s="52">
        <v>2</v>
      </c>
      <c r="E56" s="52">
        <v>19.774570000000001</v>
      </c>
      <c r="F56" s="52">
        <v>232.8296</v>
      </c>
      <c r="G56" s="52">
        <v>0</v>
      </c>
      <c r="H56" s="52">
        <v>0</v>
      </c>
      <c r="I56" s="52">
        <v>0</v>
      </c>
      <c r="J56" s="52">
        <v>0</v>
      </c>
      <c r="K56" s="52">
        <v>1</v>
      </c>
      <c r="L56" s="52">
        <v>1</v>
      </c>
      <c r="M56" s="52">
        <v>0</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1</v>
      </c>
      <c r="BA56" s="52">
        <v>0</v>
      </c>
      <c r="BB56" s="52">
        <v>0</v>
      </c>
      <c r="BC56" s="52">
        <v>1</v>
      </c>
      <c r="BD56" s="52">
        <v>0</v>
      </c>
      <c r="BE56" s="52">
        <v>1</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273660</v>
      </c>
      <c r="B57" s="52" t="s">
        <v>325</v>
      </c>
      <c r="C57" s="52" t="s">
        <v>494</v>
      </c>
      <c r="D57" s="52">
        <v>1</v>
      </c>
      <c r="E57" s="52">
        <v>6.319115</v>
      </c>
      <c r="F57" s="52">
        <v>74.40249</v>
      </c>
      <c r="G57" s="52">
        <v>0</v>
      </c>
      <c r="H57" s="52">
        <v>0</v>
      </c>
      <c r="I57" s="52">
        <v>0</v>
      </c>
      <c r="J57" s="52">
        <v>1</v>
      </c>
      <c r="K57" s="52">
        <v>0</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1</v>
      </c>
      <c r="AX57" s="52">
        <v>0</v>
      </c>
      <c r="AY57" s="52">
        <v>0</v>
      </c>
      <c r="AZ57" s="52">
        <v>0</v>
      </c>
      <c r="BA57" s="52">
        <v>0</v>
      </c>
      <c r="BB57" s="52">
        <v>0</v>
      </c>
      <c r="BC57" s="52">
        <v>0</v>
      </c>
      <c r="BD57" s="52">
        <v>0</v>
      </c>
      <c r="BE57" s="52">
        <v>0</v>
      </c>
      <c r="BF57" s="52">
        <v>0</v>
      </c>
      <c r="BG57" s="52">
        <v>0</v>
      </c>
      <c r="BH57" s="52">
        <v>1</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273830</v>
      </c>
      <c r="B58" s="52" t="s">
        <v>331</v>
      </c>
      <c r="C58" s="52" t="s">
        <v>494</v>
      </c>
      <c r="D58" s="52">
        <v>1</v>
      </c>
      <c r="E58" s="52">
        <v>19.004180000000002</v>
      </c>
      <c r="F58" s="52">
        <v>223.75890000000001</v>
      </c>
      <c r="G58" s="52">
        <v>0</v>
      </c>
      <c r="H58" s="52">
        <v>0</v>
      </c>
      <c r="I58" s="52">
        <v>0</v>
      </c>
      <c r="J58" s="52">
        <v>0</v>
      </c>
      <c r="K58" s="52">
        <v>0</v>
      </c>
      <c r="L58" s="52">
        <v>1</v>
      </c>
      <c r="M58" s="52">
        <v>0</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1</v>
      </c>
      <c r="AV58" s="52">
        <v>0</v>
      </c>
      <c r="AW58" s="52">
        <v>0</v>
      </c>
      <c r="AX58" s="52">
        <v>0</v>
      </c>
      <c r="AY58" s="52">
        <v>0</v>
      </c>
      <c r="AZ58" s="52">
        <v>0</v>
      </c>
      <c r="BA58" s="52">
        <v>0</v>
      </c>
      <c r="BB58" s="52">
        <v>0</v>
      </c>
      <c r="BC58" s="52">
        <v>0</v>
      </c>
      <c r="BD58" s="52">
        <v>0</v>
      </c>
      <c r="BE58" s="52">
        <v>0</v>
      </c>
      <c r="BF58" s="52">
        <v>0</v>
      </c>
      <c r="BG58" s="52">
        <v>0</v>
      </c>
      <c r="BH58" s="52">
        <v>1</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85" spans="1:74" x14ac:dyDescent="0.15">
      <c r="B85" s="52">
        <v>271004</v>
      </c>
      <c r="C85" t="s">
        <v>427</v>
      </c>
      <c r="D85">
        <f>IFERROR(VLOOKUP($B85,$A$8:$BW$70,D$88,FALSE),0)</f>
        <v>44</v>
      </c>
      <c r="E85">
        <f t="shared" ref="E85:F85" si="0">IFERROR(VLOOKUP($B85,$A$8:$BW$70,E88,FALSE),0)</f>
        <v>1.6209340000000001</v>
      </c>
      <c r="F85">
        <f t="shared" si="0"/>
        <v>19.085190000000001</v>
      </c>
      <c r="G85">
        <f t="shared" ref="G85:BR85" si="1">IFERROR(VLOOKUP($B85,$A$8:$BW$70,G88,FALSE),0)</f>
        <v>2</v>
      </c>
      <c r="H85">
        <f t="shared" si="1"/>
        <v>4</v>
      </c>
      <c r="I85">
        <f t="shared" si="1"/>
        <v>2</v>
      </c>
      <c r="J85">
        <f t="shared" si="1"/>
        <v>7</v>
      </c>
      <c r="K85">
        <f t="shared" si="1"/>
        <v>10</v>
      </c>
      <c r="L85">
        <f t="shared" si="1"/>
        <v>9</v>
      </c>
      <c r="M85">
        <f t="shared" si="1"/>
        <v>6</v>
      </c>
      <c r="N85">
        <f t="shared" si="1"/>
        <v>4</v>
      </c>
      <c r="O85">
        <f t="shared" si="1"/>
        <v>0</v>
      </c>
      <c r="P85">
        <f t="shared" si="1"/>
        <v>23</v>
      </c>
      <c r="Q85">
        <f t="shared" si="1"/>
        <v>21</v>
      </c>
      <c r="R85">
        <f t="shared" si="1"/>
        <v>0</v>
      </c>
      <c r="S85">
        <f t="shared" si="1"/>
        <v>0</v>
      </c>
      <c r="T85">
        <f t="shared" si="1"/>
        <v>7</v>
      </c>
      <c r="U85">
        <f t="shared" si="1"/>
        <v>37</v>
      </c>
      <c r="V85">
        <f t="shared" si="1"/>
        <v>1</v>
      </c>
      <c r="W85">
        <f t="shared" si="1"/>
        <v>36</v>
      </c>
      <c r="X85">
        <f t="shared" si="1"/>
        <v>3</v>
      </c>
      <c r="Y85">
        <f t="shared" si="1"/>
        <v>0</v>
      </c>
      <c r="Z85">
        <f t="shared" si="1"/>
        <v>20</v>
      </c>
      <c r="AA85">
        <f t="shared" si="1"/>
        <v>13</v>
      </c>
      <c r="AB85">
        <f t="shared" si="1"/>
        <v>0</v>
      </c>
      <c r="AC85">
        <f t="shared" si="1"/>
        <v>21</v>
      </c>
      <c r="AD85">
        <f t="shared" si="1"/>
        <v>14</v>
      </c>
      <c r="AE85">
        <f t="shared" si="1"/>
        <v>1</v>
      </c>
      <c r="AF85">
        <f t="shared" si="1"/>
        <v>4</v>
      </c>
      <c r="AG85">
        <f t="shared" si="1"/>
        <v>0</v>
      </c>
      <c r="AH85">
        <f t="shared" si="1"/>
        <v>4</v>
      </c>
      <c r="AI85">
        <f t="shared" si="1"/>
        <v>0</v>
      </c>
      <c r="AJ85">
        <f t="shared" si="1"/>
        <v>22</v>
      </c>
      <c r="AK85">
        <f t="shared" si="1"/>
        <v>0</v>
      </c>
      <c r="AL85">
        <f t="shared" si="1"/>
        <v>1</v>
      </c>
      <c r="AM85">
        <f t="shared" si="1"/>
        <v>18</v>
      </c>
      <c r="AN85">
        <f t="shared" si="1"/>
        <v>0</v>
      </c>
      <c r="AO85">
        <f t="shared" si="1"/>
        <v>3</v>
      </c>
      <c r="AP85">
        <f t="shared" si="1"/>
        <v>0</v>
      </c>
      <c r="AQ85">
        <f t="shared" si="1"/>
        <v>3</v>
      </c>
      <c r="AR85">
        <f t="shared" si="1"/>
        <v>1</v>
      </c>
      <c r="AS85">
        <f t="shared" si="1"/>
        <v>3</v>
      </c>
      <c r="AT85">
        <f t="shared" si="1"/>
        <v>6</v>
      </c>
      <c r="AU85">
        <f t="shared" si="1"/>
        <v>2</v>
      </c>
      <c r="AV85">
        <f t="shared" si="1"/>
        <v>4</v>
      </c>
      <c r="AW85">
        <f t="shared" si="1"/>
        <v>6</v>
      </c>
      <c r="AX85">
        <f t="shared" si="1"/>
        <v>1</v>
      </c>
      <c r="AY85">
        <f t="shared" si="1"/>
        <v>3</v>
      </c>
      <c r="AZ85">
        <f t="shared" si="1"/>
        <v>1</v>
      </c>
      <c r="BA85">
        <f t="shared" si="1"/>
        <v>3</v>
      </c>
      <c r="BB85">
        <f t="shared" si="1"/>
        <v>1</v>
      </c>
      <c r="BC85">
        <f t="shared" si="1"/>
        <v>10</v>
      </c>
      <c r="BD85">
        <f t="shared" si="1"/>
        <v>2</v>
      </c>
      <c r="BE85">
        <f t="shared" si="1"/>
        <v>7</v>
      </c>
      <c r="BF85">
        <f t="shared" si="1"/>
        <v>4</v>
      </c>
      <c r="BG85">
        <f t="shared" si="1"/>
        <v>7</v>
      </c>
      <c r="BH85">
        <f t="shared" si="1"/>
        <v>6</v>
      </c>
      <c r="BI85">
        <f t="shared" si="1"/>
        <v>8</v>
      </c>
      <c r="BJ85">
        <f t="shared" si="1"/>
        <v>9</v>
      </c>
      <c r="BK85">
        <f t="shared" si="1"/>
        <v>1</v>
      </c>
      <c r="BL85">
        <f t="shared" si="1"/>
        <v>5</v>
      </c>
      <c r="BM85">
        <f t="shared" si="1"/>
        <v>37</v>
      </c>
      <c r="BN85">
        <f t="shared" si="1"/>
        <v>14</v>
      </c>
      <c r="BO85">
        <f t="shared" si="1"/>
        <v>3</v>
      </c>
      <c r="BP85">
        <f t="shared" si="1"/>
        <v>0</v>
      </c>
      <c r="BQ85">
        <f t="shared" si="1"/>
        <v>0</v>
      </c>
      <c r="BR85">
        <f t="shared" si="1"/>
        <v>3</v>
      </c>
      <c r="BS85">
        <f t="shared" ref="BS85:BV85" si="2">IFERROR(VLOOKUP($B85,$A$8:$BW$70,BS88,FALSE),0)</f>
        <v>2</v>
      </c>
      <c r="BT85">
        <f t="shared" si="2"/>
        <v>6</v>
      </c>
      <c r="BU85">
        <f t="shared" si="2"/>
        <v>34</v>
      </c>
      <c r="BV85">
        <f t="shared" si="2"/>
        <v>4</v>
      </c>
    </row>
    <row r="86" spans="1:74" x14ac:dyDescent="0.15">
      <c r="B86" s="52">
        <v>271403</v>
      </c>
      <c r="C86" t="s">
        <v>428</v>
      </c>
      <c r="D86">
        <f>IFERROR(VLOOKUP($B86,$A$8:$BW$70,D$88,FALSE),0)</f>
        <v>10</v>
      </c>
      <c r="E86">
        <f t="shared" ref="E86:BP86" si="3">IFERROR(VLOOKUP($B86,$A$8:$BW$70,E$88,FALSE),0)</f>
        <v>1.193641</v>
      </c>
      <c r="F86">
        <f t="shared" si="3"/>
        <v>14.05416</v>
      </c>
      <c r="G86">
        <f t="shared" si="3"/>
        <v>1</v>
      </c>
      <c r="H86">
        <f t="shared" si="3"/>
        <v>2</v>
      </c>
      <c r="I86">
        <f t="shared" si="3"/>
        <v>3</v>
      </c>
      <c r="J86">
        <f t="shared" si="3"/>
        <v>2</v>
      </c>
      <c r="K86">
        <f t="shared" si="3"/>
        <v>2</v>
      </c>
      <c r="L86">
        <f t="shared" si="3"/>
        <v>0</v>
      </c>
      <c r="M86">
        <f t="shared" si="3"/>
        <v>0</v>
      </c>
      <c r="N86">
        <f t="shared" si="3"/>
        <v>0</v>
      </c>
      <c r="O86">
        <f t="shared" si="3"/>
        <v>0</v>
      </c>
      <c r="P86">
        <f t="shared" si="3"/>
        <v>8</v>
      </c>
      <c r="Q86">
        <f t="shared" si="3"/>
        <v>2</v>
      </c>
      <c r="R86">
        <f t="shared" si="3"/>
        <v>0</v>
      </c>
      <c r="S86">
        <f t="shared" si="3"/>
        <v>0</v>
      </c>
      <c r="T86">
        <f t="shared" si="3"/>
        <v>5</v>
      </c>
      <c r="U86">
        <f t="shared" si="3"/>
        <v>5</v>
      </c>
      <c r="V86">
        <f t="shared" si="3"/>
        <v>1</v>
      </c>
      <c r="W86">
        <f t="shared" si="3"/>
        <v>4</v>
      </c>
      <c r="X86">
        <f t="shared" si="3"/>
        <v>1</v>
      </c>
      <c r="Y86">
        <f t="shared" si="3"/>
        <v>0</v>
      </c>
      <c r="Z86">
        <f t="shared" si="3"/>
        <v>1</v>
      </c>
      <c r="AA86">
        <f t="shared" si="3"/>
        <v>2</v>
      </c>
      <c r="AB86">
        <f t="shared" si="3"/>
        <v>0</v>
      </c>
      <c r="AC86">
        <f t="shared" si="3"/>
        <v>9</v>
      </c>
      <c r="AD86">
        <f t="shared" si="3"/>
        <v>0</v>
      </c>
      <c r="AE86">
        <f t="shared" si="3"/>
        <v>1</v>
      </c>
      <c r="AF86">
        <f t="shared" si="3"/>
        <v>0</v>
      </c>
      <c r="AG86">
        <f t="shared" si="3"/>
        <v>0</v>
      </c>
      <c r="AH86">
        <f t="shared" si="3"/>
        <v>0</v>
      </c>
      <c r="AI86">
        <f t="shared" si="3"/>
        <v>0</v>
      </c>
      <c r="AJ86">
        <f t="shared" si="3"/>
        <v>8</v>
      </c>
      <c r="AK86">
        <f t="shared" si="3"/>
        <v>0</v>
      </c>
      <c r="AL86">
        <f t="shared" si="3"/>
        <v>1</v>
      </c>
      <c r="AM86">
        <f t="shared" si="3"/>
        <v>0</v>
      </c>
      <c r="AN86">
        <f t="shared" si="3"/>
        <v>0</v>
      </c>
      <c r="AO86">
        <f t="shared" si="3"/>
        <v>1</v>
      </c>
      <c r="AP86">
        <f t="shared" si="3"/>
        <v>0</v>
      </c>
      <c r="AQ86">
        <f t="shared" si="3"/>
        <v>1</v>
      </c>
      <c r="AR86">
        <f t="shared" si="3"/>
        <v>0</v>
      </c>
      <c r="AS86">
        <f t="shared" si="3"/>
        <v>1</v>
      </c>
      <c r="AT86">
        <f t="shared" si="3"/>
        <v>0</v>
      </c>
      <c r="AU86">
        <f t="shared" si="3"/>
        <v>0</v>
      </c>
      <c r="AV86">
        <f t="shared" si="3"/>
        <v>0</v>
      </c>
      <c r="AW86">
        <f t="shared" si="3"/>
        <v>2</v>
      </c>
      <c r="AX86">
        <f t="shared" si="3"/>
        <v>0</v>
      </c>
      <c r="AY86">
        <f t="shared" si="3"/>
        <v>1</v>
      </c>
      <c r="AZ86">
        <f t="shared" si="3"/>
        <v>1</v>
      </c>
      <c r="BA86">
        <f t="shared" si="3"/>
        <v>0</v>
      </c>
      <c r="BB86">
        <f t="shared" si="3"/>
        <v>1</v>
      </c>
      <c r="BC86">
        <f t="shared" si="3"/>
        <v>3</v>
      </c>
      <c r="BD86">
        <f t="shared" si="3"/>
        <v>1</v>
      </c>
      <c r="BE86">
        <f t="shared" si="3"/>
        <v>1</v>
      </c>
      <c r="BF86">
        <f t="shared" si="3"/>
        <v>1</v>
      </c>
      <c r="BG86">
        <f t="shared" si="3"/>
        <v>2</v>
      </c>
      <c r="BH86">
        <f t="shared" si="3"/>
        <v>2</v>
      </c>
      <c r="BI86">
        <f t="shared" si="3"/>
        <v>1</v>
      </c>
      <c r="BJ86">
        <f t="shared" si="3"/>
        <v>1</v>
      </c>
      <c r="BK86">
        <f t="shared" si="3"/>
        <v>1</v>
      </c>
      <c r="BL86">
        <f t="shared" si="3"/>
        <v>5</v>
      </c>
      <c r="BM86">
        <f t="shared" si="3"/>
        <v>5</v>
      </c>
      <c r="BN86">
        <f t="shared" si="3"/>
        <v>2</v>
      </c>
      <c r="BO86">
        <f t="shared" si="3"/>
        <v>1</v>
      </c>
      <c r="BP86">
        <f t="shared" si="3"/>
        <v>1</v>
      </c>
      <c r="BQ86">
        <f t="shared" ref="BQ86:BV86" si="4">IFERROR(VLOOKUP($B86,$A$8:$BW$70,BQ$88,FALSE),0)</f>
        <v>1</v>
      </c>
      <c r="BR86">
        <f t="shared" si="4"/>
        <v>2</v>
      </c>
      <c r="BS86">
        <f t="shared" si="4"/>
        <v>0</v>
      </c>
      <c r="BT86">
        <f t="shared" si="4"/>
        <v>4</v>
      </c>
      <c r="BU86">
        <f t="shared" si="4"/>
        <v>6</v>
      </c>
      <c r="BV86">
        <f t="shared" si="4"/>
        <v>0</v>
      </c>
    </row>
    <row r="87" spans="1:74" x14ac:dyDescent="0.15">
      <c r="C87" t="s">
        <v>429</v>
      </c>
      <c r="D87">
        <f>SUM(D8:D83)</f>
        <v>158</v>
      </c>
      <c r="G87">
        <f t="shared" ref="G87:BR87" si="5">SUM(G8:G83)</f>
        <v>8</v>
      </c>
      <c r="H87">
        <f t="shared" si="5"/>
        <v>16</v>
      </c>
      <c r="I87">
        <f t="shared" si="5"/>
        <v>20</v>
      </c>
      <c r="J87">
        <f t="shared" si="5"/>
        <v>25</v>
      </c>
      <c r="K87">
        <f t="shared" si="5"/>
        <v>31</v>
      </c>
      <c r="L87">
        <f t="shared" si="5"/>
        <v>27</v>
      </c>
      <c r="M87">
        <f t="shared" si="5"/>
        <v>20</v>
      </c>
      <c r="N87">
        <f t="shared" si="5"/>
        <v>11</v>
      </c>
      <c r="O87">
        <f t="shared" si="5"/>
        <v>0</v>
      </c>
      <c r="P87">
        <f t="shared" si="5"/>
        <v>96</v>
      </c>
      <c r="Q87">
        <f t="shared" si="5"/>
        <v>62</v>
      </c>
      <c r="R87">
        <f t="shared" si="5"/>
        <v>0</v>
      </c>
      <c r="S87">
        <f t="shared" si="5"/>
        <v>1</v>
      </c>
      <c r="T87">
        <f t="shared" si="5"/>
        <v>23</v>
      </c>
      <c r="U87">
        <f t="shared" si="5"/>
        <v>60</v>
      </c>
      <c r="V87">
        <f t="shared" si="5"/>
        <v>4</v>
      </c>
      <c r="W87">
        <f t="shared" si="5"/>
        <v>56</v>
      </c>
      <c r="X87">
        <f t="shared" si="5"/>
        <v>5</v>
      </c>
      <c r="Y87">
        <f t="shared" si="5"/>
        <v>0</v>
      </c>
      <c r="Z87">
        <f t="shared" si="5"/>
        <v>34</v>
      </c>
      <c r="AA87">
        <f t="shared" si="5"/>
        <v>17</v>
      </c>
      <c r="AB87">
        <f t="shared" si="5"/>
        <v>0</v>
      </c>
      <c r="AC87">
        <f t="shared" si="5"/>
        <v>45</v>
      </c>
      <c r="AD87">
        <f t="shared" si="5"/>
        <v>23</v>
      </c>
      <c r="AE87">
        <f t="shared" si="5"/>
        <v>4</v>
      </c>
      <c r="AF87">
        <f t="shared" si="5"/>
        <v>4</v>
      </c>
      <c r="AG87">
        <f t="shared" si="5"/>
        <v>1</v>
      </c>
      <c r="AH87">
        <f t="shared" si="5"/>
        <v>7</v>
      </c>
      <c r="AI87">
        <f t="shared" si="5"/>
        <v>0</v>
      </c>
      <c r="AJ87">
        <f t="shared" si="5"/>
        <v>45</v>
      </c>
      <c r="AK87">
        <f t="shared" si="5"/>
        <v>1</v>
      </c>
      <c r="AL87">
        <f t="shared" si="5"/>
        <v>4</v>
      </c>
      <c r="AM87">
        <f t="shared" si="5"/>
        <v>27</v>
      </c>
      <c r="AN87">
        <f t="shared" si="5"/>
        <v>1</v>
      </c>
      <c r="AO87">
        <f t="shared" si="5"/>
        <v>6</v>
      </c>
      <c r="AP87">
        <f t="shared" si="5"/>
        <v>0</v>
      </c>
      <c r="AQ87">
        <f t="shared" si="5"/>
        <v>11</v>
      </c>
      <c r="AR87">
        <f t="shared" si="5"/>
        <v>5</v>
      </c>
      <c r="AS87">
        <f t="shared" si="5"/>
        <v>10</v>
      </c>
      <c r="AT87">
        <f t="shared" si="5"/>
        <v>15</v>
      </c>
      <c r="AU87">
        <f t="shared" si="5"/>
        <v>7</v>
      </c>
      <c r="AV87">
        <f t="shared" si="5"/>
        <v>11</v>
      </c>
      <c r="AW87">
        <f t="shared" si="5"/>
        <v>21</v>
      </c>
      <c r="AX87">
        <f t="shared" si="5"/>
        <v>8</v>
      </c>
      <c r="AY87">
        <f t="shared" si="5"/>
        <v>9</v>
      </c>
      <c r="AZ87">
        <f t="shared" si="5"/>
        <v>7</v>
      </c>
      <c r="BA87">
        <f t="shared" si="5"/>
        <v>8</v>
      </c>
      <c r="BB87">
        <f t="shared" si="5"/>
        <v>12</v>
      </c>
      <c r="BC87">
        <f t="shared" si="5"/>
        <v>34</v>
      </c>
      <c r="BD87">
        <f t="shared" si="5"/>
        <v>13</v>
      </c>
      <c r="BE87">
        <f t="shared" si="5"/>
        <v>25</v>
      </c>
      <c r="BF87">
        <f t="shared" si="5"/>
        <v>18</v>
      </c>
      <c r="BG87">
        <f t="shared" si="5"/>
        <v>23</v>
      </c>
      <c r="BH87">
        <f t="shared" si="5"/>
        <v>23</v>
      </c>
      <c r="BI87">
        <f t="shared" si="5"/>
        <v>24</v>
      </c>
      <c r="BJ87">
        <f t="shared" si="5"/>
        <v>28</v>
      </c>
      <c r="BK87">
        <f t="shared" si="5"/>
        <v>4</v>
      </c>
      <c r="BL87">
        <f t="shared" si="5"/>
        <v>18</v>
      </c>
      <c r="BM87">
        <f t="shared" si="5"/>
        <v>60</v>
      </c>
      <c r="BN87">
        <f t="shared" si="5"/>
        <v>23</v>
      </c>
      <c r="BO87">
        <f t="shared" si="5"/>
        <v>11</v>
      </c>
      <c r="BP87">
        <f t="shared" si="5"/>
        <v>1</v>
      </c>
      <c r="BQ87">
        <f t="shared" si="5"/>
        <v>3</v>
      </c>
      <c r="BR87">
        <f t="shared" si="5"/>
        <v>7</v>
      </c>
      <c r="BS87">
        <f t="shared" ref="BS87:BV87" si="6">SUM(BS8:BS83)</f>
        <v>2</v>
      </c>
      <c r="BT87">
        <f t="shared" si="6"/>
        <v>15</v>
      </c>
      <c r="BU87">
        <f t="shared" si="6"/>
        <v>65</v>
      </c>
      <c r="BV87">
        <f t="shared" si="6"/>
        <v>4</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426</v>
      </c>
      <c r="C90" t="s">
        <v>440</v>
      </c>
      <c r="D90">
        <v>104</v>
      </c>
      <c r="E90">
        <v>1.1752739999999999</v>
      </c>
      <c r="F90">
        <v>13.837910000000001</v>
      </c>
      <c r="G90">
        <v>5</v>
      </c>
      <c r="H90">
        <v>10</v>
      </c>
      <c r="I90">
        <v>15</v>
      </c>
      <c r="J90">
        <v>16</v>
      </c>
      <c r="K90">
        <v>19</v>
      </c>
      <c r="L90">
        <v>18</v>
      </c>
      <c r="M90">
        <v>14</v>
      </c>
      <c r="N90">
        <v>7</v>
      </c>
      <c r="O90">
        <v>0</v>
      </c>
      <c r="P90">
        <v>65</v>
      </c>
      <c r="Q90">
        <v>39</v>
      </c>
      <c r="R90">
        <v>0</v>
      </c>
      <c r="S90">
        <v>2</v>
      </c>
      <c r="T90">
        <v>28</v>
      </c>
      <c r="U90">
        <v>74</v>
      </c>
      <c r="V90">
        <v>5</v>
      </c>
      <c r="W90">
        <v>69</v>
      </c>
      <c r="X90">
        <v>8</v>
      </c>
      <c r="Y90">
        <v>0</v>
      </c>
      <c r="Z90">
        <v>37</v>
      </c>
      <c r="AA90">
        <v>24</v>
      </c>
      <c r="AB90">
        <v>0</v>
      </c>
      <c r="AC90">
        <v>53</v>
      </c>
      <c r="AD90">
        <v>26</v>
      </c>
      <c r="AE90">
        <v>5</v>
      </c>
      <c r="AF90">
        <v>5</v>
      </c>
      <c r="AG90">
        <v>1</v>
      </c>
      <c r="AH90">
        <v>14</v>
      </c>
      <c r="AI90">
        <v>0</v>
      </c>
      <c r="AJ90">
        <v>56</v>
      </c>
      <c r="AK90">
        <v>2</v>
      </c>
      <c r="AL90">
        <v>5</v>
      </c>
      <c r="AM90">
        <v>31</v>
      </c>
      <c r="AN90">
        <v>4</v>
      </c>
      <c r="AO90">
        <v>6</v>
      </c>
      <c r="AP90">
        <v>0</v>
      </c>
      <c r="AQ90">
        <v>7</v>
      </c>
      <c r="AR90">
        <v>4</v>
      </c>
      <c r="AS90">
        <v>6</v>
      </c>
      <c r="AT90">
        <v>9</v>
      </c>
      <c r="AU90">
        <v>5</v>
      </c>
      <c r="AV90">
        <v>7</v>
      </c>
      <c r="AW90">
        <v>13</v>
      </c>
      <c r="AX90">
        <v>7</v>
      </c>
      <c r="AY90">
        <v>5</v>
      </c>
      <c r="AZ90">
        <v>5</v>
      </c>
      <c r="BA90">
        <v>5</v>
      </c>
      <c r="BB90">
        <v>10</v>
      </c>
      <c r="BC90">
        <v>21</v>
      </c>
      <c r="BD90">
        <v>10</v>
      </c>
      <c r="BE90">
        <v>17</v>
      </c>
      <c r="BF90">
        <v>13</v>
      </c>
      <c r="BG90">
        <v>14</v>
      </c>
      <c r="BH90">
        <v>15</v>
      </c>
      <c r="BI90">
        <v>15</v>
      </c>
      <c r="BJ90">
        <v>18</v>
      </c>
      <c r="BK90">
        <v>2</v>
      </c>
      <c r="BL90">
        <v>24</v>
      </c>
      <c r="BM90">
        <v>74</v>
      </c>
      <c r="BN90">
        <v>28</v>
      </c>
      <c r="BO90">
        <v>12</v>
      </c>
      <c r="BP90">
        <v>1</v>
      </c>
      <c r="BQ90">
        <v>4</v>
      </c>
      <c r="BR90">
        <v>7</v>
      </c>
      <c r="BS90">
        <v>2</v>
      </c>
      <c r="BT90">
        <v>19</v>
      </c>
      <c r="BU90">
        <v>80</v>
      </c>
      <c r="BV90">
        <v>5</v>
      </c>
    </row>
    <row r="91" spans="1:74" x14ac:dyDescent="0.15">
      <c r="B91" t="s">
        <v>504</v>
      </c>
    </row>
    <row r="92" spans="1:74" x14ac:dyDescent="0.15">
      <c r="D92">
        <f>D87-D85-D86</f>
        <v>104</v>
      </c>
    </row>
    <row r="100" spans="1:6" s="147" customFormat="1" x14ac:dyDescent="0.15"/>
    <row r="101" spans="1:6" x14ac:dyDescent="0.15">
      <c r="A101" s="52">
        <v>271004</v>
      </c>
      <c r="B101" s="52" t="s">
        <v>172</v>
      </c>
      <c r="C101" s="52" t="s">
        <v>494</v>
      </c>
      <c r="D101" s="52">
        <v>34</v>
      </c>
      <c r="E101" s="52">
        <v>1.263271</v>
      </c>
      <c r="F101" s="52">
        <v>14.874000000000001</v>
      </c>
    </row>
    <row r="102" spans="1:6" x14ac:dyDescent="0.15">
      <c r="A102" s="52">
        <v>271021</v>
      </c>
      <c r="B102" s="52" t="s">
        <v>494</v>
      </c>
      <c r="C102" s="52" t="s">
        <v>389</v>
      </c>
      <c r="D102" s="52">
        <v>1</v>
      </c>
      <c r="E102" s="52">
        <v>0.96242680000000003</v>
      </c>
      <c r="F102" s="52">
        <v>11.331799999999999</v>
      </c>
    </row>
    <row r="103" spans="1:6" x14ac:dyDescent="0.15">
      <c r="A103" s="52">
        <v>271039</v>
      </c>
      <c r="B103" s="52" t="s">
        <v>494</v>
      </c>
      <c r="C103" s="52" t="s">
        <v>173</v>
      </c>
      <c r="D103" s="52">
        <v>1</v>
      </c>
      <c r="E103" s="52">
        <v>1.385502</v>
      </c>
      <c r="F103" s="52">
        <v>16.31317</v>
      </c>
    </row>
    <row r="104" spans="1:6" x14ac:dyDescent="0.15">
      <c r="A104" s="52">
        <v>271098</v>
      </c>
      <c r="B104" s="52" t="s">
        <v>494</v>
      </c>
      <c r="C104" s="52" t="s">
        <v>391</v>
      </c>
      <c r="D104" s="52">
        <v>2</v>
      </c>
      <c r="E104" s="52">
        <v>2.6713680000000002</v>
      </c>
      <c r="F104" s="52">
        <v>31.453209999999999</v>
      </c>
    </row>
    <row r="105" spans="1:6" x14ac:dyDescent="0.15">
      <c r="A105" s="52">
        <v>271136</v>
      </c>
      <c r="B105" s="52" t="s">
        <v>494</v>
      </c>
      <c r="C105" s="52" t="s">
        <v>177</v>
      </c>
      <c r="D105" s="52">
        <v>4</v>
      </c>
      <c r="E105" s="52">
        <v>4.1181070000000002</v>
      </c>
      <c r="F105" s="52">
        <v>48.487389999999998</v>
      </c>
    </row>
    <row r="106" spans="1:6" x14ac:dyDescent="0.15">
      <c r="A106" s="52">
        <v>271144</v>
      </c>
      <c r="B106" s="52" t="s">
        <v>494</v>
      </c>
      <c r="C106" s="52" t="s">
        <v>379</v>
      </c>
      <c r="D106" s="52">
        <v>2</v>
      </c>
      <c r="E106" s="52">
        <v>1.169338</v>
      </c>
      <c r="F106" s="52">
        <v>13.76801</v>
      </c>
    </row>
    <row r="107" spans="1:6" x14ac:dyDescent="0.15">
      <c r="A107" s="52">
        <v>271161</v>
      </c>
      <c r="B107" s="52" t="s">
        <v>494</v>
      </c>
      <c r="C107" s="52" t="s">
        <v>178</v>
      </c>
      <c r="D107" s="52">
        <v>1</v>
      </c>
      <c r="E107" s="52">
        <v>0.78338589999999997</v>
      </c>
      <c r="F107" s="52">
        <v>9.2237380000000009</v>
      </c>
    </row>
    <row r="108" spans="1:6" x14ac:dyDescent="0.15">
      <c r="A108" s="52">
        <v>271179</v>
      </c>
      <c r="B108" s="52" t="s">
        <v>494</v>
      </c>
      <c r="C108" s="52" t="s">
        <v>179</v>
      </c>
      <c r="D108" s="52">
        <v>2</v>
      </c>
      <c r="E108" s="52">
        <v>2.2011889999999998</v>
      </c>
      <c r="F108" s="52">
        <v>25.91722</v>
      </c>
    </row>
    <row r="109" spans="1:6" x14ac:dyDescent="0.15">
      <c r="A109" s="52">
        <v>271187</v>
      </c>
      <c r="B109" s="52" t="s">
        <v>494</v>
      </c>
      <c r="C109" s="52" t="s">
        <v>180</v>
      </c>
      <c r="D109" s="52">
        <v>3</v>
      </c>
      <c r="E109" s="52">
        <v>1.7797609999999999</v>
      </c>
      <c r="F109" s="52">
        <v>20.955249999999999</v>
      </c>
    </row>
    <row r="110" spans="1:6" x14ac:dyDescent="0.15">
      <c r="A110" s="52">
        <v>271195</v>
      </c>
      <c r="B110" s="52" t="s">
        <v>494</v>
      </c>
      <c r="C110" s="52" t="s">
        <v>380</v>
      </c>
      <c r="D110" s="52">
        <v>4</v>
      </c>
      <c r="E110" s="52">
        <v>3.6871800000000001</v>
      </c>
      <c r="F110" s="52">
        <v>43.41357</v>
      </c>
    </row>
    <row r="111" spans="1:6" x14ac:dyDescent="0.15">
      <c r="A111" s="52">
        <v>271209</v>
      </c>
      <c r="B111" s="52" t="s">
        <v>494</v>
      </c>
      <c r="C111" s="52" t="s">
        <v>181</v>
      </c>
      <c r="D111" s="52">
        <v>1</v>
      </c>
      <c r="E111" s="52">
        <v>0.65112219999999998</v>
      </c>
      <c r="F111" s="52">
        <v>7.6664389999999996</v>
      </c>
    </row>
    <row r="112" spans="1:6" x14ac:dyDescent="0.15">
      <c r="A112" s="52">
        <v>271217</v>
      </c>
      <c r="B112" s="52" t="s">
        <v>494</v>
      </c>
      <c r="C112" s="52" t="s">
        <v>390</v>
      </c>
      <c r="D112" s="52">
        <v>2</v>
      </c>
      <c r="E112" s="52">
        <v>1.530538</v>
      </c>
      <c r="F112" s="52">
        <v>18.020849999999999</v>
      </c>
    </row>
    <row r="113" spans="1:6" x14ac:dyDescent="0.15">
      <c r="A113" s="52">
        <v>271225</v>
      </c>
      <c r="B113" s="52" t="s">
        <v>494</v>
      </c>
      <c r="C113" s="52" t="s">
        <v>182</v>
      </c>
      <c r="D113" s="52">
        <v>1</v>
      </c>
      <c r="E113" s="52">
        <v>0.92526629999999999</v>
      </c>
      <c r="F113" s="52">
        <v>10.894259999999999</v>
      </c>
    </row>
    <row r="114" spans="1:6" x14ac:dyDescent="0.15">
      <c r="A114" s="52">
        <v>271233</v>
      </c>
      <c r="B114" s="52" t="s">
        <v>494</v>
      </c>
      <c r="C114" s="52" t="s">
        <v>183</v>
      </c>
      <c r="D114" s="52">
        <v>4</v>
      </c>
      <c r="E114" s="52">
        <v>2.2894299999999999</v>
      </c>
      <c r="F114" s="52">
        <v>26.956189999999999</v>
      </c>
    </row>
    <row r="115" spans="1:6" x14ac:dyDescent="0.15">
      <c r="A115" s="52">
        <v>271241</v>
      </c>
      <c r="B115" s="52" t="s">
        <v>494</v>
      </c>
      <c r="C115" s="52" t="s">
        <v>381</v>
      </c>
      <c r="D115" s="52">
        <v>1</v>
      </c>
      <c r="E115" s="52">
        <v>0.88360300000000003</v>
      </c>
      <c r="F115" s="52">
        <v>10.40371</v>
      </c>
    </row>
    <row r="116" spans="1:6" x14ac:dyDescent="0.15">
      <c r="A116" s="52">
        <v>271250</v>
      </c>
      <c r="B116" s="52" t="s">
        <v>494</v>
      </c>
      <c r="C116" s="52" t="s">
        <v>184</v>
      </c>
      <c r="D116" s="52">
        <v>1</v>
      </c>
      <c r="E116" s="52">
        <v>0.81131949999999997</v>
      </c>
      <c r="F116" s="52">
        <v>9.5526330000000002</v>
      </c>
    </row>
    <row r="117" spans="1:6" x14ac:dyDescent="0.15">
      <c r="A117" s="52">
        <v>271268</v>
      </c>
      <c r="B117" s="52" t="s">
        <v>494</v>
      </c>
      <c r="C117" s="52" t="s">
        <v>185</v>
      </c>
      <c r="D117" s="52">
        <v>1</v>
      </c>
      <c r="E117" s="52">
        <v>0.50318010000000002</v>
      </c>
      <c r="F117" s="52">
        <v>5.9245400000000004</v>
      </c>
    </row>
    <row r="118" spans="1:6" x14ac:dyDescent="0.15">
      <c r="A118" s="52">
        <v>271276</v>
      </c>
      <c r="B118" s="52" t="s">
        <v>494</v>
      </c>
      <c r="C118" s="52" t="s">
        <v>186</v>
      </c>
      <c r="D118" s="52">
        <v>2</v>
      </c>
      <c r="E118" s="52">
        <v>1.6657230000000001</v>
      </c>
      <c r="F118" s="52">
        <v>19.612539999999999</v>
      </c>
    </row>
    <row r="119" spans="1:6" x14ac:dyDescent="0.15">
      <c r="A119" s="52">
        <v>271284</v>
      </c>
      <c r="B119" s="52" t="s">
        <v>494</v>
      </c>
      <c r="C119" s="52" t="s">
        <v>187</v>
      </c>
      <c r="D119" s="52">
        <v>1</v>
      </c>
      <c r="E119" s="52">
        <v>1.031971</v>
      </c>
      <c r="F119" s="52">
        <v>12.15062</v>
      </c>
    </row>
    <row r="120" spans="1:6" x14ac:dyDescent="0.15">
      <c r="A120" s="52">
        <v>271403</v>
      </c>
      <c r="B120" s="52" t="s">
        <v>188</v>
      </c>
      <c r="C120" s="52" t="s">
        <v>494</v>
      </c>
      <c r="D120" s="52">
        <v>9</v>
      </c>
      <c r="E120" s="52">
        <v>1.0663130000000001</v>
      </c>
      <c r="F120" s="52">
        <v>12.554970000000001</v>
      </c>
    </row>
    <row r="121" spans="1:6" x14ac:dyDescent="0.15">
      <c r="A121" s="52">
        <v>271411</v>
      </c>
      <c r="B121" s="52" t="s">
        <v>494</v>
      </c>
      <c r="C121" s="52" t="s">
        <v>189</v>
      </c>
      <c r="D121" s="52">
        <v>2</v>
      </c>
      <c r="E121" s="52">
        <v>1.3641540000000001</v>
      </c>
      <c r="F121" s="52">
        <v>16.061820000000001</v>
      </c>
    </row>
    <row r="122" spans="1:6" x14ac:dyDescent="0.15">
      <c r="A122" s="52">
        <v>271438</v>
      </c>
      <c r="B122" s="52" t="s">
        <v>494</v>
      </c>
      <c r="C122" s="52" t="s">
        <v>191</v>
      </c>
      <c r="D122" s="52">
        <v>1</v>
      </c>
      <c r="E122" s="52">
        <v>1.1495439999999999</v>
      </c>
      <c r="F122" s="52">
        <v>13.53496</v>
      </c>
    </row>
    <row r="123" spans="1:6" x14ac:dyDescent="0.15">
      <c r="A123" s="52">
        <v>271454</v>
      </c>
      <c r="B123" s="52" t="s">
        <v>494</v>
      </c>
      <c r="C123" s="52" t="s">
        <v>382</v>
      </c>
      <c r="D123" s="52">
        <v>2</v>
      </c>
      <c r="E123" s="52">
        <v>1.353693</v>
      </c>
      <c r="F123" s="52">
        <v>15.938639999999999</v>
      </c>
    </row>
    <row r="124" spans="1:6" x14ac:dyDescent="0.15">
      <c r="A124" s="52">
        <v>271462</v>
      </c>
      <c r="B124" s="52" t="s">
        <v>494</v>
      </c>
      <c r="C124" s="52" t="s">
        <v>193</v>
      </c>
      <c r="D124" s="52">
        <v>4</v>
      </c>
      <c r="E124" s="52">
        <v>2.512642</v>
      </c>
      <c r="F124" s="52">
        <v>29.584330000000001</v>
      </c>
    </row>
    <row r="125" spans="1:6" x14ac:dyDescent="0.15">
      <c r="A125" s="52">
        <v>272027</v>
      </c>
      <c r="B125" s="52" t="s">
        <v>273</v>
      </c>
      <c r="C125" s="52" t="s">
        <v>494</v>
      </c>
      <c r="D125" s="52">
        <v>6</v>
      </c>
      <c r="E125" s="52">
        <v>3.030043</v>
      </c>
      <c r="F125" s="52">
        <v>35.676310000000001</v>
      </c>
    </row>
    <row r="126" spans="1:6" x14ac:dyDescent="0.15">
      <c r="A126" s="52">
        <v>272035</v>
      </c>
      <c r="B126" s="52" t="s">
        <v>194</v>
      </c>
      <c r="C126" s="52" t="s">
        <v>494</v>
      </c>
      <c r="D126" s="52">
        <v>6</v>
      </c>
      <c r="E126" s="52">
        <v>1.485182</v>
      </c>
      <c r="F126" s="52">
        <v>17.486809999999998</v>
      </c>
    </row>
    <row r="127" spans="1:6" x14ac:dyDescent="0.15">
      <c r="A127" s="52">
        <v>272051</v>
      </c>
      <c r="B127" s="52" t="s">
        <v>196</v>
      </c>
      <c r="C127" s="52" t="s">
        <v>494</v>
      </c>
      <c r="D127" s="52">
        <v>3</v>
      </c>
      <c r="E127" s="52">
        <v>0.81103440000000004</v>
      </c>
      <c r="F127" s="52">
        <v>9.5492749999999997</v>
      </c>
    </row>
    <row r="128" spans="1:6" x14ac:dyDescent="0.15">
      <c r="A128" s="52">
        <v>272094</v>
      </c>
      <c r="B128" s="52" t="s">
        <v>199</v>
      </c>
      <c r="C128" s="52" t="s">
        <v>494</v>
      </c>
      <c r="D128" s="52">
        <v>1</v>
      </c>
      <c r="E128" s="52">
        <v>0.69452639999999999</v>
      </c>
      <c r="F128" s="52">
        <v>8.1774880000000003</v>
      </c>
    </row>
    <row r="129" spans="1:6" x14ac:dyDescent="0.15">
      <c r="A129" s="52">
        <v>272108</v>
      </c>
      <c r="B129" s="52" t="s">
        <v>200</v>
      </c>
      <c r="C129" s="52" t="s">
        <v>494</v>
      </c>
      <c r="D129" s="52">
        <v>2</v>
      </c>
      <c r="E129" s="52">
        <v>0.49387229999999999</v>
      </c>
      <c r="F129" s="52">
        <v>5.8149480000000002</v>
      </c>
    </row>
    <row r="130" spans="1:6" x14ac:dyDescent="0.15">
      <c r="A130" s="52">
        <v>272124</v>
      </c>
      <c r="B130" s="52" t="s">
        <v>202</v>
      </c>
      <c r="C130" s="52" t="s">
        <v>494</v>
      </c>
      <c r="D130" s="52">
        <v>1</v>
      </c>
      <c r="E130" s="52">
        <v>0.37249910000000003</v>
      </c>
      <c r="F130" s="52">
        <v>4.3858769999999998</v>
      </c>
    </row>
    <row r="131" spans="1:6" x14ac:dyDescent="0.15">
      <c r="A131" s="52">
        <v>272132</v>
      </c>
      <c r="B131" s="52" t="s">
        <v>203</v>
      </c>
      <c r="C131" s="52" t="s">
        <v>494</v>
      </c>
      <c r="D131" s="52">
        <v>4</v>
      </c>
      <c r="E131" s="52">
        <v>3.9677419999999999</v>
      </c>
      <c r="F131" s="52">
        <v>46.71696</v>
      </c>
    </row>
    <row r="132" spans="1:6" x14ac:dyDescent="0.15">
      <c r="A132" s="52">
        <v>272141</v>
      </c>
      <c r="B132" s="52" t="s">
        <v>292</v>
      </c>
      <c r="C132" s="52" t="s">
        <v>494</v>
      </c>
      <c r="D132" s="52">
        <v>1</v>
      </c>
      <c r="E132" s="52">
        <v>0.87756250000000002</v>
      </c>
      <c r="F132" s="52">
        <v>10.33259</v>
      </c>
    </row>
    <row r="133" spans="1:6" x14ac:dyDescent="0.15">
      <c r="A133" s="52">
        <v>272175</v>
      </c>
      <c r="B133" s="52" t="s">
        <v>206</v>
      </c>
      <c r="C133" s="52" t="s">
        <v>494</v>
      </c>
      <c r="D133" s="52">
        <v>2</v>
      </c>
      <c r="E133" s="52">
        <v>1.6465380000000001</v>
      </c>
      <c r="F133" s="52">
        <v>19.386649999999999</v>
      </c>
    </row>
    <row r="134" spans="1:6" x14ac:dyDescent="0.15">
      <c r="A134" s="52">
        <v>272191</v>
      </c>
      <c r="B134" s="52" t="s">
        <v>298</v>
      </c>
      <c r="C134" s="52" t="s">
        <v>494</v>
      </c>
      <c r="D134" s="52">
        <v>2</v>
      </c>
      <c r="E134" s="52">
        <v>1.070864</v>
      </c>
      <c r="F134" s="52">
        <v>12.60857</v>
      </c>
    </row>
    <row r="135" spans="1:6" x14ac:dyDescent="0.15">
      <c r="A135" s="52">
        <v>272205</v>
      </c>
      <c r="B135" s="52" t="s">
        <v>208</v>
      </c>
      <c r="C135" s="52" t="s">
        <v>494</v>
      </c>
      <c r="D135" s="52">
        <v>1</v>
      </c>
      <c r="E135" s="52">
        <v>0.73118119999999998</v>
      </c>
      <c r="F135" s="52">
        <v>8.6090689999999999</v>
      </c>
    </row>
    <row r="136" spans="1:6" x14ac:dyDescent="0.15">
      <c r="A136" s="52">
        <v>272248</v>
      </c>
      <c r="B136" s="52" t="s">
        <v>210</v>
      </c>
      <c r="C136" s="52" t="s">
        <v>494</v>
      </c>
      <c r="D136" s="52">
        <v>1</v>
      </c>
      <c r="E136" s="52">
        <v>1.1704939999999999</v>
      </c>
      <c r="F136" s="52">
        <v>13.78162</v>
      </c>
    </row>
    <row r="137" spans="1:6" x14ac:dyDescent="0.15">
      <c r="A137" s="52">
        <v>272264</v>
      </c>
      <c r="B137" s="52" t="s">
        <v>212</v>
      </c>
      <c r="C137" s="52" t="s">
        <v>494</v>
      </c>
      <c r="D137" s="52">
        <v>1</v>
      </c>
      <c r="E137" s="52">
        <v>1.5210509999999999</v>
      </c>
      <c r="F137" s="52">
        <v>17.90915</v>
      </c>
    </row>
    <row r="138" spans="1:6" x14ac:dyDescent="0.15">
      <c r="A138" s="52">
        <v>272272</v>
      </c>
      <c r="B138" s="52" t="s">
        <v>213</v>
      </c>
      <c r="C138" s="52" t="s">
        <v>494</v>
      </c>
      <c r="D138" s="52">
        <v>2</v>
      </c>
      <c r="E138" s="52">
        <v>0.40492220000000001</v>
      </c>
      <c r="F138" s="52">
        <v>4.767633</v>
      </c>
    </row>
    <row r="139" spans="1:6" x14ac:dyDescent="0.15">
      <c r="A139" s="52">
        <v>272281</v>
      </c>
      <c r="B139" s="52" t="s">
        <v>214</v>
      </c>
      <c r="C139" s="52" t="s">
        <v>494</v>
      </c>
      <c r="D139" s="52">
        <v>1</v>
      </c>
      <c r="E139" s="52">
        <v>1.579504</v>
      </c>
      <c r="F139" s="52">
        <v>18.597390000000001</v>
      </c>
    </row>
    <row r="140" spans="1:6" x14ac:dyDescent="0.15">
      <c r="A140" s="52">
        <v>272299</v>
      </c>
      <c r="B140" s="52" t="s">
        <v>215</v>
      </c>
      <c r="C140" s="52" t="s">
        <v>494</v>
      </c>
      <c r="D140" s="52">
        <v>1</v>
      </c>
      <c r="E140" s="52">
        <v>1.785045</v>
      </c>
      <c r="F140" s="52">
        <v>21.01746</v>
      </c>
    </row>
    <row r="141" spans="1:6" x14ac:dyDescent="0.15">
      <c r="A141" s="52">
        <v>272329</v>
      </c>
      <c r="B141" s="52" t="s">
        <v>218</v>
      </c>
      <c r="C141" s="52" t="s">
        <v>494</v>
      </c>
      <c r="D141" s="52">
        <v>1</v>
      </c>
      <c r="E141" s="52">
        <v>1.787757</v>
      </c>
      <c r="F141" s="52">
        <v>21.049399999999999</v>
      </c>
    </row>
    <row r="142" spans="1:6" x14ac:dyDescent="0.15">
      <c r="A142" s="52">
        <v>273414</v>
      </c>
      <c r="B142" s="52" t="s">
        <v>320</v>
      </c>
      <c r="C142" s="52" t="s">
        <v>494</v>
      </c>
      <c r="D142" s="52">
        <v>1</v>
      </c>
      <c r="E142" s="52">
        <v>5.7382220000000004</v>
      </c>
      <c r="F142" s="52">
        <v>67.562929999999994</v>
      </c>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34</v>
      </c>
      <c r="E178">
        <v>1.263271</v>
      </c>
      <c r="F178">
        <v>14.874000000000001</v>
      </c>
    </row>
    <row r="179" spans="1:6" x14ac:dyDescent="0.15">
      <c r="B179">
        <v>271403</v>
      </c>
      <c r="C179" t="s">
        <v>271</v>
      </c>
      <c r="D179">
        <v>9</v>
      </c>
      <c r="E179">
        <v>1.0663130000000001</v>
      </c>
      <c r="F179">
        <v>12.554970000000001</v>
      </c>
    </row>
    <row r="180" spans="1:6" x14ac:dyDescent="0.15">
      <c r="B180" s="52"/>
      <c r="C180" t="s">
        <v>429</v>
      </c>
      <c r="D180">
        <v>123</v>
      </c>
    </row>
    <row r="181" spans="1:6" x14ac:dyDescent="0.15">
      <c r="A181">
        <v>1</v>
      </c>
      <c r="B181" s="52">
        <v>2</v>
      </c>
      <c r="C181">
        <v>3</v>
      </c>
      <c r="D181">
        <v>4</v>
      </c>
      <c r="E181">
        <v>5</v>
      </c>
      <c r="F181">
        <v>6</v>
      </c>
    </row>
    <row r="183" spans="1:6" x14ac:dyDescent="0.15">
      <c r="A183">
        <v>270000</v>
      </c>
      <c r="B183" t="s">
        <v>333</v>
      </c>
      <c r="C183" t="s">
        <v>440</v>
      </c>
      <c r="D183">
        <v>80</v>
      </c>
      <c r="E183">
        <v>0.9</v>
      </c>
      <c r="F183">
        <v>10.63</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39</v>
      </c>
      <c r="E8" s="52">
        <v>1.4367369999999999</v>
      </c>
      <c r="F8" s="52">
        <v>16.916419999999999</v>
      </c>
      <c r="G8" s="52">
        <v>1</v>
      </c>
      <c r="H8" s="52">
        <v>7</v>
      </c>
      <c r="I8" s="52">
        <v>5</v>
      </c>
      <c r="J8" s="52">
        <v>8</v>
      </c>
      <c r="K8" s="52">
        <v>4</v>
      </c>
      <c r="L8" s="52">
        <v>3</v>
      </c>
      <c r="M8" s="52">
        <v>7</v>
      </c>
      <c r="N8" s="52">
        <v>4</v>
      </c>
      <c r="O8" s="52">
        <v>0</v>
      </c>
      <c r="P8" s="52">
        <v>23</v>
      </c>
      <c r="Q8" s="52">
        <v>16</v>
      </c>
      <c r="R8" s="52">
        <v>0</v>
      </c>
      <c r="S8" s="52">
        <v>5</v>
      </c>
      <c r="T8" s="52">
        <v>4</v>
      </c>
      <c r="U8" s="52">
        <v>30</v>
      </c>
      <c r="V8" s="52">
        <v>2</v>
      </c>
      <c r="W8" s="52">
        <v>28</v>
      </c>
      <c r="X8" s="52">
        <v>3</v>
      </c>
      <c r="Y8" s="52">
        <v>2</v>
      </c>
      <c r="Z8" s="52">
        <v>15</v>
      </c>
      <c r="AA8" s="52">
        <v>8</v>
      </c>
      <c r="AB8" s="52">
        <v>0</v>
      </c>
      <c r="AC8" s="52">
        <v>14</v>
      </c>
      <c r="AD8" s="52">
        <v>17</v>
      </c>
      <c r="AE8" s="52">
        <v>0</v>
      </c>
      <c r="AF8" s="52">
        <v>4</v>
      </c>
      <c r="AG8" s="52">
        <v>0</v>
      </c>
      <c r="AH8" s="52">
        <v>4</v>
      </c>
      <c r="AI8" s="52">
        <v>0</v>
      </c>
      <c r="AJ8" s="52">
        <v>17</v>
      </c>
      <c r="AK8" s="52">
        <v>0</v>
      </c>
      <c r="AL8" s="52">
        <v>0</v>
      </c>
      <c r="AM8" s="52">
        <v>18</v>
      </c>
      <c r="AN8" s="52">
        <v>0</v>
      </c>
      <c r="AO8" s="52">
        <v>4</v>
      </c>
      <c r="AP8" s="52">
        <v>0</v>
      </c>
      <c r="AQ8" s="52">
        <v>3</v>
      </c>
      <c r="AR8" s="52">
        <v>4</v>
      </c>
      <c r="AS8" s="52">
        <v>2</v>
      </c>
      <c r="AT8" s="52">
        <v>2</v>
      </c>
      <c r="AU8" s="52">
        <v>4</v>
      </c>
      <c r="AV8" s="52">
        <v>2</v>
      </c>
      <c r="AW8" s="52">
        <v>3</v>
      </c>
      <c r="AX8" s="52">
        <v>2</v>
      </c>
      <c r="AY8" s="52">
        <v>3</v>
      </c>
      <c r="AZ8" s="52">
        <v>2</v>
      </c>
      <c r="BA8" s="52">
        <v>2</v>
      </c>
      <c r="BB8" s="52">
        <v>5</v>
      </c>
      <c r="BC8" s="52">
        <v>5</v>
      </c>
      <c r="BD8" s="52">
        <v>3</v>
      </c>
      <c r="BE8" s="52">
        <v>5</v>
      </c>
      <c r="BF8" s="52">
        <v>8</v>
      </c>
      <c r="BG8" s="52">
        <v>11</v>
      </c>
      <c r="BH8" s="52">
        <v>6</v>
      </c>
      <c r="BI8" s="52">
        <v>3</v>
      </c>
      <c r="BJ8" s="52">
        <v>3</v>
      </c>
      <c r="BK8" s="52">
        <v>0</v>
      </c>
      <c r="BL8" s="52">
        <v>6</v>
      </c>
      <c r="BM8" s="52">
        <v>27</v>
      </c>
      <c r="BN8" s="52">
        <v>9</v>
      </c>
      <c r="BO8" s="52">
        <v>4</v>
      </c>
      <c r="BP8" s="52">
        <v>4</v>
      </c>
      <c r="BQ8" s="52">
        <v>1</v>
      </c>
      <c r="BR8" s="52">
        <v>3</v>
      </c>
      <c r="BS8" s="52">
        <v>2</v>
      </c>
      <c r="BT8" s="52">
        <v>9</v>
      </c>
      <c r="BU8" s="52">
        <v>25</v>
      </c>
      <c r="BV8" s="52">
        <v>5</v>
      </c>
    </row>
    <row r="9" spans="1:74" s="52" customFormat="1" x14ac:dyDescent="0.15">
      <c r="A9" s="52">
        <v>271021</v>
      </c>
      <c r="B9" s="52" t="s">
        <v>494</v>
      </c>
      <c r="C9" s="52" t="s">
        <v>389</v>
      </c>
      <c r="D9" s="52">
        <v>2</v>
      </c>
      <c r="E9" s="52">
        <v>1.9074139999999999</v>
      </c>
      <c r="F9" s="52">
        <v>22.458259999999999</v>
      </c>
      <c r="G9" s="52">
        <v>0</v>
      </c>
      <c r="H9" s="52">
        <v>1</v>
      </c>
      <c r="I9" s="52">
        <v>0</v>
      </c>
      <c r="J9" s="52">
        <v>1</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1</v>
      </c>
      <c r="BC9" s="52">
        <v>1</v>
      </c>
      <c r="BD9" s="52">
        <v>0</v>
      </c>
      <c r="BE9" s="52">
        <v>0</v>
      </c>
      <c r="BF9" s="52">
        <v>0</v>
      </c>
      <c r="BG9" s="52">
        <v>2</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2.6755499999999999</v>
      </c>
      <c r="F10" s="52">
        <v>31.50244</v>
      </c>
      <c r="G10" s="52">
        <v>1</v>
      </c>
      <c r="H10" s="52">
        <v>0</v>
      </c>
      <c r="I10" s="52">
        <v>0</v>
      </c>
      <c r="J10" s="52">
        <v>0</v>
      </c>
      <c r="K10" s="52">
        <v>0</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1</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3</v>
      </c>
      <c r="E11" s="52">
        <v>4.4733390000000002</v>
      </c>
      <c r="F11" s="52">
        <v>52.669960000000003</v>
      </c>
      <c r="G11" s="52">
        <v>0</v>
      </c>
      <c r="H11" s="52">
        <v>0</v>
      </c>
      <c r="I11" s="52">
        <v>0</v>
      </c>
      <c r="J11" s="52">
        <v>0</v>
      </c>
      <c r="K11" s="52">
        <v>1</v>
      </c>
      <c r="L11" s="52">
        <v>0</v>
      </c>
      <c r="M11" s="52">
        <v>2</v>
      </c>
      <c r="N11" s="52">
        <v>0</v>
      </c>
      <c r="O11" s="52">
        <v>0</v>
      </c>
      <c r="P11" s="52">
        <v>1</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2</v>
      </c>
      <c r="AV11" s="52">
        <v>0</v>
      </c>
      <c r="AW11" s="52">
        <v>0</v>
      </c>
      <c r="AX11" s="52">
        <v>1</v>
      </c>
      <c r="AY11" s="52">
        <v>0</v>
      </c>
      <c r="AZ11" s="52">
        <v>0</v>
      </c>
      <c r="BA11" s="52">
        <v>0</v>
      </c>
      <c r="BB11" s="52">
        <v>0</v>
      </c>
      <c r="BC11" s="52">
        <v>0</v>
      </c>
      <c r="BD11" s="52">
        <v>0</v>
      </c>
      <c r="BE11" s="52">
        <v>0</v>
      </c>
      <c r="BF11" s="52">
        <v>1</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2</v>
      </c>
      <c r="E12" s="52">
        <v>2.018856</v>
      </c>
      <c r="F12" s="52">
        <v>23.770399999999999</v>
      </c>
      <c r="G12" s="52">
        <v>0</v>
      </c>
      <c r="H12" s="52">
        <v>1</v>
      </c>
      <c r="I12" s="52">
        <v>1</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1</v>
      </c>
      <c r="BD12" s="52">
        <v>1</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2.459994</v>
      </c>
      <c r="F13" s="52">
        <v>28.964449999999999</v>
      </c>
      <c r="G13" s="52">
        <v>0</v>
      </c>
      <c r="H13" s="52">
        <v>0</v>
      </c>
      <c r="I13" s="52">
        <v>1</v>
      </c>
      <c r="J13" s="52">
        <v>1</v>
      </c>
      <c r="K13" s="52">
        <v>0</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1</v>
      </c>
      <c r="AY13" s="52">
        <v>0</v>
      </c>
      <c r="AZ13" s="52">
        <v>0</v>
      </c>
      <c r="BA13" s="52">
        <v>0</v>
      </c>
      <c r="BB13" s="52">
        <v>0</v>
      </c>
      <c r="BC13" s="52">
        <v>0</v>
      </c>
      <c r="BD13" s="52">
        <v>0</v>
      </c>
      <c r="BE13" s="52">
        <v>0</v>
      </c>
      <c r="BF13" s="52">
        <v>0</v>
      </c>
      <c r="BG13" s="52">
        <v>0</v>
      </c>
      <c r="BH13" s="52">
        <v>1</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1.5222789999999999</v>
      </c>
      <c r="F14" s="52">
        <v>17.9236</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1</v>
      </c>
      <c r="E15" s="52">
        <v>1.3027789999999999</v>
      </c>
      <c r="F15" s="52">
        <v>15.339169999999999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494</v>
      </c>
      <c r="C16" s="52" t="s">
        <v>177</v>
      </c>
      <c r="D16" s="52">
        <v>1</v>
      </c>
      <c r="E16" s="52">
        <v>1.025536</v>
      </c>
      <c r="F16" s="52">
        <v>12.074859999999999</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2</v>
      </c>
      <c r="E17" s="52">
        <v>1.1654260000000001</v>
      </c>
      <c r="F17" s="52">
        <v>13.721959999999999</v>
      </c>
      <c r="G17" s="52">
        <v>0</v>
      </c>
      <c r="H17" s="52">
        <v>0</v>
      </c>
      <c r="I17" s="52">
        <v>1</v>
      </c>
      <c r="J17" s="52">
        <v>0</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2</v>
      </c>
      <c r="BC17" s="52">
        <v>0</v>
      </c>
      <c r="BD17" s="52">
        <v>0</v>
      </c>
      <c r="BE17" s="52">
        <v>1</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2</v>
      </c>
      <c r="E18" s="52">
        <v>1.569674</v>
      </c>
      <c r="F18" s="52">
        <v>18.481639999999999</v>
      </c>
      <c r="G18" s="52">
        <v>0</v>
      </c>
      <c r="H18" s="52">
        <v>1</v>
      </c>
      <c r="I18" s="52">
        <v>0</v>
      </c>
      <c r="J18" s="52">
        <v>1</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1</v>
      </c>
      <c r="BC18" s="52">
        <v>0</v>
      </c>
      <c r="BD18" s="52">
        <v>1</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494</v>
      </c>
      <c r="C19" s="52" t="s">
        <v>179</v>
      </c>
      <c r="D19" s="52">
        <v>2</v>
      </c>
      <c r="E19" s="52">
        <v>2.2093340000000001</v>
      </c>
      <c r="F19" s="52">
        <v>26.01313</v>
      </c>
      <c r="G19" s="52">
        <v>0</v>
      </c>
      <c r="H19" s="52">
        <v>1</v>
      </c>
      <c r="I19" s="52">
        <v>0</v>
      </c>
      <c r="J19" s="52">
        <v>0</v>
      </c>
      <c r="K19" s="52">
        <v>0</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1</v>
      </c>
      <c r="AZ19" s="52">
        <v>0</v>
      </c>
      <c r="BA19" s="52">
        <v>0</v>
      </c>
      <c r="BB19" s="52">
        <v>0</v>
      </c>
      <c r="BC19" s="52">
        <v>0</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494</v>
      </c>
      <c r="C20" s="52" t="s">
        <v>180</v>
      </c>
      <c r="D20" s="52">
        <v>3</v>
      </c>
      <c r="E20" s="52">
        <v>1.7648509999999999</v>
      </c>
      <c r="F20" s="52">
        <v>20.779699999999998</v>
      </c>
      <c r="G20" s="52">
        <v>0</v>
      </c>
      <c r="H20" s="52">
        <v>1</v>
      </c>
      <c r="I20" s="52">
        <v>1</v>
      </c>
      <c r="J20" s="52">
        <v>0</v>
      </c>
      <c r="K20" s="52">
        <v>1</v>
      </c>
      <c r="L20" s="52">
        <v>0</v>
      </c>
      <c r="M20" s="52">
        <v>0</v>
      </c>
      <c r="N20" s="52">
        <v>0</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1</v>
      </c>
      <c r="AT20" s="52">
        <v>0</v>
      </c>
      <c r="AU20" s="52">
        <v>0</v>
      </c>
      <c r="AV20" s="52">
        <v>0</v>
      </c>
      <c r="AW20" s="52">
        <v>0</v>
      </c>
      <c r="AX20" s="52">
        <v>0</v>
      </c>
      <c r="AY20" s="52">
        <v>0</v>
      </c>
      <c r="AZ20" s="52">
        <v>0</v>
      </c>
      <c r="BA20" s="52">
        <v>0</v>
      </c>
      <c r="BB20" s="52">
        <v>0</v>
      </c>
      <c r="BC20" s="52">
        <v>1</v>
      </c>
      <c r="BD20" s="52">
        <v>0</v>
      </c>
      <c r="BE20" s="52">
        <v>1</v>
      </c>
      <c r="BF20" s="52">
        <v>1</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3</v>
      </c>
      <c r="E21" s="52">
        <v>1.95834</v>
      </c>
      <c r="F21" s="52">
        <v>23.057870000000001</v>
      </c>
      <c r="G21" s="52">
        <v>0</v>
      </c>
      <c r="H21" s="52">
        <v>1</v>
      </c>
      <c r="I21" s="52">
        <v>0</v>
      </c>
      <c r="J21" s="52">
        <v>2</v>
      </c>
      <c r="K21" s="52">
        <v>0</v>
      </c>
      <c r="L21" s="52">
        <v>0</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1</v>
      </c>
      <c r="BB21" s="52">
        <v>1</v>
      </c>
      <c r="BC21" s="52">
        <v>0</v>
      </c>
      <c r="BD21" s="52">
        <v>1</v>
      </c>
      <c r="BE21" s="52">
        <v>0</v>
      </c>
      <c r="BF21" s="52">
        <v>1</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2</v>
      </c>
      <c r="E22" s="52">
        <v>1.5331429999999999</v>
      </c>
      <c r="F22" s="52">
        <v>18.05152</v>
      </c>
      <c r="G22" s="52">
        <v>0</v>
      </c>
      <c r="H22" s="52">
        <v>0</v>
      </c>
      <c r="I22" s="52">
        <v>0</v>
      </c>
      <c r="J22" s="52">
        <v>2</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1</v>
      </c>
      <c r="BD22" s="52">
        <v>0</v>
      </c>
      <c r="BE22" s="52">
        <v>0</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2</v>
      </c>
      <c r="E23" s="52">
        <v>1.8703650000000001</v>
      </c>
      <c r="F23" s="52">
        <v>22.022040000000001</v>
      </c>
      <c r="G23" s="52">
        <v>0</v>
      </c>
      <c r="H23" s="52">
        <v>0</v>
      </c>
      <c r="I23" s="52">
        <v>0</v>
      </c>
      <c r="J23" s="52">
        <v>0</v>
      </c>
      <c r="K23" s="52">
        <v>0</v>
      </c>
      <c r="L23" s="52">
        <v>0</v>
      </c>
      <c r="M23" s="52">
        <v>1</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0</v>
      </c>
      <c r="AU23" s="52">
        <v>0</v>
      </c>
      <c r="AV23" s="52">
        <v>0</v>
      </c>
      <c r="AW23" s="52">
        <v>0</v>
      </c>
      <c r="AX23" s="52">
        <v>0</v>
      </c>
      <c r="AY23" s="52">
        <v>0</v>
      </c>
      <c r="AZ23" s="52">
        <v>0</v>
      </c>
      <c r="BA23" s="52">
        <v>0</v>
      </c>
      <c r="BB23" s="52">
        <v>0</v>
      </c>
      <c r="BC23" s="52">
        <v>0</v>
      </c>
      <c r="BD23" s="52">
        <v>0</v>
      </c>
      <c r="BE23" s="52">
        <v>0</v>
      </c>
      <c r="BF23" s="52">
        <v>0</v>
      </c>
      <c r="BG23" s="52">
        <v>2</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1</v>
      </c>
      <c r="E24" s="52">
        <v>0.56291729999999995</v>
      </c>
      <c r="F24" s="52">
        <v>6.6278969999999999</v>
      </c>
      <c r="G24" s="52">
        <v>0</v>
      </c>
      <c r="H24" s="52">
        <v>0</v>
      </c>
      <c r="I24" s="52">
        <v>0</v>
      </c>
      <c r="J24" s="52">
        <v>0</v>
      </c>
      <c r="K24" s="52">
        <v>0</v>
      </c>
      <c r="L24" s="52">
        <v>1</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494</v>
      </c>
      <c r="C25" s="52" t="s">
        <v>381</v>
      </c>
      <c r="D25" s="52">
        <v>1</v>
      </c>
      <c r="E25" s="52">
        <v>0.88475219999999999</v>
      </c>
      <c r="F25" s="52">
        <v>10.41724</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494</v>
      </c>
      <c r="C26" s="52" t="s">
        <v>184</v>
      </c>
      <c r="D26" s="52">
        <v>1</v>
      </c>
      <c r="E26" s="52">
        <v>0.81815649999999995</v>
      </c>
      <c r="F26" s="52">
        <v>9.6331340000000001</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2</v>
      </c>
      <c r="E27" s="52">
        <v>1.015919</v>
      </c>
      <c r="F27" s="52">
        <v>11.96163</v>
      </c>
      <c r="G27" s="52">
        <v>0</v>
      </c>
      <c r="H27" s="52">
        <v>0</v>
      </c>
      <c r="I27" s="52">
        <v>0</v>
      </c>
      <c r="J27" s="52">
        <v>0</v>
      </c>
      <c r="K27" s="52">
        <v>0</v>
      </c>
      <c r="L27" s="52">
        <v>0</v>
      </c>
      <c r="M27" s="52">
        <v>1</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1</v>
      </c>
      <c r="AV27" s="52">
        <v>0</v>
      </c>
      <c r="AW27" s="52">
        <v>0</v>
      </c>
      <c r="AX27" s="52">
        <v>0</v>
      </c>
      <c r="AY27" s="52">
        <v>0</v>
      </c>
      <c r="AZ27" s="52">
        <v>0</v>
      </c>
      <c r="BA27" s="52">
        <v>0</v>
      </c>
      <c r="BB27" s="52">
        <v>0</v>
      </c>
      <c r="BC27" s="52">
        <v>0</v>
      </c>
      <c r="BD27" s="52">
        <v>0</v>
      </c>
      <c r="BE27" s="52">
        <v>1</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3</v>
      </c>
      <c r="E28" s="52">
        <v>2.3557869999999999</v>
      </c>
      <c r="F28" s="52">
        <v>27.737490000000001</v>
      </c>
      <c r="G28" s="52">
        <v>0</v>
      </c>
      <c r="H28" s="52">
        <v>0</v>
      </c>
      <c r="I28" s="52">
        <v>0</v>
      </c>
      <c r="J28" s="52">
        <v>1</v>
      </c>
      <c r="K28" s="52">
        <v>1</v>
      </c>
      <c r="L28" s="52">
        <v>0</v>
      </c>
      <c r="M28" s="52">
        <v>1</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1</v>
      </c>
      <c r="AU28" s="52">
        <v>0</v>
      </c>
      <c r="AV28" s="52">
        <v>0</v>
      </c>
      <c r="AW28" s="52">
        <v>1</v>
      </c>
      <c r="AX28" s="52">
        <v>0</v>
      </c>
      <c r="AY28" s="52">
        <v>0</v>
      </c>
      <c r="AZ28" s="52">
        <v>0</v>
      </c>
      <c r="BA28" s="52">
        <v>0</v>
      </c>
      <c r="BB28" s="52">
        <v>0</v>
      </c>
      <c r="BC28" s="52">
        <v>0</v>
      </c>
      <c r="BD28" s="52">
        <v>0</v>
      </c>
      <c r="BE28" s="52">
        <v>1</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1</v>
      </c>
      <c r="E29" s="52">
        <v>1.001282</v>
      </c>
      <c r="F29" s="52">
        <v>11.78928</v>
      </c>
      <c r="G29" s="52">
        <v>0</v>
      </c>
      <c r="H29" s="52">
        <v>0</v>
      </c>
      <c r="I29" s="52">
        <v>1</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9</v>
      </c>
      <c r="E30" s="52">
        <v>1.0742769999999999</v>
      </c>
      <c r="F30" s="52">
        <v>12.64874</v>
      </c>
      <c r="G30" s="52">
        <v>1</v>
      </c>
      <c r="H30" s="52">
        <v>1</v>
      </c>
      <c r="I30" s="52">
        <v>0</v>
      </c>
      <c r="J30" s="52">
        <v>1</v>
      </c>
      <c r="K30" s="52">
        <v>2</v>
      </c>
      <c r="L30" s="52">
        <v>2</v>
      </c>
      <c r="M30" s="52">
        <v>1</v>
      </c>
      <c r="N30" s="52">
        <v>1</v>
      </c>
      <c r="O30" s="52">
        <v>0</v>
      </c>
      <c r="P30" s="52">
        <v>4</v>
      </c>
      <c r="Q30" s="52">
        <v>5</v>
      </c>
      <c r="R30" s="52">
        <v>0</v>
      </c>
      <c r="S30" s="52">
        <v>0</v>
      </c>
      <c r="T30" s="52">
        <v>3</v>
      </c>
      <c r="U30" s="52">
        <v>6</v>
      </c>
      <c r="V30" s="52">
        <v>1</v>
      </c>
      <c r="W30" s="52">
        <v>5</v>
      </c>
      <c r="X30" s="52">
        <v>0</v>
      </c>
      <c r="Y30" s="52">
        <v>1</v>
      </c>
      <c r="Z30" s="52">
        <v>4</v>
      </c>
      <c r="AA30" s="52">
        <v>0</v>
      </c>
      <c r="AB30" s="52">
        <v>0</v>
      </c>
      <c r="AC30" s="52">
        <v>5</v>
      </c>
      <c r="AD30" s="52">
        <v>4</v>
      </c>
      <c r="AE30" s="52">
        <v>0</v>
      </c>
      <c r="AF30" s="52">
        <v>0</v>
      </c>
      <c r="AG30" s="52">
        <v>0</v>
      </c>
      <c r="AH30" s="52">
        <v>0</v>
      </c>
      <c r="AI30" s="52">
        <v>0</v>
      </c>
      <c r="AJ30" s="52">
        <v>5</v>
      </c>
      <c r="AK30" s="52">
        <v>0</v>
      </c>
      <c r="AL30" s="52">
        <v>0</v>
      </c>
      <c r="AM30" s="52">
        <v>4</v>
      </c>
      <c r="AN30" s="52">
        <v>0</v>
      </c>
      <c r="AO30" s="52">
        <v>0</v>
      </c>
      <c r="AP30" s="52">
        <v>0</v>
      </c>
      <c r="AQ30" s="52">
        <v>0</v>
      </c>
      <c r="AR30" s="52">
        <v>1</v>
      </c>
      <c r="AS30" s="52">
        <v>1</v>
      </c>
      <c r="AT30" s="52">
        <v>2</v>
      </c>
      <c r="AU30" s="52">
        <v>3</v>
      </c>
      <c r="AV30" s="52">
        <v>0</v>
      </c>
      <c r="AW30" s="52">
        <v>0</v>
      </c>
      <c r="AX30" s="52">
        <v>0</v>
      </c>
      <c r="AY30" s="52">
        <v>0</v>
      </c>
      <c r="AZ30" s="52">
        <v>0</v>
      </c>
      <c r="BA30" s="52">
        <v>0</v>
      </c>
      <c r="BB30" s="52">
        <v>1</v>
      </c>
      <c r="BC30" s="52">
        <v>1</v>
      </c>
      <c r="BD30" s="52">
        <v>1</v>
      </c>
      <c r="BE30" s="52">
        <v>1</v>
      </c>
      <c r="BF30" s="52">
        <v>0</v>
      </c>
      <c r="BG30" s="52">
        <v>2</v>
      </c>
      <c r="BH30" s="52">
        <v>3</v>
      </c>
      <c r="BI30" s="52">
        <v>1</v>
      </c>
      <c r="BJ30" s="52">
        <v>1</v>
      </c>
      <c r="BK30" s="52">
        <v>0</v>
      </c>
      <c r="BL30" s="52">
        <v>5</v>
      </c>
      <c r="BM30" s="52">
        <v>5</v>
      </c>
      <c r="BN30" s="52">
        <v>3</v>
      </c>
      <c r="BO30" s="52">
        <v>0</v>
      </c>
      <c r="BP30" s="52">
        <v>0</v>
      </c>
      <c r="BQ30" s="52">
        <v>0</v>
      </c>
      <c r="BR30" s="52">
        <v>1</v>
      </c>
      <c r="BS30" s="52">
        <v>0</v>
      </c>
      <c r="BT30" s="52">
        <v>1</v>
      </c>
      <c r="BU30" s="52">
        <v>5</v>
      </c>
      <c r="BV30" s="52">
        <v>3</v>
      </c>
    </row>
    <row r="31" spans="1:74" s="52" customFormat="1" x14ac:dyDescent="0.15">
      <c r="A31" s="52">
        <v>271420</v>
      </c>
      <c r="B31" s="52" t="s">
        <v>494</v>
      </c>
      <c r="C31" s="52" t="s">
        <v>190</v>
      </c>
      <c r="D31" s="52">
        <v>3</v>
      </c>
      <c r="E31" s="52">
        <v>2.4254380000000002</v>
      </c>
      <c r="F31" s="52">
        <v>28.557580000000002</v>
      </c>
      <c r="G31" s="52">
        <v>0</v>
      </c>
      <c r="H31" s="52">
        <v>0</v>
      </c>
      <c r="I31" s="52">
        <v>0</v>
      </c>
      <c r="J31" s="52">
        <v>0</v>
      </c>
      <c r="K31" s="52">
        <v>1</v>
      </c>
      <c r="L31" s="52">
        <v>1</v>
      </c>
      <c r="M31" s="52">
        <v>1</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1</v>
      </c>
      <c r="AT31" s="52">
        <v>1</v>
      </c>
      <c r="AU31" s="52">
        <v>0</v>
      </c>
      <c r="AV31" s="52">
        <v>0</v>
      </c>
      <c r="AW31" s="52">
        <v>0</v>
      </c>
      <c r="AX31" s="52">
        <v>0</v>
      </c>
      <c r="AY31" s="52">
        <v>0</v>
      </c>
      <c r="AZ31" s="52">
        <v>0</v>
      </c>
      <c r="BA31" s="52">
        <v>0</v>
      </c>
      <c r="BB31" s="52">
        <v>0</v>
      </c>
      <c r="BC31" s="52">
        <v>0</v>
      </c>
      <c r="BD31" s="52">
        <v>0</v>
      </c>
      <c r="BE31" s="52">
        <v>0</v>
      </c>
      <c r="BF31" s="52">
        <v>0</v>
      </c>
      <c r="BG31" s="52">
        <v>1</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494</v>
      </c>
      <c r="C32" s="52" t="s">
        <v>191</v>
      </c>
      <c r="D32" s="52">
        <v>2</v>
      </c>
      <c r="E32" s="52">
        <v>2.310883</v>
      </c>
      <c r="F32" s="52">
        <v>27.208780000000001</v>
      </c>
      <c r="G32" s="52">
        <v>1</v>
      </c>
      <c r="H32" s="52">
        <v>0</v>
      </c>
      <c r="I32" s="52">
        <v>0</v>
      </c>
      <c r="J32" s="52">
        <v>1</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1</v>
      </c>
      <c r="BC32" s="52">
        <v>0</v>
      </c>
      <c r="BD32" s="52">
        <v>0</v>
      </c>
      <c r="BE32" s="52">
        <v>0</v>
      </c>
      <c r="BF32" s="52">
        <v>0</v>
      </c>
      <c r="BG32" s="52">
        <v>0</v>
      </c>
      <c r="BH32" s="52">
        <v>1</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494</v>
      </c>
      <c r="C33" s="52" t="s">
        <v>192</v>
      </c>
      <c r="D33" s="52">
        <v>1</v>
      </c>
      <c r="E33" s="52">
        <v>0.7220529</v>
      </c>
      <c r="F33" s="52">
        <v>8.5015909999999995</v>
      </c>
      <c r="G33" s="52">
        <v>0</v>
      </c>
      <c r="H33" s="52">
        <v>1</v>
      </c>
      <c r="I33" s="52">
        <v>0</v>
      </c>
      <c r="J33" s="52">
        <v>0</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1</v>
      </c>
      <c r="E34" s="52">
        <v>0.62648789999999999</v>
      </c>
      <c r="F34" s="52">
        <v>7.3763899999999998</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271471</v>
      </c>
      <c r="B35" s="52" t="s">
        <v>494</v>
      </c>
      <c r="C35" s="52" t="s">
        <v>574</v>
      </c>
      <c r="D35" s="52">
        <v>2</v>
      </c>
      <c r="E35" s="52">
        <v>5.1439000000000004</v>
      </c>
      <c r="F35" s="52">
        <v>60.565280000000001</v>
      </c>
      <c r="G35" s="52">
        <v>0</v>
      </c>
      <c r="H35" s="52">
        <v>0</v>
      </c>
      <c r="I35" s="52">
        <v>0</v>
      </c>
      <c r="J35" s="52">
        <v>0</v>
      </c>
      <c r="K35" s="52">
        <v>0</v>
      </c>
      <c r="L35" s="52">
        <v>1</v>
      </c>
      <c r="M35" s="52">
        <v>0</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0</v>
      </c>
      <c r="AZ35" s="52">
        <v>0</v>
      </c>
      <c r="BA35" s="52">
        <v>0</v>
      </c>
      <c r="BB35" s="52">
        <v>0</v>
      </c>
      <c r="BC35" s="52">
        <v>1</v>
      </c>
      <c r="BD35" s="52">
        <v>1</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2</v>
      </c>
      <c r="E36" s="52">
        <v>1.023803</v>
      </c>
      <c r="F36" s="52">
        <v>12.054460000000001</v>
      </c>
      <c r="G36" s="52">
        <v>0</v>
      </c>
      <c r="H36" s="52">
        <v>0</v>
      </c>
      <c r="I36" s="52">
        <v>0</v>
      </c>
      <c r="J36" s="52">
        <v>0</v>
      </c>
      <c r="K36" s="52">
        <v>0</v>
      </c>
      <c r="L36" s="52">
        <v>0</v>
      </c>
      <c r="M36" s="52">
        <v>1</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2</v>
      </c>
      <c r="AX36" s="52">
        <v>0</v>
      </c>
      <c r="AY36" s="52">
        <v>0</v>
      </c>
      <c r="AZ36" s="52">
        <v>0</v>
      </c>
      <c r="BA36" s="52">
        <v>0</v>
      </c>
      <c r="BB36" s="52">
        <v>0</v>
      </c>
      <c r="BC36" s="52">
        <v>0</v>
      </c>
      <c r="BD36" s="52">
        <v>1</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272035</v>
      </c>
      <c r="B37" s="52" t="s">
        <v>194</v>
      </c>
      <c r="C37" s="52" t="s">
        <v>494</v>
      </c>
      <c r="D37" s="52">
        <v>2</v>
      </c>
      <c r="E37" s="52">
        <v>0.49189240000000001</v>
      </c>
      <c r="F37" s="52">
        <v>5.7916359999999996</v>
      </c>
      <c r="G37" s="52">
        <v>0</v>
      </c>
      <c r="H37" s="52">
        <v>0</v>
      </c>
      <c r="I37" s="52">
        <v>0</v>
      </c>
      <c r="J37" s="52">
        <v>1</v>
      </c>
      <c r="K37" s="52">
        <v>1</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1</v>
      </c>
      <c r="AZ37" s="52">
        <v>0</v>
      </c>
      <c r="BA37" s="52">
        <v>0</v>
      </c>
      <c r="BB37" s="52">
        <v>0</v>
      </c>
      <c r="BC37" s="52">
        <v>0</v>
      </c>
      <c r="BD37" s="52">
        <v>0</v>
      </c>
      <c r="BE37" s="52">
        <v>1</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272043</v>
      </c>
      <c r="B38" s="52" t="s">
        <v>195</v>
      </c>
      <c r="C38" s="52" t="s">
        <v>494</v>
      </c>
      <c r="D38" s="52">
        <v>1</v>
      </c>
      <c r="E38" s="52">
        <v>0.96473880000000001</v>
      </c>
      <c r="F38" s="52">
        <v>11.359019999999999</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0</v>
      </c>
      <c r="AX38" s="52">
        <v>0</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494</v>
      </c>
      <c r="D39" s="52">
        <v>3</v>
      </c>
      <c r="E39" s="52">
        <v>0.80706999999999995</v>
      </c>
      <c r="F39" s="52">
        <v>9.5025980000000008</v>
      </c>
      <c r="G39" s="52">
        <v>0</v>
      </c>
      <c r="H39" s="52">
        <v>0</v>
      </c>
      <c r="I39" s="52">
        <v>0</v>
      </c>
      <c r="J39" s="52">
        <v>1</v>
      </c>
      <c r="K39" s="52">
        <v>1</v>
      </c>
      <c r="L39" s="52">
        <v>1</v>
      </c>
      <c r="M39" s="52">
        <v>0</v>
      </c>
      <c r="N39" s="52">
        <v>0</v>
      </c>
      <c r="O39" s="52">
        <v>0</v>
      </c>
      <c r="P39" s="52">
        <v>2</v>
      </c>
      <c r="Q39" s="52">
        <v>1</v>
      </c>
      <c r="R39" s="52">
        <v>0</v>
      </c>
      <c r="S39" s="52">
        <v>0</v>
      </c>
      <c r="T39" s="52">
        <v>1</v>
      </c>
      <c r="U39" s="52">
        <v>2</v>
      </c>
      <c r="V39" s="52">
        <v>0</v>
      </c>
      <c r="W39" s="52">
        <v>2</v>
      </c>
      <c r="X39" s="52">
        <v>0</v>
      </c>
      <c r="Y39" s="52">
        <v>0</v>
      </c>
      <c r="Z39" s="52">
        <v>2</v>
      </c>
      <c r="AA39" s="52">
        <v>0</v>
      </c>
      <c r="AB39" s="52">
        <v>0</v>
      </c>
      <c r="AC39" s="52">
        <v>2</v>
      </c>
      <c r="AD39" s="52">
        <v>1</v>
      </c>
      <c r="AE39" s="52">
        <v>0</v>
      </c>
      <c r="AF39" s="52">
        <v>0</v>
      </c>
      <c r="AG39" s="52">
        <v>0</v>
      </c>
      <c r="AH39" s="52">
        <v>0</v>
      </c>
      <c r="AI39" s="52">
        <v>0</v>
      </c>
      <c r="AJ39" s="52">
        <v>1</v>
      </c>
      <c r="AK39" s="52">
        <v>1</v>
      </c>
      <c r="AL39" s="52">
        <v>0</v>
      </c>
      <c r="AM39" s="52">
        <v>1</v>
      </c>
      <c r="AN39" s="52">
        <v>0</v>
      </c>
      <c r="AO39" s="52">
        <v>0</v>
      </c>
      <c r="AP39" s="52">
        <v>0</v>
      </c>
      <c r="AQ39" s="52">
        <v>0</v>
      </c>
      <c r="AR39" s="52">
        <v>0</v>
      </c>
      <c r="AS39" s="52">
        <v>0</v>
      </c>
      <c r="AT39" s="52">
        <v>1</v>
      </c>
      <c r="AU39" s="52">
        <v>0</v>
      </c>
      <c r="AV39" s="52">
        <v>0</v>
      </c>
      <c r="AW39" s="52">
        <v>0</v>
      </c>
      <c r="AX39" s="52">
        <v>0</v>
      </c>
      <c r="AY39" s="52">
        <v>0</v>
      </c>
      <c r="AZ39" s="52">
        <v>0</v>
      </c>
      <c r="BA39" s="52">
        <v>0</v>
      </c>
      <c r="BB39" s="52">
        <v>0</v>
      </c>
      <c r="BC39" s="52">
        <v>2</v>
      </c>
      <c r="BD39" s="52">
        <v>3</v>
      </c>
      <c r="BE39" s="52">
        <v>0</v>
      </c>
      <c r="BF39" s="52">
        <v>0</v>
      </c>
      <c r="BG39" s="52">
        <v>0</v>
      </c>
      <c r="BH39" s="52">
        <v>0</v>
      </c>
      <c r="BI39" s="52">
        <v>0</v>
      </c>
      <c r="BJ39" s="52">
        <v>0</v>
      </c>
      <c r="BK39" s="52">
        <v>0</v>
      </c>
      <c r="BL39" s="52">
        <v>1</v>
      </c>
      <c r="BM39" s="52">
        <v>4</v>
      </c>
      <c r="BN39" s="52">
        <v>0</v>
      </c>
      <c r="BO39" s="52">
        <v>0</v>
      </c>
      <c r="BP39" s="52">
        <v>0</v>
      </c>
      <c r="BQ39" s="52">
        <v>0</v>
      </c>
      <c r="BR39" s="52">
        <v>0</v>
      </c>
      <c r="BS39" s="52">
        <v>0</v>
      </c>
      <c r="BT39" s="52">
        <v>2</v>
      </c>
      <c r="BU39" s="52">
        <v>1</v>
      </c>
      <c r="BV39" s="52">
        <v>0</v>
      </c>
    </row>
    <row r="40" spans="1:74" s="52" customFormat="1" x14ac:dyDescent="0.15">
      <c r="A40" s="52">
        <v>272060</v>
      </c>
      <c r="B40" s="52" t="s">
        <v>282</v>
      </c>
      <c r="C40" s="52" t="s">
        <v>494</v>
      </c>
      <c r="D40" s="52">
        <v>2</v>
      </c>
      <c r="E40" s="52">
        <v>2.672939</v>
      </c>
      <c r="F40" s="52">
        <v>31.471699999999998</v>
      </c>
      <c r="G40" s="52">
        <v>0</v>
      </c>
      <c r="H40" s="52">
        <v>0</v>
      </c>
      <c r="I40" s="52">
        <v>0</v>
      </c>
      <c r="J40" s="52">
        <v>1</v>
      </c>
      <c r="K40" s="52">
        <v>1</v>
      </c>
      <c r="L40" s="52">
        <v>0</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1</v>
      </c>
      <c r="BA40" s="52">
        <v>0</v>
      </c>
      <c r="BB40" s="52">
        <v>0</v>
      </c>
      <c r="BC40" s="52">
        <v>0</v>
      </c>
      <c r="BD40" s="52">
        <v>0</v>
      </c>
      <c r="BE40" s="52">
        <v>1</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494</v>
      </c>
      <c r="D41" s="52">
        <v>2</v>
      </c>
      <c r="E41" s="52">
        <v>0.56738230000000001</v>
      </c>
      <c r="F41" s="52">
        <v>6.6804699999999997</v>
      </c>
      <c r="G41" s="52">
        <v>0</v>
      </c>
      <c r="H41" s="52">
        <v>0</v>
      </c>
      <c r="I41" s="52">
        <v>0</v>
      </c>
      <c r="J41" s="52">
        <v>0</v>
      </c>
      <c r="K41" s="52">
        <v>1</v>
      </c>
      <c r="L41" s="52">
        <v>0</v>
      </c>
      <c r="M41" s="52">
        <v>0</v>
      </c>
      <c r="N41" s="52">
        <v>1</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1</v>
      </c>
      <c r="BB41" s="52">
        <v>0</v>
      </c>
      <c r="BC41" s="52">
        <v>0</v>
      </c>
      <c r="BD41" s="52">
        <v>0</v>
      </c>
      <c r="BE41" s="52">
        <v>0</v>
      </c>
      <c r="BF41" s="52">
        <v>0</v>
      </c>
      <c r="BG41" s="52">
        <v>0</v>
      </c>
      <c r="BH41" s="52">
        <v>0</v>
      </c>
      <c r="BI41" s="52">
        <v>1</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272086</v>
      </c>
      <c r="B42" s="52" t="s">
        <v>198</v>
      </c>
      <c r="C42" s="52" t="s">
        <v>494</v>
      </c>
      <c r="D42" s="52">
        <v>1</v>
      </c>
      <c r="E42" s="52">
        <v>1.149769</v>
      </c>
      <c r="F42" s="52">
        <v>13.537599999999999</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272094</v>
      </c>
      <c r="B43" s="52" t="s">
        <v>199</v>
      </c>
      <c r="C43" s="52" t="s">
        <v>494</v>
      </c>
      <c r="D43" s="52">
        <v>1</v>
      </c>
      <c r="E43" s="52">
        <v>0.69706820000000003</v>
      </c>
      <c r="F43" s="52">
        <v>8.2074160000000003</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494</v>
      </c>
      <c r="D44" s="52">
        <v>1</v>
      </c>
      <c r="E44" s="52">
        <v>0.24839849999999999</v>
      </c>
      <c r="F44" s="52">
        <v>2.9246910000000002</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272116</v>
      </c>
      <c r="B45" s="52" t="s">
        <v>201</v>
      </c>
      <c r="C45" s="52" t="s">
        <v>494</v>
      </c>
      <c r="D45" s="52">
        <v>4</v>
      </c>
      <c r="E45" s="52">
        <v>1.4183490000000001</v>
      </c>
      <c r="F45" s="52">
        <v>16.699919999999999</v>
      </c>
      <c r="G45" s="52">
        <v>0</v>
      </c>
      <c r="H45" s="52">
        <v>0</v>
      </c>
      <c r="I45" s="52">
        <v>1</v>
      </c>
      <c r="J45" s="52">
        <v>2</v>
      </c>
      <c r="K45" s="52">
        <v>1</v>
      </c>
      <c r="L45" s="52">
        <v>0</v>
      </c>
      <c r="M45" s="52">
        <v>0</v>
      </c>
      <c r="N45" s="52">
        <v>0</v>
      </c>
      <c r="O45" s="52">
        <v>0</v>
      </c>
      <c r="P45" s="52">
        <v>3</v>
      </c>
      <c r="Q45" s="52">
        <v>1</v>
      </c>
      <c r="R45" s="52">
        <v>0</v>
      </c>
      <c r="S45" s="52">
        <v>0</v>
      </c>
      <c r="T45" s="52">
        <v>3</v>
      </c>
      <c r="U45" s="52">
        <v>1</v>
      </c>
      <c r="V45" s="52">
        <v>0</v>
      </c>
      <c r="W45" s="52">
        <v>1</v>
      </c>
      <c r="X45" s="52">
        <v>0</v>
      </c>
      <c r="Y45" s="52">
        <v>0</v>
      </c>
      <c r="Z45" s="52">
        <v>0</v>
      </c>
      <c r="AA45" s="52">
        <v>1</v>
      </c>
      <c r="AB45" s="52">
        <v>0</v>
      </c>
      <c r="AC45" s="52">
        <v>1</v>
      </c>
      <c r="AD45" s="52">
        <v>0</v>
      </c>
      <c r="AE45" s="52">
        <v>0</v>
      </c>
      <c r="AF45" s="52">
        <v>0</v>
      </c>
      <c r="AG45" s="52">
        <v>1</v>
      </c>
      <c r="AH45" s="52">
        <v>2</v>
      </c>
      <c r="AI45" s="52">
        <v>0</v>
      </c>
      <c r="AJ45" s="52">
        <v>4</v>
      </c>
      <c r="AK45" s="52">
        <v>0</v>
      </c>
      <c r="AL45" s="52">
        <v>0</v>
      </c>
      <c r="AM45" s="52">
        <v>0</v>
      </c>
      <c r="AN45" s="52">
        <v>0</v>
      </c>
      <c r="AO45" s="52">
        <v>0</v>
      </c>
      <c r="AP45" s="52">
        <v>0</v>
      </c>
      <c r="AQ45" s="52">
        <v>0</v>
      </c>
      <c r="AR45" s="52">
        <v>0</v>
      </c>
      <c r="AS45" s="52">
        <v>0</v>
      </c>
      <c r="AT45" s="52">
        <v>2</v>
      </c>
      <c r="AU45" s="52">
        <v>1</v>
      </c>
      <c r="AV45" s="52">
        <v>0</v>
      </c>
      <c r="AW45" s="52">
        <v>0</v>
      </c>
      <c r="AX45" s="52">
        <v>1</v>
      </c>
      <c r="AY45" s="52">
        <v>0</v>
      </c>
      <c r="AZ45" s="52">
        <v>0</v>
      </c>
      <c r="BA45" s="52">
        <v>0</v>
      </c>
      <c r="BB45" s="52">
        <v>0</v>
      </c>
      <c r="BC45" s="52">
        <v>0</v>
      </c>
      <c r="BD45" s="52">
        <v>0</v>
      </c>
      <c r="BE45" s="52">
        <v>0</v>
      </c>
      <c r="BF45" s="52">
        <v>0</v>
      </c>
      <c r="BG45" s="52">
        <v>0</v>
      </c>
      <c r="BH45" s="52">
        <v>2</v>
      </c>
      <c r="BI45" s="52">
        <v>1</v>
      </c>
      <c r="BJ45" s="52">
        <v>1</v>
      </c>
      <c r="BK45" s="52">
        <v>0</v>
      </c>
      <c r="BL45" s="52">
        <v>0</v>
      </c>
      <c r="BM45" s="52">
        <v>2</v>
      </c>
      <c r="BN45" s="52">
        <v>0</v>
      </c>
      <c r="BO45" s="52">
        <v>2</v>
      </c>
      <c r="BP45" s="52">
        <v>0</v>
      </c>
      <c r="BQ45" s="52">
        <v>0</v>
      </c>
      <c r="BR45" s="52">
        <v>0</v>
      </c>
      <c r="BS45" s="52">
        <v>1</v>
      </c>
      <c r="BT45" s="52">
        <v>0</v>
      </c>
      <c r="BU45" s="52">
        <v>2</v>
      </c>
      <c r="BV45" s="52">
        <v>2</v>
      </c>
    </row>
    <row r="46" spans="1:74" s="52" customFormat="1" x14ac:dyDescent="0.15">
      <c r="A46" s="52">
        <v>272124</v>
      </c>
      <c r="B46" s="52" t="s">
        <v>202</v>
      </c>
      <c r="C46" s="52" t="s">
        <v>494</v>
      </c>
      <c r="D46" s="52">
        <v>8</v>
      </c>
      <c r="E46" s="52">
        <v>2.9968940000000002</v>
      </c>
      <c r="F46" s="52">
        <v>35.286009999999997</v>
      </c>
      <c r="G46" s="52">
        <v>0</v>
      </c>
      <c r="H46" s="52">
        <v>0</v>
      </c>
      <c r="I46" s="52">
        <v>2</v>
      </c>
      <c r="J46" s="52">
        <v>1</v>
      </c>
      <c r="K46" s="52">
        <v>2</v>
      </c>
      <c r="L46" s="52">
        <v>2</v>
      </c>
      <c r="M46" s="52">
        <v>1</v>
      </c>
      <c r="N46" s="52">
        <v>0</v>
      </c>
      <c r="O46" s="52">
        <v>0</v>
      </c>
      <c r="P46" s="52">
        <v>7</v>
      </c>
      <c r="Q46" s="52">
        <v>1</v>
      </c>
      <c r="R46" s="52">
        <v>0</v>
      </c>
      <c r="S46" s="52">
        <v>0</v>
      </c>
      <c r="T46" s="52">
        <v>5</v>
      </c>
      <c r="U46" s="52">
        <v>3</v>
      </c>
      <c r="V46" s="52">
        <v>0</v>
      </c>
      <c r="W46" s="52">
        <v>3</v>
      </c>
      <c r="X46" s="52">
        <v>0</v>
      </c>
      <c r="Y46" s="52">
        <v>0</v>
      </c>
      <c r="Z46" s="52">
        <v>3</v>
      </c>
      <c r="AA46" s="52">
        <v>0</v>
      </c>
      <c r="AB46" s="52">
        <v>0</v>
      </c>
      <c r="AC46" s="52">
        <v>5</v>
      </c>
      <c r="AD46" s="52">
        <v>1</v>
      </c>
      <c r="AE46" s="52">
        <v>1</v>
      </c>
      <c r="AF46" s="52">
        <v>0</v>
      </c>
      <c r="AG46" s="52">
        <v>0</v>
      </c>
      <c r="AH46" s="52">
        <v>1</v>
      </c>
      <c r="AI46" s="52">
        <v>0</v>
      </c>
      <c r="AJ46" s="52">
        <v>3</v>
      </c>
      <c r="AK46" s="52">
        <v>2</v>
      </c>
      <c r="AL46" s="52">
        <v>1</v>
      </c>
      <c r="AM46" s="52">
        <v>1</v>
      </c>
      <c r="AN46" s="52">
        <v>0</v>
      </c>
      <c r="AO46" s="52">
        <v>1</v>
      </c>
      <c r="AP46" s="52">
        <v>0</v>
      </c>
      <c r="AQ46" s="52">
        <v>0</v>
      </c>
      <c r="AR46" s="52">
        <v>0</v>
      </c>
      <c r="AS46" s="52">
        <v>0</v>
      </c>
      <c r="AT46" s="52">
        <v>1</v>
      </c>
      <c r="AU46" s="52">
        <v>1</v>
      </c>
      <c r="AV46" s="52">
        <v>1</v>
      </c>
      <c r="AW46" s="52">
        <v>0</v>
      </c>
      <c r="AX46" s="52">
        <v>0</v>
      </c>
      <c r="AY46" s="52">
        <v>0</v>
      </c>
      <c r="AZ46" s="52">
        <v>0</v>
      </c>
      <c r="BA46" s="52">
        <v>2</v>
      </c>
      <c r="BB46" s="52">
        <v>1</v>
      </c>
      <c r="BC46" s="52">
        <v>2</v>
      </c>
      <c r="BD46" s="52">
        <v>2</v>
      </c>
      <c r="BE46" s="52">
        <v>1</v>
      </c>
      <c r="BF46" s="52">
        <v>0</v>
      </c>
      <c r="BG46" s="52">
        <v>3</v>
      </c>
      <c r="BH46" s="52">
        <v>1</v>
      </c>
      <c r="BI46" s="52">
        <v>0</v>
      </c>
      <c r="BJ46" s="52">
        <v>1</v>
      </c>
      <c r="BK46" s="52">
        <v>0</v>
      </c>
      <c r="BL46" s="52">
        <v>2</v>
      </c>
      <c r="BM46" s="52">
        <v>4</v>
      </c>
      <c r="BN46" s="52">
        <v>2</v>
      </c>
      <c r="BO46" s="52">
        <v>2</v>
      </c>
      <c r="BP46" s="52">
        <v>0</v>
      </c>
      <c r="BQ46" s="52">
        <v>0</v>
      </c>
      <c r="BR46" s="52">
        <v>0</v>
      </c>
      <c r="BS46" s="52">
        <v>0</v>
      </c>
      <c r="BT46" s="52">
        <v>4</v>
      </c>
      <c r="BU46" s="52">
        <v>3</v>
      </c>
      <c r="BV46" s="52">
        <v>1</v>
      </c>
    </row>
    <row r="47" spans="1:74" s="52" customFormat="1" x14ac:dyDescent="0.15">
      <c r="A47" s="52">
        <v>272132</v>
      </c>
      <c r="B47" s="52" t="s">
        <v>203</v>
      </c>
      <c r="C47" s="52" t="s">
        <v>494</v>
      </c>
      <c r="D47" s="52">
        <v>1</v>
      </c>
      <c r="E47" s="52">
        <v>0.99302889999999999</v>
      </c>
      <c r="F47" s="52">
        <v>11.69211</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1</v>
      </c>
      <c r="AU47" s="52">
        <v>0</v>
      </c>
      <c r="AV47" s="52">
        <v>0</v>
      </c>
      <c r="AW47" s="52">
        <v>0</v>
      </c>
      <c r="AX47" s="52">
        <v>0</v>
      </c>
      <c r="AY47" s="52">
        <v>0</v>
      </c>
      <c r="AZ47" s="52">
        <v>0</v>
      </c>
      <c r="BA47" s="52">
        <v>0</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272141</v>
      </c>
      <c r="B48" s="52" t="s">
        <v>292</v>
      </c>
      <c r="C48" s="52" t="s">
        <v>494</v>
      </c>
      <c r="D48" s="52">
        <v>1</v>
      </c>
      <c r="E48" s="52">
        <v>0.89367099999999999</v>
      </c>
      <c r="F48" s="52">
        <v>10.522259999999999</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1</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272159</v>
      </c>
      <c r="B49" s="52" t="s">
        <v>204</v>
      </c>
      <c r="C49" s="52" t="s">
        <v>494</v>
      </c>
      <c r="D49" s="52">
        <v>1</v>
      </c>
      <c r="E49" s="52">
        <v>0.42829489999999998</v>
      </c>
      <c r="F49" s="52">
        <v>5.0428269999999999</v>
      </c>
      <c r="G49" s="52">
        <v>0</v>
      </c>
      <c r="H49" s="52">
        <v>1</v>
      </c>
      <c r="I49" s="52">
        <v>0</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272167</v>
      </c>
      <c r="B50" s="52" t="s">
        <v>205</v>
      </c>
      <c r="C50" s="52" t="s">
        <v>494</v>
      </c>
      <c r="D50" s="52">
        <v>1</v>
      </c>
      <c r="E50" s="52">
        <v>0.9440731</v>
      </c>
      <c r="F50" s="52">
        <v>11.1157</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1</v>
      </c>
      <c r="AX50" s="52">
        <v>0</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272183</v>
      </c>
      <c r="B51" s="52" t="s">
        <v>207</v>
      </c>
      <c r="C51" s="52" t="s">
        <v>494</v>
      </c>
      <c r="D51" s="52">
        <v>1</v>
      </c>
      <c r="E51" s="52">
        <v>0.82809560000000004</v>
      </c>
      <c r="F51" s="52">
        <v>9.7501580000000008</v>
      </c>
      <c r="G51" s="52">
        <v>0</v>
      </c>
      <c r="H51" s="52">
        <v>0</v>
      </c>
      <c r="I51" s="52">
        <v>0</v>
      </c>
      <c r="J51" s="52">
        <v>0</v>
      </c>
      <c r="K51" s="52">
        <v>0</v>
      </c>
      <c r="L51" s="52">
        <v>0</v>
      </c>
      <c r="M51" s="52">
        <v>0</v>
      </c>
      <c r="N51" s="52">
        <v>1</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1</v>
      </c>
      <c r="AV51" s="52">
        <v>0</v>
      </c>
      <c r="AW51" s="52">
        <v>0</v>
      </c>
      <c r="AX51" s="52">
        <v>0</v>
      </c>
      <c r="AY51" s="52">
        <v>0</v>
      </c>
      <c r="AZ51" s="52">
        <v>0</v>
      </c>
      <c r="BA51" s="52">
        <v>0</v>
      </c>
      <c r="BB51" s="52">
        <v>0</v>
      </c>
      <c r="BC51" s="52">
        <v>0</v>
      </c>
      <c r="BD51" s="52">
        <v>0</v>
      </c>
      <c r="BE51" s="52">
        <v>1</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272191</v>
      </c>
      <c r="B52" s="52" t="s">
        <v>298</v>
      </c>
      <c r="C52" s="52" t="s">
        <v>494</v>
      </c>
      <c r="D52" s="52">
        <v>1</v>
      </c>
      <c r="E52" s="52">
        <v>0.53746099999999997</v>
      </c>
      <c r="F52" s="52">
        <v>6.3281700000000001</v>
      </c>
      <c r="G52" s="52">
        <v>0</v>
      </c>
      <c r="H52" s="52">
        <v>0</v>
      </c>
      <c r="I52" s="52">
        <v>0</v>
      </c>
      <c r="J52" s="52">
        <v>0</v>
      </c>
      <c r="K52" s="52">
        <v>0</v>
      </c>
      <c r="L52" s="52">
        <v>0</v>
      </c>
      <c r="M52" s="52">
        <v>0</v>
      </c>
      <c r="N52" s="52">
        <v>1</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1</v>
      </c>
      <c r="AU52" s="52">
        <v>0</v>
      </c>
      <c r="AV52" s="52">
        <v>0</v>
      </c>
      <c r="AW52" s="52">
        <v>0</v>
      </c>
      <c r="AX52" s="52">
        <v>0</v>
      </c>
      <c r="AY52" s="52">
        <v>0</v>
      </c>
      <c r="AZ52" s="52">
        <v>0</v>
      </c>
      <c r="BA52" s="52">
        <v>0</v>
      </c>
      <c r="BB52" s="52">
        <v>0</v>
      </c>
      <c r="BC52" s="52">
        <v>0</v>
      </c>
      <c r="BD52" s="52">
        <v>0</v>
      </c>
      <c r="BE52" s="52">
        <v>0</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272205</v>
      </c>
      <c r="B53" s="52" t="s">
        <v>208</v>
      </c>
      <c r="C53" s="52" t="s">
        <v>494</v>
      </c>
      <c r="D53" s="52">
        <v>2</v>
      </c>
      <c r="E53" s="52">
        <v>1.4454210000000001</v>
      </c>
      <c r="F53" s="52">
        <v>17.01867</v>
      </c>
      <c r="G53" s="52">
        <v>0</v>
      </c>
      <c r="H53" s="52">
        <v>0</v>
      </c>
      <c r="I53" s="52">
        <v>0</v>
      </c>
      <c r="J53" s="52">
        <v>0</v>
      </c>
      <c r="K53" s="52">
        <v>0</v>
      </c>
      <c r="L53" s="52">
        <v>0</v>
      </c>
      <c r="M53" s="52">
        <v>2</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1</v>
      </c>
      <c r="AU53" s="52">
        <v>0</v>
      </c>
      <c r="AV53" s="52">
        <v>0</v>
      </c>
      <c r="AW53" s="52">
        <v>0</v>
      </c>
      <c r="AX53" s="52">
        <v>0</v>
      </c>
      <c r="AY53" s="52">
        <v>0</v>
      </c>
      <c r="AZ53" s="52">
        <v>0</v>
      </c>
      <c r="BA53" s="52">
        <v>1</v>
      </c>
      <c r="BB53" s="52">
        <v>0</v>
      </c>
      <c r="BC53" s="52">
        <v>0</v>
      </c>
      <c r="BD53" s="52">
        <v>0</v>
      </c>
      <c r="BE53" s="52">
        <v>1</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272221</v>
      </c>
      <c r="B54" s="52" t="s">
        <v>209</v>
      </c>
      <c r="C54" s="52" t="s">
        <v>494</v>
      </c>
      <c r="D54" s="52">
        <v>1</v>
      </c>
      <c r="E54" s="52">
        <v>0.89321600000000001</v>
      </c>
      <c r="F54" s="52">
        <v>10.5169</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272230</v>
      </c>
      <c r="B55" s="52" t="s">
        <v>171</v>
      </c>
      <c r="C55" s="52" t="s">
        <v>494</v>
      </c>
      <c r="D55" s="52">
        <v>2</v>
      </c>
      <c r="E55" s="52">
        <v>1.6305769999999999</v>
      </c>
      <c r="F55" s="52">
        <v>19.198720000000002</v>
      </c>
      <c r="G55" s="52">
        <v>0</v>
      </c>
      <c r="H55" s="52">
        <v>0</v>
      </c>
      <c r="I55" s="52">
        <v>0</v>
      </c>
      <c r="J55" s="52">
        <v>1</v>
      </c>
      <c r="K55" s="52">
        <v>0</v>
      </c>
      <c r="L55" s="52">
        <v>0</v>
      </c>
      <c r="M55" s="52">
        <v>0</v>
      </c>
      <c r="N55" s="52">
        <v>1</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1</v>
      </c>
      <c r="BD55" s="52">
        <v>0</v>
      </c>
      <c r="BE55" s="52">
        <v>0</v>
      </c>
      <c r="BF55" s="52">
        <v>0</v>
      </c>
      <c r="BG55" s="52">
        <v>1</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272248</v>
      </c>
      <c r="B56" s="52" t="s">
        <v>210</v>
      </c>
      <c r="C56" s="52" t="s">
        <v>494</v>
      </c>
      <c r="D56" s="52">
        <v>1</v>
      </c>
      <c r="E56" s="52">
        <v>1.164755</v>
      </c>
      <c r="F56" s="52">
        <v>13.714040000000001</v>
      </c>
      <c r="G56" s="52">
        <v>0</v>
      </c>
      <c r="H56" s="52">
        <v>0</v>
      </c>
      <c r="I56" s="52">
        <v>0</v>
      </c>
      <c r="J56" s="52">
        <v>1</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1</v>
      </c>
      <c r="AY56" s="52">
        <v>0</v>
      </c>
      <c r="AZ56" s="52">
        <v>0</v>
      </c>
      <c r="BA56" s="52">
        <v>0</v>
      </c>
      <c r="BB56" s="52">
        <v>0</v>
      </c>
      <c r="BC56" s="52">
        <v>0</v>
      </c>
      <c r="BD56" s="52">
        <v>0</v>
      </c>
      <c r="BE56" s="52">
        <v>0</v>
      </c>
      <c r="BF56" s="52">
        <v>0</v>
      </c>
      <c r="BG56" s="52">
        <v>1</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272256</v>
      </c>
      <c r="B57" s="52" t="s">
        <v>211</v>
      </c>
      <c r="C57" s="52" t="s">
        <v>494</v>
      </c>
      <c r="D57" s="52">
        <v>1</v>
      </c>
      <c r="E57" s="52">
        <v>1.727862</v>
      </c>
      <c r="F57" s="52">
        <v>20.344180000000001</v>
      </c>
      <c r="G57" s="52">
        <v>0</v>
      </c>
      <c r="H57" s="52">
        <v>0</v>
      </c>
      <c r="I57" s="52">
        <v>1</v>
      </c>
      <c r="J57" s="52">
        <v>0</v>
      </c>
      <c r="K57" s="52">
        <v>0</v>
      </c>
      <c r="L57" s="52">
        <v>0</v>
      </c>
      <c r="M57" s="52">
        <v>0</v>
      </c>
      <c r="N57" s="52">
        <v>0</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1</v>
      </c>
      <c r="BA57" s="52">
        <v>0</v>
      </c>
      <c r="BB57" s="52">
        <v>0</v>
      </c>
      <c r="BC57" s="52">
        <v>0</v>
      </c>
      <c r="BD57" s="52">
        <v>0</v>
      </c>
      <c r="BE57" s="52">
        <v>0</v>
      </c>
      <c r="BF57" s="52">
        <v>0</v>
      </c>
      <c r="BG57" s="52">
        <v>1</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272264</v>
      </c>
      <c r="B58" s="52" t="s">
        <v>212</v>
      </c>
      <c r="C58" s="52" t="s">
        <v>494</v>
      </c>
      <c r="D58" s="52">
        <v>2</v>
      </c>
      <c r="E58" s="52">
        <v>3.0809039999999999</v>
      </c>
      <c r="F58" s="52">
        <v>36.275170000000003</v>
      </c>
      <c r="G58" s="52">
        <v>0</v>
      </c>
      <c r="H58" s="52">
        <v>0</v>
      </c>
      <c r="I58" s="52">
        <v>0</v>
      </c>
      <c r="J58" s="52">
        <v>0</v>
      </c>
      <c r="K58" s="52">
        <v>0</v>
      </c>
      <c r="L58" s="52">
        <v>0</v>
      </c>
      <c r="M58" s="52">
        <v>2</v>
      </c>
      <c r="N58" s="52">
        <v>0</v>
      </c>
      <c r="O58" s="52">
        <v>0</v>
      </c>
      <c r="P58" s="52">
        <v>0</v>
      </c>
      <c r="Q58" s="52">
        <v>2</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1</v>
      </c>
      <c r="AX58" s="52">
        <v>0</v>
      </c>
      <c r="AY58" s="52">
        <v>0</v>
      </c>
      <c r="AZ58" s="52">
        <v>0</v>
      </c>
      <c r="BA58" s="52">
        <v>0</v>
      </c>
      <c r="BB58" s="52">
        <v>0</v>
      </c>
      <c r="BC58" s="52">
        <v>1</v>
      </c>
      <c r="BD58" s="52">
        <v>1</v>
      </c>
      <c r="BE58" s="52">
        <v>0</v>
      </c>
      <c r="BF58" s="52">
        <v>0</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272272</v>
      </c>
      <c r="B59" s="52" t="s">
        <v>213</v>
      </c>
      <c r="C59" s="52" t="s">
        <v>494</v>
      </c>
      <c r="D59" s="52">
        <v>9</v>
      </c>
      <c r="E59" s="52">
        <v>1.8359220000000001</v>
      </c>
      <c r="F59" s="52">
        <v>21.616499999999998</v>
      </c>
      <c r="G59" s="52">
        <v>0</v>
      </c>
      <c r="H59" s="52">
        <v>0</v>
      </c>
      <c r="I59" s="52">
        <v>1</v>
      </c>
      <c r="J59" s="52">
        <v>1</v>
      </c>
      <c r="K59" s="52">
        <v>4</v>
      </c>
      <c r="L59" s="52">
        <v>1</v>
      </c>
      <c r="M59" s="52">
        <v>1</v>
      </c>
      <c r="N59" s="52">
        <v>1</v>
      </c>
      <c r="O59" s="52">
        <v>0</v>
      </c>
      <c r="P59" s="52">
        <v>3</v>
      </c>
      <c r="Q59" s="52">
        <v>6</v>
      </c>
      <c r="R59" s="52">
        <v>0</v>
      </c>
      <c r="S59" s="52">
        <v>1</v>
      </c>
      <c r="T59" s="52">
        <v>3</v>
      </c>
      <c r="U59" s="52">
        <v>5</v>
      </c>
      <c r="V59" s="52">
        <v>0</v>
      </c>
      <c r="W59" s="52">
        <v>5</v>
      </c>
      <c r="X59" s="52">
        <v>0</v>
      </c>
      <c r="Y59" s="52">
        <v>0</v>
      </c>
      <c r="Z59" s="52">
        <v>4</v>
      </c>
      <c r="AA59" s="52">
        <v>1</v>
      </c>
      <c r="AB59" s="52">
        <v>0</v>
      </c>
      <c r="AC59" s="52">
        <v>5</v>
      </c>
      <c r="AD59" s="52">
        <v>3</v>
      </c>
      <c r="AE59" s="52">
        <v>0</v>
      </c>
      <c r="AF59" s="52">
        <v>0</v>
      </c>
      <c r="AG59" s="52">
        <v>0</v>
      </c>
      <c r="AH59" s="52">
        <v>1</v>
      </c>
      <c r="AI59" s="52">
        <v>0</v>
      </c>
      <c r="AJ59" s="52">
        <v>5</v>
      </c>
      <c r="AK59" s="52">
        <v>0</v>
      </c>
      <c r="AL59" s="52">
        <v>0</v>
      </c>
      <c r="AM59" s="52">
        <v>3</v>
      </c>
      <c r="AN59" s="52">
        <v>1</v>
      </c>
      <c r="AO59" s="52">
        <v>0</v>
      </c>
      <c r="AP59" s="52">
        <v>0</v>
      </c>
      <c r="AQ59" s="52">
        <v>1</v>
      </c>
      <c r="AR59" s="52">
        <v>1</v>
      </c>
      <c r="AS59" s="52">
        <v>0</v>
      </c>
      <c r="AT59" s="52">
        <v>1</v>
      </c>
      <c r="AU59" s="52">
        <v>0</v>
      </c>
      <c r="AV59" s="52">
        <v>1</v>
      </c>
      <c r="AW59" s="52">
        <v>0</v>
      </c>
      <c r="AX59" s="52">
        <v>1</v>
      </c>
      <c r="AY59" s="52">
        <v>0</v>
      </c>
      <c r="AZ59" s="52">
        <v>2</v>
      </c>
      <c r="BA59" s="52">
        <v>0</v>
      </c>
      <c r="BB59" s="52">
        <v>0</v>
      </c>
      <c r="BC59" s="52">
        <v>2</v>
      </c>
      <c r="BD59" s="52">
        <v>1</v>
      </c>
      <c r="BE59" s="52">
        <v>3</v>
      </c>
      <c r="BF59" s="52">
        <v>0</v>
      </c>
      <c r="BG59" s="52">
        <v>1</v>
      </c>
      <c r="BH59" s="52">
        <v>0</v>
      </c>
      <c r="BI59" s="52">
        <v>1</v>
      </c>
      <c r="BJ59" s="52">
        <v>2</v>
      </c>
      <c r="BK59" s="52">
        <v>1</v>
      </c>
      <c r="BL59" s="52">
        <v>2</v>
      </c>
      <c r="BM59" s="52">
        <v>8</v>
      </c>
      <c r="BN59" s="52">
        <v>0</v>
      </c>
      <c r="BO59" s="52">
        <v>0</v>
      </c>
      <c r="BP59" s="52">
        <v>1</v>
      </c>
      <c r="BQ59" s="52">
        <v>0</v>
      </c>
      <c r="BR59" s="52">
        <v>1</v>
      </c>
      <c r="BS59" s="52">
        <v>0</v>
      </c>
      <c r="BT59" s="52">
        <v>0</v>
      </c>
      <c r="BU59" s="52">
        <v>9</v>
      </c>
      <c r="BV59" s="52">
        <v>0</v>
      </c>
    </row>
    <row r="60" spans="1:74" s="52" customFormat="1" x14ac:dyDescent="0.15">
      <c r="A60" s="52">
        <v>272299</v>
      </c>
      <c r="B60" s="52" t="s">
        <v>215</v>
      </c>
      <c r="C60" s="52" t="s">
        <v>494</v>
      </c>
      <c r="D60" s="52">
        <v>1</v>
      </c>
      <c r="E60" s="52">
        <v>1.7920499999999999</v>
      </c>
      <c r="F60" s="52">
        <v>21.09995</v>
      </c>
      <c r="G60" s="52">
        <v>0</v>
      </c>
      <c r="H60" s="52">
        <v>0</v>
      </c>
      <c r="I60" s="52">
        <v>1</v>
      </c>
      <c r="J60" s="52">
        <v>0</v>
      </c>
      <c r="K60" s="52">
        <v>0</v>
      </c>
      <c r="L60" s="52">
        <v>0</v>
      </c>
      <c r="M60" s="52">
        <v>0</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0</v>
      </c>
      <c r="AT60" s="52">
        <v>1</v>
      </c>
      <c r="AU60" s="52">
        <v>0</v>
      </c>
      <c r="AV60" s="52">
        <v>0</v>
      </c>
      <c r="AW60" s="52">
        <v>0</v>
      </c>
      <c r="AX60" s="52">
        <v>0</v>
      </c>
      <c r="AY60" s="52">
        <v>0</v>
      </c>
      <c r="AZ60" s="52">
        <v>0</v>
      </c>
      <c r="BA60" s="52">
        <v>0</v>
      </c>
      <c r="BB60" s="52">
        <v>0</v>
      </c>
      <c r="BC60" s="52">
        <v>0</v>
      </c>
      <c r="BD60" s="52">
        <v>0</v>
      </c>
      <c r="BE60" s="52">
        <v>1</v>
      </c>
      <c r="BF60" s="52">
        <v>0</v>
      </c>
      <c r="BG60" s="52">
        <v>0</v>
      </c>
      <c r="BH60" s="52">
        <v>0</v>
      </c>
      <c r="BI60" s="52">
        <v>0</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272302</v>
      </c>
      <c r="B61" s="52" t="s">
        <v>216</v>
      </c>
      <c r="C61" s="52" t="s">
        <v>494</v>
      </c>
      <c r="D61" s="52">
        <v>3</v>
      </c>
      <c r="E61" s="52">
        <v>3.8510420000000001</v>
      </c>
      <c r="F61" s="52">
        <v>45.342910000000003</v>
      </c>
      <c r="G61" s="52">
        <v>0</v>
      </c>
      <c r="H61" s="52">
        <v>2</v>
      </c>
      <c r="I61" s="52">
        <v>0</v>
      </c>
      <c r="J61" s="52">
        <v>0</v>
      </c>
      <c r="K61" s="52">
        <v>0</v>
      </c>
      <c r="L61" s="52">
        <v>1</v>
      </c>
      <c r="M61" s="52">
        <v>0</v>
      </c>
      <c r="N61" s="52">
        <v>0</v>
      </c>
      <c r="O61" s="52">
        <v>0</v>
      </c>
      <c r="P61" s="52">
        <v>2</v>
      </c>
      <c r="Q61" s="52">
        <v>1</v>
      </c>
      <c r="R61" s="52">
        <v>0</v>
      </c>
      <c r="S61" s="52">
        <v>0</v>
      </c>
      <c r="T61" s="52">
        <v>1</v>
      </c>
      <c r="U61" s="52">
        <v>2</v>
      </c>
      <c r="V61" s="52">
        <v>0</v>
      </c>
      <c r="W61" s="52">
        <v>2</v>
      </c>
      <c r="X61" s="52">
        <v>0</v>
      </c>
      <c r="Y61" s="52">
        <v>0</v>
      </c>
      <c r="Z61" s="52">
        <v>0</v>
      </c>
      <c r="AA61" s="52">
        <v>2</v>
      </c>
      <c r="AB61" s="52">
        <v>0</v>
      </c>
      <c r="AC61" s="52">
        <v>2</v>
      </c>
      <c r="AD61" s="52">
        <v>0</v>
      </c>
      <c r="AE61" s="52">
        <v>0</v>
      </c>
      <c r="AF61" s="52">
        <v>0</v>
      </c>
      <c r="AG61" s="52">
        <v>1</v>
      </c>
      <c r="AH61" s="52">
        <v>0</v>
      </c>
      <c r="AI61" s="52">
        <v>0</v>
      </c>
      <c r="AJ61" s="52">
        <v>3</v>
      </c>
      <c r="AK61" s="52">
        <v>0</v>
      </c>
      <c r="AL61" s="52">
        <v>0</v>
      </c>
      <c r="AM61" s="52">
        <v>0</v>
      </c>
      <c r="AN61" s="52">
        <v>0</v>
      </c>
      <c r="AO61" s="52">
        <v>0</v>
      </c>
      <c r="AP61" s="52">
        <v>0</v>
      </c>
      <c r="AQ61" s="52">
        <v>0</v>
      </c>
      <c r="AR61" s="52">
        <v>0</v>
      </c>
      <c r="AS61" s="52">
        <v>0</v>
      </c>
      <c r="AT61" s="52">
        <v>0</v>
      </c>
      <c r="AU61" s="52">
        <v>0</v>
      </c>
      <c r="AV61" s="52">
        <v>0</v>
      </c>
      <c r="AW61" s="52">
        <v>0</v>
      </c>
      <c r="AX61" s="52">
        <v>0</v>
      </c>
      <c r="AY61" s="52">
        <v>0</v>
      </c>
      <c r="AZ61" s="52">
        <v>1</v>
      </c>
      <c r="BA61" s="52">
        <v>1</v>
      </c>
      <c r="BB61" s="52">
        <v>0</v>
      </c>
      <c r="BC61" s="52">
        <v>1</v>
      </c>
      <c r="BD61" s="52">
        <v>0</v>
      </c>
      <c r="BE61" s="52">
        <v>0</v>
      </c>
      <c r="BF61" s="52">
        <v>0</v>
      </c>
      <c r="BG61" s="52">
        <v>0</v>
      </c>
      <c r="BH61" s="52">
        <v>1</v>
      </c>
      <c r="BI61" s="52">
        <v>1</v>
      </c>
      <c r="BJ61" s="52">
        <v>0</v>
      </c>
      <c r="BK61" s="52">
        <v>1</v>
      </c>
      <c r="BL61" s="52">
        <v>1</v>
      </c>
      <c r="BM61" s="52">
        <v>2</v>
      </c>
      <c r="BN61" s="52">
        <v>1</v>
      </c>
      <c r="BO61" s="52">
        <v>0</v>
      </c>
      <c r="BP61" s="52">
        <v>1</v>
      </c>
      <c r="BQ61" s="52">
        <v>0</v>
      </c>
      <c r="BR61" s="52">
        <v>0</v>
      </c>
      <c r="BS61" s="52">
        <v>0</v>
      </c>
      <c r="BT61" s="52">
        <v>1</v>
      </c>
      <c r="BU61" s="52">
        <v>2</v>
      </c>
      <c r="BV61" s="52">
        <v>0</v>
      </c>
    </row>
    <row r="62" spans="1:74" s="52" customFormat="1" x14ac:dyDescent="0.15">
      <c r="A62" s="52">
        <v>273619</v>
      </c>
      <c r="B62" s="52" t="s">
        <v>219</v>
      </c>
      <c r="C62" s="52" t="s">
        <v>494</v>
      </c>
      <c r="D62" s="52">
        <v>2</v>
      </c>
      <c r="E62" s="52">
        <v>4.569026</v>
      </c>
      <c r="F62" s="52">
        <v>53.796599999999998</v>
      </c>
      <c r="G62" s="52">
        <v>0</v>
      </c>
      <c r="H62" s="52">
        <v>0</v>
      </c>
      <c r="I62" s="52">
        <v>0</v>
      </c>
      <c r="J62" s="52">
        <v>0</v>
      </c>
      <c r="K62" s="52">
        <v>0</v>
      </c>
      <c r="L62" s="52">
        <v>0</v>
      </c>
      <c r="M62" s="52">
        <v>2</v>
      </c>
      <c r="N62" s="52">
        <v>0</v>
      </c>
      <c r="O62" s="52">
        <v>0</v>
      </c>
      <c r="P62" s="52">
        <v>1</v>
      </c>
      <c r="Q62" s="52">
        <v>1</v>
      </c>
      <c r="R62" s="52">
        <v>0</v>
      </c>
      <c r="S62" s="52" t="s">
        <v>170</v>
      </c>
      <c r="T62" s="52" t="s">
        <v>170</v>
      </c>
      <c r="U62" s="52" t="s">
        <v>170</v>
      </c>
      <c r="V62" s="52" t="s">
        <v>170</v>
      </c>
      <c r="W62" s="52" t="s">
        <v>170</v>
      </c>
      <c r="X62" s="52" t="s">
        <v>170</v>
      </c>
      <c r="Y62" s="52" t="s">
        <v>170</v>
      </c>
      <c r="Z62" s="52" t="s">
        <v>170</v>
      </c>
      <c r="AA62" s="52" t="s">
        <v>170</v>
      </c>
      <c r="AB62" s="52" t="s">
        <v>170</v>
      </c>
      <c r="AC62" s="52" t="s">
        <v>170</v>
      </c>
      <c r="AD62" s="52" t="s">
        <v>170</v>
      </c>
      <c r="AE62" s="52" t="s">
        <v>170</v>
      </c>
      <c r="AF62" s="52" t="s">
        <v>170</v>
      </c>
      <c r="AG62" s="52" t="s">
        <v>170</v>
      </c>
      <c r="AH62" s="52" t="s">
        <v>170</v>
      </c>
      <c r="AI62" s="52" t="s">
        <v>170</v>
      </c>
      <c r="AJ62" s="52" t="s">
        <v>170</v>
      </c>
      <c r="AK62" s="52" t="s">
        <v>170</v>
      </c>
      <c r="AL62" s="52" t="s">
        <v>170</v>
      </c>
      <c r="AM62" s="52" t="s">
        <v>170</v>
      </c>
      <c r="AN62" s="52" t="s">
        <v>170</v>
      </c>
      <c r="AO62" s="52" t="s">
        <v>170</v>
      </c>
      <c r="AP62" s="52" t="s">
        <v>170</v>
      </c>
      <c r="AQ62" s="52">
        <v>0</v>
      </c>
      <c r="AR62" s="52">
        <v>0</v>
      </c>
      <c r="AS62" s="52">
        <v>0</v>
      </c>
      <c r="AT62" s="52">
        <v>0</v>
      </c>
      <c r="AU62" s="52">
        <v>0</v>
      </c>
      <c r="AV62" s="52">
        <v>0</v>
      </c>
      <c r="AW62" s="52">
        <v>0</v>
      </c>
      <c r="AX62" s="52">
        <v>0</v>
      </c>
      <c r="AY62" s="52">
        <v>1</v>
      </c>
      <c r="AZ62" s="52">
        <v>0</v>
      </c>
      <c r="BA62" s="52">
        <v>0</v>
      </c>
      <c r="BB62" s="52">
        <v>0</v>
      </c>
      <c r="BC62" s="52">
        <v>1</v>
      </c>
      <c r="BD62" s="52">
        <v>0</v>
      </c>
      <c r="BE62" s="52">
        <v>0</v>
      </c>
      <c r="BF62" s="52">
        <v>1</v>
      </c>
      <c r="BG62" s="52">
        <v>0</v>
      </c>
      <c r="BH62" s="52">
        <v>0</v>
      </c>
      <c r="BI62" s="52">
        <v>1</v>
      </c>
      <c r="BJ62" s="52">
        <v>0</v>
      </c>
      <c r="BK62" s="52">
        <v>0</v>
      </c>
      <c r="BL62" s="52" t="s">
        <v>170</v>
      </c>
      <c r="BM62" s="52" t="s">
        <v>170</v>
      </c>
      <c r="BN62" s="52" t="s">
        <v>170</v>
      </c>
      <c r="BO62" s="52" t="s">
        <v>170</v>
      </c>
      <c r="BP62" s="52" t="s">
        <v>170</v>
      </c>
      <c r="BQ62" s="52" t="s">
        <v>170</v>
      </c>
      <c r="BR62" s="52" t="s">
        <v>170</v>
      </c>
      <c r="BS62" s="52" t="s">
        <v>170</v>
      </c>
      <c r="BT62" s="52" t="s">
        <v>170</v>
      </c>
      <c r="BU62" s="52" t="s">
        <v>170</v>
      </c>
      <c r="BV62" s="52" t="s">
        <v>170</v>
      </c>
    </row>
    <row r="63" spans="1:74" s="52" customFormat="1" x14ac:dyDescent="0.15">
      <c r="A63" s="52">
        <v>273660</v>
      </c>
      <c r="B63" s="52" t="s">
        <v>325</v>
      </c>
      <c r="C63" s="52" t="s">
        <v>494</v>
      </c>
      <c r="D63" s="52">
        <v>1</v>
      </c>
      <c r="E63" s="52">
        <v>6.319115</v>
      </c>
      <c r="F63" s="52">
        <v>74.40249</v>
      </c>
      <c r="G63" s="52">
        <v>0</v>
      </c>
      <c r="H63" s="52">
        <v>0</v>
      </c>
      <c r="I63" s="52">
        <v>0</v>
      </c>
      <c r="J63" s="52">
        <v>1</v>
      </c>
      <c r="K63" s="52">
        <v>0</v>
      </c>
      <c r="L63" s="52">
        <v>0</v>
      </c>
      <c r="M63" s="52">
        <v>0</v>
      </c>
      <c r="N63" s="52">
        <v>0</v>
      </c>
      <c r="O63" s="52">
        <v>0</v>
      </c>
      <c r="P63" s="52">
        <v>0</v>
      </c>
      <c r="Q63" s="52">
        <v>1</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t="s">
        <v>170</v>
      </c>
      <c r="AQ63" s="52">
        <v>1</v>
      </c>
      <c r="AR63" s="52">
        <v>0</v>
      </c>
      <c r="AS63" s="52">
        <v>0</v>
      </c>
      <c r="AT63" s="52">
        <v>0</v>
      </c>
      <c r="AU63" s="52">
        <v>0</v>
      </c>
      <c r="AV63" s="52">
        <v>0</v>
      </c>
      <c r="AW63" s="52">
        <v>0</v>
      </c>
      <c r="AX63" s="52">
        <v>0</v>
      </c>
      <c r="AY63" s="52">
        <v>0</v>
      </c>
      <c r="AZ63" s="52">
        <v>0</v>
      </c>
      <c r="BA63" s="52">
        <v>0</v>
      </c>
      <c r="BB63" s="52">
        <v>0</v>
      </c>
      <c r="BC63" s="52">
        <v>0</v>
      </c>
      <c r="BD63" s="52">
        <v>0</v>
      </c>
      <c r="BE63" s="52">
        <v>0</v>
      </c>
      <c r="BF63" s="52">
        <v>1</v>
      </c>
      <c r="BG63" s="52">
        <v>0</v>
      </c>
      <c r="BH63" s="52">
        <v>0</v>
      </c>
      <c r="BI63" s="52">
        <v>0</v>
      </c>
      <c r="BJ63" s="52">
        <v>0</v>
      </c>
      <c r="BK63" s="52">
        <v>0</v>
      </c>
      <c r="BL63" s="52" t="s">
        <v>170</v>
      </c>
      <c r="BM63" s="52" t="s">
        <v>170</v>
      </c>
      <c r="BN63" s="52" t="s">
        <v>170</v>
      </c>
      <c r="BO63" s="52" t="s">
        <v>170</v>
      </c>
      <c r="BP63" s="52" t="s">
        <v>170</v>
      </c>
      <c r="BQ63" s="52" t="s">
        <v>170</v>
      </c>
      <c r="BR63" s="52" t="s">
        <v>170</v>
      </c>
      <c r="BS63" s="52" t="s">
        <v>170</v>
      </c>
      <c r="BT63" s="52" t="s">
        <v>170</v>
      </c>
      <c r="BU63" s="52" t="s">
        <v>170</v>
      </c>
      <c r="BV63" s="52" t="s">
        <v>170</v>
      </c>
    </row>
    <row r="64" spans="1:74" s="52" customFormat="1" x14ac:dyDescent="0.15"/>
    <row r="85" spans="1:75" x14ac:dyDescent="0.15">
      <c r="B85" s="52">
        <v>271004</v>
      </c>
      <c r="C85" t="s">
        <v>427</v>
      </c>
      <c r="D85">
        <f>IFERROR(VLOOKUP($B85,$A$8:$BW$70,D$88,FALSE),0)</f>
        <v>39</v>
      </c>
      <c r="E85">
        <f t="shared" ref="E85:BP85" si="0">IFERROR(VLOOKUP($B85,$A$8:$BW$70,E88,FALSE),0)</f>
        <v>1.4367369999999999</v>
      </c>
      <c r="F85">
        <f t="shared" si="0"/>
        <v>16.916419999999999</v>
      </c>
      <c r="G85">
        <f t="shared" si="0"/>
        <v>1</v>
      </c>
      <c r="H85">
        <f t="shared" si="0"/>
        <v>7</v>
      </c>
      <c r="I85">
        <f t="shared" si="0"/>
        <v>5</v>
      </c>
      <c r="J85">
        <f t="shared" si="0"/>
        <v>8</v>
      </c>
      <c r="K85">
        <f t="shared" si="0"/>
        <v>4</v>
      </c>
      <c r="L85">
        <f t="shared" si="0"/>
        <v>3</v>
      </c>
      <c r="M85">
        <f t="shared" si="0"/>
        <v>7</v>
      </c>
      <c r="N85">
        <f t="shared" si="0"/>
        <v>4</v>
      </c>
      <c r="O85">
        <f t="shared" si="0"/>
        <v>0</v>
      </c>
      <c r="P85">
        <f t="shared" si="0"/>
        <v>23</v>
      </c>
      <c r="Q85">
        <f t="shared" si="0"/>
        <v>16</v>
      </c>
      <c r="R85">
        <f t="shared" si="0"/>
        <v>0</v>
      </c>
      <c r="S85">
        <f t="shared" si="0"/>
        <v>5</v>
      </c>
      <c r="T85">
        <f t="shared" si="0"/>
        <v>4</v>
      </c>
      <c r="U85">
        <f t="shared" si="0"/>
        <v>30</v>
      </c>
      <c r="V85">
        <f t="shared" si="0"/>
        <v>2</v>
      </c>
      <c r="W85">
        <f t="shared" si="0"/>
        <v>28</v>
      </c>
      <c r="X85">
        <f t="shared" si="0"/>
        <v>3</v>
      </c>
      <c r="Y85">
        <f t="shared" si="0"/>
        <v>2</v>
      </c>
      <c r="Z85">
        <f t="shared" si="0"/>
        <v>15</v>
      </c>
      <c r="AA85">
        <f t="shared" si="0"/>
        <v>8</v>
      </c>
      <c r="AB85">
        <f t="shared" si="0"/>
        <v>0</v>
      </c>
      <c r="AC85">
        <f t="shared" si="0"/>
        <v>14</v>
      </c>
      <c r="AD85">
        <f t="shared" si="0"/>
        <v>17</v>
      </c>
      <c r="AE85">
        <f t="shared" si="0"/>
        <v>0</v>
      </c>
      <c r="AF85">
        <f t="shared" si="0"/>
        <v>4</v>
      </c>
      <c r="AG85">
        <f t="shared" si="0"/>
        <v>0</v>
      </c>
      <c r="AH85">
        <f t="shared" si="0"/>
        <v>4</v>
      </c>
      <c r="AI85">
        <f t="shared" si="0"/>
        <v>0</v>
      </c>
      <c r="AJ85">
        <f t="shared" si="0"/>
        <v>17</v>
      </c>
      <c r="AK85">
        <f t="shared" si="0"/>
        <v>0</v>
      </c>
      <c r="AL85">
        <f t="shared" si="0"/>
        <v>0</v>
      </c>
      <c r="AM85">
        <f t="shared" si="0"/>
        <v>18</v>
      </c>
      <c r="AN85">
        <f t="shared" si="0"/>
        <v>0</v>
      </c>
      <c r="AO85">
        <f t="shared" si="0"/>
        <v>4</v>
      </c>
      <c r="AP85">
        <f t="shared" si="0"/>
        <v>0</v>
      </c>
      <c r="AQ85">
        <f t="shared" si="0"/>
        <v>3</v>
      </c>
      <c r="AR85">
        <f t="shared" si="0"/>
        <v>4</v>
      </c>
      <c r="AS85">
        <f t="shared" si="0"/>
        <v>2</v>
      </c>
      <c r="AT85">
        <f t="shared" si="0"/>
        <v>2</v>
      </c>
      <c r="AU85">
        <f t="shared" si="0"/>
        <v>4</v>
      </c>
      <c r="AV85">
        <f t="shared" si="0"/>
        <v>2</v>
      </c>
      <c r="AW85">
        <f t="shared" si="0"/>
        <v>3</v>
      </c>
      <c r="AX85">
        <f t="shared" si="0"/>
        <v>2</v>
      </c>
      <c r="AY85">
        <f t="shared" si="0"/>
        <v>3</v>
      </c>
      <c r="AZ85">
        <f t="shared" si="0"/>
        <v>2</v>
      </c>
      <c r="BA85">
        <f t="shared" si="0"/>
        <v>2</v>
      </c>
      <c r="BB85">
        <f t="shared" si="0"/>
        <v>5</v>
      </c>
      <c r="BC85">
        <f t="shared" si="0"/>
        <v>5</v>
      </c>
      <c r="BD85">
        <f t="shared" si="0"/>
        <v>3</v>
      </c>
      <c r="BE85">
        <f t="shared" si="0"/>
        <v>5</v>
      </c>
      <c r="BF85">
        <f t="shared" si="0"/>
        <v>8</v>
      </c>
      <c r="BG85">
        <f t="shared" si="0"/>
        <v>11</v>
      </c>
      <c r="BH85">
        <f t="shared" si="0"/>
        <v>6</v>
      </c>
      <c r="BI85">
        <f t="shared" si="0"/>
        <v>3</v>
      </c>
      <c r="BJ85">
        <f t="shared" si="0"/>
        <v>3</v>
      </c>
      <c r="BK85">
        <f t="shared" si="0"/>
        <v>0</v>
      </c>
      <c r="BL85">
        <f t="shared" si="0"/>
        <v>6</v>
      </c>
      <c r="BM85">
        <f t="shared" si="0"/>
        <v>27</v>
      </c>
      <c r="BN85">
        <f t="shared" si="0"/>
        <v>9</v>
      </c>
      <c r="BO85">
        <f t="shared" si="0"/>
        <v>4</v>
      </c>
      <c r="BP85">
        <f t="shared" si="0"/>
        <v>4</v>
      </c>
      <c r="BQ85">
        <f t="shared" ref="BQ85:BW85" si="1">IFERROR(VLOOKUP($B85,$A$8:$BW$70,BQ88,FALSE),0)</f>
        <v>1</v>
      </c>
      <c r="BR85">
        <f t="shared" si="1"/>
        <v>3</v>
      </c>
      <c r="BS85">
        <f t="shared" si="1"/>
        <v>2</v>
      </c>
      <c r="BT85">
        <f t="shared" si="1"/>
        <v>9</v>
      </c>
      <c r="BU85">
        <f t="shared" si="1"/>
        <v>25</v>
      </c>
      <c r="BV85">
        <f t="shared" si="1"/>
        <v>5</v>
      </c>
      <c r="BW85">
        <f t="shared" si="1"/>
        <v>0</v>
      </c>
    </row>
    <row r="86" spans="1:75" x14ac:dyDescent="0.15">
      <c r="B86" s="52">
        <v>271403</v>
      </c>
      <c r="C86" t="s">
        <v>428</v>
      </c>
      <c r="D86">
        <f>IFERROR(VLOOKUP($B86,$A$8:$BW$70,D$88,FALSE),0)</f>
        <v>9</v>
      </c>
      <c r="E86">
        <f t="shared" ref="E86:BP86" si="2">IFERROR(VLOOKUP($B86,$A$8:$BW$70,E$88,FALSE),0)</f>
        <v>1.0742769999999999</v>
      </c>
      <c r="F86">
        <f t="shared" si="2"/>
        <v>12.64874</v>
      </c>
      <c r="G86">
        <f t="shared" si="2"/>
        <v>1</v>
      </c>
      <c r="H86">
        <f t="shared" si="2"/>
        <v>1</v>
      </c>
      <c r="I86">
        <f t="shared" si="2"/>
        <v>0</v>
      </c>
      <c r="J86">
        <f t="shared" si="2"/>
        <v>1</v>
      </c>
      <c r="K86">
        <f t="shared" si="2"/>
        <v>2</v>
      </c>
      <c r="L86">
        <f t="shared" si="2"/>
        <v>2</v>
      </c>
      <c r="M86">
        <f t="shared" si="2"/>
        <v>1</v>
      </c>
      <c r="N86">
        <f t="shared" si="2"/>
        <v>1</v>
      </c>
      <c r="O86">
        <f t="shared" si="2"/>
        <v>0</v>
      </c>
      <c r="P86">
        <f t="shared" si="2"/>
        <v>4</v>
      </c>
      <c r="Q86">
        <f t="shared" si="2"/>
        <v>5</v>
      </c>
      <c r="R86">
        <f t="shared" si="2"/>
        <v>0</v>
      </c>
      <c r="S86">
        <f t="shared" si="2"/>
        <v>0</v>
      </c>
      <c r="T86">
        <f t="shared" si="2"/>
        <v>3</v>
      </c>
      <c r="U86">
        <f t="shared" si="2"/>
        <v>6</v>
      </c>
      <c r="V86">
        <f t="shared" si="2"/>
        <v>1</v>
      </c>
      <c r="W86">
        <f t="shared" si="2"/>
        <v>5</v>
      </c>
      <c r="X86">
        <f t="shared" si="2"/>
        <v>0</v>
      </c>
      <c r="Y86">
        <f t="shared" si="2"/>
        <v>1</v>
      </c>
      <c r="Z86">
        <f t="shared" si="2"/>
        <v>4</v>
      </c>
      <c r="AA86">
        <f t="shared" si="2"/>
        <v>0</v>
      </c>
      <c r="AB86">
        <f t="shared" si="2"/>
        <v>0</v>
      </c>
      <c r="AC86">
        <f t="shared" si="2"/>
        <v>5</v>
      </c>
      <c r="AD86">
        <f t="shared" si="2"/>
        <v>4</v>
      </c>
      <c r="AE86">
        <f t="shared" si="2"/>
        <v>0</v>
      </c>
      <c r="AF86">
        <f t="shared" si="2"/>
        <v>0</v>
      </c>
      <c r="AG86">
        <f t="shared" si="2"/>
        <v>0</v>
      </c>
      <c r="AH86">
        <f t="shared" si="2"/>
        <v>0</v>
      </c>
      <c r="AI86">
        <f t="shared" si="2"/>
        <v>0</v>
      </c>
      <c r="AJ86">
        <f t="shared" si="2"/>
        <v>5</v>
      </c>
      <c r="AK86">
        <f t="shared" si="2"/>
        <v>0</v>
      </c>
      <c r="AL86">
        <f t="shared" si="2"/>
        <v>0</v>
      </c>
      <c r="AM86">
        <f t="shared" si="2"/>
        <v>4</v>
      </c>
      <c r="AN86">
        <f t="shared" si="2"/>
        <v>0</v>
      </c>
      <c r="AO86">
        <f t="shared" si="2"/>
        <v>0</v>
      </c>
      <c r="AP86">
        <f t="shared" si="2"/>
        <v>0</v>
      </c>
      <c r="AQ86">
        <f t="shared" si="2"/>
        <v>0</v>
      </c>
      <c r="AR86">
        <f t="shared" si="2"/>
        <v>1</v>
      </c>
      <c r="AS86">
        <f t="shared" si="2"/>
        <v>1</v>
      </c>
      <c r="AT86">
        <f t="shared" si="2"/>
        <v>2</v>
      </c>
      <c r="AU86">
        <f t="shared" si="2"/>
        <v>3</v>
      </c>
      <c r="AV86">
        <f t="shared" si="2"/>
        <v>0</v>
      </c>
      <c r="AW86">
        <f t="shared" si="2"/>
        <v>0</v>
      </c>
      <c r="AX86">
        <f t="shared" si="2"/>
        <v>0</v>
      </c>
      <c r="AY86">
        <f t="shared" si="2"/>
        <v>0</v>
      </c>
      <c r="AZ86">
        <f t="shared" si="2"/>
        <v>0</v>
      </c>
      <c r="BA86">
        <f t="shared" si="2"/>
        <v>0</v>
      </c>
      <c r="BB86">
        <f t="shared" si="2"/>
        <v>1</v>
      </c>
      <c r="BC86">
        <f t="shared" si="2"/>
        <v>1</v>
      </c>
      <c r="BD86">
        <f t="shared" si="2"/>
        <v>1</v>
      </c>
      <c r="BE86">
        <f t="shared" si="2"/>
        <v>1</v>
      </c>
      <c r="BF86">
        <f t="shared" si="2"/>
        <v>0</v>
      </c>
      <c r="BG86">
        <f t="shared" si="2"/>
        <v>2</v>
      </c>
      <c r="BH86">
        <f t="shared" si="2"/>
        <v>3</v>
      </c>
      <c r="BI86">
        <f t="shared" si="2"/>
        <v>1</v>
      </c>
      <c r="BJ86">
        <f t="shared" si="2"/>
        <v>1</v>
      </c>
      <c r="BK86">
        <f t="shared" si="2"/>
        <v>0</v>
      </c>
      <c r="BL86">
        <f t="shared" si="2"/>
        <v>5</v>
      </c>
      <c r="BM86">
        <f t="shared" si="2"/>
        <v>5</v>
      </c>
      <c r="BN86">
        <f t="shared" si="2"/>
        <v>3</v>
      </c>
      <c r="BO86">
        <f t="shared" si="2"/>
        <v>0</v>
      </c>
      <c r="BP86">
        <f t="shared" si="2"/>
        <v>0</v>
      </c>
      <c r="BQ86">
        <f t="shared" ref="BQ86:BW86" si="3">IFERROR(VLOOKUP($B86,$A$8:$BW$70,BQ$88,FALSE),0)</f>
        <v>0</v>
      </c>
      <c r="BR86">
        <f t="shared" si="3"/>
        <v>1</v>
      </c>
      <c r="BS86">
        <f t="shared" si="3"/>
        <v>0</v>
      </c>
      <c r="BT86">
        <f t="shared" si="3"/>
        <v>1</v>
      </c>
      <c r="BU86">
        <f t="shared" si="3"/>
        <v>5</v>
      </c>
      <c r="BV86">
        <f t="shared" si="3"/>
        <v>3</v>
      </c>
      <c r="BW86">
        <f t="shared" si="3"/>
        <v>0</v>
      </c>
    </row>
    <row r="87" spans="1:75" x14ac:dyDescent="0.15">
      <c r="C87" t="s">
        <v>429</v>
      </c>
      <c r="D87">
        <f>SUM(D8:D83)</f>
        <v>154</v>
      </c>
      <c r="G87">
        <f t="shared" ref="G87:BR87" si="4">SUM(G8:G83)</f>
        <v>4</v>
      </c>
      <c r="H87">
        <f t="shared" si="4"/>
        <v>21</v>
      </c>
      <c r="I87">
        <f t="shared" si="4"/>
        <v>17</v>
      </c>
      <c r="J87">
        <f t="shared" si="4"/>
        <v>30</v>
      </c>
      <c r="K87">
        <f t="shared" si="4"/>
        <v>23</v>
      </c>
      <c r="L87">
        <f t="shared" si="4"/>
        <v>16</v>
      </c>
      <c r="M87">
        <f t="shared" si="4"/>
        <v>26</v>
      </c>
      <c r="N87">
        <f t="shared" si="4"/>
        <v>17</v>
      </c>
      <c r="O87">
        <f t="shared" si="4"/>
        <v>0</v>
      </c>
      <c r="P87">
        <f t="shared" si="4"/>
        <v>89</v>
      </c>
      <c r="Q87">
        <f t="shared" si="4"/>
        <v>65</v>
      </c>
      <c r="R87">
        <f t="shared" si="4"/>
        <v>0</v>
      </c>
      <c r="S87">
        <f t="shared" si="4"/>
        <v>6</v>
      </c>
      <c r="T87">
        <f t="shared" si="4"/>
        <v>20</v>
      </c>
      <c r="U87">
        <f t="shared" si="4"/>
        <v>49</v>
      </c>
      <c r="V87">
        <f t="shared" si="4"/>
        <v>3</v>
      </c>
      <c r="W87">
        <f t="shared" si="4"/>
        <v>46</v>
      </c>
      <c r="X87">
        <f t="shared" si="4"/>
        <v>3</v>
      </c>
      <c r="Y87">
        <f t="shared" si="4"/>
        <v>3</v>
      </c>
      <c r="Z87">
        <f t="shared" si="4"/>
        <v>28</v>
      </c>
      <c r="AA87">
        <f t="shared" si="4"/>
        <v>12</v>
      </c>
      <c r="AB87">
        <f t="shared" si="4"/>
        <v>0</v>
      </c>
      <c r="AC87">
        <f t="shared" si="4"/>
        <v>34</v>
      </c>
      <c r="AD87">
        <f t="shared" si="4"/>
        <v>26</v>
      </c>
      <c r="AE87">
        <f t="shared" si="4"/>
        <v>1</v>
      </c>
      <c r="AF87">
        <f t="shared" si="4"/>
        <v>4</v>
      </c>
      <c r="AG87">
        <f t="shared" si="4"/>
        <v>2</v>
      </c>
      <c r="AH87">
        <f t="shared" si="4"/>
        <v>8</v>
      </c>
      <c r="AI87">
        <f t="shared" si="4"/>
        <v>0</v>
      </c>
      <c r="AJ87">
        <f t="shared" si="4"/>
        <v>38</v>
      </c>
      <c r="AK87">
        <f t="shared" si="4"/>
        <v>3</v>
      </c>
      <c r="AL87">
        <f t="shared" si="4"/>
        <v>1</v>
      </c>
      <c r="AM87">
        <f t="shared" si="4"/>
        <v>27</v>
      </c>
      <c r="AN87">
        <f t="shared" si="4"/>
        <v>1</v>
      </c>
      <c r="AO87">
        <f t="shared" si="4"/>
        <v>5</v>
      </c>
      <c r="AP87">
        <f t="shared" si="4"/>
        <v>0</v>
      </c>
      <c r="AQ87">
        <f t="shared" si="4"/>
        <v>9</v>
      </c>
      <c r="AR87">
        <f t="shared" si="4"/>
        <v>12</v>
      </c>
      <c r="AS87">
        <f t="shared" si="4"/>
        <v>6</v>
      </c>
      <c r="AT87">
        <f t="shared" si="4"/>
        <v>18</v>
      </c>
      <c r="AU87">
        <f t="shared" si="4"/>
        <v>17</v>
      </c>
      <c r="AV87">
        <f t="shared" si="4"/>
        <v>8</v>
      </c>
      <c r="AW87">
        <f t="shared" si="4"/>
        <v>12</v>
      </c>
      <c r="AX87">
        <f t="shared" si="4"/>
        <v>8</v>
      </c>
      <c r="AY87">
        <f t="shared" si="4"/>
        <v>9</v>
      </c>
      <c r="AZ87">
        <f t="shared" si="4"/>
        <v>10</v>
      </c>
      <c r="BA87">
        <f t="shared" si="4"/>
        <v>9</v>
      </c>
      <c r="BB87">
        <f t="shared" si="4"/>
        <v>13</v>
      </c>
      <c r="BC87">
        <f t="shared" si="4"/>
        <v>23</v>
      </c>
      <c r="BD87">
        <f t="shared" si="4"/>
        <v>16</v>
      </c>
      <c r="BE87">
        <f t="shared" si="4"/>
        <v>25</v>
      </c>
      <c r="BF87">
        <f t="shared" si="4"/>
        <v>19</v>
      </c>
      <c r="BG87">
        <f t="shared" si="4"/>
        <v>35</v>
      </c>
      <c r="BH87">
        <f t="shared" si="4"/>
        <v>25</v>
      </c>
      <c r="BI87">
        <f t="shared" si="4"/>
        <v>17</v>
      </c>
      <c r="BJ87">
        <f t="shared" si="4"/>
        <v>15</v>
      </c>
      <c r="BK87">
        <f t="shared" si="4"/>
        <v>2</v>
      </c>
      <c r="BL87">
        <f t="shared" si="4"/>
        <v>17</v>
      </c>
      <c r="BM87">
        <f t="shared" si="4"/>
        <v>52</v>
      </c>
      <c r="BN87">
        <f t="shared" si="4"/>
        <v>15</v>
      </c>
      <c r="BO87">
        <f t="shared" si="4"/>
        <v>8</v>
      </c>
      <c r="BP87">
        <f t="shared" si="4"/>
        <v>6</v>
      </c>
      <c r="BQ87">
        <f t="shared" si="4"/>
        <v>1</v>
      </c>
      <c r="BR87">
        <f t="shared" si="4"/>
        <v>5</v>
      </c>
      <c r="BS87">
        <f t="shared" ref="BS87:BW87" si="5">SUM(BS8:BS83)</f>
        <v>3</v>
      </c>
      <c r="BT87">
        <f t="shared" si="5"/>
        <v>17</v>
      </c>
      <c r="BU87">
        <f t="shared" si="5"/>
        <v>47</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106</v>
      </c>
      <c r="E90">
        <v>1.1978759999999999</v>
      </c>
      <c r="F90">
        <v>14.10402</v>
      </c>
      <c r="G90">
        <v>2</v>
      </c>
      <c r="H90">
        <v>13</v>
      </c>
      <c r="I90">
        <v>12</v>
      </c>
      <c r="J90">
        <v>21</v>
      </c>
      <c r="K90">
        <v>17</v>
      </c>
      <c r="L90">
        <v>11</v>
      </c>
      <c r="M90">
        <v>18</v>
      </c>
      <c r="N90">
        <v>12</v>
      </c>
      <c r="O90">
        <v>0</v>
      </c>
      <c r="P90">
        <v>62</v>
      </c>
      <c r="Q90">
        <v>44</v>
      </c>
      <c r="R90">
        <v>0</v>
      </c>
      <c r="S90">
        <v>7</v>
      </c>
      <c r="T90">
        <v>27</v>
      </c>
      <c r="U90">
        <v>72</v>
      </c>
      <c r="V90">
        <v>3</v>
      </c>
      <c r="W90">
        <v>69</v>
      </c>
      <c r="X90">
        <v>6</v>
      </c>
      <c r="Y90">
        <v>5</v>
      </c>
      <c r="Z90">
        <v>43</v>
      </c>
      <c r="AA90">
        <v>15</v>
      </c>
      <c r="AB90">
        <v>0</v>
      </c>
      <c r="AC90">
        <v>50</v>
      </c>
      <c r="AD90">
        <v>28</v>
      </c>
      <c r="AE90">
        <v>2</v>
      </c>
      <c r="AF90">
        <v>5</v>
      </c>
      <c r="AG90">
        <v>3</v>
      </c>
      <c r="AH90">
        <v>18</v>
      </c>
      <c r="AI90">
        <v>0</v>
      </c>
      <c r="AJ90">
        <v>59</v>
      </c>
      <c r="AK90">
        <v>3</v>
      </c>
      <c r="AL90">
        <v>2</v>
      </c>
      <c r="AM90">
        <v>29</v>
      </c>
      <c r="AN90">
        <v>5</v>
      </c>
      <c r="AO90">
        <v>8</v>
      </c>
      <c r="AP90">
        <v>0</v>
      </c>
      <c r="AQ90">
        <v>6</v>
      </c>
      <c r="AR90">
        <v>7</v>
      </c>
      <c r="AS90">
        <v>3</v>
      </c>
      <c r="AT90">
        <v>14</v>
      </c>
      <c r="AU90">
        <v>10</v>
      </c>
      <c r="AV90">
        <v>6</v>
      </c>
      <c r="AW90">
        <v>9</v>
      </c>
      <c r="AX90">
        <v>6</v>
      </c>
      <c r="AY90">
        <v>6</v>
      </c>
      <c r="AZ90">
        <v>8</v>
      </c>
      <c r="BA90">
        <v>7</v>
      </c>
      <c r="BB90">
        <v>7</v>
      </c>
      <c r="BC90">
        <v>17</v>
      </c>
      <c r="BD90">
        <v>12</v>
      </c>
      <c r="BE90">
        <v>19</v>
      </c>
      <c r="BF90">
        <v>11</v>
      </c>
      <c r="BG90">
        <v>22</v>
      </c>
      <c r="BH90">
        <v>16</v>
      </c>
      <c r="BI90">
        <v>13</v>
      </c>
      <c r="BJ90">
        <v>11</v>
      </c>
      <c r="BK90">
        <v>2</v>
      </c>
      <c r="BL90">
        <v>22</v>
      </c>
      <c r="BM90">
        <v>72</v>
      </c>
      <c r="BN90">
        <v>19</v>
      </c>
      <c r="BO90">
        <v>10</v>
      </c>
      <c r="BP90">
        <v>8</v>
      </c>
      <c r="BQ90">
        <v>1</v>
      </c>
      <c r="BR90">
        <v>7</v>
      </c>
      <c r="BS90">
        <v>5</v>
      </c>
      <c r="BT90">
        <v>21</v>
      </c>
      <c r="BU90">
        <v>71</v>
      </c>
      <c r="BV90">
        <v>14</v>
      </c>
    </row>
    <row r="91" spans="1:75" x14ac:dyDescent="0.15">
      <c r="B91" t="s">
        <v>504</v>
      </c>
    </row>
    <row r="92" spans="1:75" x14ac:dyDescent="0.15">
      <c r="D92">
        <f>D87-D85-D86</f>
        <v>106</v>
      </c>
    </row>
    <row r="100" spans="1:6" s="147" customFormat="1" x14ac:dyDescent="0.15"/>
    <row r="101" spans="1:6" x14ac:dyDescent="0.15">
      <c r="A101" s="52">
        <v>271004</v>
      </c>
      <c r="B101" s="52" t="s">
        <v>172</v>
      </c>
      <c r="C101" s="52" t="s">
        <v>494</v>
      </c>
      <c r="D101" s="52">
        <v>24</v>
      </c>
      <c r="E101" s="52">
        <v>0.88808889999999996</v>
      </c>
      <c r="F101" s="52">
        <v>10.456530000000001</v>
      </c>
    </row>
    <row r="102" spans="1:6" x14ac:dyDescent="0.15">
      <c r="A102" s="52">
        <v>271039</v>
      </c>
      <c r="B102" s="52" t="s">
        <v>494</v>
      </c>
      <c r="C102" s="52" t="s">
        <v>173</v>
      </c>
      <c r="D102" s="52">
        <v>2</v>
      </c>
      <c r="E102" s="52">
        <v>2.73366</v>
      </c>
      <c r="F102" s="52">
        <v>32.186639999999997</v>
      </c>
    </row>
    <row r="103" spans="1:6" x14ac:dyDescent="0.15">
      <c r="A103" s="52">
        <v>271063</v>
      </c>
      <c r="B103" s="52" t="s">
        <v>494</v>
      </c>
      <c r="C103" s="52" t="s">
        <v>377</v>
      </c>
      <c r="D103" s="52">
        <v>1</v>
      </c>
      <c r="E103" s="52">
        <v>1.0357970000000001</v>
      </c>
      <c r="F103" s="52">
        <v>12.195679999999999</v>
      </c>
    </row>
    <row r="104" spans="1:6" x14ac:dyDescent="0.15">
      <c r="A104" s="52">
        <v>271080</v>
      </c>
      <c r="B104" s="52" t="s">
        <v>494</v>
      </c>
      <c r="C104" s="52" t="s">
        <v>175</v>
      </c>
      <c r="D104" s="52">
        <v>1</v>
      </c>
      <c r="E104" s="52">
        <v>1.503714</v>
      </c>
      <c r="F104" s="52">
        <v>17.705020000000001</v>
      </c>
    </row>
    <row r="105" spans="1:6" x14ac:dyDescent="0.15">
      <c r="A105" s="52">
        <v>271098</v>
      </c>
      <c r="B105" s="52" t="s">
        <v>494</v>
      </c>
      <c r="C105" s="52" t="s">
        <v>391</v>
      </c>
      <c r="D105" s="52">
        <v>2</v>
      </c>
      <c r="E105" s="52">
        <v>2.6386620000000001</v>
      </c>
      <c r="F105" s="52">
        <v>31.068110000000001</v>
      </c>
    </row>
    <row r="106" spans="1:6" x14ac:dyDescent="0.15">
      <c r="A106" s="52">
        <v>271110</v>
      </c>
      <c r="B106" s="52" t="s">
        <v>494</v>
      </c>
      <c r="C106" s="52" t="s">
        <v>176</v>
      </c>
      <c r="D106" s="52">
        <v>1</v>
      </c>
      <c r="E106" s="52">
        <v>1.4966029999999999</v>
      </c>
      <c r="F106" s="52">
        <v>17.621289999999998</v>
      </c>
    </row>
    <row r="107" spans="1:6" x14ac:dyDescent="0.15">
      <c r="A107" s="52">
        <v>271144</v>
      </c>
      <c r="B107" s="52" t="s">
        <v>494</v>
      </c>
      <c r="C107" s="52" t="s">
        <v>379</v>
      </c>
      <c r="D107" s="52">
        <v>1</v>
      </c>
      <c r="E107" s="52">
        <v>0.58321279999999998</v>
      </c>
      <c r="F107" s="52">
        <v>6.86686</v>
      </c>
    </row>
    <row r="108" spans="1:6" x14ac:dyDescent="0.15">
      <c r="A108" s="52">
        <v>271152</v>
      </c>
      <c r="B108" s="52" t="s">
        <v>494</v>
      </c>
      <c r="C108" s="52" t="s">
        <v>388</v>
      </c>
      <c r="D108" s="52">
        <v>1</v>
      </c>
      <c r="E108" s="52">
        <v>1.21193</v>
      </c>
      <c r="F108" s="52">
        <v>14.269500000000001</v>
      </c>
    </row>
    <row r="109" spans="1:6" x14ac:dyDescent="0.15">
      <c r="A109" s="52">
        <v>271161</v>
      </c>
      <c r="B109" s="52" t="s">
        <v>494</v>
      </c>
      <c r="C109" s="52" t="s">
        <v>178</v>
      </c>
      <c r="D109" s="52">
        <v>1</v>
      </c>
      <c r="E109" s="52">
        <v>0.78424609999999995</v>
      </c>
      <c r="F109" s="52">
        <v>9.2338649999999998</v>
      </c>
    </row>
    <row r="110" spans="1:6" x14ac:dyDescent="0.15">
      <c r="A110" s="52">
        <v>271179</v>
      </c>
      <c r="B110" s="52" t="s">
        <v>494</v>
      </c>
      <c r="C110" s="52" t="s">
        <v>179</v>
      </c>
      <c r="D110" s="52">
        <v>1</v>
      </c>
      <c r="E110" s="52">
        <v>1.104411</v>
      </c>
      <c r="F110" s="52">
        <v>13.003550000000001</v>
      </c>
    </row>
    <row r="111" spans="1:6" x14ac:dyDescent="0.15">
      <c r="A111" s="52">
        <v>271187</v>
      </c>
      <c r="B111" s="52" t="s">
        <v>494</v>
      </c>
      <c r="C111" s="52" t="s">
        <v>180</v>
      </c>
      <c r="D111" s="52">
        <v>2</v>
      </c>
      <c r="E111" s="52">
        <v>1.182075</v>
      </c>
      <c r="F111" s="52">
        <v>13.91798</v>
      </c>
    </row>
    <row r="112" spans="1:6" x14ac:dyDescent="0.15">
      <c r="A112" s="52">
        <v>271209</v>
      </c>
      <c r="B112" s="52" t="s">
        <v>494</v>
      </c>
      <c r="C112" s="52" t="s">
        <v>181</v>
      </c>
      <c r="D112" s="52">
        <v>1</v>
      </c>
      <c r="E112" s="52">
        <v>0.65311660000000005</v>
      </c>
      <c r="F112" s="52">
        <v>7.6899220000000001</v>
      </c>
    </row>
    <row r="113" spans="1:6" x14ac:dyDescent="0.15">
      <c r="A113" s="52">
        <v>271217</v>
      </c>
      <c r="B113" s="52" t="s">
        <v>494</v>
      </c>
      <c r="C113" s="52" t="s">
        <v>390</v>
      </c>
      <c r="D113" s="52">
        <v>1</v>
      </c>
      <c r="E113" s="52">
        <v>0.76503489999999996</v>
      </c>
      <c r="F113" s="52">
        <v>9.0076680000000007</v>
      </c>
    </row>
    <row r="114" spans="1:6" x14ac:dyDescent="0.15">
      <c r="A114" s="52">
        <v>271225</v>
      </c>
      <c r="B114" s="52" t="s">
        <v>494</v>
      </c>
      <c r="C114" s="52" t="s">
        <v>182</v>
      </c>
      <c r="D114" s="52">
        <v>1</v>
      </c>
      <c r="E114" s="52">
        <v>0.92729969999999995</v>
      </c>
      <c r="F114" s="52">
        <v>10.91821</v>
      </c>
    </row>
    <row r="115" spans="1:6" x14ac:dyDescent="0.15">
      <c r="A115" s="52">
        <v>271233</v>
      </c>
      <c r="B115" s="52" t="s">
        <v>494</v>
      </c>
      <c r="C115" s="52" t="s">
        <v>183</v>
      </c>
      <c r="D115" s="52">
        <v>2</v>
      </c>
      <c r="E115" s="52">
        <v>1.13548</v>
      </c>
      <c r="F115" s="52">
        <v>13.36936</v>
      </c>
    </row>
    <row r="116" spans="1:6" x14ac:dyDescent="0.15">
      <c r="A116" s="52">
        <v>271250</v>
      </c>
      <c r="B116" s="52" t="s">
        <v>494</v>
      </c>
      <c r="C116" s="52" t="s">
        <v>184</v>
      </c>
      <c r="D116" s="52">
        <v>2</v>
      </c>
      <c r="E116" s="52">
        <v>1.6295010000000001</v>
      </c>
      <c r="F116" s="52">
        <v>19.186050000000002</v>
      </c>
    </row>
    <row r="117" spans="1:6" x14ac:dyDescent="0.15">
      <c r="A117" s="52">
        <v>271268</v>
      </c>
      <c r="B117" s="52" t="s">
        <v>494</v>
      </c>
      <c r="C117" s="52" t="s">
        <v>185</v>
      </c>
      <c r="D117" s="52">
        <v>3</v>
      </c>
      <c r="E117" s="52">
        <v>1.5163</v>
      </c>
      <c r="F117" s="52">
        <v>17.853210000000001</v>
      </c>
    </row>
    <row r="118" spans="1:6" x14ac:dyDescent="0.15">
      <c r="A118" s="52">
        <v>271284</v>
      </c>
      <c r="B118" s="52" t="s">
        <v>494</v>
      </c>
      <c r="C118" s="52" t="s">
        <v>187</v>
      </c>
      <c r="D118" s="52">
        <v>1</v>
      </c>
      <c r="E118" s="52">
        <v>1.0192639999999999</v>
      </c>
      <c r="F118" s="52">
        <v>12.001010000000001</v>
      </c>
    </row>
    <row r="119" spans="1:6" x14ac:dyDescent="0.15">
      <c r="A119" s="52">
        <v>271403</v>
      </c>
      <c r="B119" s="52" t="s">
        <v>188</v>
      </c>
      <c r="C119" s="52" t="s">
        <v>494</v>
      </c>
      <c r="D119" s="52">
        <v>5</v>
      </c>
      <c r="E119" s="52">
        <v>0.59479769999999998</v>
      </c>
      <c r="F119" s="52">
        <v>7.0032629999999996</v>
      </c>
    </row>
    <row r="120" spans="1:6" x14ac:dyDescent="0.15">
      <c r="A120" s="52">
        <v>271411</v>
      </c>
      <c r="B120" s="52" t="s">
        <v>494</v>
      </c>
      <c r="C120" s="52" t="s">
        <v>189</v>
      </c>
      <c r="D120" s="52">
        <v>2</v>
      </c>
      <c r="E120" s="52">
        <v>1.365971</v>
      </c>
      <c r="F120" s="52">
        <v>16.083210000000001</v>
      </c>
    </row>
    <row r="121" spans="1:6" x14ac:dyDescent="0.15">
      <c r="A121" s="52">
        <v>271446</v>
      </c>
      <c r="B121" s="52" t="s">
        <v>494</v>
      </c>
      <c r="C121" s="52" t="s">
        <v>192</v>
      </c>
      <c r="D121" s="52">
        <v>2</v>
      </c>
      <c r="E121" s="52">
        <v>1.439025</v>
      </c>
      <c r="F121" s="52">
        <v>16.943359999999998</v>
      </c>
    </row>
    <row r="122" spans="1:6" x14ac:dyDescent="0.15">
      <c r="A122" s="52">
        <v>271454</v>
      </c>
      <c r="B122" s="52" t="s">
        <v>494</v>
      </c>
      <c r="C122" s="52" t="s">
        <v>382</v>
      </c>
      <c r="D122" s="52">
        <v>1</v>
      </c>
      <c r="E122" s="52">
        <v>0.68495969999999995</v>
      </c>
      <c r="F122" s="52">
        <v>8.0648479999999996</v>
      </c>
    </row>
    <row r="123" spans="1:6" x14ac:dyDescent="0.15">
      <c r="A123" s="52">
        <v>272027</v>
      </c>
      <c r="B123" s="52" t="s">
        <v>273</v>
      </c>
      <c r="C123" s="52" t="s">
        <v>494</v>
      </c>
      <c r="D123" s="52">
        <v>1</v>
      </c>
      <c r="E123" s="52">
        <v>0.50794680000000003</v>
      </c>
      <c r="F123" s="52">
        <v>5.9806650000000001</v>
      </c>
    </row>
    <row r="124" spans="1:6" x14ac:dyDescent="0.15">
      <c r="A124" s="52">
        <v>272035</v>
      </c>
      <c r="B124" s="52" t="s">
        <v>194</v>
      </c>
      <c r="C124" s="52" t="s">
        <v>494</v>
      </c>
      <c r="D124" s="52">
        <v>8</v>
      </c>
      <c r="E124" s="52">
        <v>1.970569</v>
      </c>
      <c r="F124" s="52">
        <v>23.20187</v>
      </c>
    </row>
    <row r="125" spans="1:6" x14ac:dyDescent="0.15">
      <c r="A125" s="52">
        <v>272043</v>
      </c>
      <c r="B125" s="52" t="s">
        <v>195</v>
      </c>
      <c r="C125" s="52" t="s">
        <v>494</v>
      </c>
      <c r="D125" s="52">
        <v>3</v>
      </c>
      <c r="E125" s="52">
        <v>2.8969830000000001</v>
      </c>
      <c r="F125" s="52">
        <v>34.109639999999999</v>
      </c>
    </row>
    <row r="126" spans="1:6" x14ac:dyDescent="0.15">
      <c r="A126" s="52">
        <v>272051</v>
      </c>
      <c r="B126" s="52" t="s">
        <v>196</v>
      </c>
      <c r="C126" s="52" t="s">
        <v>494</v>
      </c>
      <c r="D126" s="52">
        <v>1</v>
      </c>
      <c r="E126" s="52">
        <v>0.2698451</v>
      </c>
      <c r="F126" s="52">
        <v>3.1772079999999998</v>
      </c>
    </row>
    <row r="127" spans="1:6" x14ac:dyDescent="0.15">
      <c r="A127" s="52">
        <v>272060</v>
      </c>
      <c r="B127" s="52" t="s">
        <v>282</v>
      </c>
      <c r="C127" s="52" t="s">
        <v>494</v>
      </c>
      <c r="D127" s="52">
        <v>2</v>
      </c>
      <c r="E127" s="52">
        <v>2.6570659999999999</v>
      </c>
      <c r="F127" s="52">
        <v>31.28481</v>
      </c>
    </row>
    <row r="128" spans="1:6" x14ac:dyDescent="0.15">
      <c r="A128" s="52">
        <v>272078</v>
      </c>
      <c r="B128" s="52" t="s">
        <v>197</v>
      </c>
      <c r="C128" s="52" t="s">
        <v>494</v>
      </c>
      <c r="D128" s="52">
        <v>3</v>
      </c>
      <c r="E128" s="52">
        <v>0.84850510000000001</v>
      </c>
      <c r="F128" s="52">
        <v>9.9904630000000001</v>
      </c>
    </row>
    <row r="129" spans="1:6" x14ac:dyDescent="0.15">
      <c r="A129" s="52">
        <v>272094</v>
      </c>
      <c r="B129" s="52" t="s">
        <v>199</v>
      </c>
      <c r="C129" s="52" t="s">
        <v>494</v>
      </c>
      <c r="D129" s="52">
        <v>1</v>
      </c>
      <c r="E129" s="52">
        <v>0.69395289999999998</v>
      </c>
      <c r="F129" s="52">
        <v>8.1707359999999998</v>
      </c>
    </row>
    <row r="130" spans="1:6" x14ac:dyDescent="0.15">
      <c r="A130" s="52">
        <v>272108</v>
      </c>
      <c r="B130" s="52" t="s">
        <v>200</v>
      </c>
      <c r="C130" s="52" t="s">
        <v>494</v>
      </c>
      <c r="D130" s="52">
        <v>1</v>
      </c>
      <c r="E130" s="52">
        <v>0.24753149999999999</v>
      </c>
      <c r="F130" s="52">
        <v>2.9144839999999999</v>
      </c>
    </row>
    <row r="131" spans="1:6" x14ac:dyDescent="0.15">
      <c r="A131" s="52">
        <v>272116</v>
      </c>
      <c r="B131" s="52" t="s">
        <v>201</v>
      </c>
      <c r="C131" s="52" t="s">
        <v>494</v>
      </c>
      <c r="D131" s="52">
        <v>2</v>
      </c>
      <c r="E131" s="52">
        <v>0.71003819999999995</v>
      </c>
      <c r="F131" s="52">
        <v>8.3601270000000003</v>
      </c>
    </row>
    <row r="132" spans="1:6" x14ac:dyDescent="0.15">
      <c r="A132" s="52">
        <v>272124</v>
      </c>
      <c r="B132" s="52" t="s">
        <v>202</v>
      </c>
      <c r="C132" s="52" t="s">
        <v>494</v>
      </c>
      <c r="D132" s="52">
        <v>1</v>
      </c>
      <c r="E132" s="52">
        <v>0.3736334</v>
      </c>
      <c r="F132" s="52">
        <v>4.3992319999999996</v>
      </c>
    </row>
    <row r="133" spans="1:6" x14ac:dyDescent="0.15">
      <c r="A133" s="52">
        <v>272132</v>
      </c>
      <c r="B133" s="52" t="s">
        <v>203</v>
      </c>
      <c r="C133" s="52" t="s">
        <v>494</v>
      </c>
      <c r="D133" s="52">
        <v>1</v>
      </c>
      <c r="E133" s="52">
        <v>0.9926642</v>
      </c>
      <c r="F133" s="52">
        <v>11.68782</v>
      </c>
    </row>
    <row r="134" spans="1:6" x14ac:dyDescent="0.15">
      <c r="A134" s="52">
        <v>272159</v>
      </c>
      <c r="B134" s="52" t="s">
        <v>204</v>
      </c>
      <c r="C134" s="52" t="s">
        <v>494</v>
      </c>
      <c r="D134" s="52">
        <v>1</v>
      </c>
      <c r="E134" s="52">
        <v>0.4242591</v>
      </c>
      <c r="F134" s="52">
        <v>4.9953089999999998</v>
      </c>
    </row>
    <row r="135" spans="1:6" x14ac:dyDescent="0.15">
      <c r="A135" s="52">
        <v>272183</v>
      </c>
      <c r="B135" s="52" t="s">
        <v>207</v>
      </c>
      <c r="C135" s="52" t="s">
        <v>494</v>
      </c>
      <c r="D135" s="52">
        <v>2</v>
      </c>
      <c r="E135" s="52">
        <v>1.6424000000000001</v>
      </c>
      <c r="F135" s="52">
        <v>19.33794</v>
      </c>
    </row>
    <row r="136" spans="1:6" x14ac:dyDescent="0.15">
      <c r="A136" s="52">
        <v>272191</v>
      </c>
      <c r="B136" s="52" t="s">
        <v>298</v>
      </c>
      <c r="C136" s="52" t="s">
        <v>494</v>
      </c>
      <c r="D136" s="52">
        <v>1</v>
      </c>
      <c r="E136" s="52">
        <v>0.53718390000000005</v>
      </c>
      <c r="F136" s="52">
        <v>6.3249069999999996</v>
      </c>
    </row>
    <row r="137" spans="1:6" x14ac:dyDescent="0.15">
      <c r="A137" s="52">
        <v>272205</v>
      </c>
      <c r="B137" s="52" t="s">
        <v>208</v>
      </c>
      <c r="C137" s="52" t="s">
        <v>494</v>
      </c>
      <c r="D137" s="52">
        <v>3</v>
      </c>
      <c r="E137" s="52">
        <v>2.1742279999999998</v>
      </c>
      <c r="F137" s="52">
        <v>25.599779999999999</v>
      </c>
    </row>
    <row r="138" spans="1:6" x14ac:dyDescent="0.15">
      <c r="A138" s="52">
        <v>272213</v>
      </c>
      <c r="B138" s="52" t="s">
        <v>301</v>
      </c>
      <c r="C138" s="52" t="s">
        <v>494</v>
      </c>
      <c r="D138" s="52">
        <v>1</v>
      </c>
      <c r="E138" s="52">
        <v>1.426167</v>
      </c>
      <c r="F138" s="52">
        <v>16.791969999999999</v>
      </c>
    </row>
    <row r="139" spans="1:6" x14ac:dyDescent="0.15">
      <c r="A139" s="52">
        <v>272221</v>
      </c>
      <c r="B139" s="52" t="s">
        <v>209</v>
      </c>
      <c r="C139" s="52" t="s">
        <v>494</v>
      </c>
      <c r="D139" s="52">
        <v>1</v>
      </c>
      <c r="E139" s="52">
        <v>0.88716189999999995</v>
      </c>
      <c r="F139" s="52">
        <v>10.44562</v>
      </c>
    </row>
    <row r="140" spans="1:6" x14ac:dyDescent="0.15">
      <c r="A140" s="52">
        <v>272230</v>
      </c>
      <c r="B140" s="52" t="s">
        <v>171</v>
      </c>
      <c r="C140" s="52" t="s">
        <v>494</v>
      </c>
      <c r="D140" s="52">
        <v>1</v>
      </c>
      <c r="E140" s="52">
        <v>0.80885209999999996</v>
      </c>
      <c r="F140" s="52">
        <v>9.5235810000000001</v>
      </c>
    </row>
    <row r="141" spans="1:6" x14ac:dyDescent="0.15">
      <c r="A141" s="52">
        <v>272256</v>
      </c>
      <c r="B141" s="52" t="s">
        <v>211</v>
      </c>
      <c r="C141" s="52" t="s">
        <v>494</v>
      </c>
      <c r="D141" s="52">
        <v>1</v>
      </c>
      <c r="E141" s="52">
        <v>1.726162</v>
      </c>
      <c r="F141" s="52">
        <v>20.324159999999999</v>
      </c>
    </row>
    <row r="142" spans="1:6" x14ac:dyDescent="0.15">
      <c r="A142" s="52">
        <v>272272</v>
      </c>
      <c r="B142" s="52" t="s">
        <v>213</v>
      </c>
      <c r="C142" s="52" t="s">
        <v>494</v>
      </c>
      <c r="D142" s="52">
        <v>1</v>
      </c>
      <c r="E142" s="52">
        <v>0.20327719999999999</v>
      </c>
      <c r="F142" s="52">
        <v>2.3934250000000001</v>
      </c>
    </row>
    <row r="143" spans="1:6" x14ac:dyDescent="0.15">
      <c r="A143" s="52">
        <v>272281</v>
      </c>
      <c r="B143" s="52" t="s">
        <v>214</v>
      </c>
      <c r="C143" s="52" t="s">
        <v>494</v>
      </c>
      <c r="D143" s="52">
        <v>3</v>
      </c>
      <c r="E143" s="52">
        <v>4.777374</v>
      </c>
      <c r="F143" s="52">
        <v>56.24973</v>
      </c>
    </row>
    <row r="144" spans="1:6" x14ac:dyDescent="0.15">
      <c r="A144" s="52">
        <v>272311</v>
      </c>
      <c r="B144" s="52" t="s">
        <v>217</v>
      </c>
      <c r="C144" s="52" t="s">
        <v>494</v>
      </c>
      <c r="D144" s="52">
        <v>1</v>
      </c>
      <c r="E144" s="52">
        <v>1.7172689999999999</v>
      </c>
      <c r="F144" s="52">
        <v>20.219460000000002</v>
      </c>
    </row>
    <row r="145" spans="1:6" x14ac:dyDescent="0.15">
      <c r="A145" s="52">
        <v>272329</v>
      </c>
      <c r="B145" s="52" t="s">
        <v>218</v>
      </c>
      <c r="C145" s="52" t="s">
        <v>494</v>
      </c>
      <c r="D145" s="52">
        <v>1</v>
      </c>
      <c r="E145" s="52">
        <v>1.8090710000000001</v>
      </c>
      <c r="F145" s="52">
        <v>21.300350000000002</v>
      </c>
    </row>
    <row r="146" spans="1:6" x14ac:dyDescent="0.15">
      <c r="A146" s="52">
        <v>273627</v>
      </c>
      <c r="B146" s="52" t="s">
        <v>323</v>
      </c>
      <c r="C146" s="52" t="s">
        <v>494</v>
      </c>
      <c r="D146" s="52">
        <v>1</v>
      </c>
      <c r="E146" s="52">
        <v>11.406409999999999</v>
      </c>
      <c r="F146" s="52">
        <v>134.3013</v>
      </c>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24</v>
      </c>
      <c r="E178">
        <v>0.88808889999999996</v>
      </c>
      <c r="F178">
        <v>10.456530000000001</v>
      </c>
    </row>
    <row r="179" spans="1:6" x14ac:dyDescent="0.15">
      <c r="B179">
        <v>271403</v>
      </c>
      <c r="C179" t="s">
        <v>271</v>
      </c>
      <c r="D179">
        <v>5</v>
      </c>
      <c r="E179">
        <v>0.59479769999999998</v>
      </c>
      <c r="F179">
        <v>7.0032629999999996</v>
      </c>
    </row>
    <row r="180" spans="1:6" x14ac:dyDescent="0.15">
      <c r="B180" s="52"/>
      <c r="C180" t="s">
        <v>429</v>
      </c>
      <c r="D180">
        <v>100</v>
      </c>
    </row>
    <row r="181" spans="1:6" x14ac:dyDescent="0.15">
      <c r="A181">
        <v>1</v>
      </c>
      <c r="B181" s="52">
        <v>2</v>
      </c>
      <c r="C181">
        <v>3</v>
      </c>
      <c r="D181">
        <v>4</v>
      </c>
      <c r="E181">
        <v>5</v>
      </c>
      <c r="F181">
        <v>6</v>
      </c>
    </row>
    <row r="183" spans="1:6" x14ac:dyDescent="0.15">
      <c r="A183">
        <v>270000</v>
      </c>
      <c r="B183" t="s">
        <v>333</v>
      </c>
      <c r="C183" t="s">
        <v>440</v>
      </c>
      <c r="D183">
        <v>71</v>
      </c>
      <c r="E183">
        <v>0.8</v>
      </c>
      <c r="F183">
        <v>9.44</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22</v>
      </c>
      <c r="E8" s="52">
        <v>1.669543</v>
      </c>
      <c r="F8" s="52">
        <v>19.657520000000002</v>
      </c>
      <c r="G8" s="52">
        <v>1</v>
      </c>
      <c r="H8" s="52">
        <v>1</v>
      </c>
      <c r="I8" s="52">
        <v>3</v>
      </c>
      <c r="J8" s="52">
        <v>5</v>
      </c>
      <c r="K8" s="52">
        <v>2</v>
      </c>
      <c r="L8" s="52">
        <v>1</v>
      </c>
      <c r="M8" s="52">
        <v>5</v>
      </c>
      <c r="N8" s="52">
        <v>4</v>
      </c>
      <c r="O8" s="52">
        <v>0</v>
      </c>
      <c r="P8" s="52">
        <v>11</v>
      </c>
      <c r="Q8" s="52">
        <v>11</v>
      </c>
      <c r="R8" s="52">
        <v>0</v>
      </c>
      <c r="S8" s="52">
        <v>4</v>
      </c>
      <c r="T8" s="52">
        <v>2</v>
      </c>
      <c r="U8" s="52">
        <v>16</v>
      </c>
      <c r="V8" s="52">
        <v>1</v>
      </c>
      <c r="W8" s="52">
        <v>15</v>
      </c>
      <c r="X8" s="52">
        <v>0</v>
      </c>
      <c r="Y8" s="52">
        <v>2</v>
      </c>
      <c r="Z8" s="52">
        <v>9</v>
      </c>
      <c r="AA8" s="52">
        <v>4</v>
      </c>
      <c r="AB8" s="52">
        <v>0</v>
      </c>
      <c r="AC8" s="52">
        <v>6</v>
      </c>
      <c r="AD8" s="52">
        <v>9</v>
      </c>
      <c r="AE8" s="52">
        <v>0</v>
      </c>
      <c r="AF8" s="52">
        <v>3</v>
      </c>
      <c r="AG8" s="52">
        <v>0</v>
      </c>
      <c r="AH8" s="52">
        <v>4</v>
      </c>
      <c r="AI8" s="52">
        <v>0</v>
      </c>
      <c r="AJ8" s="52">
        <v>10</v>
      </c>
      <c r="AK8" s="52">
        <v>0</v>
      </c>
      <c r="AL8" s="52">
        <v>0</v>
      </c>
      <c r="AM8" s="52">
        <v>9</v>
      </c>
      <c r="AN8" s="52">
        <v>0</v>
      </c>
      <c r="AO8" s="52">
        <v>3</v>
      </c>
      <c r="AP8" s="52">
        <v>0</v>
      </c>
      <c r="AQ8" s="52">
        <v>1</v>
      </c>
      <c r="AR8" s="52">
        <v>2</v>
      </c>
      <c r="AS8" s="52">
        <v>1</v>
      </c>
      <c r="AT8" s="52">
        <v>2</v>
      </c>
      <c r="AU8" s="52">
        <v>4</v>
      </c>
      <c r="AV8" s="52">
        <v>0</v>
      </c>
      <c r="AW8" s="52">
        <v>0</v>
      </c>
      <c r="AX8" s="52">
        <v>2</v>
      </c>
      <c r="AY8" s="52">
        <v>2</v>
      </c>
      <c r="AZ8" s="52">
        <v>1</v>
      </c>
      <c r="BA8" s="52">
        <v>2</v>
      </c>
      <c r="BB8" s="52">
        <v>2</v>
      </c>
      <c r="BC8" s="52">
        <v>3</v>
      </c>
      <c r="BD8" s="52">
        <v>1</v>
      </c>
      <c r="BE8" s="52">
        <v>3</v>
      </c>
      <c r="BF8" s="52">
        <v>4</v>
      </c>
      <c r="BG8" s="52">
        <v>7</v>
      </c>
      <c r="BH8" s="52">
        <v>3</v>
      </c>
      <c r="BI8" s="52">
        <v>3</v>
      </c>
      <c r="BJ8" s="52">
        <v>1</v>
      </c>
      <c r="BK8" s="52">
        <v>0</v>
      </c>
      <c r="BL8" s="52">
        <v>3</v>
      </c>
      <c r="BM8" s="52">
        <v>13</v>
      </c>
      <c r="BN8" s="52">
        <v>6</v>
      </c>
      <c r="BO8" s="52">
        <v>1</v>
      </c>
      <c r="BP8" s="52">
        <v>1</v>
      </c>
      <c r="BQ8" s="52">
        <v>1</v>
      </c>
      <c r="BR8" s="52">
        <v>3</v>
      </c>
      <c r="BS8" s="52">
        <v>2</v>
      </c>
      <c r="BT8" s="52">
        <v>3</v>
      </c>
      <c r="BU8" s="52">
        <v>16</v>
      </c>
      <c r="BV8" s="52">
        <v>3</v>
      </c>
    </row>
    <row r="9" spans="1:74" s="52" customFormat="1" x14ac:dyDescent="0.15">
      <c r="A9" s="52">
        <v>271021</v>
      </c>
      <c r="B9" s="52" t="s">
        <v>494</v>
      </c>
      <c r="C9" s="52" t="s">
        <v>389</v>
      </c>
      <c r="D9" s="52">
        <v>1</v>
      </c>
      <c r="E9" s="52">
        <v>1.985112</v>
      </c>
      <c r="F9" s="52">
        <v>23.373090000000001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2.8115160000000001</v>
      </c>
      <c r="F10" s="52">
        <v>33.10333</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3</v>
      </c>
      <c r="E11" s="52">
        <v>9.1190960000000008</v>
      </c>
      <c r="F11" s="52">
        <v>107.37</v>
      </c>
      <c r="G11" s="52">
        <v>0</v>
      </c>
      <c r="H11" s="52">
        <v>0</v>
      </c>
      <c r="I11" s="52">
        <v>0</v>
      </c>
      <c r="J11" s="52">
        <v>0</v>
      </c>
      <c r="K11" s="52">
        <v>1</v>
      </c>
      <c r="L11" s="52">
        <v>0</v>
      </c>
      <c r="M11" s="52">
        <v>2</v>
      </c>
      <c r="N11" s="52">
        <v>0</v>
      </c>
      <c r="O11" s="52">
        <v>0</v>
      </c>
      <c r="P11" s="52">
        <v>1</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2</v>
      </c>
      <c r="AV11" s="52">
        <v>0</v>
      </c>
      <c r="AW11" s="52">
        <v>0</v>
      </c>
      <c r="AX11" s="52">
        <v>1</v>
      </c>
      <c r="AY11" s="52">
        <v>0</v>
      </c>
      <c r="AZ11" s="52">
        <v>0</v>
      </c>
      <c r="BA11" s="52">
        <v>0</v>
      </c>
      <c r="BB11" s="52">
        <v>0</v>
      </c>
      <c r="BC11" s="52">
        <v>0</v>
      </c>
      <c r="BD11" s="52">
        <v>0</v>
      </c>
      <c r="BE11" s="52">
        <v>0</v>
      </c>
      <c r="BF11" s="52">
        <v>1</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2.1414650000000002</v>
      </c>
      <c r="F12" s="52">
        <v>25.214030000000001</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2.5020639999999998</v>
      </c>
      <c r="F13" s="52">
        <v>29.459790000000002</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1</v>
      </c>
      <c r="E14" s="52">
        <v>2.0685950000000002</v>
      </c>
      <c r="F14" s="52">
        <v>24.35604</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1.1786890000000001</v>
      </c>
      <c r="F15" s="52">
        <v>13.878119999999999</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2</v>
      </c>
      <c r="E16" s="52">
        <v>2.776891</v>
      </c>
      <c r="F16" s="52">
        <v>32.695650000000001</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1</v>
      </c>
      <c r="BC16" s="52">
        <v>0</v>
      </c>
      <c r="BD16" s="52">
        <v>1</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2</v>
      </c>
      <c r="E17" s="52">
        <v>3.22139</v>
      </c>
      <c r="F17" s="52">
        <v>37.929270000000002</v>
      </c>
      <c r="G17" s="52">
        <v>0</v>
      </c>
      <c r="H17" s="52">
        <v>0</v>
      </c>
      <c r="I17" s="52">
        <v>0</v>
      </c>
      <c r="J17" s="52">
        <v>2</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1</v>
      </c>
      <c r="BD17" s="52">
        <v>0</v>
      </c>
      <c r="BE17" s="52">
        <v>0</v>
      </c>
      <c r="BF17" s="52">
        <v>0</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1.609477</v>
      </c>
      <c r="F18" s="52">
        <v>18.950289999999999</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1</v>
      </c>
      <c r="E19" s="52">
        <v>1.1336580000000001</v>
      </c>
      <c r="F19" s="52">
        <v>13.347910000000001</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1.849283</v>
      </c>
      <c r="F20" s="52">
        <v>21.773820000000001</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1.6962379999999999</v>
      </c>
      <c r="F21" s="52">
        <v>19.971830000000001</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2</v>
      </c>
      <c r="E22" s="52">
        <v>2.1250149999999999</v>
      </c>
      <c r="F22" s="52">
        <v>25.020330000000001</v>
      </c>
      <c r="G22" s="52">
        <v>0</v>
      </c>
      <c r="H22" s="52">
        <v>0</v>
      </c>
      <c r="I22" s="52">
        <v>0</v>
      </c>
      <c r="J22" s="52">
        <v>0</v>
      </c>
      <c r="K22" s="52">
        <v>0</v>
      </c>
      <c r="L22" s="52">
        <v>0</v>
      </c>
      <c r="M22" s="52">
        <v>1</v>
      </c>
      <c r="N22" s="52">
        <v>1</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1</v>
      </c>
      <c r="AV22" s="52">
        <v>0</v>
      </c>
      <c r="AW22" s="52">
        <v>0</v>
      </c>
      <c r="AX22" s="52">
        <v>0</v>
      </c>
      <c r="AY22" s="52">
        <v>0</v>
      </c>
      <c r="AZ22" s="52">
        <v>0</v>
      </c>
      <c r="BA22" s="52">
        <v>0</v>
      </c>
      <c r="BB22" s="52">
        <v>0</v>
      </c>
      <c r="BC22" s="52">
        <v>0</v>
      </c>
      <c r="BD22" s="52">
        <v>0</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2</v>
      </c>
      <c r="E23" s="52">
        <v>3.252138</v>
      </c>
      <c r="F23" s="52">
        <v>38.291310000000003</v>
      </c>
      <c r="G23" s="52">
        <v>0</v>
      </c>
      <c r="H23" s="52">
        <v>0</v>
      </c>
      <c r="I23" s="52">
        <v>0</v>
      </c>
      <c r="J23" s="52">
        <v>0</v>
      </c>
      <c r="K23" s="52">
        <v>1</v>
      </c>
      <c r="L23" s="52">
        <v>0</v>
      </c>
      <c r="M23" s="52">
        <v>1</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1</v>
      </c>
      <c r="AU23" s="52">
        <v>0</v>
      </c>
      <c r="AV23" s="52">
        <v>0</v>
      </c>
      <c r="AW23" s="52">
        <v>0</v>
      </c>
      <c r="AX23" s="52">
        <v>0</v>
      </c>
      <c r="AY23" s="52">
        <v>0</v>
      </c>
      <c r="AZ23" s="52">
        <v>0</v>
      </c>
      <c r="BA23" s="52">
        <v>0</v>
      </c>
      <c r="BB23" s="52">
        <v>0</v>
      </c>
      <c r="BC23" s="52">
        <v>0</v>
      </c>
      <c r="BD23" s="52">
        <v>0</v>
      </c>
      <c r="BE23" s="52">
        <v>0</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2.1490130000000001</v>
      </c>
      <c r="F24" s="52">
        <v>25.302890000000001</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4</v>
      </c>
      <c r="E25" s="52">
        <v>0.99350989999999995</v>
      </c>
      <c r="F25" s="52">
        <v>11.69778</v>
      </c>
      <c r="G25" s="52">
        <v>0</v>
      </c>
      <c r="H25" s="52">
        <v>1</v>
      </c>
      <c r="I25" s="52">
        <v>0</v>
      </c>
      <c r="J25" s="52">
        <v>1</v>
      </c>
      <c r="K25" s="52">
        <v>1</v>
      </c>
      <c r="L25" s="52">
        <v>1</v>
      </c>
      <c r="M25" s="52">
        <v>0</v>
      </c>
      <c r="N25" s="52">
        <v>0</v>
      </c>
      <c r="O25" s="52">
        <v>0</v>
      </c>
      <c r="P25" s="52">
        <v>1</v>
      </c>
      <c r="Q25" s="52">
        <v>3</v>
      </c>
      <c r="R25" s="52">
        <v>0</v>
      </c>
      <c r="S25" s="52">
        <v>0</v>
      </c>
      <c r="T25" s="52">
        <v>2</v>
      </c>
      <c r="U25" s="52">
        <v>2</v>
      </c>
      <c r="V25" s="52">
        <v>0</v>
      </c>
      <c r="W25" s="52">
        <v>2</v>
      </c>
      <c r="X25" s="52">
        <v>0</v>
      </c>
      <c r="Y25" s="52">
        <v>1</v>
      </c>
      <c r="Z25" s="52">
        <v>1</v>
      </c>
      <c r="AA25" s="52">
        <v>0</v>
      </c>
      <c r="AB25" s="52">
        <v>0</v>
      </c>
      <c r="AC25" s="52">
        <v>3</v>
      </c>
      <c r="AD25" s="52">
        <v>1</v>
      </c>
      <c r="AE25" s="52">
        <v>0</v>
      </c>
      <c r="AF25" s="52">
        <v>0</v>
      </c>
      <c r="AG25" s="52">
        <v>0</v>
      </c>
      <c r="AH25" s="52">
        <v>0</v>
      </c>
      <c r="AI25" s="52">
        <v>0</v>
      </c>
      <c r="AJ25" s="52">
        <v>3</v>
      </c>
      <c r="AK25" s="52">
        <v>0</v>
      </c>
      <c r="AL25" s="52">
        <v>0</v>
      </c>
      <c r="AM25" s="52">
        <v>1</v>
      </c>
      <c r="AN25" s="52">
        <v>0</v>
      </c>
      <c r="AO25" s="52">
        <v>0</v>
      </c>
      <c r="AP25" s="52">
        <v>0</v>
      </c>
      <c r="AQ25" s="52">
        <v>0</v>
      </c>
      <c r="AR25" s="52">
        <v>0</v>
      </c>
      <c r="AS25" s="52">
        <v>0</v>
      </c>
      <c r="AT25" s="52">
        <v>2</v>
      </c>
      <c r="AU25" s="52">
        <v>2</v>
      </c>
      <c r="AV25" s="52">
        <v>0</v>
      </c>
      <c r="AW25" s="52">
        <v>0</v>
      </c>
      <c r="AX25" s="52">
        <v>0</v>
      </c>
      <c r="AY25" s="52">
        <v>0</v>
      </c>
      <c r="AZ25" s="52">
        <v>0</v>
      </c>
      <c r="BA25" s="52">
        <v>0</v>
      </c>
      <c r="BB25" s="52">
        <v>0</v>
      </c>
      <c r="BC25" s="52">
        <v>0</v>
      </c>
      <c r="BD25" s="52">
        <v>0</v>
      </c>
      <c r="BE25" s="52">
        <v>1</v>
      </c>
      <c r="BF25" s="52">
        <v>0</v>
      </c>
      <c r="BG25" s="52">
        <v>1</v>
      </c>
      <c r="BH25" s="52">
        <v>2</v>
      </c>
      <c r="BI25" s="52">
        <v>0</v>
      </c>
      <c r="BJ25" s="52">
        <v>0</v>
      </c>
      <c r="BK25" s="52">
        <v>0</v>
      </c>
      <c r="BL25" s="52">
        <v>2</v>
      </c>
      <c r="BM25" s="52">
        <v>2</v>
      </c>
      <c r="BN25" s="52">
        <v>3</v>
      </c>
      <c r="BO25" s="52">
        <v>0</v>
      </c>
      <c r="BP25" s="52">
        <v>0</v>
      </c>
      <c r="BQ25" s="52">
        <v>0</v>
      </c>
      <c r="BR25" s="52">
        <v>0</v>
      </c>
      <c r="BS25" s="52">
        <v>0</v>
      </c>
      <c r="BT25" s="52">
        <v>0</v>
      </c>
      <c r="BU25" s="52">
        <v>2</v>
      </c>
      <c r="BV25" s="52">
        <v>2</v>
      </c>
    </row>
    <row r="26" spans="1:74" s="52" customFormat="1" x14ac:dyDescent="0.15">
      <c r="A26" s="52">
        <v>271420</v>
      </c>
      <c r="B26" s="52" t="s">
        <v>494</v>
      </c>
      <c r="C26" s="52" t="s">
        <v>190</v>
      </c>
      <c r="D26" s="52">
        <v>1</v>
      </c>
      <c r="E26" s="52">
        <v>1.6607430000000001</v>
      </c>
      <c r="F26" s="52">
        <v>19.553909999999998</v>
      </c>
      <c r="G26" s="52">
        <v>0</v>
      </c>
      <c r="H26" s="52">
        <v>0</v>
      </c>
      <c r="I26" s="52">
        <v>0</v>
      </c>
      <c r="J26" s="52">
        <v>0</v>
      </c>
      <c r="K26" s="52">
        <v>0</v>
      </c>
      <c r="L26" s="52">
        <v>1</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494</v>
      </c>
      <c r="C27" s="52" t="s">
        <v>191</v>
      </c>
      <c r="D27" s="52">
        <v>1</v>
      </c>
      <c r="E27" s="52">
        <v>2.4222459999999999</v>
      </c>
      <c r="F27" s="52">
        <v>28.51999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1</v>
      </c>
      <c r="E28" s="52">
        <v>1.493897</v>
      </c>
      <c r="F28" s="52">
        <v>17.58944</v>
      </c>
      <c r="G28" s="52">
        <v>0</v>
      </c>
      <c r="H28" s="52">
        <v>1</v>
      </c>
      <c r="I28" s="52">
        <v>0</v>
      </c>
      <c r="J28" s="52">
        <v>0</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494</v>
      </c>
      <c r="C29" s="52" t="s">
        <v>193</v>
      </c>
      <c r="D29" s="52">
        <v>1</v>
      </c>
      <c r="E29" s="52">
        <v>1.3157890000000001</v>
      </c>
      <c r="F29" s="52">
        <v>15.49236</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1</v>
      </c>
      <c r="E30" s="52">
        <v>1.065939</v>
      </c>
      <c r="F30" s="52">
        <v>12.55057</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2</v>
      </c>
      <c r="E31" s="52">
        <v>1.0341419999999999</v>
      </c>
      <c r="F31" s="52">
        <v>12.17619</v>
      </c>
      <c r="G31" s="52">
        <v>0</v>
      </c>
      <c r="H31" s="52">
        <v>0</v>
      </c>
      <c r="I31" s="52">
        <v>0</v>
      </c>
      <c r="J31" s="52">
        <v>1</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1</v>
      </c>
      <c r="AZ31" s="52">
        <v>0</v>
      </c>
      <c r="BA31" s="52">
        <v>0</v>
      </c>
      <c r="BB31" s="52">
        <v>0</v>
      </c>
      <c r="BC31" s="52">
        <v>0</v>
      </c>
      <c r="BD31" s="52">
        <v>0</v>
      </c>
      <c r="BE31" s="52">
        <v>1</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494</v>
      </c>
      <c r="D32" s="52">
        <v>1</v>
      </c>
      <c r="E32" s="52">
        <v>0.56088389999999999</v>
      </c>
      <c r="F32" s="52">
        <v>6.6039560000000002</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272060</v>
      </c>
      <c r="B33" s="52" t="s">
        <v>282</v>
      </c>
      <c r="C33" s="52" t="s">
        <v>494</v>
      </c>
      <c r="D33" s="52">
        <v>2</v>
      </c>
      <c r="E33" s="52">
        <v>5.5898709999999996</v>
      </c>
      <c r="F33" s="52">
        <v>65.816220000000001</v>
      </c>
      <c r="G33" s="52">
        <v>0</v>
      </c>
      <c r="H33" s="52">
        <v>0</v>
      </c>
      <c r="I33" s="52">
        <v>0</v>
      </c>
      <c r="J33" s="52">
        <v>1</v>
      </c>
      <c r="K33" s="52">
        <v>1</v>
      </c>
      <c r="L33" s="52">
        <v>0</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1</v>
      </c>
      <c r="BA33" s="52">
        <v>0</v>
      </c>
      <c r="BB33" s="52">
        <v>0</v>
      </c>
      <c r="BC33" s="52">
        <v>0</v>
      </c>
      <c r="BD33" s="52">
        <v>0</v>
      </c>
      <c r="BE33" s="52">
        <v>1</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494</v>
      </c>
      <c r="D34" s="52">
        <v>1</v>
      </c>
      <c r="E34" s="52">
        <v>0.59288770000000002</v>
      </c>
      <c r="F34" s="52">
        <v>6.9807740000000003</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1</v>
      </c>
      <c r="E35" s="52">
        <v>1.4330959999999999</v>
      </c>
      <c r="F35" s="52">
        <v>16.873550000000002</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1</v>
      </c>
      <c r="E36" s="52">
        <v>0.51667030000000003</v>
      </c>
      <c r="F36" s="52">
        <v>6.0833769999999996</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494</v>
      </c>
      <c r="D37" s="52">
        <v>4</v>
      </c>
      <c r="E37" s="52">
        <v>2.9248319999999999</v>
      </c>
      <c r="F37" s="52">
        <v>34.437539999999998</v>
      </c>
      <c r="G37" s="52">
        <v>0</v>
      </c>
      <c r="H37" s="52">
        <v>0</v>
      </c>
      <c r="I37" s="52">
        <v>1</v>
      </c>
      <c r="J37" s="52">
        <v>2</v>
      </c>
      <c r="K37" s="52">
        <v>1</v>
      </c>
      <c r="L37" s="52">
        <v>0</v>
      </c>
      <c r="M37" s="52">
        <v>0</v>
      </c>
      <c r="N37" s="52">
        <v>0</v>
      </c>
      <c r="O37" s="52">
        <v>0</v>
      </c>
      <c r="P37" s="52">
        <v>3</v>
      </c>
      <c r="Q37" s="52">
        <v>1</v>
      </c>
      <c r="R37" s="52">
        <v>0</v>
      </c>
      <c r="S37" s="52">
        <v>0</v>
      </c>
      <c r="T37" s="52">
        <v>3</v>
      </c>
      <c r="U37" s="52">
        <v>1</v>
      </c>
      <c r="V37" s="52">
        <v>0</v>
      </c>
      <c r="W37" s="52">
        <v>1</v>
      </c>
      <c r="X37" s="52">
        <v>0</v>
      </c>
      <c r="Y37" s="52">
        <v>0</v>
      </c>
      <c r="Z37" s="52">
        <v>0</v>
      </c>
      <c r="AA37" s="52">
        <v>1</v>
      </c>
      <c r="AB37" s="52">
        <v>0</v>
      </c>
      <c r="AC37" s="52">
        <v>1</v>
      </c>
      <c r="AD37" s="52">
        <v>0</v>
      </c>
      <c r="AE37" s="52">
        <v>0</v>
      </c>
      <c r="AF37" s="52">
        <v>0</v>
      </c>
      <c r="AG37" s="52">
        <v>1</v>
      </c>
      <c r="AH37" s="52">
        <v>2</v>
      </c>
      <c r="AI37" s="52">
        <v>0</v>
      </c>
      <c r="AJ37" s="52">
        <v>4</v>
      </c>
      <c r="AK37" s="52">
        <v>0</v>
      </c>
      <c r="AL37" s="52">
        <v>0</v>
      </c>
      <c r="AM37" s="52">
        <v>0</v>
      </c>
      <c r="AN37" s="52">
        <v>0</v>
      </c>
      <c r="AO37" s="52">
        <v>0</v>
      </c>
      <c r="AP37" s="52">
        <v>0</v>
      </c>
      <c r="AQ37" s="52">
        <v>0</v>
      </c>
      <c r="AR37" s="52">
        <v>0</v>
      </c>
      <c r="AS37" s="52">
        <v>0</v>
      </c>
      <c r="AT37" s="52">
        <v>2</v>
      </c>
      <c r="AU37" s="52">
        <v>1</v>
      </c>
      <c r="AV37" s="52">
        <v>0</v>
      </c>
      <c r="AW37" s="52">
        <v>0</v>
      </c>
      <c r="AX37" s="52">
        <v>1</v>
      </c>
      <c r="AY37" s="52">
        <v>0</v>
      </c>
      <c r="AZ37" s="52">
        <v>0</v>
      </c>
      <c r="BA37" s="52">
        <v>0</v>
      </c>
      <c r="BB37" s="52">
        <v>0</v>
      </c>
      <c r="BC37" s="52">
        <v>0</v>
      </c>
      <c r="BD37" s="52">
        <v>0</v>
      </c>
      <c r="BE37" s="52">
        <v>0</v>
      </c>
      <c r="BF37" s="52">
        <v>0</v>
      </c>
      <c r="BG37" s="52">
        <v>0</v>
      </c>
      <c r="BH37" s="52">
        <v>2</v>
      </c>
      <c r="BI37" s="52">
        <v>1</v>
      </c>
      <c r="BJ37" s="52">
        <v>1</v>
      </c>
      <c r="BK37" s="52">
        <v>0</v>
      </c>
      <c r="BL37" s="52">
        <v>0</v>
      </c>
      <c r="BM37" s="52">
        <v>2</v>
      </c>
      <c r="BN37" s="52">
        <v>0</v>
      </c>
      <c r="BO37" s="52">
        <v>2</v>
      </c>
      <c r="BP37" s="52">
        <v>0</v>
      </c>
      <c r="BQ37" s="52">
        <v>0</v>
      </c>
      <c r="BR37" s="52">
        <v>0</v>
      </c>
      <c r="BS37" s="52">
        <v>1</v>
      </c>
      <c r="BT37" s="52">
        <v>0</v>
      </c>
      <c r="BU37" s="52">
        <v>2</v>
      </c>
      <c r="BV37" s="52">
        <v>2</v>
      </c>
    </row>
    <row r="38" spans="1:74" s="52" customFormat="1" x14ac:dyDescent="0.15">
      <c r="A38" s="52">
        <v>272124</v>
      </c>
      <c r="B38" s="52" t="s">
        <v>202</v>
      </c>
      <c r="C38" s="52" t="s">
        <v>494</v>
      </c>
      <c r="D38" s="52">
        <v>7</v>
      </c>
      <c r="E38" s="52">
        <v>5.4725549999999998</v>
      </c>
      <c r="F38" s="52">
        <v>64.434920000000005</v>
      </c>
      <c r="G38" s="52">
        <v>0</v>
      </c>
      <c r="H38" s="52">
        <v>0</v>
      </c>
      <c r="I38" s="52">
        <v>2</v>
      </c>
      <c r="J38" s="52">
        <v>1</v>
      </c>
      <c r="K38" s="52">
        <v>1</v>
      </c>
      <c r="L38" s="52">
        <v>2</v>
      </c>
      <c r="M38" s="52">
        <v>1</v>
      </c>
      <c r="N38" s="52">
        <v>0</v>
      </c>
      <c r="O38" s="52">
        <v>0</v>
      </c>
      <c r="P38" s="52">
        <v>6</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1</v>
      </c>
      <c r="AV38" s="52">
        <v>1</v>
      </c>
      <c r="AW38" s="52">
        <v>0</v>
      </c>
      <c r="AX38" s="52">
        <v>0</v>
      </c>
      <c r="AY38" s="52">
        <v>0</v>
      </c>
      <c r="AZ38" s="52">
        <v>0</v>
      </c>
      <c r="BA38" s="52">
        <v>2</v>
      </c>
      <c r="BB38" s="52">
        <v>0</v>
      </c>
      <c r="BC38" s="52">
        <v>2</v>
      </c>
      <c r="BD38" s="52">
        <v>2</v>
      </c>
      <c r="BE38" s="52">
        <v>1</v>
      </c>
      <c r="BF38" s="52">
        <v>0</v>
      </c>
      <c r="BG38" s="52">
        <v>2</v>
      </c>
      <c r="BH38" s="52">
        <v>1</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494</v>
      </c>
      <c r="D39" s="52">
        <v>1</v>
      </c>
      <c r="E39" s="52">
        <v>2.064282</v>
      </c>
      <c r="F39" s="52">
        <v>24.305250000000001</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0</v>
      </c>
      <c r="AY39" s="52">
        <v>0</v>
      </c>
      <c r="AZ39" s="52">
        <v>0</v>
      </c>
      <c r="BA39" s="52">
        <v>0</v>
      </c>
      <c r="BB39" s="52">
        <v>0</v>
      </c>
      <c r="BC39" s="52">
        <v>0</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494</v>
      </c>
      <c r="D40" s="52">
        <v>1</v>
      </c>
      <c r="E40" s="52">
        <v>1.885227</v>
      </c>
      <c r="F40" s="52">
        <v>22.197030000000002</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1</v>
      </c>
      <c r="E41" s="52">
        <v>0.88429840000000004</v>
      </c>
      <c r="F41" s="52">
        <v>10.411899999999999</v>
      </c>
      <c r="G41" s="52">
        <v>0</v>
      </c>
      <c r="H41" s="52">
        <v>1</v>
      </c>
      <c r="I41" s="52">
        <v>0</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272167</v>
      </c>
      <c r="B42" s="52" t="s">
        <v>205</v>
      </c>
      <c r="C42" s="52" t="s">
        <v>494</v>
      </c>
      <c r="D42" s="52">
        <v>1</v>
      </c>
      <c r="E42" s="52">
        <v>1.9968049999999999</v>
      </c>
      <c r="F42" s="52">
        <v>23.510770000000001</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494</v>
      </c>
      <c r="D43" s="52">
        <v>1</v>
      </c>
      <c r="E43" s="52">
        <v>1.690617</v>
      </c>
      <c r="F43" s="52">
        <v>19.905650000000001</v>
      </c>
      <c r="G43" s="52">
        <v>0</v>
      </c>
      <c r="H43" s="52">
        <v>0</v>
      </c>
      <c r="I43" s="52">
        <v>0</v>
      </c>
      <c r="J43" s="52">
        <v>0</v>
      </c>
      <c r="K43" s="52">
        <v>0</v>
      </c>
      <c r="L43" s="52">
        <v>0</v>
      </c>
      <c r="M43" s="52">
        <v>0</v>
      </c>
      <c r="N43" s="52">
        <v>1</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1</v>
      </c>
      <c r="AV43" s="52">
        <v>0</v>
      </c>
      <c r="AW43" s="52">
        <v>0</v>
      </c>
      <c r="AX43" s="52">
        <v>0</v>
      </c>
      <c r="AY43" s="52">
        <v>0</v>
      </c>
      <c r="AZ43" s="52">
        <v>0</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494</v>
      </c>
      <c r="D44" s="52">
        <v>1</v>
      </c>
      <c r="E44" s="52">
        <v>1.109127</v>
      </c>
      <c r="F44" s="52">
        <v>13.05908</v>
      </c>
      <c r="G44" s="52">
        <v>0</v>
      </c>
      <c r="H44" s="52">
        <v>0</v>
      </c>
      <c r="I44" s="52">
        <v>0</v>
      </c>
      <c r="J44" s="52">
        <v>0</v>
      </c>
      <c r="K44" s="52">
        <v>0</v>
      </c>
      <c r="L44" s="52">
        <v>0</v>
      </c>
      <c r="M44" s="52">
        <v>0</v>
      </c>
      <c r="N44" s="52">
        <v>1</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0</v>
      </c>
      <c r="BD44" s="52">
        <v>0</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494</v>
      </c>
      <c r="D45" s="52">
        <v>2</v>
      </c>
      <c r="E45" s="52">
        <v>3.0241630000000002</v>
      </c>
      <c r="F45" s="52">
        <v>35.607080000000003</v>
      </c>
      <c r="G45" s="52">
        <v>0</v>
      </c>
      <c r="H45" s="52">
        <v>0</v>
      </c>
      <c r="I45" s="52">
        <v>0</v>
      </c>
      <c r="J45" s="52">
        <v>0</v>
      </c>
      <c r="K45" s="52">
        <v>0</v>
      </c>
      <c r="L45" s="52">
        <v>0</v>
      </c>
      <c r="M45" s="52">
        <v>2</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0</v>
      </c>
      <c r="AZ45" s="52">
        <v>0</v>
      </c>
      <c r="BA45" s="52">
        <v>1</v>
      </c>
      <c r="BB45" s="52">
        <v>0</v>
      </c>
      <c r="BC45" s="52">
        <v>0</v>
      </c>
      <c r="BD45" s="52">
        <v>0</v>
      </c>
      <c r="BE45" s="52">
        <v>1</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494</v>
      </c>
      <c r="D46" s="52">
        <v>2</v>
      </c>
      <c r="E46" s="52">
        <v>3.3127939999999998</v>
      </c>
      <c r="F46" s="52">
        <v>39.005479999999999</v>
      </c>
      <c r="G46" s="52">
        <v>0</v>
      </c>
      <c r="H46" s="52">
        <v>0</v>
      </c>
      <c r="I46" s="52">
        <v>0</v>
      </c>
      <c r="J46" s="52">
        <v>1</v>
      </c>
      <c r="K46" s="52">
        <v>0</v>
      </c>
      <c r="L46" s="52">
        <v>0</v>
      </c>
      <c r="M46" s="52">
        <v>0</v>
      </c>
      <c r="N46" s="52">
        <v>1</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0</v>
      </c>
      <c r="BB46" s="52">
        <v>0</v>
      </c>
      <c r="BC46" s="52">
        <v>1</v>
      </c>
      <c r="BD46" s="52">
        <v>0</v>
      </c>
      <c r="BE46" s="52">
        <v>0</v>
      </c>
      <c r="BF46" s="52">
        <v>0</v>
      </c>
      <c r="BG46" s="52">
        <v>1</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272256</v>
      </c>
      <c r="B47" s="52" t="s">
        <v>211</v>
      </c>
      <c r="C47" s="52" t="s">
        <v>494</v>
      </c>
      <c r="D47" s="52">
        <v>1</v>
      </c>
      <c r="E47" s="52">
        <v>3.6145450000000001</v>
      </c>
      <c r="F47" s="52">
        <v>42.558349999999997</v>
      </c>
      <c r="G47" s="52">
        <v>0</v>
      </c>
      <c r="H47" s="52">
        <v>0</v>
      </c>
      <c r="I47" s="52">
        <v>1</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0</v>
      </c>
      <c r="BB47" s="52">
        <v>0</v>
      </c>
      <c r="BC47" s="52">
        <v>0</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272264</v>
      </c>
      <c r="B48" s="52" t="s">
        <v>212</v>
      </c>
      <c r="C48" s="52" t="s">
        <v>494</v>
      </c>
      <c r="D48" s="52">
        <v>2</v>
      </c>
      <c r="E48" s="52">
        <v>6.4754259999999997</v>
      </c>
      <c r="F48" s="52">
        <v>76.242909999999995</v>
      </c>
      <c r="G48" s="52">
        <v>0</v>
      </c>
      <c r="H48" s="52">
        <v>0</v>
      </c>
      <c r="I48" s="52">
        <v>0</v>
      </c>
      <c r="J48" s="52">
        <v>0</v>
      </c>
      <c r="K48" s="52">
        <v>0</v>
      </c>
      <c r="L48" s="52">
        <v>0</v>
      </c>
      <c r="M48" s="52">
        <v>2</v>
      </c>
      <c r="N48" s="52">
        <v>0</v>
      </c>
      <c r="O48" s="52">
        <v>0</v>
      </c>
      <c r="P48" s="52">
        <v>0</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1</v>
      </c>
      <c r="AX48" s="52">
        <v>0</v>
      </c>
      <c r="AY48" s="52">
        <v>0</v>
      </c>
      <c r="AZ48" s="52">
        <v>0</v>
      </c>
      <c r="BA48" s="52">
        <v>0</v>
      </c>
      <c r="BB48" s="52">
        <v>0</v>
      </c>
      <c r="BC48" s="52">
        <v>1</v>
      </c>
      <c r="BD48" s="52">
        <v>1</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494</v>
      </c>
      <c r="D49" s="52">
        <v>7</v>
      </c>
      <c r="E49" s="52">
        <v>2.9333499999999999</v>
      </c>
      <c r="F49" s="52">
        <v>34.53783</v>
      </c>
      <c r="G49" s="52">
        <v>0</v>
      </c>
      <c r="H49" s="52">
        <v>0</v>
      </c>
      <c r="I49" s="52">
        <v>1</v>
      </c>
      <c r="J49" s="52">
        <v>1</v>
      </c>
      <c r="K49" s="52">
        <v>3</v>
      </c>
      <c r="L49" s="52">
        <v>1</v>
      </c>
      <c r="M49" s="52">
        <v>0</v>
      </c>
      <c r="N49" s="52">
        <v>1</v>
      </c>
      <c r="O49" s="52">
        <v>0</v>
      </c>
      <c r="P49" s="52">
        <v>3</v>
      </c>
      <c r="Q49" s="52">
        <v>4</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1</v>
      </c>
      <c r="AS49" s="52">
        <v>0</v>
      </c>
      <c r="AT49" s="52">
        <v>0</v>
      </c>
      <c r="AU49" s="52">
        <v>0</v>
      </c>
      <c r="AV49" s="52">
        <v>1</v>
      </c>
      <c r="AW49" s="52">
        <v>0</v>
      </c>
      <c r="AX49" s="52">
        <v>1</v>
      </c>
      <c r="AY49" s="52">
        <v>0</v>
      </c>
      <c r="AZ49" s="52">
        <v>1</v>
      </c>
      <c r="BA49" s="52">
        <v>0</v>
      </c>
      <c r="BB49" s="52">
        <v>0</v>
      </c>
      <c r="BC49" s="52">
        <v>2</v>
      </c>
      <c r="BD49" s="52">
        <v>1</v>
      </c>
      <c r="BE49" s="52">
        <v>2</v>
      </c>
      <c r="BF49" s="52">
        <v>0</v>
      </c>
      <c r="BG49" s="52">
        <v>1</v>
      </c>
      <c r="BH49" s="52">
        <v>0</v>
      </c>
      <c r="BI49" s="52">
        <v>0</v>
      </c>
      <c r="BJ49" s="52">
        <v>2</v>
      </c>
      <c r="BK49" s="52">
        <v>1</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272299</v>
      </c>
      <c r="B50" s="52" t="s">
        <v>215</v>
      </c>
      <c r="C50" s="52" t="s">
        <v>494</v>
      </c>
      <c r="D50" s="52">
        <v>1</v>
      </c>
      <c r="E50" s="52">
        <v>3.6615280000000001</v>
      </c>
      <c r="F50" s="52">
        <v>43.111539999999998</v>
      </c>
      <c r="G50" s="52">
        <v>0</v>
      </c>
      <c r="H50" s="52">
        <v>0</v>
      </c>
      <c r="I50" s="52">
        <v>1</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272302</v>
      </c>
      <c r="B51" s="52" t="s">
        <v>216</v>
      </c>
      <c r="C51" s="52" t="s">
        <v>494</v>
      </c>
      <c r="D51" s="52">
        <v>3</v>
      </c>
      <c r="E51" s="52">
        <v>7.976178</v>
      </c>
      <c r="F51" s="52">
        <v>93.913060000000002</v>
      </c>
      <c r="G51" s="52">
        <v>0</v>
      </c>
      <c r="H51" s="52">
        <v>2</v>
      </c>
      <c r="I51" s="52">
        <v>0</v>
      </c>
      <c r="J51" s="52">
        <v>0</v>
      </c>
      <c r="K51" s="52">
        <v>0</v>
      </c>
      <c r="L51" s="52">
        <v>1</v>
      </c>
      <c r="M51" s="52">
        <v>0</v>
      </c>
      <c r="N51" s="52">
        <v>0</v>
      </c>
      <c r="O51" s="52">
        <v>0</v>
      </c>
      <c r="P51" s="52">
        <v>2</v>
      </c>
      <c r="Q51" s="52">
        <v>1</v>
      </c>
      <c r="R51" s="52">
        <v>0</v>
      </c>
      <c r="S51" s="52">
        <v>0</v>
      </c>
      <c r="T51" s="52">
        <v>1</v>
      </c>
      <c r="U51" s="52">
        <v>2</v>
      </c>
      <c r="V51" s="52">
        <v>0</v>
      </c>
      <c r="W51" s="52">
        <v>2</v>
      </c>
      <c r="X51" s="52">
        <v>0</v>
      </c>
      <c r="Y51" s="52">
        <v>0</v>
      </c>
      <c r="Z51" s="52">
        <v>0</v>
      </c>
      <c r="AA51" s="52">
        <v>2</v>
      </c>
      <c r="AB51" s="52">
        <v>0</v>
      </c>
      <c r="AC51" s="52">
        <v>2</v>
      </c>
      <c r="AD51" s="52">
        <v>0</v>
      </c>
      <c r="AE51" s="52">
        <v>0</v>
      </c>
      <c r="AF51" s="52">
        <v>0</v>
      </c>
      <c r="AG51" s="52">
        <v>1</v>
      </c>
      <c r="AH51" s="52">
        <v>0</v>
      </c>
      <c r="AI51" s="52">
        <v>0</v>
      </c>
      <c r="AJ51" s="52">
        <v>3</v>
      </c>
      <c r="AK51" s="52">
        <v>0</v>
      </c>
      <c r="AL51" s="52">
        <v>0</v>
      </c>
      <c r="AM51" s="52">
        <v>0</v>
      </c>
      <c r="AN51" s="52">
        <v>0</v>
      </c>
      <c r="AO51" s="52">
        <v>0</v>
      </c>
      <c r="AP51" s="52">
        <v>0</v>
      </c>
      <c r="AQ51" s="52">
        <v>0</v>
      </c>
      <c r="AR51" s="52">
        <v>0</v>
      </c>
      <c r="AS51" s="52">
        <v>0</v>
      </c>
      <c r="AT51" s="52">
        <v>0</v>
      </c>
      <c r="AU51" s="52">
        <v>0</v>
      </c>
      <c r="AV51" s="52">
        <v>0</v>
      </c>
      <c r="AW51" s="52">
        <v>0</v>
      </c>
      <c r="AX51" s="52">
        <v>0</v>
      </c>
      <c r="AY51" s="52">
        <v>0</v>
      </c>
      <c r="AZ51" s="52">
        <v>1</v>
      </c>
      <c r="BA51" s="52">
        <v>1</v>
      </c>
      <c r="BB51" s="52">
        <v>0</v>
      </c>
      <c r="BC51" s="52">
        <v>1</v>
      </c>
      <c r="BD51" s="52">
        <v>0</v>
      </c>
      <c r="BE51" s="52">
        <v>0</v>
      </c>
      <c r="BF51" s="52">
        <v>0</v>
      </c>
      <c r="BG51" s="52">
        <v>0</v>
      </c>
      <c r="BH51" s="52">
        <v>1</v>
      </c>
      <c r="BI51" s="52">
        <v>1</v>
      </c>
      <c r="BJ51" s="52">
        <v>0</v>
      </c>
      <c r="BK51" s="52">
        <v>1</v>
      </c>
      <c r="BL51" s="52">
        <v>1</v>
      </c>
      <c r="BM51" s="52">
        <v>2</v>
      </c>
      <c r="BN51" s="52">
        <v>1</v>
      </c>
      <c r="BO51" s="52">
        <v>0</v>
      </c>
      <c r="BP51" s="52">
        <v>1</v>
      </c>
      <c r="BQ51" s="52">
        <v>0</v>
      </c>
      <c r="BR51" s="52">
        <v>0</v>
      </c>
      <c r="BS51" s="52">
        <v>0</v>
      </c>
      <c r="BT51" s="52">
        <v>1</v>
      </c>
      <c r="BU51" s="52">
        <v>2</v>
      </c>
      <c r="BV51" s="52">
        <v>0</v>
      </c>
    </row>
    <row r="52" spans="1:74" s="52" customFormat="1" x14ac:dyDescent="0.15">
      <c r="A52" s="52">
        <v>273619</v>
      </c>
      <c r="B52" s="52" t="s">
        <v>219</v>
      </c>
      <c r="C52" s="52" t="s">
        <v>494</v>
      </c>
      <c r="D52" s="52">
        <v>2</v>
      </c>
      <c r="E52" s="52">
        <v>9.3976129999999998</v>
      </c>
      <c r="F52" s="52">
        <v>110.6493</v>
      </c>
      <c r="G52" s="52">
        <v>0</v>
      </c>
      <c r="H52" s="52">
        <v>0</v>
      </c>
      <c r="I52" s="52">
        <v>0</v>
      </c>
      <c r="J52" s="52">
        <v>0</v>
      </c>
      <c r="K52" s="52">
        <v>0</v>
      </c>
      <c r="L52" s="52">
        <v>0</v>
      </c>
      <c r="M52" s="52">
        <v>2</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1</v>
      </c>
      <c r="AZ52" s="52">
        <v>0</v>
      </c>
      <c r="BA52" s="52">
        <v>0</v>
      </c>
      <c r="BB52" s="52">
        <v>0</v>
      </c>
      <c r="BC52" s="52">
        <v>1</v>
      </c>
      <c r="BD52" s="52">
        <v>0</v>
      </c>
      <c r="BE52" s="52">
        <v>0</v>
      </c>
      <c r="BF52" s="52">
        <v>1</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row r="54" spans="1:74" s="52" customFormat="1" x14ac:dyDescent="0.15"/>
    <row r="55" spans="1:74" s="52" customFormat="1" x14ac:dyDescent="0.15"/>
    <row r="56" spans="1:74" s="52" customFormat="1" x14ac:dyDescent="0.15"/>
    <row r="57" spans="1:74" s="52" customFormat="1" x14ac:dyDescent="0.15"/>
    <row r="85" spans="1:75" x14ac:dyDescent="0.15">
      <c r="B85" s="52">
        <v>271004</v>
      </c>
      <c r="C85" t="s">
        <v>427</v>
      </c>
      <c r="D85">
        <f>IFERROR(VLOOKUP($B85,$A$8:$BW$70,D$88,FALSE),0)</f>
        <v>22</v>
      </c>
      <c r="E85">
        <f t="shared" ref="E85:BP85" si="0">IFERROR(VLOOKUP($B85,$A$8:$BW$70,E88,FALSE),0)</f>
        <v>1.669543</v>
      </c>
      <c r="F85">
        <f t="shared" si="0"/>
        <v>19.657520000000002</v>
      </c>
      <c r="G85">
        <f t="shared" si="0"/>
        <v>1</v>
      </c>
      <c r="H85">
        <f t="shared" si="0"/>
        <v>1</v>
      </c>
      <c r="I85">
        <f t="shared" si="0"/>
        <v>3</v>
      </c>
      <c r="J85">
        <f t="shared" si="0"/>
        <v>5</v>
      </c>
      <c r="K85">
        <f t="shared" si="0"/>
        <v>2</v>
      </c>
      <c r="L85">
        <f t="shared" si="0"/>
        <v>1</v>
      </c>
      <c r="M85">
        <f t="shared" si="0"/>
        <v>5</v>
      </c>
      <c r="N85">
        <f t="shared" si="0"/>
        <v>4</v>
      </c>
      <c r="O85">
        <f t="shared" si="0"/>
        <v>0</v>
      </c>
      <c r="P85">
        <f t="shared" si="0"/>
        <v>11</v>
      </c>
      <c r="Q85">
        <f t="shared" si="0"/>
        <v>11</v>
      </c>
      <c r="R85">
        <f t="shared" si="0"/>
        <v>0</v>
      </c>
      <c r="S85">
        <f t="shared" si="0"/>
        <v>4</v>
      </c>
      <c r="T85">
        <f t="shared" si="0"/>
        <v>2</v>
      </c>
      <c r="U85">
        <f t="shared" si="0"/>
        <v>16</v>
      </c>
      <c r="V85">
        <f t="shared" si="0"/>
        <v>1</v>
      </c>
      <c r="W85">
        <f t="shared" si="0"/>
        <v>15</v>
      </c>
      <c r="X85">
        <f t="shared" si="0"/>
        <v>0</v>
      </c>
      <c r="Y85">
        <f t="shared" si="0"/>
        <v>2</v>
      </c>
      <c r="Z85">
        <f t="shared" si="0"/>
        <v>9</v>
      </c>
      <c r="AA85">
        <f t="shared" si="0"/>
        <v>4</v>
      </c>
      <c r="AB85">
        <f t="shared" si="0"/>
        <v>0</v>
      </c>
      <c r="AC85">
        <f t="shared" si="0"/>
        <v>6</v>
      </c>
      <c r="AD85">
        <f t="shared" si="0"/>
        <v>9</v>
      </c>
      <c r="AE85">
        <f t="shared" si="0"/>
        <v>0</v>
      </c>
      <c r="AF85">
        <f t="shared" si="0"/>
        <v>3</v>
      </c>
      <c r="AG85">
        <f t="shared" si="0"/>
        <v>0</v>
      </c>
      <c r="AH85">
        <f t="shared" si="0"/>
        <v>4</v>
      </c>
      <c r="AI85">
        <f t="shared" si="0"/>
        <v>0</v>
      </c>
      <c r="AJ85">
        <f t="shared" si="0"/>
        <v>10</v>
      </c>
      <c r="AK85">
        <f t="shared" si="0"/>
        <v>0</v>
      </c>
      <c r="AL85">
        <f t="shared" si="0"/>
        <v>0</v>
      </c>
      <c r="AM85">
        <f t="shared" si="0"/>
        <v>9</v>
      </c>
      <c r="AN85">
        <f t="shared" si="0"/>
        <v>0</v>
      </c>
      <c r="AO85">
        <f t="shared" si="0"/>
        <v>3</v>
      </c>
      <c r="AP85">
        <f t="shared" si="0"/>
        <v>0</v>
      </c>
      <c r="AQ85">
        <f t="shared" si="0"/>
        <v>1</v>
      </c>
      <c r="AR85">
        <f t="shared" si="0"/>
        <v>2</v>
      </c>
      <c r="AS85">
        <f t="shared" si="0"/>
        <v>1</v>
      </c>
      <c r="AT85">
        <f t="shared" si="0"/>
        <v>2</v>
      </c>
      <c r="AU85">
        <f t="shared" si="0"/>
        <v>4</v>
      </c>
      <c r="AV85">
        <f t="shared" si="0"/>
        <v>0</v>
      </c>
      <c r="AW85">
        <f t="shared" si="0"/>
        <v>0</v>
      </c>
      <c r="AX85">
        <f t="shared" si="0"/>
        <v>2</v>
      </c>
      <c r="AY85">
        <f t="shared" si="0"/>
        <v>2</v>
      </c>
      <c r="AZ85">
        <f t="shared" si="0"/>
        <v>1</v>
      </c>
      <c r="BA85">
        <f t="shared" si="0"/>
        <v>2</v>
      </c>
      <c r="BB85">
        <f t="shared" si="0"/>
        <v>2</v>
      </c>
      <c r="BC85">
        <f t="shared" si="0"/>
        <v>3</v>
      </c>
      <c r="BD85">
        <f t="shared" si="0"/>
        <v>1</v>
      </c>
      <c r="BE85">
        <f t="shared" si="0"/>
        <v>3</v>
      </c>
      <c r="BF85">
        <f t="shared" si="0"/>
        <v>4</v>
      </c>
      <c r="BG85">
        <f t="shared" si="0"/>
        <v>7</v>
      </c>
      <c r="BH85">
        <f t="shared" si="0"/>
        <v>3</v>
      </c>
      <c r="BI85">
        <f t="shared" si="0"/>
        <v>3</v>
      </c>
      <c r="BJ85">
        <f t="shared" si="0"/>
        <v>1</v>
      </c>
      <c r="BK85">
        <f t="shared" si="0"/>
        <v>0</v>
      </c>
      <c r="BL85">
        <f t="shared" si="0"/>
        <v>3</v>
      </c>
      <c r="BM85">
        <f t="shared" si="0"/>
        <v>13</v>
      </c>
      <c r="BN85">
        <f t="shared" si="0"/>
        <v>6</v>
      </c>
      <c r="BO85">
        <f t="shared" si="0"/>
        <v>1</v>
      </c>
      <c r="BP85">
        <f t="shared" si="0"/>
        <v>1</v>
      </c>
      <c r="BQ85">
        <f t="shared" ref="BQ85:BW85" si="1">IFERROR(VLOOKUP($B85,$A$8:$BW$70,BQ88,FALSE),0)</f>
        <v>1</v>
      </c>
      <c r="BR85">
        <f t="shared" si="1"/>
        <v>3</v>
      </c>
      <c r="BS85">
        <f t="shared" si="1"/>
        <v>2</v>
      </c>
      <c r="BT85">
        <f t="shared" si="1"/>
        <v>3</v>
      </c>
      <c r="BU85">
        <f t="shared" si="1"/>
        <v>16</v>
      </c>
      <c r="BV85">
        <f t="shared" si="1"/>
        <v>3</v>
      </c>
      <c r="BW85">
        <f t="shared" si="1"/>
        <v>0</v>
      </c>
    </row>
    <row r="86" spans="1:75" x14ac:dyDescent="0.15">
      <c r="B86" s="52">
        <v>271403</v>
      </c>
      <c r="C86" t="s">
        <v>428</v>
      </c>
      <c r="D86">
        <f>IFERROR(VLOOKUP($B86,$A$8:$BW$70,D$88,FALSE),0)</f>
        <v>4</v>
      </c>
      <c r="E86">
        <f t="shared" ref="E86:BP86" si="2">IFERROR(VLOOKUP($B86,$A$8:$BW$70,E$88,FALSE),0)</f>
        <v>0.99350989999999995</v>
      </c>
      <c r="F86">
        <f t="shared" si="2"/>
        <v>11.69778</v>
      </c>
      <c r="G86">
        <f t="shared" si="2"/>
        <v>0</v>
      </c>
      <c r="H86">
        <f t="shared" si="2"/>
        <v>1</v>
      </c>
      <c r="I86">
        <f t="shared" si="2"/>
        <v>0</v>
      </c>
      <c r="J86">
        <f t="shared" si="2"/>
        <v>1</v>
      </c>
      <c r="K86">
        <f t="shared" si="2"/>
        <v>1</v>
      </c>
      <c r="L86">
        <f t="shared" si="2"/>
        <v>1</v>
      </c>
      <c r="M86">
        <f t="shared" si="2"/>
        <v>0</v>
      </c>
      <c r="N86">
        <f t="shared" si="2"/>
        <v>0</v>
      </c>
      <c r="O86">
        <f t="shared" si="2"/>
        <v>0</v>
      </c>
      <c r="P86">
        <f t="shared" si="2"/>
        <v>1</v>
      </c>
      <c r="Q86">
        <f t="shared" si="2"/>
        <v>3</v>
      </c>
      <c r="R86">
        <f t="shared" si="2"/>
        <v>0</v>
      </c>
      <c r="S86">
        <f t="shared" si="2"/>
        <v>0</v>
      </c>
      <c r="T86">
        <f t="shared" si="2"/>
        <v>2</v>
      </c>
      <c r="U86">
        <f t="shared" si="2"/>
        <v>2</v>
      </c>
      <c r="V86">
        <f t="shared" si="2"/>
        <v>0</v>
      </c>
      <c r="W86">
        <f t="shared" si="2"/>
        <v>2</v>
      </c>
      <c r="X86">
        <f t="shared" si="2"/>
        <v>0</v>
      </c>
      <c r="Y86">
        <f t="shared" si="2"/>
        <v>1</v>
      </c>
      <c r="Z86">
        <f t="shared" si="2"/>
        <v>1</v>
      </c>
      <c r="AA86">
        <f t="shared" si="2"/>
        <v>0</v>
      </c>
      <c r="AB86">
        <f t="shared" si="2"/>
        <v>0</v>
      </c>
      <c r="AC86">
        <f t="shared" si="2"/>
        <v>3</v>
      </c>
      <c r="AD86">
        <f t="shared" si="2"/>
        <v>1</v>
      </c>
      <c r="AE86">
        <f t="shared" si="2"/>
        <v>0</v>
      </c>
      <c r="AF86">
        <f t="shared" si="2"/>
        <v>0</v>
      </c>
      <c r="AG86">
        <f t="shared" si="2"/>
        <v>0</v>
      </c>
      <c r="AH86">
        <f t="shared" si="2"/>
        <v>0</v>
      </c>
      <c r="AI86">
        <f t="shared" si="2"/>
        <v>0</v>
      </c>
      <c r="AJ86">
        <f t="shared" si="2"/>
        <v>3</v>
      </c>
      <c r="AK86">
        <f t="shared" si="2"/>
        <v>0</v>
      </c>
      <c r="AL86">
        <f t="shared" si="2"/>
        <v>0</v>
      </c>
      <c r="AM86">
        <f t="shared" si="2"/>
        <v>1</v>
      </c>
      <c r="AN86">
        <f t="shared" si="2"/>
        <v>0</v>
      </c>
      <c r="AO86">
        <f t="shared" si="2"/>
        <v>0</v>
      </c>
      <c r="AP86">
        <f t="shared" si="2"/>
        <v>0</v>
      </c>
      <c r="AQ86">
        <f t="shared" si="2"/>
        <v>0</v>
      </c>
      <c r="AR86">
        <f t="shared" si="2"/>
        <v>0</v>
      </c>
      <c r="AS86">
        <f t="shared" si="2"/>
        <v>0</v>
      </c>
      <c r="AT86">
        <f t="shared" si="2"/>
        <v>2</v>
      </c>
      <c r="AU86">
        <f t="shared" si="2"/>
        <v>2</v>
      </c>
      <c r="AV86">
        <f t="shared" si="2"/>
        <v>0</v>
      </c>
      <c r="AW86">
        <f t="shared" si="2"/>
        <v>0</v>
      </c>
      <c r="AX86">
        <f t="shared" si="2"/>
        <v>0</v>
      </c>
      <c r="AY86">
        <f t="shared" si="2"/>
        <v>0</v>
      </c>
      <c r="AZ86">
        <f t="shared" si="2"/>
        <v>0</v>
      </c>
      <c r="BA86">
        <f t="shared" si="2"/>
        <v>0</v>
      </c>
      <c r="BB86">
        <f t="shared" si="2"/>
        <v>0</v>
      </c>
      <c r="BC86">
        <f t="shared" si="2"/>
        <v>0</v>
      </c>
      <c r="BD86">
        <f t="shared" si="2"/>
        <v>0</v>
      </c>
      <c r="BE86">
        <f t="shared" si="2"/>
        <v>1</v>
      </c>
      <c r="BF86">
        <f t="shared" si="2"/>
        <v>0</v>
      </c>
      <c r="BG86">
        <f t="shared" si="2"/>
        <v>1</v>
      </c>
      <c r="BH86">
        <f t="shared" si="2"/>
        <v>2</v>
      </c>
      <c r="BI86">
        <f t="shared" si="2"/>
        <v>0</v>
      </c>
      <c r="BJ86">
        <f t="shared" si="2"/>
        <v>0</v>
      </c>
      <c r="BK86">
        <f t="shared" si="2"/>
        <v>0</v>
      </c>
      <c r="BL86">
        <f t="shared" si="2"/>
        <v>2</v>
      </c>
      <c r="BM86">
        <f t="shared" si="2"/>
        <v>2</v>
      </c>
      <c r="BN86">
        <f t="shared" si="2"/>
        <v>3</v>
      </c>
      <c r="BO86">
        <f t="shared" si="2"/>
        <v>0</v>
      </c>
      <c r="BP86">
        <f t="shared" si="2"/>
        <v>0</v>
      </c>
      <c r="BQ86">
        <f t="shared" ref="BQ86:BW86" si="3">IFERROR(VLOOKUP($B86,$A$8:$BW$70,BQ$88,FALSE),0)</f>
        <v>0</v>
      </c>
      <c r="BR86">
        <f t="shared" si="3"/>
        <v>0</v>
      </c>
      <c r="BS86">
        <f t="shared" si="3"/>
        <v>0</v>
      </c>
      <c r="BT86">
        <f t="shared" si="3"/>
        <v>0</v>
      </c>
      <c r="BU86">
        <f t="shared" si="3"/>
        <v>2</v>
      </c>
      <c r="BV86">
        <f t="shared" si="3"/>
        <v>2</v>
      </c>
      <c r="BW86">
        <f t="shared" si="3"/>
        <v>0</v>
      </c>
    </row>
    <row r="87" spans="1:75" x14ac:dyDescent="0.15">
      <c r="C87" t="s">
        <v>429</v>
      </c>
      <c r="D87">
        <f>SUM(D8:D83)</f>
        <v>98</v>
      </c>
      <c r="G87">
        <f t="shared" ref="G87:BR87" si="4">SUM(G8:G83)</f>
        <v>2</v>
      </c>
      <c r="H87">
        <f t="shared" si="4"/>
        <v>7</v>
      </c>
      <c r="I87">
        <f t="shared" si="4"/>
        <v>13</v>
      </c>
      <c r="J87">
        <f t="shared" si="4"/>
        <v>21</v>
      </c>
      <c r="K87">
        <f t="shared" si="4"/>
        <v>14</v>
      </c>
      <c r="L87">
        <f t="shared" si="4"/>
        <v>9</v>
      </c>
      <c r="M87">
        <f t="shared" si="4"/>
        <v>17</v>
      </c>
      <c r="N87">
        <f t="shared" si="4"/>
        <v>15</v>
      </c>
      <c r="O87">
        <f t="shared" si="4"/>
        <v>0</v>
      </c>
      <c r="P87">
        <f t="shared" si="4"/>
        <v>51</v>
      </c>
      <c r="Q87">
        <f t="shared" si="4"/>
        <v>47</v>
      </c>
      <c r="R87">
        <f t="shared" si="4"/>
        <v>0</v>
      </c>
      <c r="S87">
        <f t="shared" si="4"/>
        <v>4</v>
      </c>
      <c r="T87">
        <f t="shared" si="4"/>
        <v>8</v>
      </c>
      <c r="U87">
        <f t="shared" si="4"/>
        <v>21</v>
      </c>
      <c r="V87">
        <f t="shared" si="4"/>
        <v>1</v>
      </c>
      <c r="W87">
        <f t="shared" si="4"/>
        <v>20</v>
      </c>
      <c r="X87">
        <f t="shared" si="4"/>
        <v>0</v>
      </c>
      <c r="Y87">
        <f t="shared" si="4"/>
        <v>3</v>
      </c>
      <c r="Z87">
        <f t="shared" si="4"/>
        <v>10</v>
      </c>
      <c r="AA87">
        <f t="shared" si="4"/>
        <v>7</v>
      </c>
      <c r="AB87">
        <f t="shared" si="4"/>
        <v>0</v>
      </c>
      <c r="AC87">
        <f t="shared" si="4"/>
        <v>12</v>
      </c>
      <c r="AD87">
        <f t="shared" si="4"/>
        <v>10</v>
      </c>
      <c r="AE87">
        <f t="shared" si="4"/>
        <v>0</v>
      </c>
      <c r="AF87">
        <f t="shared" si="4"/>
        <v>3</v>
      </c>
      <c r="AG87">
        <f t="shared" si="4"/>
        <v>2</v>
      </c>
      <c r="AH87">
        <f t="shared" si="4"/>
        <v>6</v>
      </c>
      <c r="AI87">
        <f t="shared" si="4"/>
        <v>0</v>
      </c>
      <c r="AJ87">
        <f t="shared" si="4"/>
        <v>20</v>
      </c>
      <c r="AK87">
        <f t="shared" si="4"/>
        <v>0</v>
      </c>
      <c r="AL87">
        <f t="shared" si="4"/>
        <v>0</v>
      </c>
      <c r="AM87">
        <f t="shared" si="4"/>
        <v>10</v>
      </c>
      <c r="AN87">
        <f t="shared" si="4"/>
        <v>0</v>
      </c>
      <c r="AO87">
        <f t="shared" si="4"/>
        <v>3</v>
      </c>
      <c r="AP87">
        <f t="shared" si="4"/>
        <v>0</v>
      </c>
      <c r="AQ87">
        <f t="shared" si="4"/>
        <v>3</v>
      </c>
      <c r="AR87">
        <f t="shared" si="4"/>
        <v>6</v>
      </c>
      <c r="AS87">
        <f t="shared" si="4"/>
        <v>2</v>
      </c>
      <c r="AT87">
        <f t="shared" si="4"/>
        <v>17</v>
      </c>
      <c r="AU87">
        <f t="shared" si="4"/>
        <v>15</v>
      </c>
      <c r="AV87">
        <f t="shared" si="4"/>
        <v>4</v>
      </c>
      <c r="AW87">
        <f t="shared" si="4"/>
        <v>5</v>
      </c>
      <c r="AX87">
        <f t="shared" si="4"/>
        <v>7</v>
      </c>
      <c r="AY87">
        <f t="shared" si="4"/>
        <v>7</v>
      </c>
      <c r="AZ87">
        <f t="shared" si="4"/>
        <v>6</v>
      </c>
      <c r="BA87">
        <f t="shared" si="4"/>
        <v>8</v>
      </c>
      <c r="BB87">
        <f t="shared" si="4"/>
        <v>4</v>
      </c>
      <c r="BC87">
        <f t="shared" si="4"/>
        <v>14</v>
      </c>
      <c r="BD87">
        <f t="shared" si="4"/>
        <v>8</v>
      </c>
      <c r="BE87">
        <f t="shared" si="4"/>
        <v>18</v>
      </c>
      <c r="BF87">
        <f t="shared" si="4"/>
        <v>10</v>
      </c>
      <c r="BG87">
        <f t="shared" si="4"/>
        <v>22</v>
      </c>
      <c r="BH87">
        <f t="shared" si="4"/>
        <v>16</v>
      </c>
      <c r="BI87">
        <f t="shared" si="4"/>
        <v>14</v>
      </c>
      <c r="BJ87">
        <f t="shared" si="4"/>
        <v>8</v>
      </c>
      <c r="BK87">
        <f t="shared" si="4"/>
        <v>2</v>
      </c>
      <c r="BL87">
        <f t="shared" si="4"/>
        <v>6</v>
      </c>
      <c r="BM87">
        <f t="shared" si="4"/>
        <v>19</v>
      </c>
      <c r="BN87">
        <f t="shared" si="4"/>
        <v>10</v>
      </c>
      <c r="BO87">
        <f t="shared" si="4"/>
        <v>3</v>
      </c>
      <c r="BP87">
        <f t="shared" si="4"/>
        <v>2</v>
      </c>
      <c r="BQ87">
        <f t="shared" si="4"/>
        <v>1</v>
      </c>
      <c r="BR87">
        <f t="shared" si="4"/>
        <v>3</v>
      </c>
      <c r="BS87">
        <f t="shared" ref="BS87:BW87" si="5">SUM(BS8:BS83)</f>
        <v>3</v>
      </c>
      <c r="BT87">
        <f t="shared" si="5"/>
        <v>4</v>
      </c>
      <c r="BU87">
        <f t="shared" si="5"/>
        <v>22</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72</v>
      </c>
      <c r="E90">
        <v>1.6857219999999999</v>
      </c>
      <c r="F90">
        <v>19.848020000000002</v>
      </c>
      <c r="G90">
        <v>1</v>
      </c>
      <c r="H90">
        <v>5</v>
      </c>
      <c r="I90">
        <v>10</v>
      </c>
      <c r="J90">
        <v>15</v>
      </c>
      <c r="K90">
        <v>11</v>
      </c>
      <c r="L90">
        <v>7</v>
      </c>
      <c r="M90">
        <v>12</v>
      </c>
      <c r="N90">
        <v>11</v>
      </c>
      <c r="O90">
        <v>0</v>
      </c>
      <c r="P90">
        <v>39</v>
      </c>
      <c r="Q90">
        <v>33</v>
      </c>
      <c r="R90">
        <v>0</v>
      </c>
      <c r="S90">
        <v>6</v>
      </c>
      <c r="T90">
        <v>22</v>
      </c>
      <c r="U90">
        <v>44</v>
      </c>
      <c r="V90">
        <v>1</v>
      </c>
      <c r="W90">
        <v>43</v>
      </c>
      <c r="X90">
        <v>0</v>
      </c>
      <c r="Y90">
        <v>4</v>
      </c>
      <c r="Z90">
        <v>28</v>
      </c>
      <c r="AA90">
        <v>11</v>
      </c>
      <c r="AB90">
        <v>0</v>
      </c>
      <c r="AC90">
        <v>32</v>
      </c>
      <c r="AD90">
        <v>17</v>
      </c>
      <c r="AE90">
        <v>1</v>
      </c>
      <c r="AF90">
        <v>4</v>
      </c>
      <c r="AG90">
        <v>3</v>
      </c>
      <c r="AH90">
        <v>15</v>
      </c>
      <c r="AI90">
        <v>0</v>
      </c>
      <c r="AJ90">
        <v>44</v>
      </c>
      <c r="AK90">
        <v>1</v>
      </c>
      <c r="AL90">
        <v>1</v>
      </c>
      <c r="AM90">
        <v>17</v>
      </c>
      <c r="AN90">
        <v>3</v>
      </c>
      <c r="AO90">
        <v>6</v>
      </c>
      <c r="AP90">
        <v>0</v>
      </c>
      <c r="AQ90">
        <v>2</v>
      </c>
      <c r="AR90">
        <v>4</v>
      </c>
      <c r="AS90">
        <v>1</v>
      </c>
      <c r="AT90">
        <v>13</v>
      </c>
      <c r="AU90">
        <v>9</v>
      </c>
      <c r="AV90">
        <v>4</v>
      </c>
      <c r="AW90">
        <v>5</v>
      </c>
      <c r="AX90">
        <v>5</v>
      </c>
      <c r="AY90">
        <v>5</v>
      </c>
      <c r="AZ90">
        <v>5</v>
      </c>
      <c r="BA90">
        <v>6</v>
      </c>
      <c r="BB90">
        <v>2</v>
      </c>
      <c r="BC90">
        <v>11</v>
      </c>
      <c r="BD90">
        <v>7</v>
      </c>
      <c r="BE90">
        <v>14</v>
      </c>
      <c r="BF90">
        <v>6</v>
      </c>
      <c r="BG90">
        <v>14</v>
      </c>
      <c r="BH90">
        <v>11</v>
      </c>
      <c r="BI90">
        <v>11</v>
      </c>
      <c r="BJ90">
        <v>7</v>
      </c>
      <c r="BK90">
        <v>2</v>
      </c>
      <c r="BL90">
        <v>14</v>
      </c>
      <c r="BM90">
        <v>42</v>
      </c>
      <c r="BN90">
        <v>15</v>
      </c>
      <c r="BO90">
        <v>7</v>
      </c>
      <c r="BP90">
        <v>3</v>
      </c>
      <c r="BQ90">
        <v>1</v>
      </c>
      <c r="BR90">
        <v>6</v>
      </c>
      <c r="BS90">
        <v>5</v>
      </c>
      <c r="BT90">
        <v>8</v>
      </c>
      <c r="BU90">
        <v>53</v>
      </c>
      <c r="BV90">
        <v>11</v>
      </c>
    </row>
    <row r="91" spans="1:75" x14ac:dyDescent="0.15">
      <c r="B91" t="s">
        <v>504</v>
      </c>
    </row>
    <row r="92" spans="1:75" x14ac:dyDescent="0.15">
      <c r="D92">
        <f>D87-D85-D86</f>
        <v>72</v>
      </c>
    </row>
    <row r="100" spans="1:6" s="147" customFormat="1" x14ac:dyDescent="0.15"/>
    <row r="101" spans="1:6" x14ac:dyDescent="0.15">
      <c r="A101" s="52">
        <v>271004</v>
      </c>
      <c r="B101" s="52" t="s">
        <v>172</v>
      </c>
      <c r="C101" s="52" t="s">
        <v>494</v>
      </c>
      <c r="D101" s="52">
        <v>16</v>
      </c>
      <c r="E101" s="52">
        <v>1.2181839999999999</v>
      </c>
      <c r="F101" s="52">
        <v>14.34314</v>
      </c>
    </row>
    <row r="102" spans="1:6" x14ac:dyDescent="0.15">
      <c r="A102" s="52">
        <v>271039</v>
      </c>
      <c r="B102" s="52" t="s">
        <v>494</v>
      </c>
      <c r="C102" s="52" t="s">
        <v>173</v>
      </c>
      <c r="D102" s="52">
        <v>2</v>
      </c>
      <c r="E102" s="52">
        <v>5.76851</v>
      </c>
      <c r="F102" s="52">
        <v>67.919550000000001</v>
      </c>
    </row>
    <row r="103" spans="1:6" x14ac:dyDescent="0.15">
      <c r="A103" s="52">
        <v>271063</v>
      </c>
      <c r="B103" s="52" t="s">
        <v>494</v>
      </c>
      <c r="C103" s="52" t="s">
        <v>377</v>
      </c>
      <c r="D103" s="52">
        <v>1</v>
      </c>
      <c r="E103" s="52">
        <v>2.1884229999999998</v>
      </c>
      <c r="F103" s="52">
        <v>25.766919999999999</v>
      </c>
    </row>
    <row r="104" spans="1:6" x14ac:dyDescent="0.15">
      <c r="A104" s="52">
        <v>271080</v>
      </c>
      <c r="B104" s="52" t="s">
        <v>494</v>
      </c>
      <c r="C104" s="52" t="s">
        <v>175</v>
      </c>
      <c r="D104" s="52">
        <v>1</v>
      </c>
      <c r="E104" s="52">
        <v>3.0409920000000001</v>
      </c>
      <c r="F104" s="52">
        <v>35.805230000000002</v>
      </c>
    </row>
    <row r="105" spans="1:6" x14ac:dyDescent="0.15">
      <c r="A105" s="52">
        <v>271098</v>
      </c>
      <c r="B105" s="52" t="s">
        <v>494</v>
      </c>
      <c r="C105" s="52" t="s">
        <v>391</v>
      </c>
      <c r="D105" s="52">
        <v>1</v>
      </c>
      <c r="E105" s="52">
        <v>2.8494899999999999</v>
      </c>
      <c r="F105" s="52">
        <v>33.550449999999998</v>
      </c>
    </row>
    <row r="106" spans="1:6" x14ac:dyDescent="0.15">
      <c r="A106" s="52">
        <v>271110</v>
      </c>
      <c r="B106" s="52" t="s">
        <v>494</v>
      </c>
      <c r="C106" s="52" t="s">
        <v>176</v>
      </c>
      <c r="D106" s="52">
        <v>1</v>
      </c>
      <c r="E106" s="52">
        <v>2.9304030000000001</v>
      </c>
      <c r="F106" s="52">
        <v>34.503129999999999</v>
      </c>
    </row>
    <row r="107" spans="1:6" x14ac:dyDescent="0.15">
      <c r="A107" s="52">
        <v>271144</v>
      </c>
      <c r="B107" s="52" t="s">
        <v>494</v>
      </c>
      <c r="C107" s="52" t="s">
        <v>379</v>
      </c>
      <c r="D107" s="52">
        <v>1</v>
      </c>
      <c r="E107" s="52">
        <v>1.178023</v>
      </c>
      <c r="F107" s="52">
        <v>13.87027</v>
      </c>
    </row>
    <row r="108" spans="1:6" x14ac:dyDescent="0.15">
      <c r="A108" s="52">
        <v>271152</v>
      </c>
      <c r="B108" s="52" t="s">
        <v>494</v>
      </c>
      <c r="C108" s="52" t="s">
        <v>388</v>
      </c>
      <c r="D108" s="52">
        <v>1</v>
      </c>
      <c r="E108" s="52">
        <v>2.51959</v>
      </c>
      <c r="F108" s="52">
        <v>29.666139999999999</v>
      </c>
    </row>
    <row r="109" spans="1:6" x14ac:dyDescent="0.15">
      <c r="A109" s="52">
        <v>271179</v>
      </c>
      <c r="B109" s="52" t="s">
        <v>494</v>
      </c>
      <c r="C109" s="52" t="s">
        <v>179</v>
      </c>
      <c r="D109" s="52">
        <v>1</v>
      </c>
      <c r="E109" s="52">
        <v>2.2965279999999999</v>
      </c>
      <c r="F109" s="52">
        <v>27.039760000000001</v>
      </c>
    </row>
    <row r="110" spans="1:6" x14ac:dyDescent="0.15">
      <c r="A110" s="52">
        <v>271187</v>
      </c>
      <c r="B110" s="52" t="s">
        <v>494</v>
      </c>
      <c r="C110" s="52" t="s">
        <v>180</v>
      </c>
      <c r="D110" s="52">
        <v>1</v>
      </c>
      <c r="E110" s="52">
        <v>1.2347509999999999</v>
      </c>
      <c r="F110" s="52">
        <v>14.5382</v>
      </c>
    </row>
    <row r="111" spans="1:6" x14ac:dyDescent="0.15">
      <c r="A111" s="52">
        <v>271209</v>
      </c>
      <c r="B111" s="52" t="s">
        <v>494</v>
      </c>
      <c r="C111" s="52" t="s">
        <v>181</v>
      </c>
      <c r="D111" s="52">
        <v>1</v>
      </c>
      <c r="E111" s="52">
        <v>1.3865780000000001</v>
      </c>
      <c r="F111" s="52">
        <v>16.325839999999999</v>
      </c>
    </row>
    <row r="112" spans="1:6" x14ac:dyDescent="0.15">
      <c r="A112" s="52">
        <v>271217</v>
      </c>
      <c r="B112" s="52" t="s">
        <v>494</v>
      </c>
      <c r="C112" s="52" t="s">
        <v>390</v>
      </c>
      <c r="D112" s="52">
        <v>1</v>
      </c>
      <c r="E112" s="52">
        <v>1.602487</v>
      </c>
      <c r="F112" s="52">
        <v>18.867989999999999</v>
      </c>
    </row>
    <row r="113" spans="1:6" x14ac:dyDescent="0.15">
      <c r="A113" s="52">
        <v>271233</v>
      </c>
      <c r="B113" s="52" t="s">
        <v>494</v>
      </c>
      <c r="C113" s="52" t="s">
        <v>183</v>
      </c>
      <c r="D113" s="52">
        <v>1</v>
      </c>
      <c r="E113" s="52">
        <v>1.144531</v>
      </c>
      <c r="F113" s="52">
        <v>13.47593</v>
      </c>
    </row>
    <row r="114" spans="1:6" x14ac:dyDescent="0.15">
      <c r="A114" s="52">
        <v>271268</v>
      </c>
      <c r="B114" s="52" t="s">
        <v>494</v>
      </c>
      <c r="C114" s="52" t="s">
        <v>185</v>
      </c>
      <c r="D114" s="52">
        <v>3</v>
      </c>
      <c r="E114" s="52">
        <v>3.1682670000000002</v>
      </c>
      <c r="F114" s="52">
        <v>37.303780000000003</v>
      </c>
    </row>
    <row r="115" spans="1:6" x14ac:dyDescent="0.15">
      <c r="A115" s="52">
        <v>271403</v>
      </c>
      <c r="B115" s="52" t="s">
        <v>188</v>
      </c>
      <c r="C115" s="52" t="s">
        <v>494</v>
      </c>
      <c r="D115" s="52">
        <v>5</v>
      </c>
      <c r="E115" s="52">
        <v>1.2370270000000001</v>
      </c>
      <c r="F115" s="52">
        <v>14.56499</v>
      </c>
    </row>
    <row r="116" spans="1:6" x14ac:dyDescent="0.15">
      <c r="A116" s="52">
        <v>271411</v>
      </c>
      <c r="B116" s="52" t="s">
        <v>494</v>
      </c>
      <c r="C116" s="52" t="s">
        <v>189</v>
      </c>
      <c r="D116" s="52">
        <v>2</v>
      </c>
      <c r="E116" s="52">
        <v>2.7845460000000002</v>
      </c>
      <c r="F116" s="52">
        <v>32.785780000000003</v>
      </c>
    </row>
    <row r="117" spans="1:6" x14ac:dyDescent="0.15">
      <c r="A117" s="52">
        <v>271446</v>
      </c>
      <c r="B117" s="52" t="s">
        <v>494</v>
      </c>
      <c r="C117" s="52" t="s">
        <v>192</v>
      </c>
      <c r="D117" s="52">
        <v>2</v>
      </c>
      <c r="E117" s="52">
        <v>2.9748619999999999</v>
      </c>
      <c r="F117" s="52">
        <v>35.026600000000002</v>
      </c>
    </row>
    <row r="118" spans="1:6" x14ac:dyDescent="0.15">
      <c r="A118" s="52">
        <v>271454</v>
      </c>
      <c r="B118" s="52" t="s">
        <v>494</v>
      </c>
      <c r="C118" s="52" t="s">
        <v>382</v>
      </c>
      <c r="D118" s="52">
        <v>1</v>
      </c>
      <c r="E118" s="52">
        <v>1.4615819999999999</v>
      </c>
      <c r="F118" s="52">
        <v>17.208950000000002</v>
      </c>
    </row>
    <row r="119" spans="1:6" x14ac:dyDescent="0.15">
      <c r="A119" s="52">
        <v>272027</v>
      </c>
      <c r="B119" s="52" t="s">
        <v>273</v>
      </c>
      <c r="C119" s="52" t="s">
        <v>494</v>
      </c>
      <c r="D119" s="52">
        <v>1</v>
      </c>
      <c r="E119" s="52">
        <v>1.057094</v>
      </c>
      <c r="F119" s="52">
        <v>12.44642</v>
      </c>
    </row>
    <row r="120" spans="1:6" x14ac:dyDescent="0.15">
      <c r="A120" s="52">
        <v>272035</v>
      </c>
      <c r="B120" s="52" t="s">
        <v>194</v>
      </c>
      <c r="C120" s="52" t="s">
        <v>494</v>
      </c>
      <c r="D120" s="52">
        <v>4</v>
      </c>
      <c r="E120" s="52">
        <v>2.0681129999999999</v>
      </c>
      <c r="F120" s="52">
        <v>24.350370000000002</v>
      </c>
    </row>
    <row r="121" spans="1:6" x14ac:dyDescent="0.15">
      <c r="A121" s="52">
        <v>272043</v>
      </c>
      <c r="B121" s="52" t="s">
        <v>195</v>
      </c>
      <c r="C121" s="52" t="s">
        <v>494</v>
      </c>
      <c r="D121" s="52">
        <v>2</v>
      </c>
      <c r="E121" s="52">
        <v>4.0150969999999999</v>
      </c>
      <c r="F121" s="52">
        <v>47.274520000000003</v>
      </c>
    </row>
    <row r="122" spans="1:6" x14ac:dyDescent="0.15">
      <c r="A122" s="52">
        <v>272051</v>
      </c>
      <c r="B122" s="52" t="s">
        <v>196</v>
      </c>
      <c r="C122" s="52" t="s">
        <v>494</v>
      </c>
      <c r="D122" s="52">
        <v>1</v>
      </c>
      <c r="E122" s="52">
        <v>0.56240440000000003</v>
      </c>
      <c r="F122" s="52">
        <v>6.6218579999999996</v>
      </c>
    </row>
    <row r="123" spans="1:6" x14ac:dyDescent="0.15">
      <c r="A123" s="52">
        <v>272060</v>
      </c>
      <c r="B123" s="52" t="s">
        <v>282</v>
      </c>
      <c r="C123" s="52" t="s">
        <v>494</v>
      </c>
      <c r="D123" s="52">
        <v>2</v>
      </c>
      <c r="E123" s="52">
        <v>5.537712</v>
      </c>
      <c r="F123" s="52">
        <v>65.202089999999998</v>
      </c>
    </row>
    <row r="124" spans="1:6" x14ac:dyDescent="0.15">
      <c r="A124" s="52">
        <v>272078</v>
      </c>
      <c r="B124" s="52" t="s">
        <v>197</v>
      </c>
      <c r="C124" s="52" t="s">
        <v>494</v>
      </c>
      <c r="D124" s="52">
        <v>1</v>
      </c>
      <c r="E124" s="52">
        <v>0.59086289999999997</v>
      </c>
      <c r="F124" s="52">
        <v>6.9569340000000004</v>
      </c>
    </row>
    <row r="125" spans="1:6" x14ac:dyDescent="0.15">
      <c r="A125" s="52">
        <v>272094</v>
      </c>
      <c r="B125" s="52" t="s">
        <v>199</v>
      </c>
      <c r="C125" s="52" t="s">
        <v>494</v>
      </c>
      <c r="D125" s="52">
        <v>1</v>
      </c>
      <c r="E125" s="52">
        <v>1.4263710000000001</v>
      </c>
      <c r="F125" s="52">
        <v>16.794360000000001</v>
      </c>
    </row>
    <row r="126" spans="1:6" x14ac:dyDescent="0.15">
      <c r="A126" s="52">
        <v>272116</v>
      </c>
      <c r="B126" s="52" t="s">
        <v>201</v>
      </c>
      <c r="C126" s="52" t="s">
        <v>494</v>
      </c>
      <c r="D126" s="52">
        <v>2</v>
      </c>
      <c r="E126" s="52">
        <v>1.4637</v>
      </c>
      <c r="F126" s="52">
        <v>17.233889999999999</v>
      </c>
    </row>
    <row r="127" spans="1:6" x14ac:dyDescent="0.15">
      <c r="A127" s="52">
        <v>272124</v>
      </c>
      <c r="B127" s="52" t="s">
        <v>202</v>
      </c>
      <c r="C127" s="52" t="s">
        <v>494</v>
      </c>
      <c r="D127" s="52">
        <v>1</v>
      </c>
      <c r="E127" s="52">
        <v>0.77927139999999995</v>
      </c>
      <c r="F127" s="52">
        <v>9.1752920000000007</v>
      </c>
    </row>
    <row r="128" spans="1:6" x14ac:dyDescent="0.15">
      <c r="A128" s="52">
        <v>272132</v>
      </c>
      <c r="B128" s="52" t="s">
        <v>203</v>
      </c>
      <c r="C128" s="52" t="s">
        <v>494</v>
      </c>
      <c r="D128" s="52">
        <v>1</v>
      </c>
      <c r="E128" s="52">
        <v>2.0566399999999998</v>
      </c>
      <c r="F128" s="52">
        <v>24.21528</v>
      </c>
    </row>
    <row r="129" spans="1:6" x14ac:dyDescent="0.15">
      <c r="A129" s="52">
        <v>272159</v>
      </c>
      <c r="B129" s="52" t="s">
        <v>204</v>
      </c>
      <c r="C129" s="52" t="s">
        <v>494</v>
      </c>
      <c r="D129" s="52">
        <v>1</v>
      </c>
      <c r="E129" s="52">
        <v>0.87481410000000004</v>
      </c>
      <c r="F129" s="52">
        <v>10.300230000000001</v>
      </c>
    </row>
    <row r="130" spans="1:6" x14ac:dyDescent="0.15">
      <c r="A130" s="52">
        <v>272183</v>
      </c>
      <c r="B130" s="52" t="s">
        <v>207</v>
      </c>
      <c r="C130" s="52" t="s">
        <v>494</v>
      </c>
      <c r="D130" s="52">
        <v>1</v>
      </c>
      <c r="E130" s="52">
        <v>1.675772</v>
      </c>
      <c r="F130" s="52">
        <v>19.73086</v>
      </c>
    </row>
    <row r="131" spans="1:6" x14ac:dyDescent="0.15">
      <c r="A131" s="52">
        <v>272191</v>
      </c>
      <c r="B131" s="52" t="s">
        <v>298</v>
      </c>
      <c r="C131" s="52" t="s">
        <v>494</v>
      </c>
      <c r="D131" s="52">
        <v>1</v>
      </c>
      <c r="E131" s="52">
        <v>1.107972</v>
      </c>
      <c r="F131" s="52">
        <v>13.04548</v>
      </c>
    </row>
    <row r="132" spans="1:6" x14ac:dyDescent="0.15">
      <c r="A132" s="52">
        <v>272205</v>
      </c>
      <c r="B132" s="52" t="s">
        <v>208</v>
      </c>
      <c r="C132" s="52" t="s">
        <v>494</v>
      </c>
      <c r="D132" s="52">
        <v>1</v>
      </c>
      <c r="E132" s="52">
        <v>1.515611</v>
      </c>
      <c r="F132" s="52">
        <v>17.845089999999999</v>
      </c>
    </row>
    <row r="133" spans="1:6" x14ac:dyDescent="0.15">
      <c r="A133" s="52">
        <v>272221</v>
      </c>
      <c r="B133" s="52" t="s">
        <v>209</v>
      </c>
      <c r="C133" s="52" t="s">
        <v>494</v>
      </c>
      <c r="D133" s="52">
        <v>1</v>
      </c>
      <c r="E133" s="52">
        <v>1.862579</v>
      </c>
      <c r="F133" s="52">
        <v>21.93036</v>
      </c>
    </row>
    <row r="134" spans="1:6" x14ac:dyDescent="0.15">
      <c r="A134" s="52">
        <v>272230</v>
      </c>
      <c r="B134" s="52" t="s">
        <v>171</v>
      </c>
      <c r="C134" s="52" t="s">
        <v>494</v>
      </c>
      <c r="D134" s="52">
        <v>1</v>
      </c>
      <c r="E134" s="52">
        <v>1.6399360000000001</v>
      </c>
      <c r="F134" s="52">
        <v>19.308920000000001</v>
      </c>
    </row>
    <row r="135" spans="1:6" x14ac:dyDescent="0.15">
      <c r="A135" s="52">
        <v>272256</v>
      </c>
      <c r="B135" s="52" t="s">
        <v>211</v>
      </c>
      <c r="C135" s="52" t="s">
        <v>494</v>
      </c>
      <c r="D135" s="52">
        <v>1</v>
      </c>
      <c r="E135" s="52">
        <v>3.6050330000000002</v>
      </c>
      <c r="F135" s="52">
        <v>42.446350000000002</v>
      </c>
    </row>
    <row r="136" spans="1:6" x14ac:dyDescent="0.15">
      <c r="A136" s="52">
        <v>272281</v>
      </c>
      <c r="B136" s="52" t="s">
        <v>214</v>
      </c>
      <c r="C136" s="52" t="s">
        <v>494</v>
      </c>
      <c r="D136" s="52">
        <v>3</v>
      </c>
      <c r="E136" s="52">
        <v>9.8612839999999995</v>
      </c>
      <c r="F136" s="52">
        <v>116.1087</v>
      </c>
    </row>
    <row r="137" spans="1:6" x14ac:dyDescent="0.15">
      <c r="A137" s="52">
        <v>272311</v>
      </c>
      <c r="B137" s="52" t="s">
        <v>217</v>
      </c>
      <c r="C137" s="52" t="s">
        <v>494</v>
      </c>
      <c r="D137" s="52">
        <v>1</v>
      </c>
      <c r="E137" s="52">
        <v>3.6196480000000002</v>
      </c>
      <c r="F137" s="52">
        <v>42.618429999999996</v>
      </c>
    </row>
    <row r="138" spans="1:6" x14ac:dyDescent="0.15">
      <c r="A138" s="52">
        <v>273627</v>
      </c>
      <c r="B138" s="52" t="s">
        <v>323</v>
      </c>
      <c r="C138" s="52" t="s">
        <v>494</v>
      </c>
      <c r="D138" s="52">
        <v>1</v>
      </c>
      <c r="E138" s="52">
        <v>22.857140000000001</v>
      </c>
      <c r="F138" s="52">
        <v>269.12439999999998</v>
      </c>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16</v>
      </c>
      <c r="E178">
        <v>1.2181839999999999</v>
      </c>
      <c r="F178">
        <v>14.34314</v>
      </c>
    </row>
    <row r="179" spans="1:6" x14ac:dyDescent="0.15">
      <c r="B179">
        <v>271403</v>
      </c>
      <c r="C179" t="s">
        <v>271</v>
      </c>
      <c r="D179">
        <v>5</v>
      </c>
      <c r="E179">
        <v>1.2370270000000001</v>
      </c>
      <c r="F179">
        <v>14.56499</v>
      </c>
    </row>
    <row r="180" spans="1:6" x14ac:dyDescent="0.15">
      <c r="B180" s="52"/>
      <c r="C180" t="s">
        <v>429</v>
      </c>
      <c r="D180">
        <v>70</v>
      </c>
    </row>
    <row r="181" spans="1:6" x14ac:dyDescent="0.15">
      <c r="A181">
        <v>1</v>
      </c>
      <c r="B181" s="52">
        <v>2</v>
      </c>
      <c r="C181">
        <v>3</v>
      </c>
      <c r="D181">
        <v>4</v>
      </c>
      <c r="E181">
        <v>5</v>
      </c>
      <c r="F181">
        <v>6</v>
      </c>
    </row>
    <row r="183" spans="1:6" x14ac:dyDescent="0.15">
      <c r="A183">
        <v>270000</v>
      </c>
      <c r="B183" t="s">
        <v>333</v>
      </c>
      <c r="C183" t="s">
        <v>440</v>
      </c>
      <c r="D183">
        <v>49</v>
      </c>
      <c r="E183">
        <v>1.1499999999999999</v>
      </c>
      <c r="F183">
        <v>13.48</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17</v>
      </c>
      <c r="E8" s="52">
        <v>1.217104</v>
      </c>
      <c r="F8" s="52">
        <v>14.33042</v>
      </c>
      <c r="G8" s="52">
        <v>0</v>
      </c>
      <c r="H8" s="52">
        <v>6</v>
      </c>
      <c r="I8" s="52">
        <v>2</v>
      </c>
      <c r="J8" s="52">
        <v>3</v>
      </c>
      <c r="K8" s="52">
        <v>2</v>
      </c>
      <c r="L8" s="52">
        <v>2</v>
      </c>
      <c r="M8" s="52">
        <v>2</v>
      </c>
      <c r="N8" s="52">
        <v>0</v>
      </c>
      <c r="O8" s="52">
        <v>0</v>
      </c>
      <c r="P8" s="52">
        <v>12</v>
      </c>
      <c r="Q8" s="52">
        <v>5</v>
      </c>
      <c r="R8" s="52">
        <v>0</v>
      </c>
      <c r="S8" s="52">
        <v>1</v>
      </c>
      <c r="T8" s="52">
        <v>2</v>
      </c>
      <c r="U8" s="52">
        <v>14</v>
      </c>
      <c r="V8" s="52">
        <v>1</v>
      </c>
      <c r="W8" s="52">
        <v>13</v>
      </c>
      <c r="X8" s="52">
        <v>3</v>
      </c>
      <c r="Y8" s="52">
        <v>0</v>
      </c>
      <c r="Z8" s="52">
        <v>6</v>
      </c>
      <c r="AA8" s="52">
        <v>4</v>
      </c>
      <c r="AB8" s="52">
        <v>0</v>
      </c>
      <c r="AC8" s="52">
        <v>8</v>
      </c>
      <c r="AD8" s="52">
        <v>8</v>
      </c>
      <c r="AE8" s="52">
        <v>0</v>
      </c>
      <c r="AF8" s="52">
        <v>1</v>
      </c>
      <c r="AG8" s="52">
        <v>0</v>
      </c>
      <c r="AH8" s="52">
        <v>0</v>
      </c>
      <c r="AI8" s="52">
        <v>0</v>
      </c>
      <c r="AJ8" s="52">
        <v>7</v>
      </c>
      <c r="AK8" s="52">
        <v>0</v>
      </c>
      <c r="AL8" s="52">
        <v>0</v>
      </c>
      <c r="AM8" s="52">
        <v>9</v>
      </c>
      <c r="AN8" s="52">
        <v>0</v>
      </c>
      <c r="AO8" s="52">
        <v>1</v>
      </c>
      <c r="AP8" s="52">
        <v>0</v>
      </c>
      <c r="AQ8" s="52">
        <v>2</v>
      </c>
      <c r="AR8" s="52">
        <v>2</v>
      </c>
      <c r="AS8" s="52">
        <v>1</v>
      </c>
      <c r="AT8" s="52">
        <v>0</v>
      </c>
      <c r="AU8" s="52">
        <v>0</v>
      </c>
      <c r="AV8" s="52">
        <v>2</v>
      </c>
      <c r="AW8" s="52">
        <v>3</v>
      </c>
      <c r="AX8" s="52">
        <v>0</v>
      </c>
      <c r="AY8" s="52">
        <v>1</v>
      </c>
      <c r="AZ8" s="52">
        <v>1</v>
      </c>
      <c r="BA8" s="52">
        <v>0</v>
      </c>
      <c r="BB8" s="52">
        <v>3</v>
      </c>
      <c r="BC8" s="52">
        <v>2</v>
      </c>
      <c r="BD8" s="52">
        <v>2</v>
      </c>
      <c r="BE8" s="52">
        <v>2</v>
      </c>
      <c r="BF8" s="52">
        <v>4</v>
      </c>
      <c r="BG8" s="52">
        <v>4</v>
      </c>
      <c r="BH8" s="52">
        <v>3</v>
      </c>
      <c r="BI8" s="52">
        <v>0</v>
      </c>
      <c r="BJ8" s="52">
        <v>2</v>
      </c>
      <c r="BK8" s="52">
        <v>0</v>
      </c>
      <c r="BL8" s="52">
        <v>3</v>
      </c>
      <c r="BM8" s="52">
        <v>14</v>
      </c>
      <c r="BN8" s="52">
        <v>3</v>
      </c>
      <c r="BO8" s="52">
        <v>3</v>
      </c>
      <c r="BP8" s="52">
        <v>3</v>
      </c>
      <c r="BQ8" s="52">
        <v>0</v>
      </c>
      <c r="BR8" s="52">
        <v>0</v>
      </c>
      <c r="BS8" s="52">
        <v>0</v>
      </c>
      <c r="BT8" s="52">
        <v>6</v>
      </c>
      <c r="BU8" s="52">
        <v>9</v>
      </c>
      <c r="BV8" s="52">
        <v>2</v>
      </c>
    </row>
    <row r="9" spans="1:74" s="52" customFormat="1" x14ac:dyDescent="0.15">
      <c r="A9" s="52">
        <v>271021</v>
      </c>
      <c r="B9" s="52" t="s">
        <v>494</v>
      </c>
      <c r="C9" s="52" t="s">
        <v>389</v>
      </c>
      <c r="D9" s="52">
        <v>1</v>
      </c>
      <c r="E9" s="52">
        <v>1.8355699999999999</v>
      </c>
      <c r="F9" s="52">
        <v>21.612349999999999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2.552127</v>
      </c>
      <c r="F10" s="52">
        <v>30.049240000000001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1.909527</v>
      </c>
      <c r="F11" s="52">
        <v>22.483139999999999</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2.4193159999999998</v>
      </c>
      <c r="F12" s="52">
        <v>28.485489999999999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1</v>
      </c>
      <c r="E13" s="52">
        <v>3.0063430000000002</v>
      </c>
      <c r="F13" s="52">
        <v>35.397269999999999</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1</v>
      </c>
      <c r="E14" s="52">
        <v>2.4253010000000002</v>
      </c>
      <c r="F14" s="52">
        <v>28.555959999999999</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1.1524589999999999</v>
      </c>
      <c r="F15" s="52">
        <v>13.569269999999999</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3.0408080000000002</v>
      </c>
      <c r="F16" s="52">
        <v>35.803060000000002</v>
      </c>
      <c r="G16" s="52">
        <v>0</v>
      </c>
      <c r="H16" s="52">
        <v>1</v>
      </c>
      <c r="I16" s="52">
        <v>0</v>
      </c>
      <c r="J16" s="52">
        <v>1</v>
      </c>
      <c r="K16" s="52">
        <v>0</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1</v>
      </c>
      <c r="BC16" s="52">
        <v>0</v>
      </c>
      <c r="BD16" s="52">
        <v>1</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2</v>
      </c>
      <c r="E17" s="52">
        <v>4.244122</v>
      </c>
      <c r="F17" s="52">
        <v>49.971119999999999</v>
      </c>
      <c r="G17" s="52">
        <v>0</v>
      </c>
      <c r="H17" s="52">
        <v>1</v>
      </c>
      <c r="I17" s="52">
        <v>0</v>
      </c>
      <c r="J17" s="52">
        <v>0</v>
      </c>
      <c r="K17" s="52">
        <v>0</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1</v>
      </c>
      <c r="AZ17" s="52">
        <v>0</v>
      </c>
      <c r="BA17" s="52">
        <v>0</v>
      </c>
      <c r="BB17" s="52">
        <v>0</v>
      </c>
      <c r="BC17" s="52">
        <v>0</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3</v>
      </c>
      <c r="E18" s="52">
        <v>3.3825690000000002</v>
      </c>
      <c r="F18" s="52">
        <v>39.827019999999997</v>
      </c>
      <c r="G18" s="52">
        <v>0</v>
      </c>
      <c r="H18" s="52">
        <v>1</v>
      </c>
      <c r="I18" s="52">
        <v>1</v>
      </c>
      <c r="J18" s="52">
        <v>0</v>
      </c>
      <c r="K18" s="52">
        <v>1</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1</v>
      </c>
      <c r="AT18" s="52">
        <v>0</v>
      </c>
      <c r="AU18" s="52">
        <v>0</v>
      </c>
      <c r="AV18" s="52">
        <v>0</v>
      </c>
      <c r="AW18" s="52">
        <v>0</v>
      </c>
      <c r="AX18" s="52">
        <v>0</v>
      </c>
      <c r="AY18" s="52">
        <v>0</v>
      </c>
      <c r="AZ18" s="52">
        <v>0</v>
      </c>
      <c r="BA18" s="52">
        <v>0</v>
      </c>
      <c r="BB18" s="52">
        <v>0</v>
      </c>
      <c r="BC18" s="52">
        <v>1</v>
      </c>
      <c r="BD18" s="52">
        <v>0</v>
      </c>
      <c r="BE18" s="52">
        <v>1</v>
      </c>
      <c r="BF18" s="52">
        <v>1</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1.232013</v>
      </c>
      <c r="F19" s="52">
        <v>14.50595</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1</v>
      </c>
      <c r="E20" s="52">
        <v>2.2321930000000001</v>
      </c>
      <c r="F20" s="52">
        <v>26.28227</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494</v>
      </c>
      <c r="C21" s="52" t="s">
        <v>186</v>
      </c>
      <c r="D21" s="52">
        <v>1</v>
      </c>
      <c r="E21" s="52">
        <v>1.5186489999999999</v>
      </c>
      <c r="F21" s="52">
        <v>17.880870000000002</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5</v>
      </c>
      <c r="E22" s="52">
        <v>1.149003</v>
      </c>
      <c r="F22" s="52">
        <v>13.52858</v>
      </c>
      <c r="G22" s="52">
        <v>1</v>
      </c>
      <c r="H22" s="52">
        <v>0</v>
      </c>
      <c r="I22" s="52">
        <v>0</v>
      </c>
      <c r="J22" s="52">
        <v>0</v>
      </c>
      <c r="K22" s="52">
        <v>1</v>
      </c>
      <c r="L22" s="52">
        <v>1</v>
      </c>
      <c r="M22" s="52">
        <v>1</v>
      </c>
      <c r="N22" s="52">
        <v>1</v>
      </c>
      <c r="O22" s="52">
        <v>0</v>
      </c>
      <c r="P22" s="52">
        <v>3</v>
      </c>
      <c r="Q22" s="52">
        <v>2</v>
      </c>
      <c r="R22" s="52">
        <v>0</v>
      </c>
      <c r="S22" s="52">
        <v>0</v>
      </c>
      <c r="T22" s="52">
        <v>1</v>
      </c>
      <c r="U22" s="52">
        <v>4</v>
      </c>
      <c r="V22" s="52">
        <v>1</v>
      </c>
      <c r="W22" s="52">
        <v>3</v>
      </c>
      <c r="X22" s="52">
        <v>0</v>
      </c>
      <c r="Y22" s="52">
        <v>0</v>
      </c>
      <c r="Z22" s="52">
        <v>3</v>
      </c>
      <c r="AA22" s="52">
        <v>0</v>
      </c>
      <c r="AB22" s="52">
        <v>0</v>
      </c>
      <c r="AC22" s="52">
        <v>2</v>
      </c>
      <c r="AD22" s="52">
        <v>3</v>
      </c>
      <c r="AE22" s="52">
        <v>0</v>
      </c>
      <c r="AF22" s="52">
        <v>0</v>
      </c>
      <c r="AG22" s="52">
        <v>0</v>
      </c>
      <c r="AH22" s="52">
        <v>0</v>
      </c>
      <c r="AI22" s="52">
        <v>0</v>
      </c>
      <c r="AJ22" s="52">
        <v>2</v>
      </c>
      <c r="AK22" s="52">
        <v>0</v>
      </c>
      <c r="AL22" s="52">
        <v>0</v>
      </c>
      <c r="AM22" s="52">
        <v>3</v>
      </c>
      <c r="AN22" s="52">
        <v>0</v>
      </c>
      <c r="AO22" s="52">
        <v>0</v>
      </c>
      <c r="AP22" s="52">
        <v>0</v>
      </c>
      <c r="AQ22" s="52">
        <v>0</v>
      </c>
      <c r="AR22" s="52">
        <v>1</v>
      </c>
      <c r="AS22" s="52">
        <v>1</v>
      </c>
      <c r="AT22" s="52">
        <v>0</v>
      </c>
      <c r="AU22" s="52">
        <v>1</v>
      </c>
      <c r="AV22" s="52">
        <v>0</v>
      </c>
      <c r="AW22" s="52">
        <v>0</v>
      </c>
      <c r="AX22" s="52">
        <v>0</v>
      </c>
      <c r="AY22" s="52">
        <v>0</v>
      </c>
      <c r="AZ22" s="52">
        <v>0</v>
      </c>
      <c r="BA22" s="52">
        <v>0</v>
      </c>
      <c r="BB22" s="52">
        <v>1</v>
      </c>
      <c r="BC22" s="52">
        <v>1</v>
      </c>
      <c r="BD22" s="52">
        <v>1</v>
      </c>
      <c r="BE22" s="52">
        <v>0</v>
      </c>
      <c r="BF22" s="52">
        <v>0</v>
      </c>
      <c r="BG22" s="52">
        <v>1</v>
      </c>
      <c r="BH22" s="52">
        <v>1</v>
      </c>
      <c r="BI22" s="52">
        <v>1</v>
      </c>
      <c r="BJ22" s="52">
        <v>1</v>
      </c>
      <c r="BK22" s="52">
        <v>0</v>
      </c>
      <c r="BL22" s="52">
        <v>3</v>
      </c>
      <c r="BM22" s="52">
        <v>3</v>
      </c>
      <c r="BN22" s="52">
        <v>0</v>
      </c>
      <c r="BO22" s="52">
        <v>0</v>
      </c>
      <c r="BP22" s="52">
        <v>0</v>
      </c>
      <c r="BQ22" s="52">
        <v>0</v>
      </c>
      <c r="BR22" s="52">
        <v>1</v>
      </c>
      <c r="BS22" s="52">
        <v>0</v>
      </c>
      <c r="BT22" s="52">
        <v>1</v>
      </c>
      <c r="BU22" s="52">
        <v>3</v>
      </c>
      <c r="BV22" s="52">
        <v>1</v>
      </c>
    </row>
    <row r="23" spans="1:74" s="52" customFormat="1" x14ac:dyDescent="0.15">
      <c r="A23" s="52">
        <v>271420</v>
      </c>
      <c r="B23" s="52" t="s">
        <v>494</v>
      </c>
      <c r="C23" s="52" t="s">
        <v>190</v>
      </c>
      <c r="D23" s="52">
        <v>2</v>
      </c>
      <c r="E23" s="52">
        <v>3.1508470000000002</v>
      </c>
      <c r="F23" s="52">
        <v>37.098680000000002</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1</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494</v>
      </c>
      <c r="C24" s="52" t="s">
        <v>191</v>
      </c>
      <c r="D24" s="52">
        <v>1</v>
      </c>
      <c r="E24" s="52">
        <v>2.2093099999999999</v>
      </c>
      <c r="F24" s="52">
        <v>26.012840000000001</v>
      </c>
      <c r="G24" s="52">
        <v>1</v>
      </c>
      <c r="H24" s="52">
        <v>0</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271471</v>
      </c>
      <c r="B25" s="52" t="s">
        <v>494</v>
      </c>
      <c r="C25" s="52" t="s">
        <v>574</v>
      </c>
      <c r="D25" s="52">
        <v>2</v>
      </c>
      <c r="E25" s="52">
        <v>10.02506</v>
      </c>
      <c r="F25" s="52">
        <v>118.03700000000001</v>
      </c>
      <c r="G25" s="52">
        <v>0</v>
      </c>
      <c r="H25" s="52">
        <v>0</v>
      </c>
      <c r="I25" s="52">
        <v>0</v>
      </c>
      <c r="J25" s="52">
        <v>0</v>
      </c>
      <c r="K25" s="52">
        <v>0</v>
      </c>
      <c r="L25" s="52">
        <v>1</v>
      </c>
      <c r="M25" s="52">
        <v>0</v>
      </c>
      <c r="N25" s="52">
        <v>1</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1</v>
      </c>
      <c r="BD25" s="52">
        <v>1</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1</v>
      </c>
      <c r="E26" s="52">
        <v>0.98487230000000003</v>
      </c>
      <c r="F26" s="52">
        <v>11.596080000000001</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272043</v>
      </c>
      <c r="B27" s="52" t="s">
        <v>195</v>
      </c>
      <c r="C27" s="52" t="s">
        <v>494</v>
      </c>
      <c r="D27" s="52">
        <v>1</v>
      </c>
      <c r="E27" s="52">
        <v>1.8578380000000001</v>
      </c>
      <c r="F27" s="52">
        <v>21.874549999999999</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494</v>
      </c>
      <c r="D28" s="52">
        <v>2</v>
      </c>
      <c r="E28" s="52">
        <v>1.0339929999999999</v>
      </c>
      <c r="F28" s="52">
        <v>12.174429999999999</v>
      </c>
      <c r="G28" s="52">
        <v>0</v>
      </c>
      <c r="H28" s="52">
        <v>0</v>
      </c>
      <c r="I28" s="52">
        <v>0</v>
      </c>
      <c r="J28" s="52">
        <v>1</v>
      </c>
      <c r="K28" s="52">
        <v>0</v>
      </c>
      <c r="L28" s="52">
        <v>1</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2</v>
      </c>
      <c r="BD28" s="52">
        <v>2</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1</v>
      </c>
      <c r="E29" s="52">
        <v>0.54398080000000004</v>
      </c>
      <c r="F29" s="52">
        <v>6.4049360000000002</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494</v>
      </c>
      <c r="D30" s="52">
        <v>1</v>
      </c>
      <c r="E30" s="52">
        <v>2.2244470000000001</v>
      </c>
      <c r="F30" s="52">
        <v>26.19107</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1</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272124</v>
      </c>
      <c r="B31" s="52" t="s">
        <v>202</v>
      </c>
      <c r="C31" s="52" t="s">
        <v>494</v>
      </c>
      <c r="D31" s="52">
        <v>1</v>
      </c>
      <c r="E31" s="52">
        <v>0.71925890000000003</v>
      </c>
      <c r="F31" s="52">
        <v>8.4686939999999993</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272221</v>
      </c>
      <c r="B32" s="52" t="s">
        <v>209</v>
      </c>
      <c r="C32" s="52" t="s">
        <v>494</v>
      </c>
      <c r="D32" s="52">
        <v>1</v>
      </c>
      <c r="E32" s="52">
        <v>1.70503</v>
      </c>
      <c r="F32" s="52">
        <v>20.07535</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272248</v>
      </c>
      <c r="B33" s="52" t="s">
        <v>210</v>
      </c>
      <c r="C33" s="52" t="s">
        <v>494</v>
      </c>
      <c r="D33" s="52">
        <v>1</v>
      </c>
      <c r="E33" s="52">
        <v>2.3201860000000001</v>
      </c>
      <c r="F33" s="52">
        <v>27.31832</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272272</v>
      </c>
      <c r="B34" t="s">
        <v>213</v>
      </c>
      <c r="C34" t="s">
        <v>494</v>
      </c>
      <c r="D34">
        <v>2</v>
      </c>
      <c r="E34">
        <v>0.79496940000000005</v>
      </c>
      <c r="F34">
        <v>9.3601240000000008</v>
      </c>
      <c r="G34">
        <v>0</v>
      </c>
      <c r="H34">
        <v>0</v>
      </c>
      <c r="I34">
        <v>0</v>
      </c>
      <c r="J34">
        <v>0</v>
      </c>
      <c r="K34">
        <v>1</v>
      </c>
      <c r="L34">
        <v>0</v>
      </c>
      <c r="M34">
        <v>1</v>
      </c>
      <c r="N34">
        <v>0</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1</v>
      </c>
      <c r="AU34">
        <v>0</v>
      </c>
      <c r="AV34">
        <v>0</v>
      </c>
      <c r="AW34">
        <v>0</v>
      </c>
      <c r="AX34">
        <v>0</v>
      </c>
      <c r="AY34">
        <v>0</v>
      </c>
      <c r="AZ34">
        <v>1</v>
      </c>
      <c r="BA34">
        <v>0</v>
      </c>
      <c r="BB34">
        <v>0</v>
      </c>
      <c r="BC34">
        <v>0</v>
      </c>
      <c r="BD34">
        <v>0</v>
      </c>
      <c r="BE34">
        <v>1</v>
      </c>
      <c r="BF34">
        <v>0</v>
      </c>
      <c r="BG34">
        <v>0</v>
      </c>
      <c r="BH34">
        <v>0</v>
      </c>
      <c r="BI34">
        <v>1</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273660</v>
      </c>
      <c r="B35" t="s">
        <v>325</v>
      </c>
      <c r="C35" t="s">
        <v>494</v>
      </c>
      <c r="D35">
        <v>1</v>
      </c>
      <c r="E35">
        <v>11.96888</v>
      </c>
      <c r="F35">
        <v>140.9239</v>
      </c>
      <c r="G35">
        <v>0</v>
      </c>
      <c r="H35">
        <v>0</v>
      </c>
      <c r="I35">
        <v>0</v>
      </c>
      <c r="J35">
        <v>1</v>
      </c>
      <c r="K35">
        <v>0</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1</v>
      </c>
      <c r="AR35">
        <v>0</v>
      </c>
      <c r="AS35">
        <v>0</v>
      </c>
      <c r="AT35">
        <v>0</v>
      </c>
      <c r="AU35">
        <v>0</v>
      </c>
      <c r="AV35">
        <v>0</v>
      </c>
      <c r="AW35">
        <v>0</v>
      </c>
      <c r="AX35">
        <v>0</v>
      </c>
      <c r="AY35">
        <v>0</v>
      </c>
      <c r="AZ35">
        <v>0</v>
      </c>
      <c r="BA35">
        <v>0</v>
      </c>
      <c r="BB35">
        <v>0</v>
      </c>
      <c r="BC35">
        <v>0</v>
      </c>
      <c r="BD35">
        <v>0</v>
      </c>
      <c r="BE35">
        <v>0</v>
      </c>
      <c r="BF35">
        <v>1</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427</v>
      </c>
      <c r="D85">
        <f>IFERROR(VLOOKUP($B85,$A$8:$BW$70,D$88,FALSE),0)</f>
        <v>17</v>
      </c>
      <c r="E85">
        <f t="shared" ref="E85:BP85" si="0">IFERROR(VLOOKUP($B85,$A$8:$BW$70,E88,FALSE),0)</f>
        <v>1.217104</v>
      </c>
      <c r="F85">
        <f t="shared" si="0"/>
        <v>14.33042</v>
      </c>
      <c r="G85">
        <f t="shared" si="0"/>
        <v>0</v>
      </c>
      <c r="H85">
        <f t="shared" si="0"/>
        <v>6</v>
      </c>
      <c r="I85">
        <f t="shared" si="0"/>
        <v>2</v>
      </c>
      <c r="J85">
        <f t="shared" si="0"/>
        <v>3</v>
      </c>
      <c r="K85">
        <f t="shared" si="0"/>
        <v>2</v>
      </c>
      <c r="L85">
        <f t="shared" si="0"/>
        <v>2</v>
      </c>
      <c r="M85">
        <f t="shared" si="0"/>
        <v>2</v>
      </c>
      <c r="N85">
        <f t="shared" si="0"/>
        <v>0</v>
      </c>
      <c r="O85">
        <f t="shared" si="0"/>
        <v>0</v>
      </c>
      <c r="P85">
        <f t="shared" si="0"/>
        <v>12</v>
      </c>
      <c r="Q85">
        <f t="shared" si="0"/>
        <v>5</v>
      </c>
      <c r="R85">
        <f t="shared" si="0"/>
        <v>0</v>
      </c>
      <c r="S85">
        <f t="shared" si="0"/>
        <v>1</v>
      </c>
      <c r="T85">
        <f t="shared" si="0"/>
        <v>2</v>
      </c>
      <c r="U85">
        <f t="shared" si="0"/>
        <v>14</v>
      </c>
      <c r="V85">
        <f t="shared" si="0"/>
        <v>1</v>
      </c>
      <c r="W85">
        <f t="shared" si="0"/>
        <v>13</v>
      </c>
      <c r="X85">
        <f t="shared" si="0"/>
        <v>3</v>
      </c>
      <c r="Y85">
        <f t="shared" si="0"/>
        <v>0</v>
      </c>
      <c r="Z85">
        <f t="shared" si="0"/>
        <v>6</v>
      </c>
      <c r="AA85">
        <f t="shared" si="0"/>
        <v>4</v>
      </c>
      <c r="AB85">
        <f t="shared" si="0"/>
        <v>0</v>
      </c>
      <c r="AC85">
        <f t="shared" si="0"/>
        <v>8</v>
      </c>
      <c r="AD85">
        <f t="shared" si="0"/>
        <v>8</v>
      </c>
      <c r="AE85">
        <f t="shared" si="0"/>
        <v>0</v>
      </c>
      <c r="AF85">
        <f t="shared" si="0"/>
        <v>1</v>
      </c>
      <c r="AG85">
        <f t="shared" si="0"/>
        <v>0</v>
      </c>
      <c r="AH85">
        <f t="shared" si="0"/>
        <v>0</v>
      </c>
      <c r="AI85">
        <f t="shared" si="0"/>
        <v>0</v>
      </c>
      <c r="AJ85">
        <f t="shared" si="0"/>
        <v>7</v>
      </c>
      <c r="AK85">
        <f t="shared" si="0"/>
        <v>0</v>
      </c>
      <c r="AL85">
        <f t="shared" si="0"/>
        <v>0</v>
      </c>
      <c r="AM85">
        <f t="shared" si="0"/>
        <v>9</v>
      </c>
      <c r="AN85">
        <f t="shared" si="0"/>
        <v>0</v>
      </c>
      <c r="AO85">
        <f t="shared" si="0"/>
        <v>1</v>
      </c>
      <c r="AP85">
        <f t="shared" si="0"/>
        <v>0</v>
      </c>
      <c r="AQ85">
        <f t="shared" si="0"/>
        <v>2</v>
      </c>
      <c r="AR85">
        <f t="shared" si="0"/>
        <v>2</v>
      </c>
      <c r="AS85">
        <f t="shared" si="0"/>
        <v>1</v>
      </c>
      <c r="AT85">
        <f t="shared" si="0"/>
        <v>0</v>
      </c>
      <c r="AU85">
        <f t="shared" si="0"/>
        <v>0</v>
      </c>
      <c r="AV85">
        <f t="shared" si="0"/>
        <v>2</v>
      </c>
      <c r="AW85">
        <f t="shared" si="0"/>
        <v>3</v>
      </c>
      <c r="AX85">
        <f t="shared" si="0"/>
        <v>0</v>
      </c>
      <c r="AY85">
        <f t="shared" si="0"/>
        <v>1</v>
      </c>
      <c r="AZ85">
        <f t="shared" si="0"/>
        <v>1</v>
      </c>
      <c r="BA85">
        <f t="shared" si="0"/>
        <v>0</v>
      </c>
      <c r="BB85">
        <f t="shared" si="0"/>
        <v>3</v>
      </c>
      <c r="BC85">
        <f t="shared" si="0"/>
        <v>2</v>
      </c>
      <c r="BD85">
        <f t="shared" si="0"/>
        <v>2</v>
      </c>
      <c r="BE85">
        <f t="shared" si="0"/>
        <v>2</v>
      </c>
      <c r="BF85">
        <f t="shared" si="0"/>
        <v>4</v>
      </c>
      <c r="BG85">
        <f t="shared" si="0"/>
        <v>4</v>
      </c>
      <c r="BH85">
        <f t="shared" si="0"/>
        <v>3</v>
      </c>
      <c r="BI85">
        <f t="shared" si="0"/>
        <v>0</v>
      </c>
      <c r="BJ85">
        <f t="shared" si="0"/>
        <v>2</v>
      </c>
      <c r="BK85">
        <f t="shared" si="0"/>
        <v>0</v>
      </c>
      <c r="BL85">
        <f t="shared" si="0"/>
        <v>3</v>
      </c>
      <c r="BM85">
        <f t="shared" si="0"/>
        <v>14</v>
      </c>
      <c r="BN85">
        <f t="shared" si="0"/>
        <v>3</v>
      </c>
      <c r="BO85">
        <f t="shared" si="0"/>
        <v>3</v>
      </c>
      <c r="BP85">
        <f t="shared" si="0"/>
        <v>3</v>
      </c>
      <c r="BQ85">
        <f t="shared" ref="BQ85:BW85" si="1">IFERROR(VLOOKUP($B85,$A$8:$BW$70,BQ88,FALSE),0)</f>
        <v>0</v>
      </c>
      <c r="BR85">
        <f t="shared" si="1"/>
        <v>0</v>
      </c>
      <c r="BS85">
        <f t="shared" si="1"/>
        <v>0</v>
      </c>
      <c r="BT85">
        <f t="shared" si="1"/>
        <v>6</v>
      </c>
      <c r="BU85">
        <f t="shared" si="1"/>
        <v>9</v>
      </c>
      <c r="BV85">
        <f t="shared" si="1"/>
        <v>2</v>
      </c>
      <c r="BW85">
        <f t="shared" si="1"/>
        <v>0</v>
      </c>
    </row>
    <row r="86" spans="1:75" x14ac:dyDescent="0.15">
      <c r="B86" s="52">
        <v>271403</v>
      </c>
      <c r="C86" t="s">
        <v>428</v>
      </c>
      <c r="D86">
        <f>IFERROR(VLOOKUP($B86,$A$8:$BW$70,D$88,FALSE),0)</f>
        <v>5</v>
      </c>
      <c r="E86">
        <f t="shared" ref="E86:BP86" si="2">IFERROR(VLOOKUP($B86,$A$8:$BW$70,E$88,FALSE),0)</f>
        <v>1.149003</v>
      </c>
      <c r="F86">
        <f t="shared" si="2"/>
        <v>13.52858</v>
      </c>
      <c r="G86">
        <f t="shared" si="2"/>
        <v>1</v>
      </c>
      <c r="H86">
        <f t="shared" si="2"/>
        <v>0</v>
      </c>
      <c r="I86">
        <f t="shared" si="2"/>
        <v>0</v>
      </c>
      <c r="J86">
        <f t="shared" si="2"/>
        <v>0</v>
      </c>
      <c r="K86">
        <f t="shared" si="2"/>
        <v>1</v>
      </c>
      <c r="L86">
        <f t="shared" si="2"/>
        <v>1</v>
      </c>
      <c r="M86">
        <f t="shared" si="2"/>
        <v>1</v>
      </c>
      <c r="N86">
        <f t="shared" si="2"/>
        <v>1</v>
      </c>
      <c r="O86">
        <f t="shared" si="2"/>
        <v>0</v>
      </c>
      <c r="P86">
        <f t="shared" si="2"/>
        <v>3</v>
      </c>
      <c r="Q86">
        <f t="shared" si="2"/>
        <v>2</v>
      </c>
      <c r="R86">
        <f t="shared" si="2"/>
        <v>0</v>
      </c>
      <c r="S86">
        <f t="shared" si="2"/>
        <v>0</v>
      </c>
      <c r="T86">
        <f t="shared" si="2"/>
        <v>1</v>
      </c>
      <c r="U86">
        <f t="shared" si="2"/>
        <v>4</v>
      </c>
      <c r="V86">
        <f t="shared" si="2"/>
        <v>1</v>
      </c>
      <c r="W86">
        <f t="shared" si="2"/>
        <v>3</v>
      </c>
      <c r="X86">
        <f t="shared" si="2"/>
        <v>0</v>
      </c>
      <c r="Y86">
        <f t="shared" si="2"/>
        <v>0</v>
      </c>
      <c r="Z86">
        <f t="shared" si="2"/>
        <v>3</v>
      </c>
      <c r="AA86">
        <f t="shared" si="2"/>
        <v>0</v>
      </c>
      <c r="AB86">
        <f t="shared" si="2"/>
        <v>0</v>
      </c>
      <c r="AC86">
        <f t="shared" si="2"/>
        <v>2</v>
      </c>
      <c r="AD86">
        <f t="shared" si="2"/>
        <v>3</v>
      </c>
      <c r="AE86">
        <f t="shared" si="2"/>
        <v>0</v>
      </c>
      <c r="AF86">
        <f t="shared" si="2"/>
        <v>0</v>
      </c>
      <c r="AG86">
        <f t="shared" si="2"/>
        <v>0</v>
      </c>
      <c r="AH86">
        <f t="shared" si="2"/>
        <v>0</v>
      </c>
      <c r="AI86">
        <f t="shared" si="2"/>
        <v>0</v>
      </c>
      <c r="AJ86">
        <f t="shared" si="2"/>
        <v>2</v>
      </c>
      <c r="AK86">
        <f t="shared" si="2"/>
        <v>0</v>
      </c>
      <c r="AL86">
        <f t="shared" si="2"/>
        <v>0</v>
      </c>
      <c r="AM86">
        <f t="shared" si="2"/>
        <v>3</v>
      </c>
      <c r="AN86">
        <f t="shared" si="2"/>
        <v>0</v>
      </c>
      <c r="AO86">
        <f t="shared" si="2"/>
        <v>0</v>
      </c>
      <c r="AP86">
        <f t="shared" si="2"/>
        <v>0</v>
      </c>
      <c r="AQ86">
        <f t="shared" si="2"/>
        <v>0</v>
      </c>
      <c r="AR86">
        <f t="shared" si="2"/>
        <v>1</v>
      </c>
      <c r="AS86">
        <f t="shared" si="2"/>
        <v>1</v>
      </c>
      <c r="AT86">
        <f t="shared" si="2"/>
        <v>0</v>
      </c>
      <c r="AU86">
        <f t="shared" si="2"/>
        <v>1</v>
      </c>
      <c r="AV86">
        <f t="shared" si="2"/>
        <v>0</v>
      </c>
      <c r="AW86">
        <f t="shared" si="2"/>
        <v>0</v>
      </c>
      <c r="AX86">
        <f t="shared" si="2"/>
        <v>0</v>
      </c>
      <c r="AY86">
        <f t="shared" si="2"/>
        <v>0</v>
      </c>
      <c r="AZ86">
        <f t="shared" si="2"/>
        <v>0</v>
      </c>
      <c r="BA86">
        <f t="shared" si="2"/>
        <v>0</v>
      </c>
      <c r="BB86">
        <f t="shared" si="2"/>
        <v>1</v>
      </c>
      <c r="BC86">
        <f t="shared" si="2"/>
        <v>1</v>
      </c>
      <c r="BD86">
        <f t="shared" si="2"/>
        <v>1</v>
      </c>
      <c r="BE86">
        <f t="shared" si="2"/>
        <v>0</v>
      </c>
      <c r="BF86">
        <f t="shared" si="2"/>
        <v>0</v>
      </c>
      <c r="BG86">
        <f t="shared" si="2"/>
        <v>1</v>
      </c>
      <c r="BH86">
        <f t="shared" si="2"/>
        <v>1</v>
      </c>
      <c r="BI86">
        <f t="shared" si="2"/>
        <v>1</v>
      </c>
      <c r="BJ86">
        <f t="shared" si="2"/>
        <v>1</v>
      </c>
      <c r="BK86">
        <f t="shared" si="2"/>
        <v>0</v>
      </c>
      <c r="BL86">
        <f t="shared" si="2"/>
        <v>3</v>
      </c>
      <c r="BM86">
        <f t="shared" si="2"/>
        <v>3</v>
      </c>
      <c r="BN86">
        <f t="shared" si="2"/>
        <v>0</v>
      </c>
      <c r="BO86">
        <f t="shared" si="2"/>
        <v>0</v>
      </c>
      <c r="BP86">
        <f t="shared" si="2"/>
        <v>0</v>
      </c>
      <c r="BQ86">
        <f t="shared" ref="BQ86:BW86" si="3">IFERROR(VLOOKUP($B86,$A$8:$BW$70,BQ$88,FALSE),0)</f>
        <v>0</v>
      </c>
      <c r="BR86">
        <f t="shared" si="3"/>
        <v>1</v>
      </c>
      <c r="BS86">
        <f t="shared" si="3"/>
        <v>0</v>
      </c>
      <c r="BT86">
        <f t="shared" si="3"/>
        <v>1</v>
      </c>
      <c r="BU86">
        <f t="shared" si="3"/>
        <v>3</v>
      </c>
      <c r="BV86">
        <f t="shared" si="3"/>
        <v>1</v>
      </c>
      <c r="BW86">
        <f t="shared" si="3"/>
        <v>0</v>
      </c>
    </row>
    <row r="87" spans="1:75" x14ac:dyDescent="0.15">
      <c r="C87" t="s">
        <v>429</v>
      </c>
      <c r="D87">
        <f>SUM(D8:D83)</f>
        <v>56</v>
      </c>
      <c r="G87">
        <f t="shared" ref="G87:BR87" si="4">SUM(G8:G83)</f>
        <v>2</v>
      </c>
      <c r="H87">
        <f t="shared" si="4"/>
        <v>14</v>
      </c>
      <c r="I87">
        <f t="shared" si="4"/>
        <v>4</v>
      </c>
      <c r="J87">
        <f t="shared" si="4"/>
        <v>9</v>
      </c>
      <c r="K87">
        <f t="shared" si="4"/>
        <v>9</v>
      </c>
      <c r="L87">
        <f t="shared" si="4"/>
        <v>7</v>
      </c>
      <c r="M87">
        <f t="shared" si="4"/>
        <v>9</v>
      </c>
      <c r="N87">
        <f t="shared" si="4"/>
        <v>2</v>
      </c>
      <c r="O87">
        <f t="shared" si="4"/>
        <v>0</v>
      </c>
      <c r="P87">
        <f t="shared" si="4"/>
        <v>38</v>
      </c>
      <c r="Q87">
        <f t="shared" si="4"/>
        <v>18</v>
      </c>
      <c r="R87">
        <f t="shared" si="4"/>
        <v>0</v>
      </c>
      <c r="S87">
        <f t="shared" si="4"/>
        <v>1</v>
      </c>
      <c r="T87">
        <f t="shared" si="4"/>
        <v>3</v>
      </c>
      <c r="U87">
        <f t="shared" si="4"/>
        <v>18</v>
      </c>
      <c r="V87">
        <f t="shared" si="4"/>
        <v>2</v>
      </c>
      <c r="W87">
        <f t="shared" si="4"/>
        <v>16</v>
      </c>
      <c r="X87">
        <f t="shared" si="4"/>
        <v>3</v>
      </c>
      <c r="Y87">
        <f t="shared" si="4"/>
        <v>0</v>
      </c>
      <c r="Z87">
        <f t="shared" si="4"/>
        <v>9</v>
      </c>
      <c r="AA87">
        <f t="shared" si="4"/>
        <v>4</v>
      </c>
      <c r="AB87">
        <f t="shared" si="4"/>
        <v>0</v>
      </c>
      <c r="AC87">
        <f t="shared" si="4"/>
        <v>10</v>
      </c>
      <c r="AD87">
        <f t="shared" si="4"/>
        <v>11</v>
      </c>
      <c r="AE87">
        <f t="shared" si="4"/>
        <v>0</v>
      </c>
      <c r="AF87">
        <f t="shared" si="4"/>
        <v>1</v>
      </c>
      <c r="AG87">
        <f t="shared" si="4"/>
        <v>0</v>
      </c>
      <c r="AH87">
        <f t="shared" si="4"/>
        <v>0</v>
      </c>
      <c r="AI87">
        <f t="shared" si="4"/>
        <v>0</v>
      </c>
      <c r="AJ87">
        <f t="shared" si="4"/>
        <v>9</v>
      </c>
      <c r="AK87">
        <f t="shared" si="4"/>
        <v>0</v>
      </c>
      <c r="AL87">
        <f t="shared" si="4"/>
        <v>0</v>
      </c>
      <c r="AM87">
        <f t="shared" si="4"/>
        <v>12</v>
      </c>
      <c r="AN87">
        <f t="shared" si="4"/>
        <v>0</v>
      </c>
      <c r="AO87">
        <f t="shared" si="4"/>
        <v>1</v>
      </c>
      <c r="AP87">
        <f t="shared" si="4"/>
        <v>0</v>
      </c>
      <c r="AQ87">
        <f t="shared" si="4"/>
        <v>6</v>
      </c>
      <c r="AR87">
        <f t="shared" si="4"/>
        <v>6</v>
      </c>
      <c r="AS87">
        <f t="shared" si="4"/>
        <v>4</v>
      </c>
      <c r="AT87">
        <f t="shared" si="4"/>
        <v>1</v>
      </c>
      <c r="AU87">
        <f t="shared" si="4"/>
        <v>2</v>
      </c>
      <c r="AV87">
        <f t="shared" si="4"/>
        <v>4</v>
      </c>
      <c r="AW87">
        <f t="shared" si="4"/>
        <v>7</v>
      </c>
      <c r="AX87">
        <f t="shared" si="4"/>
        <v>1</v>
      </c>
      <c r="AY87">
        <f t="shared" si="4"/>
        <v>2</v>
      </c>
      <c r="AZ87">
        <f t="shared" si="4"/>
        <v>4</v>
      </c>
      <c r="BA87">
        <f t="shared" si="4"/>
        <v>1</v>
      </c>
      <c r="BB87">
        <f t="shared" si="4"/>
        <v>9</v>
      </c>
      <c r="BC87">
        <f t="shared" si="4"/>
        <v>9</v>
      </c>
      <c r="BD87">
        <f t="shared" si="4"/>
        <v>8</v>
      </c>
      <c r="BE87">
        <f t="shared" si="4"/>
        <v>7</v>
      </c>
      <c r="BF87">
        <f t="shared" si="4"/>
        <v>9</v>
      </c>
      <c r="BG87">
        <f t="shared" si="4"/>
        <v>13</v>
      </c>
      <c r="BH87">
        <f t="shared" si="4"/>
        <v>9</v>
      </c>
      <c r="BI87">
        <f t="shared" si="4"/>
        <v>3</v>
      </c>
      <c r="BJ87">
        <f t="shared" si="4"/>
        <v>7</v>
      </c>
      <c r="BK87">
        <f t="shared" si="4"/>
        <v>0</v>
      </c>
      <c r="BL87">
        <f t="shared" si="4"/>
        <v>6</v>
      </c>
      <c r="BM87">
        <f t="shared" si="4"/>
        <v>17</v>
      </c>
      <c r="BN87">
        <f t="shared" si="4"/>
        <v>3</v>
      </c>
      <c r="BO87">
        <f t="shared" si="4"/>
        <v>3</v>
      </c>
      <c r="BP87">
        <f t="shared" si="4"/>
        <v>3</v>
      </c>
      <c r="BQ87">
        <f t="shared" si="4"/>
        <v>0</v>
      </c>
      <c r="BR87">
        <f t="shared" si="4"/>
        <v>1</v>
      </c>
      <c r="BS87">
        <f t="shared" ref="BS87:BW87" si="5">SUM(BS8:BS83)</f>
        <v>0</v>
      </c>
      <c r="BT87">
        <f t="shared" si="5"/>
        <v>7</v>
      </c>
      <c r="BU87">
        <f t="shared" si="5"/>
        <v>12</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34</v>
      </c>
      <c r="E90">
        <v>0.74270959999999997</v>
      </c>
      <c r="F90">
        <v>8.7448069999999998</v>
      </c>
      <c r="G90">
        <v>1</v>
      </c>
      <c r="H90">
        <v>8</v>
      </c>
      <c r="I90">
        <v>2</v>
      </c>
      <c r="J90">
        <v>6</v>
      </c>
      <c r="K90">
        <v>6</v>
      </c>
      <c r="L90">
        <v>4</v>
      </c>
      <c r="M90">
        <v>6</v>
      </c>
      <c r="N90">
        <v>1</v>
      </c>
      <c r="O90">
        <v>0</v>
      </c>
      <c r="P90">
        <v>23</v>
      </c>
      <c r="Q90">
        <v>11</v>
      </c>
      <c r="R90">
        <v>0</v>
      </c>
      <c r="S90">
        <v>1</v>
      </c>
      <c r="T90">
        <v>5</v>
      </c>
      <c r="U90">
        <v>28</v>
      </c>
      <c r="V90">
        <v>2</v>
      </c>
      <c r="W90">
        <v>26</v>
      </c>
      <c r="X90">
        <v>6</v>
      </c>
      <c r="Y90">
        <v>1</v>
      </c>
      <c r="Z90">
        <v>15</v>
      </c>
      <c r="AA90">
        <v>4</v>
      </c>
      <c r="AB90">
        <v>0</v>
      </c>
      <c r="AC90">
        <v>18</v>
      </c>
      <c r="AD90">
        <v>11</v>
      </c>
      <c r="AE90">
        <v>1</v>
      </c>
      <c r="AF90">
        <v>1</v>
      </c>
      <c r="AG90">
        <v>0</v>
      </c>
      <c r="AH90">
        <v>3</v>
      </c>
      <c r="AI90">
        <v>0</v>
      </c>
      <c r="AJ90">
        <v>15</v>
      </c>
      <c r="AK90">
        <v>2</v>
      </c>
      <c r="AL90">
        <v>1</v>
      </c>
      <c r="AM90">
        <v>12</v>
      </c>
      <c r="AN90">
        <v>2</v>
      </c>
      <c r="AO90">
        <v>2</v>
      </c>
      <c r="AP90">
        <v>0</v>
      </c>
      <c r="AQ90">
        <v>4</v>
      </c>
      <c r="AR90">
        <v>3</v>
      </c>
      <c r="AS90">
        <v>2</v>
      </c>
      <c r="AT90">
        <v>1</v>
      </c>
      <c r="AU90">
        <v>1</v>
      </c>
      <c r="AV90">
        <v>2</v>
      </c>
      <c r="AW90">
        <v>4</v>
      </c>
      <c r="AX90">
        <v>1</v>
      </c>
      <c r="AY90">
        <v>1</v>
      </c>
      <c r="AZ90">
        <v>3</v>
      </c>
      <c r="BA90">
        <v>1</v>
      </c>
      <c r="BB90">
        <v>5</v>
      </c>
      <c r="BC90">
        <v>6</v>
      </c>
      <c r="BD90">
        <v>5</v>
      </c>
      <c r="BE90">
        <v>5</v>
      </c>
      <c r="BF90">
        <v>5</v>
      </c>
      <c r="BG90">
        <v>8</v>
      </c>
      <c r="BH90">
        <v>5</v>
      </c>
      <c r="BI90">
        <v>2</v>
      </c>
      <c r="BJ90">
        <v>4</v>
      </c>
      <c r="BK90">
        <v>0</v>
      </c>
      <c r="BL90">
        <v>8</v>
      </c>
      <c r="BM90">
        <v>30</v>
      </c>
      <c r="BN90">
        <v>4</v>
      </c>
      <c r="BO90">
        <v>3</v>
      </c>
      <c r="BP90">
        <v>5</v>
      </c>
      <c r="BQ90">
        <v>0</v>
      </c>
      <c r="BR90">
        <v>1</v>
      </c>
      <c r="BS90">
        <v>0</v>
      </c>
      <c r="BT90">
        <v>13</v>
      </c>
      <c r="BU90">
        <v>18</v>
      </c>
      <c r="BV90">
        <v>3</v>
      </c>
    </row>
    <row r="91" spans="1:75" x14ac:dyDescent="0.15">
      <c r="B91" t="s">
        <v>504</v>
      </c>
    </row>
    <row r="92" spans="1:75" x14ac:dyDescent="0.15">
      <c r="D92">
        <f>D87-D85-D86</f>
        <v>34</v>
      </c>
    </row>
    <row r="100" spans="1:6" s="147" customFormat="1" x14ac:dyDescent="0.15"/>
    <row r="101" spans="1:6" x14ac:dyDescent="0.15">
      <c r="A101" s="52">
        <v>271004</v>
      </c>
      <c r="B101" s="52" t="s">
        <v>172</v>
      </c>
      <c r="C101" s="52" t="s">
        <v>494</v>
      </c>
      <c r="D101" s="52">
        <v>8</v>
      </c>
      <c r="E101" s="52">
        <v>0.5759531</v>
      </c>
      <c r="F101" s="52">
        <v>6.7813829999999999</v>
      </c>
    </row>
    <row r="102" spans="1:6" x14ac:dyDescent="0.15">
      <c r="A102" s="52">
        <v>271098</v>
      </c>
      <c r="B102" s="52" t="s">
        <v>494</v>
      </c>
      <c r="C102" s="52" t="s">
        <v>391</v>
      </c>
      <c r="D102" s="52">
        <v>1</v>
      </c>
      <c r="E102" s="52">
        <v>2.4568819999999998</v>
      </c>
      <c r="F102" s="52">
        <v>28.927800000000001</v>
      </c>
    </row>
    <row r="103" spans="1:6" x14ac:dyDescent="0.15">
      <c r="A103" s="52">
        <v>271161</v>
      </c>
      <c r="B103" s="52" t="s">
        <v>494</v>
      </c>
      <c r="C103" s="52" t="s">
        <v>178</v>
      </c>
      <c r="D103" s="52">
        <v>1</v>
      </c>
      <c r="E103" s="52">
        <v>1.5209820000000001</v>
      </c>
      <c r="F103" s="52">
        <v>17.908329999999999</v>
      </c>
    </row>
    <row r="104" spans="1:6" x14ac:dyDescent="0.15">
      <c r="A104" s="52">
        <v>271187</v>
      </c>
      <c r="B104" s="52" t="s">
        <v>494</v>
      </c>
      <c r="C104" s="52" t="s">
        <v>180</v>
      </c>
      <c r="D104" s="52">
        <v>1</v>
      </c>
      <c r="E104" s="52">
        <v>1.13371</v>
      </c>
      <c r="F104" s="52">
        <v>13.348520000000001</v>
      </c>
    </row>
    <row r="105" spans="1:6" x14ac:dyDescent="0.15">
      <c r="A105" s="52">
        <v>271225</v>
      </c>
      <c r="B105" s="52" t="s">
        <v>494</v>
      </c>
      <c r="C105" s="52" t="s">
        <v>182</v>
      </c>
      <c r="D105" s="52">
        <v>1</v>
      </c>
      <c r="E105" s="52">
        <v>2.2164600000000001</v>
      </c>
      <c r="F105" s="52">
        <v>26.097020000000001</v>
      </c>
    </row>
    <row r="106" spans="1:6" x14ac:dyDescent="0.15">
      <c r="A106" s="52">
        <v>271233</v>
      </c>
      <c r="B106" s="52" t="s">
        <v>494</v>
      </c>
      <c r="C106" s="52" t="s">
        <v>183</v>
      </c>
      <c r="D106" s="52">
        <v>1</v>
      </c>
      <c r="E106" s="52">
        <v>1.1265700000000001</v>
      </c>
      <c r="F106" s="52">
        <v>13.26445</v>
      </c>
    </row>
    <row r="107" spans="1:6" x14ac:dyDescent="0.15">
      <c r="A107" s="52">
        <v>271250</v>
      </c>
      <c r="B107" s="52" t="s">
        <v>494</v>
      </c>
      <c r="C107" s="52" t="s">
        <v>184</v>
      </c>
      <c r="D107" s="52">
        <v>2</v>
      </c>
      <c r="E107" s="52">
        <v>3.1508970000000001</v>
      </c>
      <c r="F107" s="52">
        <v>37.099269999999997</v>
      </c>
    </row>
    <row r="108" spans="1:6" x14ac:dyDescent="0.15">
      <c r="A108" s="52">
        <v>271284</v>
      </c>
      <c r="B108" s="52" t="s">
        <v>494</v>
      </c>
      <c r="C108" s="52" t="s">
        <v>187</v>
      </c>
      <c r="D108" s="52">
        <v>1</v>
      </c>
      <c r="E108" s="52">
        <v>1.9062140000000001</v>
      </c>
      <c r="F108" s="52">
        <v>22.444140000000001</v>
      </c>
    </row>
    <row r="109" spans="1:6" x14ac:dyDescent="0.15">
      <c r="A109" s="52">
        <v>272035</v>
      </c>
      <c r="B109" s="52" t="s">
        <v>194</v>
      </c>
      <c r="C109" s="52" t="s">
        <v>494</v>
      </c>
      <c r="D109" s="52">
        <v>4</v>
      </c>
      <c r="E109" s="52">
        <v>1.881813</v>
      </c>
      <c r="F109" s="52">
        <v>22.156829999999999</v>
      </c>
    </row>
    <row r="110" spans="1:6" x14ac:dyDescent="0.15">
      <c r="A110" s="52">
        <v>272043</v>
      </c>
      <c r="B110" s="52" t="s">
        <v>195</v>
      </c>
      <c r="C110" s="52" t="s">
        <v>494</v>
      </c>
      <c r="D110" s="52">
        <v>1</v>
      </c>
      <c r="E110" s="52">
        <v>1.860673</v>
      </c>
      <c r="F110" s="52">
        <v>21.907920000000001</v>
      </c>
    </row>
    <row r="111" spans="1:6" x14ac:dyDescent="0.15">
      <c r="A111" s="52">
        <v>272078</v>
      </c>
      <c r="B111" s="52" t="s">
        <v>197</v>
      </c>
      <c r="C111" s="52" t="s">
        <v>494</v>
      </c>
      <c r="D111" s="52">
        <v>2</v>
      </c>
      <c r="E111" s="52">
        <v>1.085075</v>
      </c>
      <c r="F111" s="52">
        <v>12.77589</v>
      </c>
    </row>
    <row r="112" spans="1:6" x14ac:dyDescent="0.15">
      <c r="A112" s="52">
        <v>272108</v>
      </c>
      <c r="B112" s="52" t="s">
        <v>200</v>
      </c>
      <c r="C112" s="52" t="s">
        <v>494</v>
      </c>
      <c r="D112" s="52">
        <v>1</v>
      </c>
      <c r="E112" s="52">
        <v>0.47694219999999998</v>
      </c>
      <c r="F112" s="52">
        <v>5.6156100000000002</v>
      </c>
    </row>
    <row r="113" spans="1:6" x14ac:dyDescent="0.15">
      <c r="A113" s="52">
        <v>272183</v>
      </c>
      <c r="B113" s="52" t="s">
        <v>207</v>
      </c>
      <c r="C113" s="52" t="s">
        <v>494</v>
      </c>
      <c r="D113" s="52">
        <v>1</v>
      </c>
      <c r="E113" s="52">
        <v>1.6103320000000001</v>
      </c>
      <c r="F113" s="52">
        <v>18.960360000000001</v>
      </c>
    </row>
    <row r="114" spans="1:6" x14ac:dyDescent="0.15">
      <c r="A114" s="52">
        <v>272205</v>
      </c>
      <c r="B114" s="52" t="s">
        <v>208</v>
      </c>
      <c r="C114" s="52" t="s">
        <v>494</v>
      </c>
      <c r="D114" s="52">
        <v>2</v>
      </c>
      <c r="E114" s="52">
        <v>2.7777780000000001</v>
      </c>
      <c r="F114" s="52">
        <v>32.706090000000003</v>
      </c>
    </row>
    <row r="115" spans="1:6" x14ac:dyDescent="0.15">
      <c r="A115" s="52">
        <v>272213</v>
      </c>
      <c r="B115" s="52" t="s">
        <v>301</v>
      </c>
      <c r="C115" s="52" t="s">
        <v>494</v>
      </c>
      <c r="D115" s="52">
        <v>1</v>
      </c>
      <c r="E115" s="52">
        <v>2.747026</v>
      </c>
      <c r="F115" s="52">
        <v>32.34402</v>
      </c>
    </row>
    <row r="116" spans="1:6" x14ac:dyDescent="0.15">
      <c r="A116" s="52">
        <v>272272</v>
      </c>
      <c r="B116" s="52" t="s">
        <v>213</v>
      </c>
      <c r="C116" s="52" t="s">
        <v>494</v>
      </c>
      <c r="D116" s="52">
        <v>1</v>
      </c>
      <c r="E116" s="52">
        <v>0.3964085</v>
      </c>
      <c r="F116" s="52">
        <v>4.6673910000000003</v>
      </c>
    </row>
    <row r="117" spans="1:6" x14ac:dyDescent="0.15">
      <c r="A117" s="52">
        <v>272329</v>
      </c>
      <c r="B117" s="52" t="s">
        <v>218</v>
      </c>
      <c r="C117" s="52" t="s">
        <v>494</v>
      </c>
      <c r="D117" s="52">
        <v>1</v>
      </c>
      <c r="E117" s="52">
        <v>3.4668049999999999</v>
      </c>
      <c r="F117" s="52">
        <v>40.818840000000002</v>
      </c>
    </row>
    <row r="118" spans="1:6" x14ac:dyDescent="0.15">
      <c r="A118" s="52"/>
      <c r="B118" s="52"/>
      <c r="C118" s="52"/>
      <c r="D118" s="52"/>
      <c r="E118" s="52"/>
      <c r="F118" s="52"/>
    </row>
    <row r="119" spans="1:6" x14ac:dyDescent="0.15">
      <c r="A119" s="52"/>
      <c r="B119" s="52"/>
      <c r="C119" s="52"/>
      <c r="D119" s="52"/>
      <c r="E119" s="52"/>
      <c r="F119" s="52"/>
    </row>
    <row r="120" spans="1:6" x14ac:dyDescent="0.15">
      <c r="A120" s="52"/>
      <c r="B120" s="52"/>
      <c r="C120" s="52"/>
      <c r="D120" s="52"/>
      <c r="E120" s="52"/>
      <c r="F120" s="52"/>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8</v>
      </c>
      <c r="E178">
        <v>0.5759531</v>
      </c>
      <c r="F178">
        <v>6.7813829999999999</v>
      </c>
    </row>
    <row r="179" spans="1:6" x14ac:dyDescent="0.15">
      <c r="B179">
        <v>271403</v>
      </c>
      <c r="C179" t="s">
        <v>271</v>
      </c>
      <c r="D179">
        <v>0</v>
      </c>
      <c r="E179">
        <v>0</v>
      </c>
      <c r="F179">
        <v>0</v>
      </c>
    </row>
    <row r="180" spans="1:6" x14ac:dyDescent="0.15">
      <c r="B180" s="52"/>
      <c r="C180" t="s">
        <v>429</v>
      </c>
      <c r="D180">
        <v>30</v>
      </c>
    </row>
    <row r="181" spans="1:6" x14ac:dyDescent="0.15">
      <c r="A181">
        <v>1</v>
      </c>
      <c r="B181" s="52">
        <v>2</v>
      </c>
      <c r="C181">
        <v>3</v>
      </c>
      <c r="D181">
        <v>4</v>
      </c>
      <c r="E181">
        <v>5</v>
      </c>
      <c r="F181">
        <v>6</v>
      </c>
    </row>
    <row r="183" spans="1:6" x14ac:dyDescent="0.15">
      <c r="A183">
        <v>270000</v>
      </c>
      <c r="B183" t="s">
        <v>333</v>
      </c>
      <c r="C183" t="s">
        <v>440</v>
      </c>
      <c r="D183">
        <v>22</v>
      </c>
      <c r="E183">
        <v>0.48</v>
      </c>
      <c r="F183">
        <v>5.66</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29</v>
      </c>
      <c r="E8" s="52">
        <v>1.068343</v>
      </c>
      <c r="F8" s="52">
        <v>12.99817</v>
      </c>
      <c r="G8" s="52">
        <v>0</v>
      </c>
      <c r="H8" s="52">
        <v>2</v>
      </c>
      <c r="I8" s="52">
        <v>4</v>
      </c>
      <c r="J8" s="52">
        <v>8</v>
      </c>
      <c r="K8" s="52">
        <v>2</v>
      </c>
      <c r="L8" s="52">
        <v>7</v>
      </c>
      <c r="M8" s="52">
        <v>3</v>
      </c>
      <c r="N8" s="52">
        <v>3</v>
      </c>
      <c r="O8" s="52">
        <v>0</v>
      </c>
      <c r="P8" s="52">
        <v>15</v>
      </c>
      <c r="Q8" s="52">
        <v>14</v>
      </c>
      <c r="R8" s="52">
        <v>0</v>
      </c>
      <c r="S8" s="52">
        <v>3</v>
      </c>
      <c r="T8" s="52">
        <v>9</v>
      </c>
      <c r="U8" s="52">
        <v>17</v>
      </c>
      <c r="V8" s="52">
        <v>0</v>
      </c>
      <c r="W8" s="52">
        <v>17</v>
      </c>
      <c r="X8" s="52">
        <v>2</v>
      </c>
      <c r="Y8" s="52">
        <v>2</v>
      </c>
      <c r="Z8" s="52">
        <v>12</v>
      </c>
      <c r="AA8" s="52">
        <v>1</v>
      </c>
      <c r="AB8" s="52">
        <v>0</v>
      </c>
      <c r="AC8" s="52">
        <v>13</v>
      </c>
      <c r="AD8" s="52">
        <v>10</v>
      </c>
      <c r="AE8" s="52">
        <v>1</v>
      </c>
      <c r="AF8" s="52">
        <v>1</v>
      </c>
      <c r="AG8" s="52">
        <v>0</v>
      </c>
      <c r="AH8" s="52">
        <v>4</v>
      </c>
      <c r="AI8" s="52">
        <v>0</v>
      </c>
      <c r="AJ8" s="52">
        <v>13</v>
      </c>
      <c r="AK8" s="52">
        <v>0</v>
      </c>
      <c r="AL8" s="52">
        <v>1</v>
      </c>
      <c r="AM8" s="52">
        <v>11</v>
      </c>
      <c r="AN8" s="52">
        <v>1</v>
      </c>
      <c r="AO8" s="52">
        <v>3</v>
      </c>
      <c r="AP8" s="52">
        <v>0</v>
      </c>
      <c r="AQ8" s="52">
        <v>2</v>
      </c>
      <c r="AR8" s="52">
        <v>2</v>
      </c>
      <c r="AS8" s="52">
        <v>4</v>
      </c>
      <c r="AT8" s="52">
        <v>2</v>
      </c>
      <c r="AU8" s="52">
        <v>1</v>
      </c>
      <c r="AV8" s="52">
        <v>4</v>
      </c>
      <c r="AW8" s="52">
        <v>1</v>
      </c>
      <c r="AX8" s="52">
        <v>3</v>
      </c>
      <c r="AY8" s="52">
        <v>1</v>
      </c>
      <c r="AZ8" s="52">
        <v>1</v>
      </c>
      <c r="BA8" s="52">
        <v>1</v>
      </c>
      <c r="BB8" s="52">
        <v>0</v>
      </c>
      <c r="BC8" s="52">
        <v>7</v>
      </c>
      <c r="BD8" s="52">
        <v>1</v>
      </c>
      <c r="BE8" s="52">
        <v>7</v>
      </c>
      <c r="BF8" s="52">
        <v>2</v>
      </c>
      <c r="BG8" s="52">
        <v>3</v>
      </c>
      <c r="BH8" s="52">
        <v>7</v>
      </c>
      <c r="BI8" s="52">
        <v>2</v>
      </c>
      <c r="BJ8" s="52">
        <v>6</v>
      </c>
      <c r="BK8" s="52">
        <v>1</v>
      </c>
      <c r="BL8" s="52">
        <v>3</v>
      </c>
      <c r="BM8" s="52">
        <v>22</v>
      </c>
      <c r="BN8" s="52">
        <v>12</v>
      </c>
      <c r="BO8" s="52">
        <v>6</v>
      </c>
      <c r="BP8" s="52">
        <v>2</v>
      </c>
      <c r="BQ8" s="52">
        <v>0</v>
      </c>
      <c r="BR8" s="52">
        <v>1</v>
      </c>
      <c r="BS8" s="52">
        <v>0</v>
      </c>
      <c r="BT8" s="52">
        <v>3</v>
      </c>
      <c r="BU8" s="52">
        <v>24</v>
      </c>
      <c r="BV8" s="52">
        <v>2</v>
      </c>
    </row>
    <row r="9" spans="1:74" s="52" customFormat="1" x14ac:dyDescent="0.15">
      <c r="A9" s="52">
        <v>271021</v>
      </c>
      <c r="B9" s="52" t="s">
        <v>494</v>
      </c>
      <c r="C9" s="52" t="s">
        <v>389</v>
      </c>
      <c r="D9" s="52">
        <v>2</v>
      </c>
      <c r="E9" s="52">
        <v>1.9074139999999999</v>
      </c>
      <c r="F9" s="52">
        <v>23.206869999999999</v>
      </c>
      <c r="G9" s="52">
        <v>0</v>
      </c>
      <c r="H9" s="52">
        <v>1</v>
      </c>
      <c r="I9" s="52">
        <v>0</v>
      </c>
      <c r="J9" s="52">
        <v>0</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0</v>
      </c>
      <c r="AX9" s="52">
        <v>0</v>
      </c>
      <c r="AY9" s="52">
        <v>0</v>
      </c>
      <c r="AZ9" s="52">
        <v>0</v>
      </c>
      <c r="BA9" s="52">
        <v>0</v>
      </c>
      <c r="BB9" s="52">
        <v>0</v>
      </c>
      <c r="BC9" s="52">
        <v>1</v>
      </c>
      <c r="BD9" s="52">
        <v>0</v>
      </c>
      <c r="BE9" s="52">
        <v>1</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3</v>
      </c>
      <c r="E10" s="52">
        <v>3.0282840000000002</v>
      </c>
      <c r="F10" s="52">
        <v>36.844119999999997</v>
      </c>
      <c r="G10" s="52">
        <v>0</v>
      </c>
      <c r="H10" s="52">
        <v>0</v>
      </c>
      <c r="I10" s="52">
        <v>0</v>
      </c>
      <c r="J10" s="52">
        <v>1</v>
      </c>
      <c r="K10" s="52">
        <v>1</v>
      </c>
      <c r="L10" s="52">
        <v>0</v>
      </c>
      <c r="M10" s="52">
        <v>1</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2</v>
      </c>
      <c r="BD10" s="52">
        <v>0</v>
      </c>
      <c r="BE10" s="52">
        <v>1</v>
      </c>
      <c r="BF10" s="52">
        <v>0</v>
      </c>
      <c r="BG10" s="52">
        <v>1</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2.459994</v>
      </c>
      <c r="F11" s="52">
        <v>29.929929999999999</v>
      </c>
      <c r="G11" s="52">
        <v>0</v>
      </c>
      <c r="H11" s="52">
        <v>0</v>
      </c>
      <c r="I11" s="52">
        <v>0</v>
      </c>
      <c r="J11" s="52">
        <v>1</v>
      </c>
      <c r="K11" s="52">
        <v>0</v>
      </c>
      <c r="L11" s="52">
        <v>0</v>
      </c>
      <c r="M11" s="52">
        <v>0</v>
      </c>
      <c r="N11" s="52">
        <v>1</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1</v>
      </c>
      <c r="BD11" s="52">
        <v>0</v>
      </c>
      <c r="BE11" s="52">
        <v>1</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1.5222789999999999</v>
      </c>
      <c r="F12" s="52">
        <v>18.521059999999999</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1.025536</v>
      </c>
      <c r="F13" s="52">
        <v>12.477349999999999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0.58271320000000004</v>
      </c>
      <c r="F14" s="52">
        <v>7.0896780000000001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1</v>
      </c>
      <c r="E15" s="52">
        <v>1.19861</v>
      </c>
      <c r="F15" s="52">
        <v>14.583080000000001</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3</v>
      </c>
      <c r="E16" s="52">
        <v>2.354511</v>
      </c>
      <c r="F16" s="52">
        <v>28.646550000000001</v>
      </c>
      <c r="G16" s="52">
        <v>0</v>
      </c>
      <c r="H16" s="52">
        <v>0</v>
      </c>
      <c r="I16" s="52">
        <v>1</v>
      </c>
      <c r="J16" s="52">
        <v>0</v>
      </c>
      <c r="K16" s="52">
        <v>0</v>
      </c>
      <c r="L16" s="52">
        <v>2</v>
      </c>
      <c r="M16" s="52">
        <v>0</v>
      </c>
      <c r="N16" s="52">
        <v>0</v>
      </c>
      <c r="O16" s="52">
        <v>0</v>
      </c>
      <c r="P16" s="52">
        <v>0</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1</v>
      </c>
      <c r="AW16" s="52">
        <v>0</v>
      </c>
      <c r="AX16" s="52">
        <v>0</v>
      </c>
      <c r="AY16" s="52">
        <v>0</v>
      </c>
      <c r="AZ16" s="52">
        <v>0</v>
      </c>
      <c r="BA16" s="52">
        <v>0</v>
      </c>
      <c r="BB16" s="52">
        <v>0</v>
      </c>
      <c r="BC16" s="52">
        <v>1</v>
      </c>
      <c r="BD16" s="52">
        <v>0</v>
      </c>
      <c r="BE16" s="52">
        <v>1</v>
      </c>
      <c r="BF16" s="52">
        <v>0</v>
      </c>
      <c r="BG16" s="52">
        <v>0</v>
      </c>
      <c r="BH16" s="52">
        <v>0</v>
      </c>
      <c r="BI16" s="52">
        <v>0</v>
      </c>
      <c r="BJ16" s="52">
        <v>1</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1.1046670000000001</v>
      </c>
      <c r="F17" s="52">
        <v>13.44012</v>
      </c>
      <c r="G17" s="52">
        <v>0</v>
      </c>
      <c r="H17" s="52">
        <v>0</v>
      </c>
      <c r="I17" s="52">
        <v>0</v>
      </c>
      <c r="J17" s="52">
        <v>0</v>
      </c>
      <c r="K17" s="52">
        <v>0</v>
      </c>
      <c r="L17" s="52">
        <v>0</v>
      </c>
      <c r="M17" s="52">
        <v>0</v>
      </c>
      <c r="N17" s="52">
        <v>1</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2</v>
      </c>
      <c r="E18" s="52">
        <v>1.1765669999999999</v>
      </c>
      <c r="F18" s="52">
        <v>14.3149</v>
      </c>
      <c r="G18" s="52">
        <v>0</v>
      </c>
      <c r="H18" s="52">
        <v>0</v>
      </c>
      <c r="I18" s="52">
        <v>0</v>
      </c>
      <c r="J18" s="52">
        <v>1</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2</v>
      </c>
      <c r="AW18" s="52">
        <v>0</v>
      </c>
      <c r="AX18" s="52">
        <v>0</v>
      </c>
      <c r="AY18" s="52">
        <v>0</v>
      </c>
      <c r="AZ18" s="52">
        <v>0</v>
      </c>
      <c r="BA18" s="52">
        <v>0</v>
      </c>
      <c r="BB18" s="52">
        <v>0</v>
      </c>
      <c r="BC18" s="52">
        <v>0</v>
      </c>
      <c r="BD18" s="52">
        <v>0</v>
      </c>
      <c r="BE18" s="52">
        <v>0</v>
      </c>
      <c r="BF18" s="52">
        <v>1</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494</v>
      </c>
      <c r="C19" s="52" t="s">
        <v>380</v>
      </c>
      <c r="D19" s="52">
        <v>1</v>
      </c>
      <c r="E19" s="52">
        <v>0.91281690000000004</v>
      </c>
      <c r="F19" s="52">
        <v>11.10594</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494</v>
      </c>
      <c r="C20" s="52" t="s">
        <v>181</v>
      </c>
      <c r="D20" s="52">
        <v>2</v>
      </c>
      <c r="E20" s="52">
        <v>1.3055600000000001</v>
      </c>
      <c r="F20" s="52">
        <v>15.884309999999999</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1</v>
      </c>
      <c r="BD20" s="52">
        <v>0</v>
      </c>
      <c r="BE20" s="52">
        <v>0</v>
      </c>
      <c r="BF20" s="52">
        <v>0</v>
      </c>
      <c r="BG20" s="52">
        <v>1</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494</v>
      </c>
      <c r="C21" s="52" t="s">
        <v>390</v>
      </c>
      <c r="D21" s="52">
        <v>1</v>
      </c>
      <c r="E21" s="52">
        <v>0.76657129999999996</v>
      </c>
      <c r="F21" s="52">
        <v>9.3266179999999999</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1</v>
      </c>
      <c r="E22" s="52">
        <v>0.93518250000000003</v>
      </c>
      <c r="F22" s="52">
        <v>11.37805</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2</v>
      </c>
      <c r="E23" s="52">
        <v>1.1258349999999999</v>
      </c>
      <c r="F23" s="52">
        <v>13.697649999999999</v>
      </c>
      <c r="G23" s="52">
        <v>0</v>
      </c>
      <c r="H23" s="52">
        <v>0</v>
      </c>
      <c r="I23" s="52">
        <v>1</v>
      </c>
      <c r="J23" s="52">
        <v>1</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1</v>
      </c>
      <c r="BD23" s="52">
        <v>0</v>
      </c>
      <c r="BE23" s="52">
        <v>0</v>
      </c>
      <c r="BF23" s="52">
        <v>0</v>
      </c>
      <c r="BG23" s="52">
        <v>0</v>
      </c>
      <c r="BH23" s="52">
        <v>2</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0.81815649999999995</v>
      </c>
      <c r="F24" s="52">
        <v>9.9542380000000001</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2</v>
      </c>
      <c r="E25" s="52">
        <v>1.015919</v>
      </c>
      <c r="F25" s="52">
        <v>12.36035</v>
      </c>
      <c r="G25" s="52">
        <v>0</v>
      </c>
      <c r="H25" s="52">
        <v>0</v>
      </c>
      <c r="I25" s="52">
        <v>1</v>
      </c>
      <c r="J25" s="52">
        <v>0</v>
      </c>
      <c r="K25" s="52">
        <v>0</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1</v>
      </c>
      <c r="BA25" s="52">
        <v>0</v>
      </c>
      <c r="BB25" s="52">
        <v>0</v>
      </c>
      <c r="BC25" s="52">
        <v>0</v>
      </c>
      <c r="BD25" s="52">
        <v>0</v>
      </c>
      <c r="BE25" s="52">
        <v>1</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1</v>
      </c>
      <c r="E26" s="52">
        <v>0.78526220000000002</v>
      </c>
      <c r="F26" s="52">
        <v>9.5540240000000001</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1</v>
      </c>
      <c r="E27" s="52">
        <v>1.001282</v>
      </c>
      <c r="F27" s="52">
        <v>12.182259999999999</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5</v>
      </c>
      <c r="E28" s="52">
        <v>0.59682040000000003</v>
      </c>
      <c r="F28" s="52">
        <v>7.2613139999999996</v>
      </c>
      <c r="G28" s="52">
        <v>0</v>
      </c>
      <c r="H28" s="52">
        <v>0</v>
      </c>
      <c r="I28" s="52">
        <v>1</v>
      </c>
      <c r="J28" s="52">
        <v>2</v>
      </c>
      <c r="K28" s="52">
        <v>0</v>
      </c>
      <c r="L28" s="52">
        <v>0</v>
      </c>
      <c r="M28" s="52">
        <v>1</v>
      </c>
      <c r="N28" s="52">
        <v>1</v>
      </c>
      <c r="O28" s="52">
        <v>0</v>
      </c>
      <c r="P28" s="52">
        <v>4</v>
      </c>
      <c r="Q28" s="52">
        <v>1</v>
      </c>
      <c r="R28" s="52">
        <v>0</v>
      </c>
      <c r="S28" s="52">
        <v>0</v>
      </c>
      <c r="T28" s="52">
        <v>2</v>
      </c>
      <c r="U28" s="52">
        <v>3</v>
      </c>
      <c r="V28" s="52">
        <v>0</v>
      </c>
      <c r="W28" s="52">
        <v>3</v>
      </c>
      <c r="X28" s="52">
        <v>0</v>
      </c>
      <c r="Y28" s="52">
        <v>0</v>
      </c>
      <c r="Z28" s="52">
        <v>2</v>
      </c>
      <c r="AA28" s="52">
        <v>1</v>
      </c>
      <c r="AB28" s="52">
        <v>0</v>
      </c>
      <c r="AC28" s="52">
        <v>4</v>
      </c>
      <c r="AD28" s="52">
        <v>0</v>
      </c>
      <c r="AE28" s="52">
        <v>0</v>
      </c>
      <c r="AF28" s="52">
        <v>0</v>
      </c>
      <c r="AG28" s="52">
        <v>0</v>
      </c>
      <c r="AH28" s="52">
        <v>1</v>
      </c>
      <c r="AI28" s="52">
        <v>0</v>
      </c>
      <c r="AJ28" s="52">
        <v>3</v>
      </c>
      <c r="AK28" s="52">
        <v>0</v>
      </c>
      <c r="AL28" s="52">
        <v>0</v>
      </c>
      <c r="AM28" s="52">
        <v>0</v>
      </c>
      <c r="AN28" s="52">
        <v>0</v>
      </c>
      <c r="AO28" s="52">
        <v>2</v>
      </c>
      <c r="AP28" s="52">
        <v>0</v>
      </c>
      <c r="AQ28" s="52">
        <v>0</v>
      </c>
      <c r="AR28" s="52">
        <v>0</v>
      </c>
      <c r="AS28" s="52">
        <v>0</v>
      </c>
      <c r="AT28" s="52">
        <v>0</v>
      </c>
      <c r="AU28" s="52">
        <v>0</v>
      </c>
      <c r="AV28" s="52">
        <v>2</v>
      </c>
      <c r="AW28" s="52">
        <v>2</v>
      </c>
      <c r="AX28" s="52">
        <v>1</v>
      </c>
      <c r="AY28" s="52">
        <v>0</v>
      </c>
      <c r="AZ28" s="52">
        <v>0</v>
      </c>
      <c r="BA28" s="52">
        <v>0</v>
      </c>
      <c r="BB28" s="52">
        <v>0</v>
      </c>
      <c r="BC28" s="52">
        <v>0</v>
      </c>
      <c r="BD28" s="52">
        <v>0</v>
      </c>
      <c r="BE28" s="52">
        <v>2</v>
      </c>
      <c r="BF28" s="52">
        <v>1</v>
      </c>
      <c r="BG28" s="52">
        <v>0</v>
      </c>
      <c r="BH28" s="52">
        <v>1</v>
      </c>
      <c r="BI28" s="52">
        <v>0</v>
      </c>
      <c r="BJ28" s="52">
        <v>1</v>
      </c>
      <c r="BK28" s="52">
        <v>0</v>
      </c>
      <c r="BL28" s="52">
        <v>0</v>
      </c>
      <c r="BM28" s="52">
        <v>5</v>
      </c>
      <c r="BN28" s="52">
        <v>0</v>
      </c>
      <c r="BO28" s="52">
        <v>1</v>
      </c>
      <c r="BP28" s="52">
        <v>0</v>
      </c>
      <c r="BQ28" s="52">
        <v>0</v>
      </c>
      <c r="BR28" s="52">
        <v>0</v>
      </c>
      <c r="BS28" s="52">
        <v>0</v>
      </c>
      <c r="BT28" s="52">
        <v>1</v>
      </c>
      <c r="BU28" s="52">
        <v>4</v>
      </c>
      <c r="BV28" s="52">
        <v>0</v>
      </c>
    </row>
    <row r="29" spans="1:74" s="52" customFormat="1" x14ac:dyDescent="0.15">
      <c r="A29" s="52">
        <v>271420</v>
      </c>
      <c r="B29" s="52" t="s">
        <v>494</v>
      </c>
      <c r="C29" s="52" t="s">
        <v>190</v>
      </c>
      <c r="D29" s="52">
        <v>1</v>
      </c>
      <c r="E29" s="52">
        <v>0.80847930000000001</v>
      </c>
      <c r="F29" s="52">
        <v>9.8364980000000006</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1</v>
      </c>
      <c r="E30" s="52">
        <v>0.7220529</v>
      </c>
      <c r="F30" s="52">
        <v>8.7849769999999996</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1</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2</v>
      </c>
      <c r="E31" s="52">
        <v>1.3877999999999999</v>
      </c>
      <c r="F31" s="52">
        <v>16.884899999999998</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1</v>
      </c>
      <c r="AX31" s="52">
        <v>0</v>
      </c>
      <c r="AY31" s="52">
        <v>0</v>
      </c>
      <c r="AZ31" s="52">
        <v>0</v>
      </c>
      <c r="BA31" s="52">
        <v>0</v>
      </c>
      <c r="BB31" s="52">
        <v>0</v>
      </c>
      <c r="BC31" s="52">
        <v>0</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1</v>
      </c>
      <c r="E32" s="52">
        <v>0.62648789999999999</v>
      </c>
      <c r="F32" s="52">
        <v>7.6222700000000003</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1</v>
      </c>
      <c r="E33" s="52">
        <v>0.51190170000000002</v>
      </c>
      <c r="F33" s="52">
        <v>6.2281380000000004</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494</v>
      </c>
      <c r="D34" s="52">
        <v>5</v>
      </c>
      <c r="E34" s="52">
        <v>1.2297309999999999</v>
      </c>
      <c r="F34" s="52">
        <v>14.961729999999999</v>
      </c>
      <c r="G34" s="52">
        <v>0</v>
      </c>
      <c r="H34" s="52">
        <v>1</v>
      </c>
      <c r="I34" s="52">
        <v>1</v>
      </c>
      <c r="J34" s="52">
        <v>1</v>
      </c>
      <c r="K34" s="52">
        <v>1</v>
      </c>
      <c r="L34" s="52">
        <v>1</v>
      </c>
      <c r="M34" s="52">
        <v>0</v>
      </c>
      <c r="N34" s="52">
        <v>0</v>
      </c>
      <c r="O34" s="52">
        <v>0</v>
      </c>
      <c r="P34" s="52">
        <v>2</v>
      </c>
      <c r="Q34" s="52">
        <v>3</v>
      </c>
      <c r="R34" s="52">
        <v>0</v>
      </c>
      <c r="S34" s="52">
        <v>1</v>
      </c>
      <c r="T34" s="52">
        <v>0</v>
      </c>
      <c r="U34" s="52">
        <v>4</v>
      </c>
      <c r="V34" s="52">
        <v>0</v>
      </c>
      <c r="W34" s="52">
        <v>4</v>
      </c>
      <c r="X34" s="52">
        <v>0</v>
      </c>
      <c r="Y34" s="52">
        <v>0</v>
      </c>
      <c r="Z34" s="52">
        <v>0</v>
      </c>
      <c r="AA34" s="52">
        <v>4</v>
      </c>
      <c r="AB34" s="52">
        <v>0</v>
      </c>
      <c r="AC34" s="52">
        <v>2</v>
      </c>
      <c r="AD34" s="52">
        <v>1</v>
      </c>
      <c r="AE34" s="52">
        <v>0</v>
      </c>
      <c r="AF34" s="52">
        <v>0</v>
      </c>
      <c r="AG34" s="52">
        <v>0</v>
      </c>
      <c r="AH34" s="52">
        <v>2</v>
      </c>
      <c r="AI34" s="52">
        <v>0</v>
      </c>
      <c r="AJ34" s="52">
        <v>4</v>
      </c>
      <c r="AK34" s="52">
        <v>0</v>
      </c>
      <c r="AL34" s="52">
        <v>0</v>
      </c>
      <c r="AM34" s="52">
        <v>1</v>
      </c>
      <c r="AN34" s="52">
        <v>0</v>
      </c>
      <c r="AO34" s="52">
        <v>0</v>
      </c>
      <c r="AP34" s="52">
        <v>0</v>
      </c>
      <c r="AQ34" s="52">
        <v>0</v>
      </c>
      <c r="AR34" s="52">
        <v>0</v>
      </c>
      <c r="AS34" s="52">
        <v>1</v>
      </c>
      <c r="AT34" s="52">
        <v>0</v>
      </c>
      <c r="AU34" s="52">
        <v>0</v>
      </c>
      <c r="AV34" s="52">
        <v>0</v>
      </c>
      <c r="AW34" s="52">
        <v>0</v>
      </c>
      <c r="AX34" s="52">
        <v>0</v>
      </c>
      <c r="AY34" s="52">
        <v>1</v>
      </c>
      <c r="AZ34" s="52">
        <v>1</v>
      </c>
      <c r="BA34" s="52">
        <v>0</v>
      </c>
      <c r="BB34" s="52">
        <v>2</v>
      </c>
      <c r="BC34" s="52">
        <v>0</v>
      </c>
      <c r="BD34" s="52">
        <v>1</v>
      </c>
      <c r="BE34" s="52">
        <v>0</v>
      </c>
      <c r="BF34" s="52">
        <v>1</v>
      </c>
      <c r="BG34" s="52">
        <v>1</v>
      </c>
      <c r="BH34" s="52">
        <v>0</v>
      </c>
      <c r="BI34" s="52">
        <v>1</v>
      </c>
      <c r="BJ34" s="52">
        <v>1</v>
      </c>
      <c r="BK34" s="52">
        <v>0</v>
      </c>
      <c r="BL34" s="52">
        <v>1</v>
      </c>
      <c r="BM34" s="52">
        <v>6</v>
      </c>
      <c r="BN34" s="52">
        <v>0</v>
      </c>
      <c r="BO34" s="52">
        <v>0</v>
      </c>
      <c r="BP34" s="52">
        <v>0</v>
      </c>
      <c r="BQ34" s="52">
        <v>0</v>
      </c>
      <c r="BR34" s="52">
        <v>0</v>
      </c>
      <c r="BS34" s="52">
        <v>0</v>
      </c>
      <c r="BT34" s="52">
        <v>2</v>
      </c>
      <c r="BU34" s="52">
        <v>2</v>
      </c>
      <c r="BV34" s="52">
        <v>1</v>
      </c>
    </row>
    <row r="35" spans="1:74" s="52" customFormat="1" x14ac:dyDescent="0.15">
      <c r="A35" s="52">
        <v>272043</v>
      </c>
      <c r="B35" s="52" t="s">
        <v>195</v>
      </c>
      <c r="C35" s="52" t="s">
        <v>494</v>
      </c>
      <c r="D35" s="52">
        <v>1</v>
      </c>
      <c r="E35" s="52">
        <v>0.96473880000000001</v>
      </c>
      <c r="F35" s="52">
        <v>11.73766</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494</v>
      </c>
      <c r="D36" s="52">
        <v>3</v>
      </c>
      <c r="E36" s="52">
        <v>0.80706999999999995</v>
      </c>
      <c r="F36" s="52">
        <v>9.8193509999999993</v>
      </c>
      <c r="G36" s="52">
        <v>0</v>
      </c>
      <c r="H36" s="52">
        <v>1</v>
      </c>
      <c r="I36" s="52">
        <v>0</v>
      </c>
      <c r="J36" s="52">
        <v>1</v>
      </c>
      <c r="K36" s="52">
        <v>1</v>
      </c>
      <c r="L36" s="52">
        <v>0</v>
      </c>
      <c r="M36" s="52">
        <v>0</v>
      </c>
      <c r="N36" s="52">
        <v>0</v>
      </c>
      <c r="O36" s="52">
        <v>0</v>
      </c>
      <c r="P36" s="52">
        <v>2</v>
      </c>
      <c r="Q36" s="52">
        <v>1</v>
      </c>
      <c r="R36" s="52">
        <v>0</v>
      </c>
      <c r="S36" s="52">
        <v>0</v>
      </c>
      <c r="T36" s="52">
        <v>0</v>
      </c>
      <c r="U36" s="52">
        <v>3</v>
      </c>
      <c r="V36" s="52">
        <v>0</v>
      </c>
      <c r="W36" s="52">
        <v>3</v>
      </c>
      <c r="X36" s="52">
        <v>0</v>
      </c>
      <c r="Y36" s="52">
        <v>0</v>
      </c>
      <c r="Z36" s="52">
        <v>2</v>
      </c>
      <c r="AA36" s="52">
        <v>1</v>
      </c>
      <c r="AB36" s="52">
        <v>0</v>
      </c>
      <c r="AC36" s="52">
        <v>1</v>
      </c>
      <c r="AD36" s="52">
        <v>1</v>
      </c>
      <c r="AE36" s="52">
        <v>0</v>
      </c>
      <c r="AF36" s="52">
        <v>0</v>
      </c>
      <c r="AG36" s="52">
        <v>0</v>
      </c>
      <c r="AH36" s="52">
        <v>1</v>
      </c>
      <c r="AI36" s="52">
        <v>0</v>
      </c>
      <c r="AJ36" s="52">
        <v>2</v>
      </c>
      <c r="AK36" s="52">
        <v>0</v>
      </c>
      <c r="AL36" s="52">
        <v>0</v>
      </c>
      <c r="AM36" s="52">
        <v>1</v>
      </c>
      <c r="AN36" s="52">
        <v>0</v>
      </c>
      <c r="AO36" s="52">
        <v>0</v>
      </c>
      <c r="AP36" s="52">
        <v>0</v>
      </c>
      <c r="AQ36" s="52">
        <v>0</v>
      </c>
      <c r="AR36" s="52">
        <v>1</v>
      </c>
      <c r="AS36" s="52">
        <v>0</v>
      </c>
      <c r="AT36" s="52">
        <v>0</v>
      </c>
      <c r="AU36" s="52">
        <v>0</v>
      </c>
      <c r="AV36" s="52">
        <v>0</v>
      </c>
      <c r="AW36" s="52">
        <v>1</v>
      </c>
      <c r="AX36" s="52">
        <v>0</v>
      </c>
      <c r="AY36" s="52">
        <v>0</v>
      </c>
      <c r="AZ36" s="52">
        <v>0</v>
      </c>
      <c r="BA36" s="52">
        <v>0</v>
      </c>
      <c r="BB36" s="52">
        <v>0</v>
      </c>
      <c r="BC36" s="52">
        <v>1</v>
      </c>
      <c r="BD36" s="52">
        <v>1</v>
      </c>
      <c r="BE36" s="52">
        <v>0</v>
      </c>
      <c r="BF36" s="52">
        <v>1</v>
      </c>
      <c r="BG36" s="52">
        <v>1</v>
      </c>
      <c r="BH36" s="52">
        <v>0</v>
      </c>
      <c r="BI36" s="52">
        <v>0</v>
      </c>
      <c r="BJ36" s="52">
        <v>0</v>
      </c>
      <c r="BK36" s="52">
        <v>0</v>
      </c>
      <c r="BL36" s="52">
        <v>0</v>
      </c>
      <c r="BM36" s="52">
        <v>3</v>
      </c>
      <c r="BN36" s="52">
        <v>1</v>
      </c>
      <c r="BO36" s="52">
        <v>0</v>
      </c>
      <c r="BP36" s="52">
        <v>0</v>
      </c>
      <c r="BQ36" s="52">
        <v>0</v>
      </c>
      <c r="BR36" s="52">
        <v>0</v>
      </c>
      <c r="BS36" s="52">
        <v>0</v>
      </c>
      <c r="BT36" s="52">
        <v>1</v>
      </c>
      <c r="BU36" s="52">
        <v>2</v>
      </c>
      <c r="BV36" s="52">
        <v>0</v>
      </c>
    </row>
    <row r="37" spans="1:74" s="52" customFormat="1" x14ac:dyDescent="0.15">
      <c r="A37" s="52">
        <v>272078</v>
      </c>
      <c r="B37" s="52" t="s">
        <v>197</v>
      </c>
      <c r="C37" s="52" t="s">
        <v>494</v>
      </c>
      <c r="D37" s="52">
        <v>1</v>
      </c>
      <c r="E37" s="52">
        <v>0.28369119999999998</v>
      </c>
      <c r="F37" s="52">
        <v>3.4515760000000002</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272086</v>
      </c>
      <c r="B38" s="52" t="s">
        <v>198</v>
      </c>
      <c r="C38" s="52" t="s">
        <v>494</v>
      </c>
      <c r="D38" s="52">
        <v>2</v>
      </c>
      <c r="E38" s="52">
        <v>2.2995380000000001</v>
      </c>
      <c r="F38" s="52">
        <v>27.977709999999998</v>
      </c>
      <c r="G38" s="52">
        <v>0</v>
      </c>
      <c r="H38" s="52">
        <v>0</v>
      </c>
      <c r="I38" s="52">
        <v>0</v>
      </c>
      <c r="J38" s="52">
        <v>0</v>
      </c>
      <c r="K38" s="52">
        <v>0</v>
      </c>
      <c r="L38" s="52">
        <v>2</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2</v>
      </c>
      <c r="BD38" s="52">
        <v>0</v>
      </c>
      <c r="BE38" s="52">
        <v>0</v>
      </c>
      <c r="BF38" s="52">
        <v>0</v>
      </c>
      <c r="BG38" s="52">
        <v>0</v>
      </c>
      <c r="BH38" s="52">
        <v>0</v>
      </c>
      <c r="BI38" s="52">
        <v>1</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272094</v>
      </c>
      <c r="B39" s="52" t="s">
        <v>199</v>
      </c>
      <c r="C39" s="52" t="s">
        <v>494</v>
      </c>
      <c r="D39" s="52">
        <v>1</v>
      </c>
      <c r="E39" s="52">
        <v>0.69706820000000003</v>
      </c>
      <c r="F39" s="52">
        <v>8.4809959999999993</v>
      </c>
      <c r="G39" s="52">
        <v>0</v>
      </c>
      <c r="H39" s="52">
        <v>0</v>
      </c>
      <c r="I39" s="52">
        <v>1</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2</v>
      </c>
      <c r="E40" s="52">
        <v>0.70917459999999999</v>
      </c>
      <c r="F40" s="52">
        <v>8.6282899999999998</v>
      </c>
      <c r="G40" s="52">
        <v>0</v>
      </c>
      <c r="H40" s="52">
        <v>0</v>
      </c>
      <c r="I40" s="52">
        <v>0</v>
      </c>
      <c r="J40" s="52">
        <v>0</v>
      </c>
      <c r="K40" s="52">
        <v>0</v>
      </c>
      <c r="L40" s="52">
        <v>0</v>
      </c>
      <c r="M40" s="52">
        <v>1</v>
      </c>
      <c r="N40" s="52">
        <v>1</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0</v>
      </c>
      <c r="AY40" s="52">
        <v>0</v>
      </c>
      <c r="AZ40" s="52">
        <v>0</v>
      </c>
      <c r="BA40" s="52">
        <v>0</v>
      </c>
      <c r="BB40" s="52">
        <v>0</v>
      </c>
      <c r="BC40" s="52">
        <v>1</v>
      </c>
      <c r="BD40" s="52">
        <v>0</v>
      </c>
      <c r="BE40" s="52">
        <v>1</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494</v>
      </c>
      <c r="D41" s="52">
        <v>5</v>
      </c>
      <c r="E41" s="52">
        <v>1.873059</v>
      </c>
      <c r="F41" s="52">
        <v>22.788889999999999</v>
      </c>
      <c r="G41" s="52">
        <v>0</v>
      </c>
      <c r="H41" s="52">
        <v>0</v>
      </c>
      <c r="I41" s="52">
        <v>0</v>
      </c>
      <c r="J41" s="52">
        <v>0</v>
      </c>
      <c r="K41" s="52">
        <v>3</v>
      </c>
      <c r="L41" s="52">
        <v>1</v>
      </c>
      <c r="M41" s="52">
        <v>0</v>
      </c>
      <c r="N41" s="52">
        <v>1</v>
      </c>
      <c r="O41" s="52">
        <v>0</v>
      </c>
      <c r="P41" s="52">
        <v>4</v>
      </c>
      <c r="Q41" s="52">
        <v>1</v>
      </c>
      <c r="R41" s="52">
        <v>0</v>
      </c>
      <c r="S41" s="52">
        <v>0</v>
      </c>
      <c r="T41" s="52">
        <v>2</v>
      </c>
      <c r="U41" s="52">
        <v>3</v>
      </c>
      <c r="V41" s="52">
        <v>0</v>
      </c>
      <c r="W41" s="52">
        <v>3</v>
      </c>
      <c r="X41" s="52">
        <v>0</v>
      </c>
      <c r="Y41" s="52">
        <v>0</v>
      </c>
      <c r="Z41" s="52">
        <v>2</v>
      </c>
      <c r="AA41" s="52">
        <v>1</v>
      </c>
      <c r="AB41" s="52">
        <v>0</v>
      </c>
      <c r="AC41" s="52">
        <v>3</v>
      </c>
      <c r="AD41" s="52">
        <v>1</v>
      </c>
      <c r="AE41" s="52">
        <v>0</v>
      </c>
      <c r="AF41" s="52">
        <v>0</v>
      </c>
      <c r="AG41" s="52">
        <v>0</v>
      </c>
      <c r="AH41" s="52">
        <v>1</v>
      </c>
      <c r="AI41" s="52">
        <v>0</v>
      </c>
      <c r="AJ41" s="52">
        <v>4</v>
      </c>
      <c r="AK41" s="52">
        <v>0</v>
      </c>
      <c r="AL41" s="52">
        <v>0</v>
      </c>
      <c r="AM41" s="52">
        <v>1</v>
      </c>
      <c r="AN41" s="52">
        <v>0</v>
      </c>
      <c r="AO41" s="52">
        <v>0</v>
      </c>
      <c r="AP41" s="52">
        <v>0</v>
      </c>
      <c r="AQ41" s="52">
        <v>0</v>
      </c>
      <c r="AR41" s="52">
        <v>0</v>
      </c>
      <c r="AS41" s="52">
        <v>0</v>
      </c>
      <c r="AT41" s="52">
        <v>0</v>
      </c>
      <c r="AU41" s="52">
        <v>1</v>
      </c>
      <c r="AV41" s="52">
        <v>3</v>
      </c>
      <c r="AW41" s="52">
        <v>0</v>
      </c>
      <c r="AX41" s="52">
        <v>0</v>
      </c>
      <c r="AY41" s="52">
        <v>0</v>
      </c>
      <c r="AZ41" s="52">
        <v>0</v>
      </c>
      <c r="BA41" s="52">
        <v>1</v>
      </c>
      <c r="BB41" s="52">
        <v>0</v>
      </c>
      <c r="BC41" s="52">
        <v>0</v>
      </c>
      <c r="BD41" s="52">
        <v>0</v>
      </c>
      <c r="BE41" s="52">
        <v>0</v>
      </c>
      <c r="BF41" s="52">
        <v>2</v>
      </c>
      <c r="BG41" s="52">
        <v>1</v>
      </c>
      <c r="BH41" s="52">
        <v>0</v>
      </c>
      <c r="BI41" s="52">
        <v>1</v>
      </c>
      <c r="BJ41" s="52">
        <v>1</v>
      </c>
      <c r="BK41" s="52">
        <v>0</v>
      </c>
      <c r="BL41" s="52">
        <v>3</v>
      </c>
      <c r="BM41" s="52">
        <v>5</v>
      </c>
      <c r="BN41" s="52">
        <v>0</v>
      </c>
      <c r="BO41" s="52">
        <v>0</v>
      </c>
      <c r="BP41" s="52">
        <v>0</v>
      </c>
      <c r="BQ41" s="52">
        <v>0</v>
      </c>
      <c r="BR41" s="52">
        <v>1</v>
      </c>
      <c r="BS41" s="52">
        <v>0</v>
      </c>
      <c r="BT41" s="52">
        <v>3</v>
      </c>
      <c r="BU41" s="52">
        <v>2</v>
      </c>
      <c r="BV41" s="52">
        <v>0</v>
      </c>
    </row>
    <row r="42" spans="1:74" s="52" customFormat="1" x14ac:dyDescent="0.15">
      <c r="A42" s="52">
        <v>272159</v>
      </c>
      <c r="B42" s="52" t="s">
        <v>204</v>
      </c>
      <c r="C42" s="52" t="s">
        <v>494</v>
      </c>
      <c r="D42" s="52">
        <v>3</v>
      </c>
      <c r="E42" s="52">
        <v>1.2848850000000001</v>
      </c>
      <c r="F42" s="52">
        <v>15.632759999999999</v>
      </c>
      <c r="G42" s="52">
        <v>0</v>
      </c>
      <c r="H42" s="52">
        <v>0</v>
      </c>
      <c r="I42" s="52">
        <v>1</v>
      </c>
      <c r="J42" s="52">
        <v>0</v>
      </c>
      <c r="K42" s="52">
        <v>1</v>
      </c>
      <c r="L42" s="52">
        <v>0</v>
      </c>
      <c r="M42" s="52">
        <v>1</v>
      </c>
      <c r="N42" s="52">
        <v>0</v>
      </c>
      <c r="O42" s="52">
        <v>0</v>
      </c>
      <c r="P42" s="52">
        <v>2</v>
      </c>
      <c r="Q42" s="52">
        <v>1</v>
      </c>
      <c r="R42" s="52">
        <v>0</v>
      </c>
      <c r="S42" s="52">
        <v>0</v>
      </c>
      <c r="T42" s="52">
        <v>2</v>
      </c>
      <c r="U42" s="52">
        <v>1</v>
      </c>
      <c r="V42" s="52">
        <v>0</v>
      </c>
      <c r="W42" s="52">
        <v>1</v>
      </c>
      <c r="X42" s="52">
        <v>0</v>
      </c>
      <c r="Y42" s="52">
        <v>0</v>
      </c>
      <c r="Z42" s="52">
        <v>1</v>
      </c>
      <c r="AA42" s="52">
        <v>0</v>
      </c>
      <c r="AB42" s="52">
        <v>0</v>
      </c>
      <c r="AC42" s="52">
        <v>1</v>
      </c>
      <c r="AD42" s="52">
        <v>2</v>
      </c>
      <c r="AE42" s="52">
        <v>0</v>
      </c>
      <c r="AF42" s="52">
        <v>0</v>
      </c>
      <c r="AG42" s="52">
        <v>0</v>
      </c>
      <c r="AH42" s="52">
        <v>0</v>
      </c>
      <c r="AI42" s="52">
        <v>0</v>
      </c>
      <c r="AJ42" s="52">
        <v>1</v>
      </c>
      <c r="AK42" s="52">
        <v>0</v>
      </c>
      <c r="AL42" s="52">
        <v>0</v>
      </c>
      <c r="AM42" s="52">
        <v>2</v>
      </c>
      <c r="AN42" s="52">
        <v>0</v>
      </c>
      <c r="AO42" s="52">
        <v>0</v>
      </c>
      <c r="AP42" s="52">
        <v>0</v>
      </c>
      <c r="AQ42" s="52">
        <v>0</v>
      </c>
      <c r="AR42" s="52">
        <v>0</v>
      </c>
      <c r="AS42" s="52">
        <v>0</v>
      </c>
      <c r="AT42" s="52">
        <v>0</v>
      </c>
      <c r="AU42" s="52">
        <v>1</v>
      </c>
      <c r="AV42" s="52">
        <v>0</v>
      </c>
      <c r="AW42" s="52">
        <v>0</v>
      </c>
      <c r="AX42" s="52">
        <v>0</v>
      </c>
      <c r="AY42" s="52">
        <v>1</v>
      </c>
      <c r="AZ42" s="52">
        <v>0</v>
      </c>
      <c r="BA42" s="52">
        <v>0</v>
      </c>
      <c r="BB42" s="52">
        <v>0</v>
      </c>
      <c r="BC42" s="52">
        <v>1</v>
      </c>
      <c r="BD42" s="52">
        <v>0</v>
      </c>
      <c r="BE42" s="52">
        <v>1</v>
      </c>
      <c r="BF42" s="52">
        <v>0</v>
      </c>
      <c r="BG42" s="52">
        <v>0</v>
      </c>
      <c r="BH42" s="52">
        <v>1</v>
      </c>
      <c r="BI42" s="52">
        <v>0</v>
      </c>
      <c r="BJ42" s="52">
        <v>1</v>
      </c>
      <c r="BK42" s="52">
        <v>0</v>
      </c>
      <c r="BL42" s="52">
        <v>1</v>
      </c>
      <c r="BM42" s="52">
        <v>3</v>
      </c>
      <c r="BN42" s="52">
        <v>0</v>
      </c>
      <c r="BO42" s="52">
        <v>1</v>
      </c>
      <c r="BP42" s="52">
        <v>0</v>
      </c>
      <c r="BQ42" s="52">
        <v>0</v>
      </c>
      <c r="BR42" s="52">
        <v>0</v>
      </c>
      <c r="BS42" s="52">
        <v>0</v>
      </c>
      <c r="BT42" s="52">
        <v>0</v>
      </c>
      <c r="BU42" s="52">
        <v>3</v>
      </c>
      <c r="BV42" s="52">
        <v>0</v>
      </c>
    </row>
    <row r="43" spans="1:74" s="52" customFormat="1" x14ac:dyDescent="0.15">
      <c r="A43" s="52">
        <v>272167</v>
      </c>
      <c r="B43" s="52" t="s">
        <v>205</v>
      </c>
      <c r="C43" s="52" t="s">
        <v>494</v>
      </c>
      <c r="D43" s="52">
        <v>2</v>
      </c>
      <c r="E43" s="52">
        <v>1.8881460000000001</v>
      </c>
      <c r="F43" s="52">
        <v>22.972439999999999</v>
      </c>
      <c r="G43" s="52">
        <v>0</v>
      </c>
      <c r="H43" s="52">
        <v>2</v>
      </c>
      <c r="I43" s="52">
        <v>0</v>
      </c>
      <c r="J43" s="52">
        <v>0</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2</v>
      </c>
      <c r="AV43" s="52">
        <v>0</v>
      </c>
      <c r="AW43" s="52">
        <v>0</v>
      </c>
      <c r="AX43" s="52">
        <v>0</v>
      </c>
      <c r="AY43" s="52">
        <v>0</v>
      </c>
      <c r="AZ43" s="52">
        <v>0</v>
      </c>
      <c r="BA43" s="52">
        <v>0</v>
      </c>
      <c r="BB43" s="52">
        <v>0</v>
      </c>
      <c r="BC43" s="52">
        <v>0</v>
      </c>
      <c r="BD43" s="52">
        <v>0</v>
      </c>
      <c r="BE43" s="52">
        <v>1</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0.83111009999999996</v>
      </c>
      <c r="F44" s="52">
        <v>10.111840000000001</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1</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1</v>
      </c>
      <c r="E45" s="52">
        <v>0.82809560000000004</v>
      </c>
      <c r="F45" s="52">
        <v>10.07516</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1</v>
      </c>
      <c r="E46" s="52">
        <v>0.53746099999999997</v>
      </c>
      <c r="F46" s="52">
        <v>6.5391089999999998</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272205</v>
      </c>
      <c r="B47" s="52" t="s">
        <v>208</v>
      </c>
      <c r="C47" s="52" t="s">
        <v>494</v>
      </c>
      <c r="D47" s="52">
        <v>1</v>
      </c>
      <c r="E47" s="52">
        <v>0.72271039999999998</v>
      </c>
      <c r="F47" s="52">
        <v>8.7929770000000005</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494</v>
      </c>
      <c r="D48" s="52">
        <v>1</v>
      </c>
      <c r="E48" s="52">
        <v>0.89321600000000001</v>
      </c>
      <c r="F48" s="52">
        <v>10.867459999999999</v>
      </c>
      <c r="G48" s="52">
        <v>0</v>
      </c>
      <c r="H48" s="52">
        <v>0</v>
      </c>
      <c r="I48" s="52">
        <v>0</v>
      </c>
      <c r="J48" s="52">
        <v>0</v>
      </c>
      <c r="K48" s="52">
        <v>0</v>
      </c>
      <c r="L48" s="52">
        <v>0</v>
      </c>
      <c r="M48" s="52">
        <v>0</v>
      </c>
      <c r="N48" s="52">
        <v>1</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272256</v>
      </c>
      <c r="B49" s="52" t="s">
        <v>211</v>
      </c>
      <c r="C49" s="52" t="s">
        <v>494</v>
      </c>
      <c r="D49" s="52">
        <v>1</v>
      </c>
      <c r="E49" s="52">
        <v>1.727862</v>
      </c>
      <c r="F49" s="52">
        <v>21.022320000000001</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494</v>
      </c>
      <c r="D50" s="52">
        <v>5</v>
      </c>
      <c r="E50" s="52">
        <v>1.0199560000000001</v>
      </c>
      <c r="F50" s="52">
        <v>12.409470000000001</v>
      </c>
      <c r="G50" s="52">
        <v>0</v>
      </c>
      <c r="H50" s="52">
        <v>0</v>
      </c>
      <c r="I50" s="52">
        <v>0</v>
      </c>
      <c r="J50" s="52">
        <v>2</v>
      </c>
      <c r="K50" s="52">
        <v>1</v>
      </c>
      <c r="L50" s="52">
        <v>1</v>
      </c>
      <c r="M50" s="52">
        <v>0</v>
      </c>
      <c r="N50" s="52">
        <v>1</v>
      </c>
      <c r="O50" s="52">
        <v>0</v>
      </c>
      <c r="P50" s="52">
        <v>1</v>
      </c>
      <c r="Q50" s="52">
        <v>4</v>
      </c>
      <c r="R50" s="52">
        <v>0</v>
      </c>
      <c r="S50" s="52">
        <v>0</v>
      </c>
      <c r="T50" s="52">
        <v>0</v>
      </c>
      <c r="U50" s="52">
        <v>5</v>
      </c>
      <c r="V50" s="52">
        <v>0</v>
      </c>
      <c r="W50" s="52">
        <v>5</v>
      </c>
      <c r="X50" s="52">
        <v>0</v>
      </c>
      <c r="Y50" s="52">
        <v>2</v>
      </c>
      <c r="Z50" s="52">
        <v>3</v>
      </c>
      <c r="AA50" s="52">
        <v>0</v>
      </c>
      <c r="AB50" s="52">
        <v>0</v>
      </c>
      <c r="AC50" s="52">
        <v>1</v>
      </c>
      <c r="AD50" s="52">
        <v>2</v>
      </c>
      <c r="AE50" s="52">
        <v>0</v>
      </c>
      <c r="AF50" s="52">
        <v>1</v>
      </c>
      <c r="AG50" s="52">
        <v>0</v>
      </c>
      <c r="AH50" s="52">
        <v>1</v>
      </c>
      <c r="AI50" s="52">
        <v>0</v>
      </c>
      <c r="AJ50" s="52">
        <v>2</v>
      </c>
      <c r="AK50" s="52">
        <v>0</v>
      </c>
      <c r="AL50" s="52">
        <v>0</v>
      </c>
      <c r="AM50" s="52">
        <v>2</v>
      </c>
      <c r="AN50" s="52">
        <v>0</v>
      </c>
      <c r="AO50" s="52">
        <v>1</v>
      </c>
      <c r="AP50" s="52">
        <v>0</v>
      </c>
      <c r="AQ50" s="52">
        <v>0</v>
      </c>
      <c r="AR50" s="52">
        <v>1</v>
      </c>
      <c r="AS50" s="52">
        <v>1</v>
      </c>
      <c r="AT50" s="52">
        <v>0</v>
      </c>
      <c r="AU50" s="52">
        <v>0</v>
      </c>
      <c r="AV50" s="52">
        <v>1</v>
      </c>
      <c r="AW50" s="52">
        <v>1</v>
      </c>
      <c r="AX50" s="52">
        <v>0</v>
      </c>
      <c r="AY50" s="52">
        <v>1</v>
      </c>
      <c r="AZ50" s="52">
        <v>0</v>
      </c>
      <c r="BA50" s="52">
        <v>0</v>
      </c>
      <c r="BB50" s="52">
        <v>0</v>
      </c>
      <c r="BC50" s="52">
        <v>0</v>
      </c>
      <c r="BD50" s="52">
        <v>2</v>
      </c>
      <c r="BE50" s="52">
        <v>1</v>
      </c>
      <c r="BF50" s="52">
        <v>0</v>
      </c>
      <c r="BG50" s="52">
        <v>0</v>
      </c>
      <c r="BH50" s="52">
        <v>1</v>
      </c>
      <c r="BI50" s="52">
        <v>0</v>
      </c>
      <c r="BJ50" s="52">
        <v>1</v>
      </c>
      <c r="BK50" s="52">
        <v>0</v>
      </c>
      <c r="BL50" s="52">
        <v>0</v>
      </c>
      <c r="BM50" s="52">
        <v>4</v>
      </c>
      <c r="BN50" s="52">
        <v>2</v>
      </c>
      <c r="BO50" s="52">
        <v>0</v>
      </c>
      <c r="BP50" s="52">
        <v>0</v>
      </c>
      <c r="BQ50" s="52">
        <v>0</v>
      </c>
      <c r="BR50" s="52">
        <v>0</v>
      </c>
      <c r="BS50" s="52">
        <v>0</v>
      </c>
      <c r="BT50" s="52">
        <v>1</v>
      </c>
      <c r="BU50" s="52">
        <v>2</v>
      </c>
      <c r="BV50" s="52">
        <v>2</v>
      </c>
    </row>
    <row r="51" spans="1:74" x14ac:dyDescent="0.15">
      <c r="A51">
        <v>272299</v>
      </c>
      <c r="B51" t="s">
        <v>215</v>
      </c>
      <c r="C51" t="s">
        <v>494</v>
      </c>
      <c r="D51">
        <v>1</v>
      </c>
      <c r="E51">
        <v>1.7920499999999999</v>
      </c>
      <c r="F51">
        <v>21.803280000000001</v>
      </c>
      <c r="G51">
        <v>0</v>
      </c>
      <c r="H51">
        <v>0</v>
      </c>
      <c r="I51">
        <v>1</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0</v>
      </c>
      <c r="BC51">
        <v>1</v>
      </c>
      <c r="BD51">
        <v>0</v>
      </c>
      <c r="BE51">
        <v>0</v>
      </c>
      <c r="BF51">
        <v>0</v>
      </c>
      <c r="BG51">
        <v>0</v>
      </c>
      <c r="BH51">
        <v>0</v>
      </c>
      <c r="BI51">
        <v>0</v>
      </c>
      <c r="BJ51">
        <v>1</v>
      </c>
      <c r="BK51">
        <v>0</v>
      </c>
      <c r="BL51" t="s">
        <v>170</v>
      </c>
      <c r="BM51" t="s">
        <v>170</v>
      </c>
      <c r="BN51" t="s">
        <v>170</v>
      </c>
      <c r="BO51" t="s">
        <v>170</v>
      </c>
      <c r="BP51" t="s">
        <v>170</v>
      </c>
      <c r="BQ51" t="s">
        <v>170</v>
      </c>
      <c r="BR51" t="s">
        <v>170</v>
      </c>
      <c r="BS51" t="s">
        <v>170</v>
      </c>
      <c r="BT51" t="s">
        <v>170</v>
      </c>
      <c r="BU51" t="s">
        <v>170</v>
      </c>
      <c r="BV51" t="s">
        <v>170</v>
      </c>
    </row>
    <row r="52" spans="1:74" x14ac:dyDescent="0.15">
      <c r="A52">
        <v>272329</v>
      </c>
      <c r="B52" t="s">
        <v>218</v>
      </c>
      <c r="C52" t="s">
        <v>494</v>
      </c>
      <c r="D52">
        <v>1</v>
      </c>
      <c r="E52">
        <v>1.833718</v>
      </c>
      <c r="F52">
        <v>22.31024</v>
      </c>
      <c r="G52">
        <v>0</v>
      </c>
      <c r="H52">
        <v>0</v>
      </c>
      <c r="I52">
        <v>0</v>
      </c>
      <c r="J52">
        <v>1</v>
      </c>
      <c r="K52">
        <v>0</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1</v>
      </c>
      <c r="AU52">
        <v>0</v>
      </c>
      <c r="AV52">
        <v>0</v>
      </c>
      <c r="AW52">
        <v>0</v>
      </c>
      <c r="AX52">
        <v>0</v>
      </c>
      <c r="AY52">
        <v>0</v>
      </c>
      <c r="AZ52">
        <v>0</v>
      </c>
      <c r="BA52">
        <v>0</v>
      </c>
      <c r="BB52">
        <v>0</v>
      </c>
      <c r="BC52">
        <v>0</v>
      </c>
      <c r="BD52">
        <v>0</v>
      </c>
      <c r="BE52">
        <v>0</v>
      </c>
      <c r="BF52">
        <v>1</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273015</v>
      </c>
      <c r="B53" t="s">
        <v>314</v>
      </c>
      <c r="C53" t="s">
        <v>494</v>
      </c>
      <c r="D53">
        <v>2</v>
      </c>
      <c r="E53">
        <v>6.4743779999999997</v>
      </c>
      <c r="F53">
        <v>78.771590000000003</v>
      </c>
      <c r="G53">
        <v>0</v>
      </c>
      <c r="H53">
        <v>0</v>
      </c>
      <c r="I53">
        <v>0</v>
      </c>
      <c r="J53">
        <v>2</v>
      </c>
      <c r="K53">
        <v>0</v>
      </c>
      <c r="L53">
        <v>0</v>
      </c>
      <c r="M53">
        <v>0</v>
      </c>
      <c r="N53">
        <v>0</v>
      </c>
      <c r="O53">
        <v>0</v>
      </c>
      <c r="P53">
        <v>1</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1</v>
      </c>
      <c r="AU53">
        <v>0</v>
      </c>
      <c r="AV53">
        <v>0</v>
      </c>
      <c r="AW53">
        <v>0</v>
      </c>
      <c r="AX53">
        <v>0</v>
      </c>
      <c r="AY53">
        <v>0</v>
      </c>
      <c r="AZ53">
        <v>0</v>
      </c>
      <c r="BA53">
        <v>1</v>
      </c>
      <c r="BB53">
        <v>0</v>
      </c>
      <c r="BC53">
        <v>0</v>
      </c>
      <c r="BD53">
        <v>0</v>
      </c>
      <c r="BE53">
        <v>0</v>
      </c>
      <c r="BF53">
        <v>0</v>
      </c>
      <c r="BG53">
        <v>1</v>
      </c>
      <c r="BH53">
        <v>0</v>
      </c>
      <c r="BI53">
        <v>1</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273619</v>
      </c>
      <c r="B54" t="s">
        <v>219</v>
      </c>
      <c r="C54" t="s">
        <v>494</v>
      </c>
      <c r="D54">
        <v>1</v>
      </c>
      <c r="E54">
        <v>2.284513</v>
      </c>
      <c r="F54">
        <v>27.794910000000002</v>
      </c>
      <c r="G54">
        <v>0</v>
      </c>
      <c r="H54">
        <v>0</v>
      </c>
      <c r="I54">
        <v>0</v>
      </c>
      <c r="J54">
        <v>0</v>
      </c>
      <c r="K54">
        <v>0</v>
      </c>
      <c r="L54">
        <v>0</v>
      </c>
      <c r="M54">
        <v>1</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1</v>
      </c>
      <c r="AX54">
        <v>0</v>
      </c>
      <c r="AY54">
        <v>0</v>
      </c>
      <c r="AZ54">
        <v>0</v>
      </c>
      <c r="BA54">
        <v>0</v>
      </c>
      <c r="BB54">
        <v>0</v>
      </c>
      <c r="BC54">
        <v>0</v>
      </c>
      <c r="BD54">
        <v>0</v>
      </c>
      <c r="BE54">
        <v>0</v>
      </c>
      <c r="BF54">
        <v>0</v>
      </c>
      <c r="BG54">
        <v>1</v>
      </c>
      <c r="BH54">
        <v>0</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273627</v>
      </c>
      <c r="B55" t="s">
        <v>323</v>
      </c>
      <c r="C55" t="s">
        <v>494</v>
      </c>
      <c r="D55">
        <v>1</v>
      </c>
      <c r="E55">
        <v>11.352029999999999</v>
      </c>
      <c r="F55">
        <v>138.1163</v>
      </c>
      <c r="G55">
        <v>0</v>
      </c>
      <c r="H55">
        <v>0</v>
      </c>
      <c r="I55">
        <v>0</v>
      </c>
      <c r="J55">
        <v>0</v>
      </c>
      <c r="K55">
        <v>0</v>
      </c>
      <c r="L55">
        <v>0</v>
      </c>
      <c r="M55">
        <v>1</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0</v>
      </c>
      <c r="AY55">
        <v>0</v>
      </c>
      <c r="AZ55">
        <v>0</v>
      </c>
      <c r="BA55">
        <v>0</v>
      </c>
      <c r="BB55">
        <v>0</v>
      </c>
      <c r="BC55">
        <v>1</v>
      </c>
      <c r="BD55">
        <v>0</v>
      </c>
      <c r="BE55">
        <v>1</v>
      </c>
      <c r="BF55">
        <v>0</v>
      </c>
      <c r="BG55">
        <v>0</v>
      </c>
      <c r="BH55">
        <v>0</v>
      </c>
      <c r="BI55">
        <v>0</v>
      </c>
      <c r="BJ55">
        <v>0</v>
      </c>
      <c r="BK55">
        <v>0</v>
      </c>
      <c r="BL55" t="s">
        <v>170</v>
      </c>
      <c r="BM55" t="s">
        <v>170</v>
      </c>
      <c r="BN55" t="s">
        <v>170</v>
      </c>
      <c r="BO55" t="s">
        <v>170</v>
      </c>
      <c r="BP55" t="s">
        <v>170</v>
      </c>
      <c r="BQ55" t="s">
        <v>170</v>
      </c>
      <c r="BR55" t="s">
        <v>170</v>
      </c>
      <c r="BS55" t="s">
        <v>170</v>
      </c>
      <c r="BT55" t="s">
        <v>170</v>
      </c>
      <c r="BU55" t="s">
        <v>170</v>
      </c>
      <c r="BV55" t="s">
        <v>170</v>
      </c>
    </row>
    <row r="85" spans="1:75" x14ac:dyDescent="0.15">
      <c r="B85" s="52">
        <v>271004</v>
      </c>
      <c r="C85" t="s">
        <v>427</v>
      </c>
      <c r="D85">
        <f>IFERROR(VLOOKUP($B85,$A$8:$BW$70,D$88,FALSE),0)</f>
        <v>29</v>
      </c>
      <c r="E85">
        <f t="shared" ref="E85:BP85" si="0">IFERROR(VLOOKUP($B85,$A$8:$BW$70,E88,FALSE),0)</f>
        <v>1.068343</v>
      </c>
      <c r="F85">
        <f t="shared" si="0"/>
        <v>12.99817</v>
      </c>
      <c r="G85">
        <f t="shared" si="0"/>
        <v>0</v>
      </c>
      <c r="H85">
        <f t="shared" si="0"/>
        <v>2</v>
      </c>
      <c r="I85">
        <f t="shared" si="0"/>
        <v>4</v>
      </c>
      <c r="J85">
        <f t="shared" si="0"/>
        <v>8</v>
      </c>
      <c r="K85">
        <f t="shared" si="0"/>
        <v>2</v>
      </c>
      <c r="L85">
        <f t="shared" si="0"/>
        <v>7</v>
      </c>
      <c r="M85">
        <f t="shared" si="0"/>
        <v>3</v>
      </c>
      <c r="N85">
        <f t="shared" si="0"/>
        <v>3</v>
      </c>
      <c r="O85">
        <f t="shared" si="0"/>
        <v>0</v>
      </c>
      <c r="P85">
        <f t="shared" si="0"/>
        <v>15</v>
      </c>
      <c r="Q85">
        <f t="shared" si="0"/>
        <v>14</v>
      </c>
      <c r="R85">
        <f t="shared" si="0"/>
        <v>0</v>
      </c>
      <c r="S85">
        <f t="shared" si="0"/>
        <v>3</v>
      </c>
      <c r="T85">
        <f t="shared" si="0"/>
        <v>9</v>
      </c>
      <c r="U85">
        <f t="shared" si="0"/>
        <v>17</v>
      </c>
      <c r="V85">
        <f t="shared" si="0"/>
        <v>0</v>
      </c>
      <c r="W85">
        <f t="shared" si="0"/>
        <v>17</v>
      </c>
      <c r="X85">
        <f t="shared" si="0"/>
        <v>2</v>
      </c>
      <c r="Y85">
        <f t="shared" si="0"/>
        <v>2</v>
      </c>
      <c r="Z85">
        <f t="shared" si="0"/>
        <v>12</v>
      </c>
      <c r="AA85">
        <f t="shared" si="0"/>
        <v>1</v>
      </c>
      <c r="AB85">
        <f t="shared" si="0"/>
        <v>0</v>
      </c>
      <c r="AC85">
        <f t="shared" si="0"/>
        <v>13</v>
      </c>
      <c r="AD85">
        <f t="shared" si="0"/>
        <v>10</v>
      </c>
      <c r="AE85">
        <f t="shared" si="0"/>
        <v>1</v>
      </c>
      <c r="AF85">
        <f t="shared" si="0"/>
        <v>1</v>
      </c>
      <c r="AG85">
        <f t="shared" si="0"/>
        <v>0</v>
      </c>
      <c r="AH85">
        <f t="shared" si="0"/>
        <v>4</v>
      </c>
      <c r="AI85">
        <f t="shared" si="0"/>
        <v>0</v>
      </c>
      <c r="AJ85">
        <f t="shared" si="0"/>
        <v>13</v>
      </c>
      <c r="AK85">
        <f t="shared" si="0"/>
        <v>0</v>
      </c>
      <c r="AL85">
        <f t="shared" si="0"/>
        <v>1</v>
      </c>
      <c r="AM85">
        <f t="shared" si="0"/>
        <v>11</v>
      </c>
      <c r="AN85">
        <f t="shared" si="0"/>
        <v>1</v>
      </c>
      <c r="AO85">
        <f t="shared" si="0"/>
        <v>3</v>
      </c>
      <c r="AP85">
        <f t="shared" si="0"/>
        <v>0</v>
      </c>
      <c r="AQ85">
        <f t="shared" si="0"/>
        <v>2</v>
      </c>
      <c r="AR85">
        <f t="shared" si="0"/>
        <v>2</v>
      </c>
      <c r="AS85">
        <f t="shared" si="0"/>
        <v>4</v>
      </c>
      <c r="AT85">
        <f t="shared" si="0"/>
        <v>2</v>
      </c>
      <c r="AU85">
        <f t="shared" si="0"/>
        <v>1</v>
      </c>
      <c r="AV85">
        <f t="shared" si="0"/>
        <v>4</v>
      </c>
      <c r="AW85">
        <f t="shared" si="0"/>
        <v>1</v>
      </c>
      <c r="AX85">
        <f t="shared" si="0"/>
        <v>3</v>
      </c>
      <c r="AY85">
        <f t="shared" si="0"/>
        <v>1</v>
      </c>
      <c r="AZ85">
        <f t="shared" si="0"/>
        <v>1</v>
      </c>
      <c r="BA85">
        <f t="shared" si="0"/>
        <v>1</v>
      </c>
      <c r="BB85">
        <f t="shared" si="0"/>
        <v>0</v>
      </c>
      <c r="BC85">
        <f t="shared" si="0"/>
        <v>7</v>
      </c>
      <c r="BD85">
        <f t="shared" si="0"/>
        <v>1</v>
      </c>
      <c r="BE85">
        <f t="shared" si="0"/>
        <v>7</v>
      </c>
      <c r="BF85">
        <f t="shared" si="0"/>
        <v>2</v>
      </c>
      <c r="BG85">
        <f t="shared" si="0"/>
        <v>3</v>
      </c>
      <c r="BH85">
        <f t="shared" si="0"/>
        <v>7</v>
      </c>
      <c r="BI85">
        <f t="shared" si="0"/>
        <v>2</v>
      </c>
      <c r="BJ85">
        <f t="shared" si="0"/>
        <v>6</v>
      </c>
      <c r="BK85">
        <f t="shared" si="0"/>
        <v>1</v>
      </c>
      <c r="BL85">
        <f t="shared" si="0"/>
        <v>3</v>
      </c>
      <c r="BM85">
        <f t="shared" si="0"/>
        <v>22</v>
      </c>
      <c r="BN85">
        <f t="shared" si="0"/>
        <v>12</v>
      </c>
      <c r="BO85">
        <f t="shared" si="0"/>
        <v>6</v>
      </c>
      <c r="BP85">
        <f t="shared" si="0"/>
        <v>2</v>
      </c>
      <c r="BQ85">
        <f t="shared" ref="BQ85:BW85" si="1">IFERROR(VLOOKUP($B85,$A$8:$BW$70,BQ88,FALSE),0)</f>
        <v>0</v>
      </c>
      <c r="BR85">
        <f t="shared" si="1"/>
        <v>1</v>
      </c>
      <c r="BS85">
        <f t="shared" si="1"/>
        <v>0</v>
      </c>
      <c r="BT85">
        <f t="shared" si="1"/>
        <v>3</v>
      </c>
      <c r="BU85">
        <f t="shared" si="1"/>
        <v>24</v>
      </c>
      <c r="BV85">
        <f t="shared" si="1"/>
        <v>2</v>
      </c>
      <c r="BW85">
        <f t="shared" si="1"/>
        <v>0</v>
      </c>
    </row>
    <row r="86" spans="1:75" x14ac:dyDescent="0.15">
      <c r="B86" s="52">
        <v>271403</v>
      </c>
      <c r="C86" t="s">
        <v>428</v>
      </c>
      <c r="D86">
        <f>IFERROR(VLOOKUP($B86,$A$8:$BW$70,D$88,FALSE),0)</f>
        <v>5</v>
      </c>
      <c r="E86">
        <f t="shared" ref="E86:BP86" si="2">IFERROR(VLOOKUP($B86,$A$8:$BW$70,E$88,FALSE),0)</f>
        <v>0.59682040000000003</v>
      </c>
      <c r="F86">
        <f t="shared" si="2"/>
        <v>7.2613139999999996</v>
      </c>
      <c r="G86">
        <f t="shared" si="2"/>
        <v>0</v>
      </c>
      <c r="H86">
        <f t="shared" si="2"/>
        <v>0</v>
      </c>
      <c r="I86">
        <f t="shared" si="2"/>
        <v>1</v>
      </c>
      <c r="J86">
        <f t="shared" si="2"/>
        <v>2</v>
      </c>
      <c r="K86">
        <f t="shared" si="2"/>
        <v>0</v>
      </c>
      <c r="L86">
        <f t="shared" si="2"/>
        <v>0</v>
      </c>
      <c r="M86">
        <f t="shared" si="2"/>
        <v>1</v>
      </c>
      <c r="N86">
        <f t="shared" si="2"/>
        <v>1</v>
      </c>
      <c r="O86">
        <f t="shared" si="2"/>
        <v>0</v>
      </c>
      <c r="P86">
        <f t="shared" si="2"/>
        <v>4</v>
      </c>
      <c r="Q86">
        <f t="shared" si="2"/>
        <v>1</v>
      </c>
      <c r="R86">
        <f t="shared" si="2"/>
        <v>0</v>
      </c>
      <c r="S86">
        <f t="shared" si="2"/>
        <v>0</v>
      </c>
      <c r="T86">
        <f t="shared" si="2"/>
        <v>2</v>
      </c>
      <c r="U86">
        <f t="shared" si="2"/>
        <v>3</v>
      </c>
      <c r="V86">
        <f t="shared" si="2"/>
        <v>0</v>
      </c>
      <c r="W86">
        <f t="shared" si="2"/>
        <v>3</v>
      </c>
      <c r="X86">
        <f t="shared" si="2"/>
        <v>0</v>
      </c>
      <c r="Y86">
        <f t="shared" si="2"/>
        <v>0</v>
      </c>
      <c r="Z86">
        <f t="shared" si="2"/>
        <v>2</v>
      </c>
      <c r="AA86">
        <f t="shared" si="2"/>
        <v>1</v>
      </c>
      <c r="AB86">
        <f t="shared" si="2"/>
        <v>0</v>
      </c>
      <c r="AC86">
        <f t="shared" si="2"/>
        <v>4</v>
      </c>
      <c r="AD86">
        <f t="shared" si="2"/>
        <v>0</v>
      </c>
      <c r="AE86">
        <f t="shared" si="2"/>
        <v>0</v>
      </c>
      <c r="AF86">
        <f t="shared" si="2"/>
        <v>0</v>
      </c>
      <c r="AG86">
        <f t="shared" si="2"/>
        <v>0</v>
      </c>
      <c r="AH86">
        <f t="shared" si="2"/>
        <v>1</v>
      </c>
      <c r="AI86">
        <f t="shared" si="2"/>
        <v>0</v>
      </c>
      <c r="AJ86">
        <f t="shared" si="2"/>
        <v>3</v>
      </c>
      <c r="AK86">
        <f t="shared" si="2"/>
        <v>0</v>
      </c>
      <c r="AL86">
        <f t="shared" si="2"/>
        <v>0</v>
      </c>
      <c r="AM86">
        <f t="shared" si="2"/>
        <v>0</v>
      </c>
      <c r="AN86">
        <f t="shared" si="2"/>
        <v>0</v>
      </c>
      <c r="AO86">
        <f t="shared" si="2"/>
        <v>2</v>
      </c>
      <c r="AP86">
        <f t="shared" si="2"/>
        <v>0</v>
      </c>
      <c r="AQ86">
        <f t="shared" si="2"/>
        <v>0</v>
      </c>
      <c r="AR86">
        <f t="shared" si="2"/>
        <v>0</v>
      </c>
      <c r="AS86">
        <f t="shared" si="2"/>
        <v>0</v>
      </c>
      <c r="AT86">
        <f t="shared" si="2"/>
        <v>0</v>
      </c>
      <c r="AU86">
        <f t="shared" si="2"/>
        <v>0</v>
      </c>
      <c r="AV86">
        <f t="shared" si="2"/>
        <v>2</v>
      </c>
      <c r="AW86">
        <f t="shared" si="2"/>
        <v>2</v>
      </c>
      <c r="AX86">
        <f t="shared" si="2"/>
        <v>1</v>
      </c>
      <c r="AY86">
        <f t="shared" si="2"/>
        <v>0</v>
      </c>
      <c r="AZ86">
        <f t="shared" si="2"/>
        <v>0</v>
      </c>
      <c r="BA86">
        <f t="shared" si="2"/>
        <v>0</v>
      </c>
      <c r="BB86">
        <f t="shared" si="2"/>
        <v>0</v>
      </c>
      <c r="BC86">
        <f t="shared" si="2"/>
        <v>0</v>
      </c>
      <c r="BD86">
        <f t="shared" si="2"/>
        <v>0</v>
      </c>
      <c r="BE86">
        <f t="shared" si="2"/>
        <v>2</v>
      </c>
      <c r="BF86">
        <f t="shared" si="2"/>
        <v>1</v>
      </c>
      <c r="BG86">
        <f t="shared" si="2"/>
        <v>0</v>
      </c>
      <c r="BH86">
        <f t="shared" si="2"/>
        <v>1</v>
      </c>
      <c r="BI86">
        <f t="shared" si="2"/>
        <v>0</v>
      </c>
      <c r="BJ86">
        <f t="shared" si="2"/>
        <v>1</v>
      </c>
      <c r="BK86">
        <f t="shared" si="2"/>
        <v>0</v>
      </c>
      <c r="BL86">
        <f t="shared" si="2"/>
        <v>0</v>
      </c>
      <c r="BM86">
        <f t="shared" si="2"/>
        <v>5</v>
      </c>
      <c r="BN86">
        <f t="shared" si="2"/>
        <v>0</v>
      </c>
      <c r="BO86">
        <f t="shared" si="2"/>
        <v>1</v>
      </c>
      <c r="BP86">
        <f t="shared" si="2"/>
        <v>0</v>
      </c>
      <c r="BQ86">
        <f t="shared" ref="BQ86:BW86" si="3">IFERROR(VLOOKUP($B86,$A$8:$BW$70,BQ$88,FALSE),0)</f>
        <v>0</v>
      </c>
      <c r="BR86">
        <f t="shared" si="3"/>
        <v>0</v>
      </c>
      <c r="BS86">
        <f t="shared" si="3"/>
        <v>0</v>
      </c>
      <c r="BT86">
        <f t="shared" si="3"/>
        <v>1</v>
      </c>
      <c r="BU86">
        <f t="shared" si="3"/>
        <v>4</v>
      </c>
      <c r="BV86">
        <f t="shared" si="3"/>
        <v>0</v>
      </c>
      <c r="BW86">
        <f t="shared" si="3"/>
        <v>0</v>
      </c>
    </row>
    <row r="87" spans="1:75" x14ac:dyDescent="0.15">
      <c r="C87" t="s">
        <v>429</v>
      </c>
      <c r="D87">
        <f>SUM(D8:D83)</f>
        <v>111</v>
      </c>
      <c r="G87">
        <f t="shared" ref="G87:BR87" si="4">SUM(G8:G83)</f>
        <v>0</v>
      </c>
      <c r="H87">
        <f t="shared" si="4"/>
        <v>8</v>
      </c>
      <c r="I87">
        <f t="shared" si="4"/>
        <v>16</v>
      </c>
      <c r="J87">
        <f t="shared" si="4"/>
        <v>29</v>
      </c>
      <c r="K87">
        <f t="shared" si="4"/>
        <v>13</v>
      </c>
      <c r="L87">
        <f t="shared" si="4"/>
        <v>19</v>
      </c>
      <c r="M87">
        <f t="shared" si="4"/>
        <v>14</v>
      </c>
      <c r="N87">
        <f t="shared" si="4"/>
        <v>12</v>
      </c>
      <c r="O87">
        <f t="shared" si="4"/>
        <v>0</v>
      </c>
      <c r="P87">
        <f t="shared" si="4"/>
        <v>60</v>
      </c>
      <c r="Q87">
        <f t="shared" si="4"/>
        <v>51</v>
      </c>
      <c r="R87">
        <f t="shared" si="4"/>
        <v>0</v>
      </c>
      <c r="S87">
        <f t="shared" si="4"/>
        <v>4</v>
      </c>
      <c r="T87">
        <f t="shared" si="4"/>
        <v>15</v>
      </c>
      <c r="U87">
        <f t="shared" si="4"/>
        <v>36</v>
      </c>
      <c r="V87">
        <f t="shared" si="4"/>
        <v>0</v>
      </c>
      <c r="W87">
        <f t="shared" si="4"/>
        <v>36</v>
      </c>
      <c r="X87">
        <f t="shared" si="4"/>
        <v>2</v>
      </c>
      <c r="Y87">
        <f t="shared" si="4"/>
        <v>4</v>
      </c>
      <c r="Z87">
        <f t="shared" si="4"/>
        <v>22</v>
      </c>
      <c r="AA87">
        <f t="shared" si="4"/>
        <v>8</v>
      </c>
      <c r="AB87">
        <f t="shared" si="4"/>
        <v>0</v>
      </c>
      <c r="AC87">
        <f t="shared" si="4"/>
        <v>25</v>
      </c>
      <c r="AD87">
        <f t="shared" si="4"/>
        <v>17</v>
      </c>
      <c r="AE87">
        <f t="shared" si="4"/>
        <v>1</v>
      </c>
      <c r="AF87">
        <f t="shared" si="4"/>
        <v>2</v>
      </c>
      <c r="AG87">
        <f t="shared" si="4"/>
        <v>0</v>
      </c>
      <c r="AH87">
        <f t="shared" si="4"/>
        <v>10</v>
      </c>
      <c r="AI87">
        <f t="shared" si="4"/>
        <v>0</v>
      </c>
      <c r="AJ87">
        <f t="shared" si="4"/>
        <v>29</v>
      </c>
      <c r="AK87">
        <f t="shared" si="4"/>
        <v>0</v>
      </c>
      <c r="AL87">
        <f t="shared" si="4"/>
        <v>1</v>
      </c>
      <c r="AM87">
        <f t="shared" si="4"/>
        <v>18</v>
      </c>
      <c r="AN87">
        <f t="shared" si="4"/>
        <v>1</v>
      </c>
      <c r="AO87">
        <f t="shared" si="4"/>
        <v>6</v>
      </c>
      <c r="AP87">
        <f t="shared" si="4"/>
        <v>0</v>
      </c>
      <c r="AQ87">
        <f t="shared" si="4"/>
        <v>4</v>
      </c>
      <c r="AR87">
        <f t="shared" si="4"/>
        <v>6</v>
      </c>
      <c r="AS87">
        <f t="shared" si="4"/>
        <v>11</v>
      </c>
      <c r="AT87">
        <f t="shared" si="4"/>
        <v>6</v>
      </c>
      <c r="AU87">
        <f t="shared" si="4"/>
        <v>6</v>
      </c>
      <c r="AV87">
        <f t="shared" si="4"/>
        <v>16</v>
      </c>
      <c r="AW87">
        <f t="shared" si="4"/>
        <v>12</v>
      </c>
      <c r="AX87">
        <f t="shared" si="4"/>
        <v>12</v>
      </c>
      <c r="AY87">
        <f t="shared" si="4"/>
        <v>7</v>
      </c>
      <c r="AZ87">
        <f t="shared" si="4"/>
        <v>3</v>
      </c>
      <c r="BA87">
        <f t="shared" si="4"/>
        <v>4</v>
      </c>
      <c r="BB87">
        <f t="shared" si="4"/>
        <v>2</v>
      </c>
      <c r="BC87">
        <f t="shared" si="4"/>
        <v>22</v>
      </c>
      <c r="BD87">
        <f t="shared" si="4"/>
        <v>6</v>
      </c>
      <c r="BE87">
        <f t="shared" si="4"/>
        <v>25</v>
      </c>
      <c r="BF87">
        <f t="shared" si="4"/>
        <v>13</v>
      </c>
      <c r="BG87">
        <f t="shared" si="4"/>
        <v>13</v>
      </c>
      <c r="BH87">
        <f t="shared" si="4"/>
        <v>20</v>
      </c>
      <c r="BI87">
        <f t="shared" si="4"/>
        <v>10</v>
      </c>
      <c r="BJ87">
        <f t="shared" si="4"/>
        <v>22</v>
      </c>
      <c r="BK87">
        <f t="shared" si="4"/>
        <v>2</v>
      </c>
      <c r="BL87">
        <f t="shared" si="4"/>
        <v>8</v>
      </c>
      <c r="BM87">
        <f t="shared" si="4"/>
        <v>48</v>
      </c>
      <c r="BN87">
        <f t="shared" si="4"/>
        <v>15</v>
      </c>
      <c r="BO87">
        <f t="shared" si="4"/>
        <v>8</v>
      </c>
      <c r="BP87">
        <f t="shared" si="4"/>
        <v>2</v>
      </c>
      <c r="BQ87">
        <f t="shared" si="4"/>
        <v>0</v>
      </c>
      <c r="BR87">
        <f t="shared" si="4"/>
        <v>2</v>
      </c>
      <c r="BS87">
        <f t="shared" ref="BS87:BW87" si="5">SUM(BS8:BS83)</f>
        <v>0</v>
      </c>
      <c r="BT87">
        <f t="shared" si="5"/>
        <v>11</v>
      </c>
      <c r="BU87">
        <f t="shared" si="5"/>
        <v>39</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77</v>
      </c>
      <c r="E90">
        <v>0.87015500000000001</v>
      </c>
      <c r="F90">
        <v>10.58689</v>
      </c>
      <c r="G90">
        <v>0</v>
      </c>
      <c r="H90">
        <v>6</v>
      </c>
      <c r="I90">
        <v>11</v>
      </c>
      <c r="J90">
        <v>19</v>
      </c>
      <c r="K90">
        <v>11</v>
      </c>
      <c r="L90">
        <v>12</v>
      </c>
      <c r="M90">
        <v>10</v>
      </c>
      <c r="N90">
        <v>8</v>
      </c>
      <c r="O90">
        <v>0</v>
      </c>
      <c r="P90">
        <v>41</v>
      </c>
      <c r="Q90">
        <v>36</v>
      </c>
      <c r="R90">
        <v>0</v>
      </c>
      <c r="S90">
        <v>5</v>
      </c>
      <c r="T90">
        <v>24</v>
      </c>
      <c r="U90">
        <v>48</v>
      </c>
      <c r="V90">
        <v>0</v>
      </c>
      <c r="W90">
        <v>48</v>
      </c>
      <c r="X90">
        <v>3</v>
      </c>
      <c r="Y90">
        <v>4</v>
      </c>
      <c r="Z90">
        <v>29</v>
      </c>
      <c r="AA90">
        <v>12</v>
      </c>
      <c r="AB90">
        <v>0</v>
      </c>
      <c r="AC90">
        <v>38</v>
      </c>
      <c r="AD90">
        <v>23</v>
      </c>
      <c r="AE90">
        <v>2</v>
      </c>
      <c r="AF90">
        <v>2</v>
      </c>
      <c r="AG90">
        <v>0</v>
      </c>
      <c r="AH90">
        <v>12</v>
      </c>
      <c r="AI90">
        <v>0</v>
      </c>
      <c r="AJ90">
        <v>42</v>
      </c>
      <c r="AK90">
        <v>0</v>
      </c>
      <c r="AL90">
        <v>2</v>
      </c>
      <c r="AM90">
        <v>24</v>
      </c>
      <c r="AN90">
        <v>1</v>
      </c>
      <c r="AO90">
        <v>8</v>
      </c>
      <c r="AP90">
        <v>0</v>
      </c>
      <c r="AQ90">
        <v>2</v>
      </c>
      <c r="AR90">
        <v>4</v>
      </c>
      <c r="AS90">
        <v>7</v>
      </c>
      <c r="AT90">
        <v>4</v>
      </c>
      <c r="AU90">
        <v>5</v>
      </c>
      <c r="AV90">
        <v>10</v>
      </c>
      <c r="AW90">
        <v>9</v>
      </c>
      <c r="AX90">
        <v>8</v>
      </c>
      <c r="AY90">
        <v>6</v>
      </c>
      <c r="AZ90">
        <v>2</v>
      </c>
      <c r="BA90">
        <v>3</v>
      </c>
      <c r="BB90">
        <v>2</v>
      </c>
      <c r="BC90">
        <v>15</v>
      </c>
      <c r="BD90">
        <v>5</v>
      </c>
      <c r="BE90">
        <v>16</v>
      </c>
      <c r="BF90">
        <v>10</v>
      </c>
      <c r="BG90">
        <v>10</v>
      </c>
      <c r="BH90">
        <v>12</v>
      </c>
      <c r="BI90">
        <v>8</v>
      </c>
      <c r="BJ90">
        <v>15</v>
      </c>
      <c r="BK90">
        <v>1</v>
      </c>
      <c r="BL90">
        <v>12</v>
      </c>
      <c r="BM90">
        <v>65</v>
      </c>
      <c r="BN90">
        <v>19</v>
      </c>
      <c r="BO90">
        <v>11</v>
      </c>
      <c r="BP90">
        <v>4</v>
      </c>
      <c r="BQ90">
        <v>0</v>
      </c>
      <c r="BR90">
        <v>2</v>
      </c>
      <c r="BS90">
        <v>1</v>
      </c>
      <c r="BT90">
        <v>14</v>
      </c>
      <c r="BU90">
        <v>55</v>
      </c>
      <c r="BV90">
        <v>8</v>
      </c>
    </row>
    <row r="91" spans="1:75" x14ac:dyDescent="0.15">
      <c r="B91" t="s">
        <v>504</v>
      </c>
    </row>
    <row r="92" spans="1:75" x14ac:dyDescent="0.15">
      <c r="D92">
        <f>D87-D85-D86</f>
        <v>77</v>
      </c>
    </row>
    <row r="100" spans="1:6" s="147" customFormat="1" x14ac:dyDescent="0.15"/>
    <row r="101" spans="1:6" x14ac:dyDescent="0.15">
      <c r="A101" s="52">
        <v>271004</v>
      </c>
      <c r="B101" s="52" t="s">
        <v>172</v>
      </c>
      <c r="C101" s="52" t="s">
        <v>494</v>
      </c>
      <c r="D101" s="52">
        <v>25</v>
      </c>
      <c r="E101" s="52">
        <v>0.92509260000000004</v>
      </c>
      <c r="F101" s="52">
        <v>11.25529</v>
      </c>
    </row>
    <row r="102" spans="1:6" x14ac:dyDescent="0.15">
      <c r="A102" s="52">
        <v>271039</v>
      </c>
      <c r="B102" s="52" t="s">
        <v>494</v>
      </c>
      <c r="C102" s="52" t="s">
        <v>173</v>
      </c>
      <c r="D102" s="52">
        <v>2</v>
      </c>
      <c r="E102" s="52">
        <v>2.73366</v>
      </c>
      <c r="F102" s="52">
        <v>33.259529999999998</v>
      </c>
    </row>
    <row r="103" spans="1:6" x14ac:dyDescent="0.15">
      <c r="A103" s="52">
        <v>271063</v>
      </c>
      <c r="B103" s="52" t="s">
        <v>494</v>
      </c>
      <c r="C103" s="52" t="s">
        <v>377</v>
      </c>
      <c r="D103" s="52">
        <v>1</v>
      </c>
      <c r="E103" s="52">
        <v>1.0357970000000001</v>
      </c>
      <c r="F103" s="52">
        <v>12.6022</v>
      </c>
    </row>
    <row r="104" spans="1:6" x14ac:dyDescent="0.15">
      <c r="A104" s="52">
        <v>271110</v>
      </c>
      <c r="B104" s="52" t="s">
        <v>494</v>
      </c>
      <c r="C104" s="52" t="s">
        <v>176</v>
      </c>
      <c r="D104" s="52">
        <v>1</v>
      </c>
      <c r="E104" s="52">
        <v>1.4966029999999999</v>
      </c>
      <c r="F104" s="52">
        <v>18.208670000000001</v>
      </c>
    </row>
    <row r="105" spans="1:6" x14ac:dyDescent="0.15">
      <c r="A105" s="52">
        <v>271136</v>
      </c>
      <c r="B105" s="52" t="s">
        <v>494</v>
      </c>
      <c r="C105" s="52" t="s">
        <v>177</v>
      </c>
      <c r="D105" s="52">
        <v>4</v>
      </c>
      <c r="E105" s="52">
        <v>4.1155229999999996</v>
      </c>
      <c r="F105" s="52">
        <v>50.072189999999999</v>
      </c>
    </row>
    <row r="106" spans="1:6" x14ac:dyDescent="0.15">
      <c r="A106" s="52">
        <v>271144</v>
      </c>
      <c r="B106" s="52" t="s">
        <v>494</v>
      </c>
      <c r="C106" s="52" t="s">
        <v>379</v>
      </c>
      <c r="D106" s="52">
        <v>1</v>
      </c>
      <c r="E106" s="52">
        <v>0.58321279999999998</v>
      </c>
      <c r="F106" s="52">
        <v>7.0957559999999997</v>
      </c>
    </row>
    <row r="107" spans="1:6" x14ac:dyDescent="0.15">
      <c r="A107" s="52">
        <v>271152</v>
      </c>
      <c r="B107" s="52" t="s">
        <v>494</v>
      </c>
      <c r="C107" s="52" t="s">
        <v>388</v>
      </c>
      <c r="D107" s="52">
        <v>1</v>
      </c>
      <c r="E107" s="52">
        <v>1.21193</v>
      </c>
      <c r="F107" s="52">
        <v>14.745150000000001</v>
      </c>
    </row>
    <row r="108" spans="1:6" x14ac:dyDescent="0.15">
      <c r="A108" s="52">
        <v>271161</v>
      </c>
      <c r="B108" s="52" t="s">
        <v>494</v>
      </c>
      <c r="C108" s="52" t="s">
        <v>178</v>
      </c>
      <c r="D108" s="52">
        <v>1</v>
      </c>
      <c r="E108" s="52">
        <v>0.78424609999999995</v>
      </c>
      <c r="F108" s="52">
        <v>9.5416600000000003</v>
      </c>
    </row>
    <row r="109" spans="1:6" x14ac:dyDescent="0.15">
      <c r="A109" s="52">
        <v>271179</v>
      </c>
      <c r="B109" s="52" t="s">
        <v>494</v>
      </c>
      <c r="C109" s="52" t="s">
        <v>179</v>
      </c>
      <c r="D109" s="52">
        <v>2</v>
      </c>
      <c r="E109" s="52">
        <v>2.2088220000000001</v>
      </c>
      <c r="F109" s="52">
        <v>26.873999999999999</v>
      </c>
    </row>
    <row r="110" spans="1:6" x14ac:dyDescent="0.15">
      <c r="A110" s="52">
        <v>271187</v>
      </c>
      <c r="B110" s="52" t="s">
        <v>494</v>
      </c>
      <c r="C110" s="52" t="s">
        <v>180</v>
      </c>
      <c r="D110" s="52">
        <v>3</v>
      </c>
      <c r="E110" s="52">
        <v>1.7731129999999999</v>
      </c>
      <c r="F110" s="52">
        <v>21.572870000000002</v>
      </c>
    </row>
    <row r="111" spans="1:6" x14ac:dyDescent="0.15">
      <c r="A111" s="52">
        <v>271209</v>
      </c>
      <c r="B111" s="52" t="s">
        <v>494</v>
      </c>
      <c r="C111" s="52" t="s">
        <v>181</v>
      </c>
      <c r="D111" s="52">
        <v>1</v>
      </c>
      <c r="E111" s="52">
        <v>0.65311660000000005</v>
      </c>
      <c r="F111" s="52">
        <v>7.9462520000000003</v>
      </c>
    </row>
    <row r="112" spans="1:6" x14ac:dyDescent="0.15">
      <c r="A112" s="52">
        <v>271217</v>
      </c>
      <c r="B112" s="52" t="s">
        <v>494</v>
      </c>
      <c r="C112" s="52" t="s">
        <v>390</v>
      </c>
      <c r="D112" s="52">
        <v>1</v>
      </c>
      <c r="E112" s="52">
        <v>0.76503489999999996</v>
      </c>
      <c r="F112" s="52">
        <v>9.3079239999999999</v>
      </c>
    </row>
    <row r="113" spans="1:6" x14ac:dyDescent="0.15">
      <c r="A113" s="52">
        <v>271233</v>
      </c>
      <c r="B113" s="52" t="s">
        <v>494</v>
      </c>
      <c r="C113" s="52" t="s">
        <v>183</v>
      </c>
      <c r="D113" s="52">
        <v>2</v>
      </c>
      <c r="E113" s="52">
        <v>1.13548</v>
      </c>
      <c r="F113" s="52">
        <v>13.815</v>
      </c>
    </row>
    <row r="114" spans="1:6" x14ac:dyDescent="0.15">
      <c r="A114" s="52">
        <v>271250</v>
      </c>
      <c r="B114" s="52" t="s">
        <v>494</v>
      </c>
      <c r="C114" s="52" t="s">
        <v>184</v>
      </c>
      <c r="D114" s="52">
        <v>2</v>
      </c>
      <c r="E114" s="52">
        <v>1.6295010000000001</v>
      </c>
      <c r="F114" s="52">
        <v>19.825589999999998</v>
      </c>
    </row>
    <row r="115" spans="1:6" x14ac:dyDescent="0.15">
      <c r="A115" s="52">
        <v>271268</v>
      </c>
      <c r="B115" s="52" t="s">
        <v>494</v>
      </c>
      <c r="C115" s="52" t="s">
        <v>185</v>
      </c>
      <c r="D115" s="52">
        <v>1</v>
      </c>
      <c r="E115" s="52">
        <v>0.50543340000000003</v>
      </c>
      <c r="F115" s="52">
        <v>6.1494390000000001</v>
      </c>
    </row>
    <row r="116" spans="1:6" x14ac:dyDescent="0.15">
      <c r="A116" s="52">
        <v>271284</v>
      </c>
      <c r="B116" s="52" t="s">
        <v>494</v>
      </c>
      <c r="C116" s="52" t="s">
        <v>187</v>
      </c>
      <c r="D116" s="52">
        <v>2</v>
      </c>
      <c r="E116" s="52">
        <v>2.0385279999999999</v>
      </c>
      <c r="F116" s="52">
        <v>24.80209</v>
      </c>
    </row>
    <row r="117" spans="1:6" x14ac:dyDescent="0.15">
      <c r="A117" s="52">
        <v>271403</v>
      </c>
      <c r="B117" s="52" t="s">
        <v>188</v>
      </c>
      <c r="C117" s="52" t="s">
        <v>494</v>
      </c>
      <c r="D117" s="52">
        <v>11</v>
      </c>
      <c r="E117" s="52">
        <v>1.3085549999999999</v>
      </c>
      <c r="F117" s="52">
        <v>15.92075</v>
      </c>
    </row>
    <row r="118" spans="1:6" x14ac:dyDescent="0.15">
      <c r="A118" s="52">
        <v>271438</v>
      </c>
      <c r="B118" s="52" t="s">
        <v>494</v>
      </c>
      <c r="C118" s="52" t="s">
        <v>191</v>
      </c>
      <c r="D118" s="52">
        <v>3</v>
      </c>
      <c r="E118" s="52">
        <v>3.4558230000000001</v>
      </c>
      <c r="F118" s="52">
        <v>42.045850000000002</v>
      </c>
    </row>
    <row r="119" spans="1:6" x14ac:dyDescent="0.15">
      <c r="A119" s="52">
        <v>271446</v>
      </c>
      <c r="B119" s="52" t="s">
        <v>494</v>
      </c>
      <c r="C119" s="52" t="s">
        <v>192</v>
      </c>
      <c r="D119" s="52">
        <v>2</v>
      </c>
      <c r="E119" s="52">
        <v>1.439025</v>
      </c>
      <c r="F119" s="52">
        <v>17.508140000000001</v>
      </c>
    </row>
    <row r="120" spans="1:6" x14ac:dyDescent="0.15">
      <c r="A120" s="52">
        <v>271454</v>
      </c>
      <c r="B120" s="52" t="s">
        <v>494</v>
      </c>
      <c r="C120" s="52" t="s">
        <v>382</v>
      </c>
      <c r="D120" s="52">
        <v>3</v>
      </c>
      <c r="E120" s="52">
        <v>2.0548790000000001</v>
      </c>
      <c r="F120" s="52">
        <v>25.00103</v>
      </c>
    </row>
    <row r="121" spans="1:6" x14ac:dyDescent="0.15">
      <c r="A121" s="52">
        <v>271462</v>
      </c>
      <c r="B121" s="52" t="s">
        <v>494</v>
      </c>
      <c r="C121" s="52" t="s">
        <v>193</v>
      </c>
      <c r="D121" s="52">
        <v>3</v>
      </c>
      <c r="E121" s="52">
        <v>1.887742</v>
      </c>
      <c r="F121" s="52">
        <v>22.96753</v>
      </c>
    </row>
    <row r="122" spans="1:6" x14ac:dyDescent="0.15">
      <c r="A122" s="52">
        <v>272027</v>
      </c>
      <c r="B122" s="52" t="s">
        <v>273</v>
      </c>
      <c r="C122" s="52" t="s">
        <v>494</v>
      </c>
      <c r="D122" s="52">
        <v>1</v>
      </c>
      <c r="E122" s="52">
        <v>0.50794680000000003</v>
      </c>
      <c r="F122" s="52">
        <v>6.1800199999999998</v>
      </c>
    </row>
    <row r="123" spans="1:6" x14ac:dyDescent="0.15">
      <c r="A123" s="52">
        <v>272035</v>
      </c>
      <c r="B123" s="52" t="s">
        <v>194</v>
      </c>
      <c r="C123" s="52" t="s">
        <v>494</v>
      </c>
      <c r="D123" s="52">
        <v>1</v>
      </c>
      <c r="E123" s="52">
        <v>0.24632119999999999</v>
      </c>
      <c r="F123" s="52">
        <v>2.9969079999999999</v>
      </c>
    </row>
    <row r="124" spans="1:6" x14ac:dyDescent="0.15">
      <c r="A124" s="52">
        <v>272043</v>
      </c>
      <c r="B124" s="52" t="s">
        <v>195</v>
      </c>
      <c r="C124" s="52" t="s">
        <v>494</v>
      </c>
      <c r="D124" s="52">
        <v>1</v>
      </c>
      <c r="E124" s="52">
        <v>0.96566110000000005</v>
      </c>
      <c r="F124" s="52">
        <v>11.74888</v>
      </c>
    </row>
    <row r="125" spans="1:6" x14ac:dyDescent="0.15">
      <c r="A125" s="52">
        <v>272051</v>
      </c>
      <c r="B125" s="52" t="s">
        <v>196</v>
      </c>
      <c r="C125" s="52" t="s">
        <v>494</v>
      </c>
      <c r="D125" s="52">
        <v>1</v>
      </c>
      <c r="E125" s="52">
        <v>0.2698451</v>
      </c>
      <c r="F125" s="52">
        <v>3.283115</v>
      </c>
    </row>
    <row r="126" spans="1:6" x14ac:dyDescent="0.15">
      <c r="A126" s="52">
        <v>272078</v>
      </c>
      <c r="B126" s="52" t="s">
        <v>197</v>
      </c>
      <c r="C126" s="52" t="s">
        <v>494</v>
      </c>
      <c r="D126" s="52">
        <v>2</v>
      </c>
      <c r="E126" s="52">
        <v>0.56567009999999995</v>
      </c>
      <c r="F126" s="52">
        <v>6.8823189999999999</v>
      </c>
    </row>
    <row r="127" spans="1:6" x14ac:dyDescent="0.15">
      <c r="A127" s="52">
        <v>272086</v>
      </c>
      <c r="B127" s="52" t="s">
        <v>198</v>
      </c>
      <c r="C127" s="52" t="s">
        <v>494</v>
      </c>
      <c r="D127" s="52">
        <v>1</v>
      </c>
      <c r="E127" s="52">
        <v>1.1371910000000001</v>
      </c>
      <c r="F127" s="52">
        <v>13.83582</v>
      </c>
    </row>
    <row r="128" spans="1:6" x14ac:dyDescent="0.15">
      <c r="A128" s="52">
        <v>272094</v>
      </c>
      <c r="B128" s="52" t="s">
        <v>199</v>
      </c>
      <c r="C128" s="52" t="s">
        <v>494</v>
      </c>
      <c r="D128" s="52">
        <v>1</v>
      </c>
      <c r="E128" s="52">
        <v>0.69395289999999998</v>
      </c>
      <c r="F128" s="52">
        <v>8.4430940000000003</v>
      </c>
    </row>
    <row r="129" spans="1:6" x14ac:dyDescent="0.15">
      <c r="A129" s="52">
        <v>272108</v>
      </c>
      <c r="B129" s="52" t="s">
        <v>200</v>
      </c>
      <c r="C129" s="52" t="s">
        <v>494</v>
      </c>
      <c r="D129" s="52">
        <v>4</v>
      </c>
      <c r="E129" s="52">
        <v>0.99012599999999995</v>
      </c>
      <c r="F129" s="52">
        <v>12.046530000000001</v>
      </c>
    </row>
    <row r="130" spans="1:6" x14ac:dyDescent="0.15">
      <c r="A130" s="52">
        <v>272116</v>
      </c>
      <c r="B130" s="52" t="s">
        <v>201</v>
      </c>
      <c r="C130" s="52" t="s">
        <v>494</v>
      </c>
      <c r="D130" s="52">
        <v>3</v>
      </c>
      <c r="E130" s="52">
        <v>1.0650569999999999</v>
      </c>
      <c r="F130" s="52">
        <v>12.9582</v>
      </c>
    </row>
    <row r="131" spans="1:6" x14ac:dyDescent="0.15">
      <c r="A131" s="52">
        <v>272124</v>
      </c>
      <c r="B131" s="52" t="s">
        <v>202</v>
      </c>
      <c r="C131" s="52" t="s">
        <v>494</v>
      </c>
      <c r="D131" s="52">
        <v>4</v>
      </c>
      <c r="E131" s="52">
        <v>1.494534</v>
      </c>
      <c r="F131" s="52">
        <v>18.183489999999999</v>
      </c>
    </row>
    <row r="132" spans="1:6" x14ac:dyDescent="0.15">
      <c r="A132" s="52">
        <v>272132</v>
      </c>
      <c r="B132" s="52" t="s">
        <v>203</v>
      </c>
      <c r="C132" s="52" t="s">
        <v>494</v>
      </c>
      <c r="D132" s="52">
        <v>1</v>
      </c>
      <c r="E132" s="52">
        <v>0.9926642</v>
      </c>
      <c r="F132" s="52">
        <v>12.07741</v>
      </c>
    </row>
    <row r="133" spans="1:6" x14ac:dyDescent="0.15">
      <c r="A133" s="52">
        <v>272141</v>
      </c>
      <c r="B133" s="52" t="s">
        <v>292</v>
      </c>
      <c r="C133" s="52" t="s">
        <v>494</v>
      </c>
      <c r="D133" s="52">
        <v>1</v>
      </c>
      <c r="E133" s="52">
        <v>0.88549639999999996</v>
      </c>
      <c r="F133" s="52">
        <v>10.773540000000001</v>
      </c>
    </row>
    <row r="134" spans="1:6" x14ac:dyDescent="0.15">
      <c r="A134" s="52">
        <v>272159</v>
      </c>
      <c r="B134" s="52" t="s">
        <v>204</v>
      </c>
      <c r="C134" s="52" t="s">
        <v>494</v>
      </c>
      <c r="D134" s="52">
        <v>1</v>
      </c>
      <c r="E134" s="52">
        <v>0.4242591</v>
      </c>
      <c r="F134" s="52">
        <v>5.1618190000000004</v>
      </c>
    </row>
    <row r="135" spans="1:6" x14ac:dyDescent="0.15">
      <c r="A135" s="52">
        <v>272167</v>
      </c>
      <c r="B135" s="52" t="s">
        <v>205</v>
      </c>
      <c r="C135" s="52" t="s">
        <v>494</v>
      </c>
      <c r="D135" s="52">
        <v>1</v>
      </c>
      <c r="E135" s="52">
        <v>0.93214019999999997</v>
      </c>
      <c r="F135" s="52">
        <v>11.34104</v>
      </c>
    </row>
    <row r="136" spans="1:6" x14ac:dyDescent="0.15">
      <c r="A136" s="52">
        <v>272183</v>
      </c>
      <c r="B136" s="52" t="s">
        <v>207</v>
      </c>
      <c r="C136" s="52" t="s">
        <v>494</v>
      </c>
      <c r="D136" s="52">
        <v>1</v>
      </c>
      <c r="E136" s="52">
        <v>0.82120009999999999</v>
      </c>
      <c r="F136" s="52">
        <v>9.9912670000000006</v>
      </c>
    </row>
    <row r="137" spans="1:6" x14ac:dyDescent="0.15">
      <c r="A137" s="52">
        <v>272205</v>
      </c>
      <c r="B137" s="52" t="s">
        <v>208</v>
      </c>
      <c r="C137" s="52" t="s">
        <v>494</v>
      </c>
      <c r="D137" s="52">
        <v>5</v>
      </c>
      <c r="E137" s="52">
        <v>3.623713</v>
      </c>
      <c r="F137" s="52">
        <v>44.088509999999999</v>
      </c>
    </row>
    <row r="138" spans="1:6" x14ac:dyDescent="0.15">
      <c r="A138" s="52">
        <v>272230</v>
      </c>
      <c r="B138" s="52" t="s">
        <v>171</v>
      </c>
      <c r="C138" s="52" t="s">
        <v>494</v>
      </c>
      <c r="D138" s="52">
        <v>1</v>
      </c>
      <c r="E138" s="52">
        <v>0.80885209999999996</v>
      </c>
      <c r="F138" s="52">
        <v>9.8410340000000005</v>
      </c>
    </row>
    <row r="139" spans="1:6" x14ac:dyDescent="0.15">
      <c r="A139" s="52">
        <v>272248</v>
      </c>
      <c r="B139" s="52" t="s">
        <v>210</v>
      </c>
      <c r="C139" s="52" t="s">
        <v>494</v>
      </c>
      <c r="D139" s="52">
        <v>3</v>
      </c>
      <c r="E139" s="52">
        <v>3.5127160000000002</v>
      </c>
      <c r="F139" s="52">
        <v>42.738039999999998</v>
      </c>
    </row>
    <row r="140" spans="1:6" x14ac:dyDescent="0.15">
      <c r="A140" s="52">
        <v>272264</v>
      </c>
      <c r="B140" s="52" t="s">
        <v>212</v>
      </c>
      <c r="C140" s="52" t="s">
        <v>494</v>
      </c>
      <c r="D140" s="52">
        <v>1</v>
      </c>
      <c r="E140" s="52">
        <v>1.5311360000000001</v>
      </c>
      <c r="F140" s="52">
        <v>18.628820000000001</v>
      </c>
    </row>
    <row r="141" spans="1:6" x14ac:dyDescent="0.15">
      <c r="A141" s="52">
        <v>272272</v>
      </c>
      <c r="B141" s="52" t="s">
        <v>213</v>
      </c>
      <c r="C141" s="52" t="s">
        <v>494</v>
      </c>
      <c r="D141" s="52">
        <v>7</v>
      </c>
      <c r="E141" s="52">
        <v>1.422941</v>
      </c>
      <c r="F141" s="52">
        <v>17.312439999999999</v>
      </c>
    </row>
    <row r="142" spans="1:6" x14ac:dyDescent="0.15">
      <c r="A142" s="52">
        <v>272281</v>
      </c>
      <c r="B142" s="52" t="s">
        <v>214</v>
      </c>
      <c r="C142" s="52" t="s">
        <v>494</v>
      </c>
      <c r="D142" s="52">
        <v>1</v>
      </c>
      <c r="E142" s="52">
        <v>1.5924579999999999</v>
      </c>
      <c r="F142" s="52">
        <v>19.37491</v>
      </c>
    </row>
    <row r="143" spans="1:6" x14ac:dyDescent="0.15">
      <c r="A143" s="52">
        <v>272302</v>
      </c>
      <c r="B143" s="52" t="s">
        <v>216</v>
      </c>
      <c r="C143" s="52" t="s">
        <v>494</v>
      </c>
      <c r="D143" s="52">
        <v>1</v>
      </c>
      <c r="E143" s="52">
        <v>1.283714</v>
      </c>
      <c r="F143" s="52">
        <v>15.61852</v>
      </c>
    </row>
    <row r="144" spans="1:6" x14ac:dyDescent="0.15">
      <c r="A144" s="52">
        <v>272311</v>
      </c>
      <c r="B144" s="52" t="s">
        <v>217</v>
      </c>
      <c r="C144" s="52" t="s">
        <v>494</v>
      </c>
      <c r="D144" s="52">
        <v>2</v>
      </c>
      <c r="E144" s="52">
        <v>3.4345379999999999</v>
      </c>
      <c r="F144" s="52">
        <v>41.78687</v>
      </c>
    </row>
    <row r="145" spans="1:6" x14ac:dyDescent="0.15">
      <c r="A145" s="52">
        <v>272329</v>
      </c>
      <c r="B145" s="52" t="s">
        <v>218</v>
      </c>
      <c r="C145" s="52" t="s">
        <v>494</v>
      </c>
      <c r="D145" s="52">
        <v>2</v>
      </c>
      <c r="E145" s="52">
        <v>3.6181410000000001</v>
      </c>
      <c r="F145" s="52">
        <v>44.020719999999997</v>
      </c>
    </row>
    <row r="146" spans="1:6" x14ac:dyDescent="0.15">
      <c r="A146" s="52">
        <v>273228</v>
      </c>
      <c r="B146" s="52" t="s">
        <v>318</v>
      </c>
      <c r="C146" s="52" t="s">
        <v>494</v>
      </c>
      <c r="D146" s="52">
        <v>1</v>
      </c>
      <c r="E146" s="52">
        <v>9.6218610000000009</v>
      </c>
      <c r="F146" s="52">
        <v>117.066</v>
      </c>
    </row>
    <row r="147" spans="1:6" x14ac:dyDescent="0.15">
      <c r="A147" s="52">
        <v>273414</v>
      </c>
      <c r="B147" s="52" t="s">
        <v>320</v>
      </c>
      <c r="C147" s="52" t="s">
        <v>494</v>
      </c>
      <c r="D147" s="52">
        <v>1</v>
      </c>
      <c r="E147" s="52">
        <v>5.7903880000000001</v>
      </c>
      <c r="F147" s="52">
        <v>70.449719999999999</v>
      </c>
    </row>
    <row r="148" spans="1:6" x14ac:dyDescent="0.15">
      <c r="A148" s="52">
        <v>273619</v>
      </c>
      <c r="B148" s="52" t="s">
        <v>219</v>
      </c>
      <c r="C148" s="52" t="s">
        <v>494</v>
      </c>
      <c r="D148" s="52">
        <v>2</v>
      </c>
      <c r="E148" s="52">
        <v>4.5530090000000003</v>
      </c>
      <c r="F148" s="52">
        <v>55.394939999999998</v>
      </c>
    </row>
    <row r="149" spans="1:6" x14ac:dyDescent="0.15">
      <c r="A149" s="52">
        <v>273660</v>
      </c>
      <c r="B149" s="52" t="s">
        <v>325</v>
      </c>
      <c r="C149" s="52" t="s">
        <v>494</v>
      </c>
      <c r="D149" s="52">
        <v>1</v>
      </c>
      <c r="E149" s="52">
        <v>6.1988589999999997</v>
      </c>
      <c r="F149" s="52">
        <v>75.419460000000001</v>
      </c>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25</v>
      </c>
      <c r="E178">
        <v>0.92509260000000004</v>
      </c>
      <c r="F178">
        <v>11.25529</v>
      </c>
    </row>
    <row r="179" spans="1:6" x14ac:dyDescent="0.15">
      <c r="B179">
        <v>271403</v>
      </c>
      <c r="C179" t="s">
        <v>271</v>
      </c>
      <c r="D179">
        <v>11</v>
      </c>
      <c r="E179">
        <v>1.3085549999999999</v>
      </c>
      <c r="F179">
        <v>15.92075</v>
      </c>
    </row>
    <row r="180" spans="1:6" x14ac:dyDescent="0.15">
      <c r="B180" s="52"/>
      <c r="C180" t="s">
        <v>429</v>
      </c>
      <c r="D180">
        <v>124</v>
      </c>
    </row>
    <row r="181" spans="1:6" x14ac:dyDescent="0.15">
      <c r="A181">
        <v>1</v>
      </c>
      <c r="B181" s="52">
        <v>2</v>
      </c>
      <c r="C181">
        <v>3</v>
      </c>
      <c r="D181">
        <v>4</v>
      </c>
      <c r="E181">
        <v>5</v>
      </c>
      <c r="F181">
        <v>6</v>
      </c>
    </row>
    <row r="183" spans="1:6" x14ac:dyDescent="0.15">
      <c r="A183">
        <v>270000</v>
      </c>
      <c r="B183" t="s">
        <v>333</v>
      </c>
      <c r="C183" t="s">
        <v>440</v>
      </c>
      <c r="D183">
        <v>88</v>
      </c>
      <c r="E183">
        <v>0.99362680000000003</v>
      </c>
      <c r="F183">
        <v>12.089130000000001</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19</v>
      </c>
      <c r="E8" s="52">
        <v>1.441878</v>
      </c>
      <c r="F8" s="52">
        <v>17.542850000000001</v>
      </c>
      <c r="G8" s="52">
        <v>0</v>
      </c>
      <c r="H8" s="52">
        <v>1</v>
      </c>
      <c r="I8" s="52">
        <v>3</v>
      </c>
      <c r="J8" s="52">
        <v>4</v>
      </c>
      <c r="K8" s="52">
        <v>2</v>
      </c>
      <c r="L8" s="52">
        <v>5</v>
      </c>
      <c r="M8" s="52">
        <v>2</v>
      </c>
      <c r="N8" s="52">
        <v>2</v>
      </c>
      <c r="O8" s="52">
        <v>0</v>
      </c>
      <c r="P8" s="52">
        <v>10</v>
      </c>
      <c r="Q8" s="52">
        <v>9</v>
      </c>
      <c r="R8" s="52">
        <v>0</v>
      </c>
      <c r="S8" s="52">
        <v>3</v>
      </c>
      <c r="T8" s="52">
        <v>6</v>
      </c>
      <c r="U8" s="52">
        <v>10</v>
      </c>
      <c r="V8" s="52">
        <v>0</v>
      </c>
      <c r="W8" s="52">
        <v>10</v>
      </c>
      <c r="X8" s="52">
        <v>0</v>
      </c>
      <c r="Y8" s="52">
        <v>1</v>
      </c>
      <c r="Z8" s="52">
        <v>8</v>
      </c>
      <c r="AA8" s="52">
        <v>1</v>
      </c>
      <c r="AB8" s="52">
        <v>0</v>
      </c>
      <c r="AC8" s="52">
        <v>8</v>
      </c>
      <c r="AD8" s="52">
        <v>5</v>
      </c>
      <c r="AE8" s="52">
        <v>1</v>
      </c>
      <c r="AF8" s="52">
        <v>1</v>
      </c>
      <c r="AG8" s="52">
        <v>0</v>
      </c>
      <c r="AH8" s="52">
        <v>4</v>
      </c>
      <c r="AI8" s="52">
        <v>0</v>
      </c>
      <c r="AJ8" s="52">
        <v>9</v>
      </c>
      <c r="AK8" s="52">
        <v>0</v>
      </c>
      <c r="AL8" s="52">
        <v>1</v>
      </c>
      <c r="AM8" s="52">
        <v>6</v>
      </c>
      <c r="AN8" s="52">
        <v>1</v>
      </c>
      <c r="AO8" s="52">
        <v>2</v>
      </c>
      <c r="AP8" s="52">
        <v>0</v>
      </c>
      <c r="AQ8" s="52">
        <v>2</v>
      </c>
      <c r="AR8" s="52">
        <v>1</v>
      </c>
      <c r="AS8" s="52">
        <v>1</v>
      </c>
      <c r="AT8" s="52">
        <v>2</v>
      </c>
      <c r="AU8" s="52">
        <v>1</v>
      </c>
      <c r="AV8" s="52">
        <v>3</v>
      </c>
      <c r="AW8" s="52">
        <v>1</v>
      </c>
      <c r="AX8" s="52">
        <v>2</v>
      </c>
      <c r="AY8" s="52">
        <v>0</v>
      </c>
      <c r="AZ8" s="52">
        <v>1</v>
      </c>
      <c r="BA8" s="52">
        <v>1</v>
      </c>
      <c r="BB8" s="52">
        <v>0</v>
      </c>
      <c r="BC8" s="52">
        <v>4</v>
      </c>
      <c r="BD8" s="52">
        <v>1</v>
      </c>
      <c r="BE8" s="52">
        <v>3</v>
      </c>
      <c r="BF8" s="52">
        <v>2</v>
      </c>
      <c r="BG8" s="52">
        <v>1</v>
      </c>
      <c r="BH8" s="52">
        <v>7</v>
      </c>
      <c r="BI8" s="52">
        <v>0</v>
      </c>
      <c r="BJ8" s="52">
        <v>4</v>
      </c>
      <c r="BK8" s="52">
        <v>1</v>
      </c>
      <c r="BL8" s="52">
        <v>1</v>
      </c>
      <c r="BM8" s="52">
        <v>12</v>
      </c>
      <c r="BN8" s="52">
        <v>11</v>
      </c>
      <c r="BO8" s="52">
        <v>2</v>
      </c>
      <c r="BP8" s="52">
        <v>2</v>
      </c>
      <c r="BQ8" s="52">
        <v>0</v>
      </c>
      <c r="BR8" s="52">
        <v>1</v>
      </c>
      <c r="BS8" s="52">
        <v>0</v>
      </c>
      <c r="BT8" s="52">
        <v>1</v>
      </c>
      <c r="BU8" s="52">
        <v>16</v>
      </c>
      <c r="BV8" s="52">
        <v>2</v>
      </c>
    </row>
    <row r="9" spans="1:74" s="52" customFormat="1" x14ac:dyDescent="0.15">
      <c r="A9" s="52">
        <v>271021</v>
      </c>
      <c r="B9" s="52" t="s">
        <v>494</v>
      </c>
      <c r="C9" s="52" t="s">
        <v>389</v>
      </c>
      <c r="D9" s="52">
        <v>2</v>
      </c>
      <c r="E9" s="52">
        <v>3.9702229999999998</v>
      </c>
      <c r="F9" s="52">
        <v>48.304389999999998</v>
      </c>
      <c r="G9" s="52">
        <v>0</v>
      </c>
      <c r="H9" s="52">
        <v>1</v>
      </c>
      <c r="I9" s="52">
        <v>0</v>
      </c>
      <c r="J9" s="52">
        <v>0</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0</v>
      </c>
      <c r="AX9" s="52">
        <v>0</v>
      </c>
      <c r="AY9" s="52">
        <v>0</v>
      </c>
      <c r="AZ9" s="52">
        <v>0</v>
      </c>
      <c r="BA9" s="52">
        <v>0</v>
      </c>
      <c r="BB9" s="52">
        <v>0</v>
      </c>
      <c r="BC9" s="52">
        <v>1</v>
      </c>
      <c r="BD9" s="52">
        <v>0</v>
      </c>
      <c r="BE9" s="52">
        <v>1</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2.1414650000000002</v>
      </c>
      <c r="F10" s="52">
        <v>26.054490000000001</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3.083755</v>
      </c>
      <c r="F11" s="52">
        <v>37.519019999999998</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2.0685950000000002</v>
      </c>
      <c r="F12" s="52">
        <v>25.167899999999999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1.622244</v>
      </c>
      <c r="F13" s="52">
        <v>19.737300000000001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2.3040940000000001</v>
      </c>
      <c r="F14" s="52">
        <v>28.033149999999999</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2</v>
      </c>
      <c r="E15" s="52">
        <v>2.4601459999999999</v>
      </c>
      <c r="F15" s="52">
        <v>29.93177</v>
      </c>
      <c r="G15" s="52">
        <v>0</v>
      </c>
      <c r="H15" s="52">
        <v>0</v>
      </c>
      <c r="I15" s="52">
        <v>0</v>
      </c>
      <c r="J15" s="52">
        <v>1</v>
      </c>
      <c r="K15" s="52">
        <v>0</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2</v>
      </c>
      <c r="AW15" s="52">
        <v>0</v>
      </c>
      <c r="AX15" s="52">
        <v>0</v>
      </c>
      <c r="AY15" s="52">
        <v>0</v>
      </c>
      <c r="AZ15" s="52">
        <v>0</v>
      </c>
      <c r="BA15" s="52">
        <v>0</v>
      </c>
      <c r="BB15" s="52">
        <v>0</v>
      </c>
      <c r="BC15" s="52">
        <v>0</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494</v>
      </c>
      <c r="C16" s="52" t="s">
        <v>380</v>
      </c>
      <c r="D16" s="52">
        <v>1</v>
      </c>
      <c r="E16" s="52">
        <v>1.969784</v>
      </c>
      <c r="F16" s="52">
        <v>23.965699999999998</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1</v>
      </c>
      <c r="E17" s="52">
        <v>1.3884449999999999</v>
      </c>
      <c r="F17" s="52">
        <v>16.892749999999999</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494</v>
      </c>
      <c r="C18" s="52" t="s">
        <v>390</v>
      </c>
      <c r="D18" s="52">
        <v>1</v>
      </c>
      <c r="E18" s="52">
        <v>1.610695</v>
      </c>
      <c r="F18" s="52">
        <v>19.596789999999999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1</v>
      </c>
      <c r="E19" s="52">
        <v>1.609477</v>
      </c>
      <c r="F19" s="52">
        <v>19.581959999999999</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2</v>
      </c>
      <c r="E20" s="52">
        <v>2.2673169999999998</v>
      </c>
      <c r="F20" s="52">
        <v>27.58569</v>
      </c>
      <c r="G20" s="52">
        <v>0</v>
      </c>
      <c r="H20" s="52">
        <v>0</v>
      </c>
      <c r="I20" s="52">
        <v>1</v>
      </c>
      <c r="J20" s="52">
        <v>1</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1</v>
      </c>
      <c r="BD20" s="52">
        <v>0</v>
      </c>
      <c r="BE20" s="52">
        <v>0</v>
      </c>
      <c r="BF20" s="52">
        <v>0</v>
      </c>
      <c r="BG20" s="52">
        <v>0</v>
      </c>
      <c r="BH20" s="52">
        <v>2</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494</v>
      </c>
      <c r="C21" s="52" t="s">
        <v>185</v>
      </c>
      <c r="D21" s="52">
        <v>2</v>
      </c>
      <c r="E21" s="52">
        <v>2.1250149999999999</v>
      </c>
      <c r="F21" s="52">
        <v>25.854340000000001</v>
      </c>
      <c r="G21" s="52">
        <v>0</v>
      </c>
      <c r="H21" s="52">
        <v>0</v>
      </c>
      <c r="I21" s="52">
        <v>1</v>
      </c>
      <c r="J21" s="52">
        <v>0</v>
      </c>
      <c r="K21" s="52">
        <v>0</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1</v>
      </c>
      <c r="BA21" s="52">
        <v>0</v>
      </c>
      <c r="BB21" s="52">
        <v>0</v>
      </c>
      <c r="BC21" s="52">
        <v>0</v>
      </c>
      <c r="BD21" s="52">
        <v>0</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494</v>
      </c>
      <c r="C22" s="52" t="s">
        <v>186</v>
      </c>
      <c r="D22" s="52">
        <v>1</v>
      </c>
      <c r="E22" s="52">
        <v>1.626069</v>
      </c>
      <c r="F22" s="52">
        <v>19.783840000000001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494</v>
      </c>
      <c r="C23" s="52" t="s">
        <v>187</v>
      </c>
      <c r="D23" s="52">
        <v>1</v>
      </c>
      <c r="E23" s="52">
        <v>2.1490130000000001</v>
      </c>
      <c r="F23" s="52">
        <v>26.146319999999999</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494</v>
      </c>
      <c r="D24" s="52">
        <v>3</v>
      </c>
      <c r="E24" s="52">
        <v>0.74513240000000003</v>
      </c>
      <c r="F24" s="52">
        <v>9.0657779999999999</v>
      </c>
      <c r="G24" s="52">
        <v>0</v>
      </c>
      <c r="H24" s="52">
        <v>0</v>
      </c>
      <c r="I24" s="52">
        <v>1</v>
      </c>
      <c r="J24" s="52">
        <v>1</v>
      </c>
      <c r="K24" s="52">
        <v>0</v>
      </c>
      <c r="L24" s="52">
        <v>0</v>
      </c>
      <c r="M24" s="52">
        <v>0</v>
      </c>
      <c r="N24" s="52">
        <v>1</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2</v>
      </c>
      <c r="AX24" s="52">
        <v>0</v>
      </c>
      <c r="AY24" s="52">
        <v>0</v>
      </c>
      <c r="AZ24" s="52">
        <v>0</v>
      </c>
      <c r="BA24" s="52">
        <v>0</v>
      </c>
      <c r="BB24" s="52">
        <v>0</v>
      </c>
      <c r="BC24" s="52">
        <v>0</v>
      </c>
      <c r="BD24" s="52">
        <v>0</v>
      </c>
      <c r="BE24" s="52">
        <v>0</v>
      </c>
      <c r="BF24" s="52">
        <v>1</v>
      </c>
      <c r="BG24" s="52">
        <v>0</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271420</v>
      </c>
      <c r="B25" s="52" t="s">
        <v>494</v>
      </c>
      <c r="C25" s="52" t="s">
        <v>190</v>
      </c>
      <c r="D25" s="52">
        <v>1</v>
      </c>
      <c r="E25" s="52">
        <v>1.6607430000000001</v>
      </c>
      <c r="F25" s="52">
        <v>20.20571</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494</v>
      </c>
      <c r="C26" s="52" t="s">
        <v>382</v>
      </c>
      <c r="D26" s="52">
        <v>1</v>
      </c>
      <c r="E26" s="52">
        <v>1.4820739999999999</v>
      </c>
      <c r="F26" s="52">
        <v>18.0319</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494</v>
      </c>
      <c r="C27" s="52" t="s">
        <v>193</v>
      </c>
      <c r="D27" s="52">
        <v>1</v>
      </c>
      <c r="E27" s="52">
        <v>1.3157890000000001</v>
      </c>
      <c r="F27" s="52">
        <v>16.008769999999998</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494</v>
      </c>
      <c r="D28" s="52">
        <v>3</v>
      </c>
      <c r="E28" s="52">
        <v>1.551213</v>
      </c>
      <c r="F28" s="52">
        <v>18.873090000000001</v>
      </c>
      <c r="G28" s="52">
        <v>0</v>
      </c>
      <c r="H28" s="52">
        <v>0</v>
      </c>
      <c r="I28" s="52">
        <v>1</v>
      </c>
      <c r="J28" s="52">
        <v>0</v>
      </c>
      <c r="K28" s="52">
        <v>1</v>
      </c>
      <c r="L28" s="52">
        <v>1</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0</v>
      </c>
      <c r="BB28" s="52">
        <v>2</v>
      </c>
      <c r="BC28" s="52">
        <v>0</v>
      </c>
      <c r="BD28" s="52">
        <v>1</v>
      </c>
      <c r="BE28" s="52">
        <v>0</v>
      </c>
      <c r="BF28" s="52">
        <v>0</v>
      </c>
      <c r="BG28" s="52">
        <v>1</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2</v>
      </c>
      <c r="E29" s="52">
        <v>1.1217680000000001</v>
      </c>
      <c r="F29" s="52">
        <v>13.64818</v>
      </c>
      <c r="G29" s="52">
        <v>0</v>
      </c>
      <c r="H29" s="52">
        <v>1</v>
      </c>
      <c r="I29" s="52">
        <v>0</v>
      </c>
      <c r="J29" s="52">
        <v>0</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1</v>
      </c>
      <c r="BD29" s="52">
        <v>0</v>
      </c>
      <c r="BE29" s="52">
        <v>0</v>
      </c>
      <c r="BF29" s="52">
        <v>1</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494</v>
      </c>
      <c r="D30" s="52">
        <v>1</v>
      </c>
      <c r="E30" s="52">
        <v>0.59288770000000002</v>
      </c>
      <c r="F30" s="52">
        <v>7.2134669999999996</v>
      </c>
      <c r="G30" s="52">
        <v>0</v>
      </c>
      <c r="H30" s="52">
        <v>0</v>
      </c>
      <c r="I30" s="52">
        <v>1</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1</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494</v>
      </c>
      <c r="D31" s="52">
        <v>1</v>
      </c>
      <c r="E31" s="52">
        <v>2.3798759999999999</v>
      </c>
      <c r="F31" s="52">
        <v>28.95515</v>
      </c>
      <c r="G31" s="52">
        <v>0</v>
      </c>
      <c r="H31" s="52">
        <v>0</v>
      </c>
      <c r="I31" s="52">
        <v>0</v>
      </c>
      <c r="J31" s="52">
        <v>0</v>
      </c>
      <c r="K31" s="52">
        <v>0</v>
      </c>
      <c r="L31" s="52">
        <v>1</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272094</v>
      </c>
      <c r="B32" s="52" t="s">
        <v>199</v>
      </c>
      <c r="C32" s="52" t="s">
        <v>494</v>
      </c>
      <c r="D32" s="52">
        <v>1</v>
      </c>
      <c r="E32" s="52">
        <v>1.4330959999999999</v>
      </c>
      <c r="F32" s="52">
        <v>17.436</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494</v>
      </c>
      <c r="D33" s="52">
        <v>2</v>
      </c>
      <c r="E33" s="52">
        <v>1.4624159999999999</v>
      </c>
      <c r="F33" s="52">
        <v>17.792729999999999</v>
      </c>
      <c r="G33" s="52">
        <v>0</v>
      </c>
      <c r="H33" s="52">
        <v>0</v>
      </c>
      <c r="I33" s="52">
        <v>0</v>
      </c>
      <c r="J33" s="52">
        <v>0</v>
      </c>
      <c r="K33" s="52">
        <v>0</v>
      </c>
      <c r="L33" s="52">
        <v>0</v>
      </c>
      <c r="M33" s="52">
        <v>1</v>
      </c>
      <c r="N33" s="52">
        <v>1</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1</v>
      </c>
      <c r="BD33" s="52">
        <v>0</v>
      </c>
      <c r="BE33" s="52">
        <v>1</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494</v>
      </c>
      <c r="D34" s="52">
        <v>1</v>
      </c>
      <c r="E34" s="52">
        <v>0.88429840000000004</v>
      </c>
      <c r="F34" s="52">
        <v>10.75896</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272167</v>
      </c>
      <c r="B35" s="52" t="s">
        <v>205</v>
      </c>
      <c r="C35" s="52" t="s">
        <v>494</v>
      </c>
      <c r="D35" s="52">
        <v>2</v>
      </c>
      <c r="E35" s="52">
        <v>3.9936099999999999</v>
      </c>
      <c r="F35" s="52">
        <v>48.588920000000002</v>
      </c>
      <c r="G35" s="52">
        <v>0</v>
      </c>
      <c r="H35" s="52">
        <v>2</v>
      </c>
      <c r="I35" s="52">
        <v>0</v>
      </c>
      <c r="J35" s="52">
        <v>0</v>
      </c>
      <c r="K35" s="52">
        <v>0</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2</v>
      </c>
      <c r="AV35" s="52">
        <v>0</v>
      </c>
      <c r="AW35" s="52">
        <v>0</v>
      </c>
      <c r="AX35" s="52">
        <v>0</v>
      </c>
      <c r="AY35" s="52">
        <v>0</v>
      </c>
      <c r="AZ35" s="52">
        <v>0</v>
      </c>
      <c r="BA35" s="52">
        <v>0</v>
      </c>
      <c r="BB35" s="52">
        <v>0</v>
      </c>
      <c r="BC35" s="52">
        <v>0</v>
      </c>
      <c r="BD35" s="52">
        <v>0</v>
      </c>
      <c r="BE35" s="52">
        <v>1</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272175</v>
      </c>
      <c r="B36" s="52" t="s">
        <v>206</v>
      </c>
      <c r="C36" s="52" t="s">
        <v>494</v>
      </c>
      <c r="D36" s="52">
        <v>1</v>
      </c>
      <c r="E36" s="52">
        <v>1.726281</v>
      </c>
      <c r="F36" s="52">
        <v>21.003080000000001</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272183</v>
      </c>
      <c r="B37" s="52" t="s">
        <v>207</v>
      </c>
      <c r="C37" s="52" t="s">
        <v>494</v>
      </c>
      <c r="D37" s="52">
        <v>1</v>
      </c>
      <c r="E37" s="52">
        <v>1.690617</v>
      </c>
      <c r="F37" s="52">
        <v>20.56917</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272191</v>
      </c>
      <c r="B38" s="52" t="s">
        <v>298</v>
      </c>
      <c r="C38" s="52" t="s">
        <v>494</v>
      </c>
      <c r="D38" s="52">
        <v>1</v>
      </c>
      <c r="E38" s="52">
        <v>1.109127</v>
      </c>
      <c r="F38" s="52">
        <v>13.49438</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494</v>
      </c>
      <c r="D39" s="52">
        <v>1</v>
      </c>
      <c r="E39" s="52">
        <v>1.5120819999999999</v>
      </c>
      <c r="F39" s="52">
        <v>18.396989999999999</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272221</v>
      </c>
      <c r="B40" s="52" t="s">
        <v>209</v>
      </c>
      <c r="C40" s="52" t="s">
        <v>494</v>
      </c>
      <c r="D40" s="52">
        <v>1</v>
      </c>
      <c r="E40" s="52">
        <v>1.8759969999999999</v>
      </c>
      <c r="F40" s="52">
        <v>22.824629999999999</v>
      </c>
      <c r="G40" s="52">
        <v>0</v>
      </c>
      <c r="H40" s="52">
        <v>0</v>
      </c>
      <c r="I40" s="52">
        <v>0</v>
      </c>
      <c r="J40" s="52">
        <v>0</v>
      </c>
      <c r="K40" s="52">
        <v>0</v>
      </c>
      <c r="L40" s="52">
        <v>0</v>
      </c>
      <c r="M40" s="52">
        <v>0</v>
      </c>
      <c r="N40" s="52">
        <v>1</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272256</v>
      </c>
      <c r="B41" s="52" t="s">
        <v>211</v>
      </c>
      <c r="C41" s="52" t="s">
        <v>494</v>
      </c>
      <c r="D41" s="52">
        <v>1</v>
      </c>
      <c r="E41" s="52">
        <v>3.6145450000000001</v>
      </c>
      <c r="F41" s="52">
        <v>43.976959999999998</v>
      </c>
      <c r="G41" s="52">
        <v>0</v>
      </c>
      <c r="H41" s="52">
        <v>0</v>
      </c>
      <c r="I41" s="52">
        <v>0</v>
      </c>
      <c r="J41" s="52">
        <v>0</v>
      </c>
      <c r="K41" s="52">
        <v>1</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494</v>
      </c>
      <c r="D42" s="52">
        <v>3</v>
      </c>
      <c r="E42" s="52">
        <v>1.25715</v>
      </c>
      <c r="F42" s="52">
        <v>15.29533</v>
      </c>
      <c r="G42" s="52">
        <v>0</v>
      </c>
      <c r="H42" s="52">
        <v>0</v>
      </c>
      <c r="I42" s="52">
        <v>0</v>
      </c>
      <c r="J42" s="52">
        <v>1</v>
      </c>
      <c r="K42" s="52">
        <v>1</v>
      </c>
      <c r="L42" s="52">
        <v>1</v>
      </c>
      <c r="M42" s="52">
        <v>0</v>
      </c>
      <c r="N42" s="52">
        <v>0</v>
      </c>
      <c r="O42" s="52">
        <v>0</v>
      </c>
      <c r="P42" s="52">
        <v>0</v>
      </c>
      <c r="Q42" s="52">
        <v>3</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1</v>
      </c>
      <c r="AX42" s="52">
        <v>0</v>
      </c>
      <c r="AY42" s="52">
        <v>1</v>
      </c>
      <c r="AZ42" s="52">
        <v>0</v>
      </c>
      <c r="BA42" s="52">
        <v>0</v>
      </c>
      <c r="BB42" s="52">
        <v>0</v>
      </c>
      <c r="BC42" s="52">
        <v>0</v>
      </c>
      <c r="BD42" s="52">
        <v>1</v>
      </c>
      <c r="BE42" s="52">
        <v>1</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272299</v>
      </c>
      <c r="B43" s="52" t="s">
        <v>215</v>
      </c>
      <c r="C43" s="52" t="s">
        <v>494</v>
      </c>
      <c r="D43" s="52">
        <v>1</v>
      </c>
      <c r="E43" s="52">
        <v>3.6615280000000001</v>
      </c>
      <c r="F43" s="52">
        <v>44.5486</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272329</v>
      </c>
      <c r="B44" s="52" t="s">
        <v>218</v>
      </c>
      <c r="C44" s="52" t="s">
        <v>494</v>
      </c>
      <c r="D44" s="52">
        <v>1</v>
      </c>
      <c r="E44" s="52">
        <v>3.8355320000000002</v>
      </c>
      <c r="F44" s="52">
        <v>46.665649999999999</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273015</v>
      </c>
      <c r="B45" s="52" t="s">
        <v>314</v>
      </c>
      <c r="C45" s="52" t="s">
        <v>494</v>
      </c>
      <c r="D45" s="52">
        <v>1</v>
      </c>
      <c r="E45" s="52">
        <v>6.8306009999999997</v>
      </c>
      <c r="F45" s="52">
        <v>83.105649999999997</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1</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273619</v>
      </c>
      <c r="B46" s="52" t="s">
        <v>219</v>
      </c>
      <c r="C46" s="52" t="s">
        <v>494</v>
      </c>
      <c r="D46" s="52">
        <v>1</v>
      </c>
      <c r="E46" s="52">
        <v>4.6988060000000003</v>
      </c>
      <c r="F46" s="52">
        <v>57.168810000000001</v>
      </c>
      <c r="G46" s="52">
        <v>0</v>
      </c>
      <c r="H46" s="52">
        <v>0</v>
      </c>
      <c r="I46" s="52">
        <v>0</v>
      </c>
      <c r="J46" s="52">
        <v>0</v>
      </c>
      <c r="K46" s="52">
        <v>0</v>
      </c>
      <c r="L46" s="52">
        <v>0</v>
      </c>
      <c r="M46" s="52">
        <v>1</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0</v>
      </c>
      <c r="BC46" s="52">
        <v>0</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273627</v>
      </c>
      <c r="B47" s="52" t="s">
        <v>323</v>
      </c>
      <c r="C47" s="52" t="s">
        <v>494</v>
      </c>
      <c r="D47" s="52">
        <v>1</v>
      </c>
      <c r="E47" s="52">
        <v>22.79982</v>
      </c>
      <c r="F47" s="52">
        <v>277.39780000000002</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85" spans="1:75" x14ac:dyDescent="0.15">
      <c r="B85" s="52">
        <v>271004</v>
      </c>
      <c r="C85" t="s">
        <v>427</v>
      </c>
      <c r="D85">
        <f>IFERROR(VLOOKUP($B85,$A$8:$BW$70,D$88,FALSE),0)</f>
        <v>19</v>
      </c>
      <c r="E85">
        <f t="shared" ref="E85:BP85" si="0">IFERROR(VLOOKUP($B85,$A$8:$BW$70,E88,FALSE),0)</f>
        <v>1.441878</v>
      </c>
      <c r="F85">
        <f t="shared" si="0"/>
        <v>17.542850000000001</v>
      </c>
      <c r="G85">
        <f t="shared" si="0"/>
        <v>0</v>
      </c>
      <c r="H85">
        <f t="shared" si="0"/>
        <v>1</v>
      </c>
      <c r="I85">
        <f t="shared" si="0"/>
        <v>3</v>
      </c>
      <c r="J85">
        <f t="shared" si="0"/>
        <v>4</v>
      </c>
      <c r="K85">
        <f t="shared" si="0"/>
        <v>2</v>
      </c>
      <c r="L85">
        <f t="shared" si="0"/>
        <v>5</v>
      </c>
      <c r="M85">
        <f t="shared" si="0"/>
        <v>2</v>
      </c>
      <c r="N85">
        <f t="shared" si="0"/>
        <v>2</v>
      </c>
      <c r="O85">
        <f t="shared" si="0"/>
        <v>0</v>
      </c>
      <c r="P85">
        <f t="shared" si="0"/>
        <v>10</v>
      </c>
      <c r="Q85">
        <f t="shared" si="0"/>
        <v>9</v>
      </c>
      <c r="R85">
        <f t="shared" si="0"/>
        <v>0</v>
      </c>
      <c r="S85">
        <f t="shared" si="0"/>
        <v>3</v>
      </c>
      <c r="T85">
        <f t="shared" si="0"/>
        <v>6</v>
      </c>
      <c r="U85">
        <f t="shared" si="0"/>
        <v>10</v>
      </c>
      <c r="V85">
        <f t="shared" si="0"/>
        <v>0</v>
      </c>
      <c r="W85">
        <f t="shared" si="0"/>
        <v>10</v>
      </c>
      <c r="X85">
        <f t="shared" si="0"/>
        <v>0</v>
      </c>
      <c r="Y85">
        <f t="shared" si="0"/>
        <v>1</v>
      </c>
      <c r="Z85">
        <f t="shared" si="0"/>
        <v>8</v>
      </c>
      <c r="AA85">
        <f t="shared" si="0"/>
        <v>1</v>
      </c>
      <c r="AB85">
        <f t="shared" si="0"/>
        <v>0</v>
      </c>
      <c r="AC85">
        <f t="shared" si="0"/>
        <v>8</v>
      </c>
      <c r="AD85">
        <f t="shared" si="0"/>
        <v>5</v>
      </c>
      <c r="AE85">
        <f t="shared" si="0"/>
        <v>1</v>
      </c>
      <c r="AF85">
        <f t="shared" si="0"/>
        <v>1</v>
      </c>
      <c r="AG85">
        <f t="shared" si="0"/>
        <v>0</v>
      </c>
      <c r="AH85">
        <f t="shared" si="0"/>
        <v>4</v>
      </c>
      <c r="AI85">
        <f t="shared" si="0"/>
        <v>0</v>
      </c>
      <c r="AJ85">
        <f t="shared" si="0"/>
        <v>9</v>
      </c>
      <c r="AK85">
        <f t="shared" si="0"/>
        <v>0</v>
      </c>
      <c r="AL85">
        <f t="shared" si="0"/>
        <v>1</v>
      </c>
      <c r="AM85">
        <f t="shared" si="0"/>
        <v>6</v>
      </c>
      <c r="AN85">
        <f t="shared" si="0"/>
        <v>1</v>
      </c>
      <c r="AO85">
        <f t="shared" si="0"/>
        <v>2</v>
      </c>
      <c r="AP85">
        <f t="shared" si="0"/>
        <v>0</v>
      </c>
      <c r="AQ85">
        <f t="shared" si="0"/>
        <v>2</v>
      </c>
      <c r="AR85">
        <f t="shared" si="0"/>
        <v>1</v>
      </c>
      <c r="AS85">
        <f t="shared" si="0"/>
        <v>1</v>
      </c>
      <c r="AT85">
        <f t="shared" si="0"/>
        <v>2</v>
      </c>
      <c r="AU85">
        <f t="shared" si="0"/>
        <v>1</v>
      </c>
      <c r="AV85">
        <f t="shared" si="0"/>
        <v>3</v>
      </c>
      <c r="AW85">
        <f t="shared" si="0"/>
        <v>1</v>
      </c>
      <c r="AX85">
        <f t="shared" si="0"/>
        <v>2</v>
      </c>
      <c r="AY85">
        <f t="shared" si="0"/>
        <v>0</v>
      </c>
      <c r="AZ85">
        <f t="shared" si="0"/>
        <v>1</v>
      </c>
      <c r="BA85">
        <f t="shared" si="0"/>
        <v>1</v>
      </c>
      <c r="BB85">
        <f t="shared" si="0"/>
        <v>0</v>
      </c>
      <c r="BC85">
        <f t="shared" si="0"/>
        <v>4</v>
      </c>
      <c r="BD85">
        <f t="shared" si="0"/>
        <v>1</v>
      </c>
      <c r="BE85">
        <f t="shared" si="0"/>
        <v>3</v>
      </c>
      <c r="BF85">
        <f t="shared" si="0"/>
        <v>2</v>
      </c>
      <c r="BG85">
        <f t="shared" si="0"/>
        <v>1</v>
      </c>
      <c r="BH85">
        <f t="shared" si="0"/>
        <v>7</v>
      </c>
      <c r="BI85">
        <f t="shared" si="0"/>
        <v>0</v>
      </c>
      <c r="BJ85">
        <f t="shared" si="0"/>
        <v>4</v>
      </c>
      <c r="BK85">
        <f t="shared" si="0"/>
        <v>1</v>
      </c>
      <c r="BL85">
        <f t="shared" si="0"/>
        <v>1</v>
      </c>
      <c r="BM85">
        <f t="shared" si="0"/>
        <v>12</v>
      </c>
      <c r="BN85">
        <f t="shared" si="0"/>
        <v>11</v>
      </c>
      <c r="BO85">
        <f t="shared" si="0"/>
        <v>2</v>
      </c>
      <c r="BP85">
        <f t="shared" si="0"/>
        <v>2</v>
      </c>
      <c r="BQ85">
        <f t="shared" ref="BQ85:BW85" si="1">IFERROR(VLOOKUP($B85,$A$8:$BW$70,BQ88,FALSE),0)</f>
        <v>0</v>
      </c>
      <c r="BR85">
        <f t="shared" si="1"/>
        <v>1</v>
      </c>
      <c r="BS85">
        <f t="shared" si="1"/>
        <v>0</v>
      </c>
      <c r="BT85">
        <f t="shared" si="1"/>
        <v>1</v>
      </c>
      <c r="BU85">
        <f t="shared" si="1"/>
        <v>16</v>
      </c>
      <c r="BV85">
        <f t="shared" si="1"/>
        <v>2</v>
      </c>
      <c r="BW85">
        <f t="shared" si="1"/>
        <v>0</v>
      </c>
    </row>
    <row r="86" spans="1:75" x14ac:dyDescent="0.15">
      <c r="B86" s="52">
        <v>271403</v>
      </c>
      <c r="C86" t="s">
        <v>428</v>
      </c>
      <c r="D86">
        <f>IFERROR(VLOOKUP($B86,$A$8:$BW$70,D$88,FALSE),0)</f>
        <v>3</v>
      </c>
      <c r="E86">
        <f t="shared" ref="E86:BP86" si="2">IFERROR(VLOOKUP($B86,$A$8:$BW$70,E$88,FALSE),0)</f>
        <v>0.74513240000000003</v>
      </c>
      <c r="F86">
        <f t="shared" si="2"/>
        <v>9.0657779999999999</v>
      </c>
      <c r="G86">
        <f t="shared" si="2"/>
        <v>0</v>
      </c>
      <c r="H86">
        <f t="shared" si="2"/>
        <v>0</v>
      </c>
      <c r="I86">
        <f t="shared" si="2"/>
        <v>1</v>
      </c>
      <c r="J86">
        <f t="shared" si="2"/>
        <v>1</v>
      </c>
      <c r="K86">
        <f t="shared" si="2"/>
        <v>0</v>
      </c>
      <c r="L86">
        <f t="shared" si="2"/>
        <v>0</v>
      </c>
      <c r="M86">
        <f t="shared" si="2"/>
        <v>0</v>
      </c>
      <c r="N86">
        <f t="shared" si="2"/>
        <v>1</v>
      </c>
      <c r="O86">
        <f t="shared" si="2"/>
        <v>0</v>
      </c>
      <c r="P86">
        <f t="shared" si="2"/>
        <v>3</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1</v>
      </c>
      <c r="AW86">
        <f t="shared" si="2"/>
        <v>2</v>
      </c>
      <c r="AX86">
        <f t="shared" si="2"/>
        <v>0</v>
      </c>
      <c r="AY86">
        <f t="shared" si="2"/>
        <v>0</v>
      </c>
      <c r="AZ86">
        <f t="shared" si="2"/>
        <v>0</v>
      </c>
      <c r="BA86">
        <f t="shared" si="2"/>
        <v>0</v>
      </c>
      <c r="BB86">
        <f t="shared" si="2"/>
        <v>0</v>
      </c>
      <c r="BC86">
        <f t="shared" si="2"/>
        <v>0</v>
      </c>
      <c r="BD86">
        <f t="shared" si="2"/>
        <v>0</v>
      </c>
      <c r="BE86">
        <f t="shared" si="2"/>
        <v>0</v>
      </c>
      <c r="BF86">
        <f t="shared" si="2"/>
        <v>1</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71</v>
      </c>
      <c r="G87">
        <f t="shared" ref="G87:BR87" si="4">SUM(G8:G83)</f>
        <v>0</v>
      </c>
      <c r="H87">
        <f t="shared" si="4"/>
        <v>5</v>
      </c>
      <c r="I87">
        <f t="shared" si="4"/>
        <v>12</v>
      </c>
      <c r="J87">
        <f t="shared" si="4"/>
        <v>15</v>
      </c>
      <c r="K87">
        <f t="shared" si="4"/>
        <v>9</v>
      </c>
      <c r="L87">
        <f t="shared" si="4"/>
        <v>13</v>
      </c>
      <c r="M87">
        <f t="shared" si="4"/>
        <v>9</v>
      </c>
      <c r="N87">
        <f t="shared" si="4"/>
        <v>8</v>
      </c>
      <c r="O87">
        <f t="shared" si="4"/>
        <v>0</v>
      </c>
      <c r="P87">
        <f t="shared" si="4"/>
        <v>39</v>
      </c>
      <c r="Q87">
        <f t="shared" si="4"/>
        <v>32</v>
      </c>
      <c r="R87">
        <f t="shared" si="4"/>
        <v>0</v>
      </c>
      <c r="S87">
        <f t="shared" si="4"/>
        <v>3</v>
      </c>
      <c r="T87">
        <f t="shared" si="4"/>
        <v>6</v>
      </c>
      <c r="U87">
        <f t="shared" si="4"/>
        <v>10</v>
      </c>
      <c r="V87">
        <f t="shared" si="4"/>
        <v>0</v>
      </c>
      <c r="W87">
        <f t="shared" si="4"/>
        <v>10</v>
      </c>
      <c r="X87">
        <f t="shared" si="4"/>
        <v>0</v>
      </c>
      <c r="Y87">
        <f t="shared" si="4"/>
        <v>1</v>
      </c>
      <c r="Z87">
        <f t="shared" si="4"/>
        <v>8</v>
      </c>
      <c r="AA87">
        <f t="shared" si="4"/>
        <v>1</v>
      </c>
      <c r="AB87">
        <f t="shared" si="4"/>
        <v>0</v>
      </c>
      <c r="AC87">
        <f t="shared" si="4"/>
        <v>8</v>
      </c>
      <c r="AD87">
        <f t="shared" si="4"/>
        <v>5</v>
      </c>
      <c r="AE87">
        <f t="shared" si="4"/>
        <v>1</v>
      </c>
      <c r="AF87">
        <f t="shared" si="4"/>
        <v>1</v>
      </c>
      <c r="AG87">
        <f t="shared" si="4"/>
        <v>0</v>
      </c>
      <c r="AH87">
        <f t="shared" si="4"/>
        <v>4</v>
      </c>
      <c r="AI87">
        <f t="shared" si="4"/>
        <v>0</v>
      </c>
      <c r="AJ87">
        <f t="shared" si="4"/>
        <v>9</v>
      </c>
      <c r="AK87">
        <f t="shared" si="4"/>
        <v>0</v>
      </c>
      <c r="AL87">
        <f t="shared" si="4"/>
        <v>1</v>
      </c>
      <c r="AM87">
        <f t="shared" si="4"/>
        <v>6</v>
      </c>
      <c r="AN87">
        <f t="shared" si="4"/>
        <v>1</v>
      </c>
      <c r="AO87">
        <f t="shared" si="4"/>
        <v>2</v>
      </c>
      <c r="AP87">
        <f t="shared" si="4"/>
        <v>0</v>
      </c>
      <c r="AQ87">
        <f t="shared" si="4"/>
        <v>4</v>
      </c>
      <c r="AR87">
        <f t="shared" si="4"/>
        <v>3</v>
      </c>
      <c r="AS87">
        <f t="shared" si="4"/>
        <v>3</v>
      </c>
      <c r="AT87">
        <f t="shared" si="4"/>
        <v>5</v>
      </c>
      <c r="AU87">
        <f t="shared" si="4"/>
        <v>4</v>
      </c>
      <c r="AV87">
        <f t="shared" si="4"/>
        <v>8</v>
      </c>
      <c r="AW87">
        <f t="shared" si="4"/>
        <v>11</v>
      </c>
      <c r="AX87">
        <f t="shared" si="4"/>
        <v>8</v>
      </c>
      <c r="AY87">
        <f t="shared" si="4"/>
        <v>4</v>
      </c>
      <c r="AZ87">
        <f t="shared" si="4"/>
        <v>2</v>
      </c>
      <c r="BA87">
        <f t="shared" si="4"/>
        <v>3</v>
      </c>
      <c r="BB87">
        <f t="shared" si="4"/>
        <v>2</v>
      </c>
      <c r="BC87">
        <f t="shared" si="4"/>
        <v>14</v>
      </c>
      <c r="BD87">
        <f t="shared" si="4"/>
        <v>4</v>
      </c>
      <c r="BE87">
        <f t="shared" si="4"/>
        <v>12</v>
      </c>
      <c r="BF87">
        <f t="shared" si="4"/>
        <v>9</v>
      </c>
      <c r="BG87">
        <f t="shared" si="4"/>
        <v>7</v>
      </c>
      <c r="BH87">
        <f t="shared" si="4"/>
        <v>18</v>
      </c>
      <c r="BI87">
        <f t="shared" si="4"/>
        <v>4</v>
      </c>
      <c r="BJ87">
        <f t="shared" si="4"/>
        <v>15</v>
      </c>
      <c r="BK87">
        <f t="shared" si="4"/>
        <v>2</v>
      </c>
      <c r="BL87">
        <f t="shared" si="4"/>
        <v>1</v>
      </c>
      <c r="BM87">
        <f t="shared" si="4"/>
        <v>12</v>
      </c>
      <c r="BN87">
        <f t="shared" si="4"/>
        <v>11</v>
      </c>
      <c r="BO87">
        <f t="shared" si="4"/>
        <v>2</v>
      </c>
      <c r="BP87">
        <f t="shared" si="4"/>
        <v>2</v>
      </c>
      <c r="BQ87">
        <f t="shared" si="4"/>
        <v>0</v>
      </c>
      <c r="BR87">
        <f t="shared" si="4"/>
        <v>1</v>
      </c>
      <c r="BS87">
        <f t="shared" ref="BS87:BW87" si="5">SUM(BS8:BS83)</f>
        <v>0</v>
      </c>
      <c r="BT87">
        <f t="shared" si="5"/>
        <v>1</v>
      </c>
      <c r="BU87">
        <f t="shared" si="5"/>
        <v>16</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49</v>
      </c>
      <c r="E90">
        <v>1.1472279999999999</v>
      </c>
      <c r="F90">
        <v>13.957940000000001</v>
      </c>
      <c r="G90">
        <v>0</v>
      </c>
      <c r="H90">
        <v>4</v>
      </c>
      <c r="I90">
        <v>8</v>
      </c>
      <c r="J90">
        <v>10</v>
      </c>
      <c r="K90">
        <v>7</v>
      </c>
      <c r="L90">
        <v>8</v>
      </c>
      <c r="M90">
        <v>7</v>
      </c>
      <c r="N90">
        <v>5</v>
      </c>
      <c r="O90">
        <v>0</v>
      </c>
      <c r="P90">
        <v>26</v>
      </c>
      <c r="Q90">
        <v>23</v>
      </c>
      <c r="R90">
        <v>0</v>
      </c>
      <c r="S90">
        <v>5</v>
      </c>
      <c r="T90">
        <v>16</v>
      </c>
      <c r="U90">
        <v>28</v>
      </c>
      <c r="V90">
        <v>0</v>
      </c>
      <c r="W90">
        <v>28</v>
      </c>
      <c r="X90">
        <v>0</v>
      </c>
      <c r="Y90">
        <v>3</v>
      </c>
      <c r="Z90">
        <v>17</v>
      </c>
      <c r="AA90">
        <v>8</v>
      </c>
      <c r="AB90">
        <v>0</v>
      </c>
      <c r="AC90">
        <v>25</v>
      </c>
      <c r="AD90">
        <v>12</v>
      </c>
      <c r="AE90">
        <v>2</v>
      </c>
      <c r="AF90">
        <v>1</v>
      </c>
      <c r="AG90">
        <v>0</v>
      </c>
      <c r="AH90">
        <v>9</v>
      </c>
      <c r="AI90">
        <v>0</v>
      </c>
      <c r="AJ90">
        <v>28</v>
      </c>
      <c r="AK90">
        <v>0</v>
      </c>
      <c r="AL90">
        <v>2</v>
      </c>
      <c r="AM90">
        <v>13</v>
      </c>
      <c r="AN90">
        <v>1</v>
      </c>
      <c r="AO90">
        <v>5</v>
      </c>
      <c r="AP90">
        <v>0</v>
      </c>
      <c r="AQ90">
        <v>2</v>
      </c>
      <c r="AR90">
        <v>2</v>
      </c>
      <c r="AS90">
        <v>2</v>
      </c>
      <c r="AT90">
        <v>3</v>
      </c>
      <c r="AU90">
        <v>3</v>
      </c>
      <c r="AV90">
        <v>4</v>
      </c>
      <c r="AW90">
        <v>8</v>
      </c>
      <c r="AX90">
        <v>6</v>
      </c>
      <c r="AY90">
        <v>4</v>
      </c>
      <c r="AZ90">
        <v>1</v>
      </c>
      <c r="BA90">
        <v>2</v>
      </c>
      <c r="BB90">
        <v>2</v>
      </c>
      <c r="BC90">
        <v>10</v>
      </c>
      <c r="BD90">
        <v>3</v>
      </c>
      <c r="BE90">
        <v>9</v>
      </c>
      <c r="BF90">
        <v>6</v>
      </c>
      <c r="BG90">
        <v>6</v>
      </c>
      <c r="BH90">
        <v>10</v>
      </c>
      <c r="BI90">
        <v>4</v>
      </c>
      <c r="BJ90">
        <v>10</v>
      </c>
      <c r="BK90">
        <v>1</v>
      </c>
      <c r="BL90">
        <v>5</v>
      </c>
      <c r="BM90">
        <v>37</v>
      </c>
      <c r="BN90">
        <v>17</v>
      </c>
      <c r="BO90">
        <v>7</v>
      </c>
      <c r="BP90">
        <v>3</v>
      </c>
      <c r="BQ90">
        <v>0</v>
      </c>
      <c r="BR90">
        <v>1</v>
      </c>
      <c r="BS90">
        <v>1</v>
      </c>
      <c r="BT90">
        <v>3</v>
      </c>
      <c r="BU90">
        <v>40</v>
      </c>
      <c r="BV90">
        <v>6</v>
      </c>
    </row>
    <row r="91" spans="1:75" x14ac:dyDescent="0.15">
      <c r="B91" t="s">
        <v>504</v>
      </c>
    </row>
    <row r="92" spans="1:75" x14ac:dyDescent="0.15">
      <c r="D92">
        <f>D87-D85-D86</f>
        <v>49</v>
      </c>
    </row>
    <row r="100" spans="1:6" s="147" customFormat="1" x14ac:dyDescent="0.15"/>
    <row r="101" spans="1:6" x14ac:dyDescent="0.15">
      <c r="A101">
        <v>271004</v>
      </c>
      <c r="B101" t="s">
        <v>172</v>
      </c>
      <c r="C101" t="s">
        <v>494</v>
      </c>
      <c r="D101">
        <v>13</v>
      </c>
      <c r="E101">
        <v>0.98977490000000001</v>
      </c>
      <c r="F101">
        <v>12.042260000000001</v>
      </c>
    </row>
    <row r="102" spans="1:6" x14ac:dyDescent="0.15">
      <c r="A102">
        <v>271039</v>
      </c>
      <c r="B102" t="s">
        <v>494</v>
      </c>
      <c r="C102" t="s">
        <v>173</v>
      </c>
      <c r="D102">
        <v>1</v>
      </c>
      <c r="E102">
        <v>2.884255</v>
      </c>
      <c r="F102">
        <v>35.091769999999997</v>
      </c>
    </row>
    <row r="103" spans="1:6" x14ac:dyDescent="0.15">
      <c r="A103">
        <v>271063</v>
      </c>
      <c r="B103" t="s">
        <v>494</v>
      </c>
      <c r="C103" t="s">
        <v>377</v>
      </c>
      <c r="D103">
        <v>1</v>
      </c>
      <c r="E103">
        <v>2.1884229999999998</v>
      </c>
      <c r="F103">
        <v>26.625810000000001</v>
      </c>
    </row>
    <row r="104" spans="1:6" x14ac:dyDescent="0.15">
      <c r="A104">
        <v>271136</v>
      </c>
      <c r="B104" t="s">
        <v>494</v>
      </c>
      <c r="C104" t="s">
        <v>177</v>
      </c>
      <c r="D104">
        <v>3</v>
      </c>
      <c r="E104">
        <v>6.2251000000000003</v>
      </c>
      <c r="F104">
        <v>75.738709999999998</v>
      </c>
    </row>
    <row r="105" spans="1:6" x14ac:dyDescent="0.15">
      <c r="A105">
        <v>271152</v>
      </c>
      <c r="B105" t="s">
        <v>494</v>
      </c>
      <c r="C105" t="s">
        <v>388</v>
      </c>
      <c r="D105">
        <v>1</v>
      </c>
      <c r="E105">
        <v>2.51959</v>
      </c>
      <c r="F105">
        <v>30.655010000000001</v>
      </c>
    </row>
    <row r="106" spans="1:6" x14ac:dyDescent="0.15">
      <c r="A106">
        <v>271161</v>
      </c>
      <c r="B106" t="s">
        <v>494</v>
      </c>
      <c r="C106" t="s">
        <v>178</v>
      </c>
      <c r="D106">
        <v>1</v>
      </c>
      <c r="E106">
        <v>1.6190659999999999</v>
      </c>
      <c r="F106">
        <v>19.698640000000001</v>
      </c>
    </row>
    <row r="107" spans="1:6" x14ac:dyDescent="0.15">
      <c r="A107">
        <v>271217</v>
      </c>
      <c r="B107" t="s">
        <v>494</v>
      </c>
      <c r="C107" t="s">
        <v>390</v>
      </c>
      <c r="D107">
        <v>1</v>
      </c>
      <c r="E107">
        <v>1.602487</v>
      </c>
      <c r="F107">
        <v>19.496929999999999</v>
      </c>
    </row>
    <row r="108" spans="1:6" x14ac:dyDescent="0.15">
      <c r="A108">
        <v>271233</v>
      </c>
      <c r="B108" t="s">
        <v>494</v>
      </c>
      <c r="C108" t="s">
        <v>183</v>
      </c>
      <c r="D108">
        <v>1</v>
      </c>
      <c r="E108">
        <v>1.144531</v>
      </c>
      <c r="F108">
        <v>13.925129999999999</v>
      </c>
    </row>
    <row r="109" spans="1:6" x14ac:dyDescent="0.15">
      <c r="A109">
        <v>271250</v>
      </c>
      <c r="B109" t="s">
        <v>494</v>
      </c>
      <c r="C109" t="s">
        <v>184</v>
      </c>
      <c r="D109">
        <v>1</v>
      </c>
      <c r="E109">
        <v>1.6873929999999999</v>
      </c>
      <c r="F109">
        <v>20.529949999999999</v>
      </c>
    </row>
    <row r="110" spans="1:6" x14ac:dyDescent="0.15">
      <c r="A110">
        <v>271268</v>
      </c>
      <c r="B110" t="s">
        <v>494</v>
      </c>
      <c r="C110" t="s">
        <v>185</v>
      </c>
      <c r="D110">
        <v>1</v>
      </c>
      <c r="E110">
        <v>1.0560890000000001</v>
      </c>
      <c r="F110">
        <v>12.849080000000001</v>
      </c>
    </row>
    <row r="111" spans="1:6" x14ac:dyDescent="0.15">
      <c r="A111">
        <v>271284</v>
      </c>
      <c r="B111" t="s">
        <v>494</v>
      </c>
      <c r="C111" t="s">
        <v>187</v>
      </c>
      <c r="D111">
        <v>2</v>
      </c>
      <c r="E111">
        <v>4.3811609999999996</v>
      </c>
      <c r="F111">
        <v>53.304130000000001</v>
      </c>
    </row>
    <row r="112" spans="1:6" x14ac:dyDescent="0.15">
      <c r="A112">
        <v>271403</v>
      </c>
      <c r="B112" t="s">
        <v>188</v>
      </c>
      <c r="C112" t="s">
        <v>494</v>
      </c>
      <c r="D112">
        <v>6</v>
      </c>
      <c r="E112">
        <v>1.484432</v>
      </c>
      <c r="F112">
        <v>18.060590000000001</v>
      </c>
    </row>
    <row r="113" spans="1:6" x14ac:dyDescent="0.15">
      <c r="A113">
        <v>271438</v>
      </c>
      <c r="B113" t="s">
        <v>494</v>
      </c>
      <c r="C113" t="s">
        <v>191</v>
      </c>
      <c r="D113">
        <v>1</v>
      </c>
      <c r="E113">
        <v>2.4179119999999998</v>
      </c>
      <c r="F113">
        <v>29.417929999999998</v>
      </c>
    </row>
    <row r="114" spans="1:6" x14ac:dyDescent="0.15">
      <c r="A114">
        <v>271446</v>
      </c>
      <c r="B114" t="s">
        <v>494</v>
      </c>
      <c r="C114" t="s">
        <v>192</v>
      </c>
      <c r="D114">
        <v>1</v>
      </c>
      <c r="E114">
        <v>1.4874309999999999</v>
      </c>
      <c r="F114">
        <v>18.097079999999998</v>
      </c>
    </row>
    <row r="115" spans="1:6" x14ac:dyDescent="0.15">
      <c r="A115">
        <v>271454</v>
      </c>
      <c r="B115" t="s">
        <v>494</v>
      </c>
      <c r="C115" t="s">
        <v>382</v>
      </c>
      <c r="D115">
        <v>2</v>
      </c>
      <c r="E115">
        <v>2.923165</v>
      </c>
      <c r="F115">
        <v>35.565170000000002</v>
      </c>
    </row>
    <row r="116" spans="1:6" x14ac:dyDescent="0.15">
      <c r="A116">
        <v>271462</v>
      </c>
      <c r="B116" t="s">
        <v>494</v>
      </c>
      <c r="C116" t="s">
        <v>193</v>
      </c>
      <c r="D116">
        <v>2</v>
      </c>
      <c r="E116">
        <v>2.6419380000000001</v>
      </c>
      <c r="F116">
        <v>32.14358</v>
      </c>
    </row>
    <row r="117" spans="1:6" x14ac:dyDescent="0.15">
      <c r="A117">
        <v>272043</v>
      </c>
      <c r="B117" t="s">
        <v>195</v>
      </c>
      <c r="C117" t="s">
        <v>494</v>
      </c>
      <c r="D117">
        <v>1</v>
      </c>
      <c r="E117">
        <v>2.0075479999999999</v>
      </c>
      <c r="F117">
        <v>24.425170000000001</v>
      </c>
    </row>
    <row r="118" spans="1:6" x14ac:dyDescent="0.15">
      <c r="A118">
        <v>272051</v>
      </c>
      <c r="B118" t="s">
        <v>196</v>
      </c>
      <c r="C118" t="s">
        <v>494</v>
      </c>
      <c r="D118">
        <v>1</v>
      </c>
      <c r="E118">
        <v>0.56240440000000003</v>
      </c>
      <c r="F118">
        <v>6.842587</v>
      </c>
    </row>
    <row r="119" spans="1:6" x14ac:dyDescent="0.15">
      <c r="A119">
        <v>272078</v>
      </c>
      <c r="B119" t="s">
        <v>197</v>
      </c>
      <c r="C119" t="s">
        <v>494</v>
      </c>
      <c r="D119">
        <v>1</v>
      </c>
      <c r="E119">
        <v>0.59086289999999997</v>
      </c>
      <c r="F119">
        <v>7.1888319999999997</v>
      </c>
    </row>
    <row r="120" spans="1:6" x14ac:dyDescent="0.15">
      <c r="A120">
        <v>272086</v>
      </c>
      <c r="B120" t="s">
        <v>198</v>
      </c>
      <c r="C120" t="s">
        <v>494</v>
      </c>
      <c r="D120">
        <v>1</v>
      </c>
      <c r="E120">
        <v>2.357545</v>
      </c>
      <c r="F120">
        <v>28.68347</v>
      </c>
    </row>
    <row r="121" spans="1:6" x14ac:dyDescent="0.15">
      <c r="A121">
        <v>272108</v>
      </c>
      <c r="B121" t="s">
        <v>200</v>
      </c>
      <c r="C121" t="s">
        <v>494</v>
      </c>
      <c r="D121">
        <v>2</v>
      </c>
      <c r="E121">
        <v>1.0292300000000001</v>
      </c>
      <c r="F121">
        <v>12.5223</v>
      </c>
    </row>
    <row r="122" spans="1:6" x14ac:dyDescent="0.15">
      <c r="A122">
        <v>272116</v>
      </c>
      <c r="B122" t="s">
        <v>201</v>
      </c>
      <c r="C122" t="s">
        <v>494</v>
      </c>
      <c r="D122">
        <v>3</v>
      </c>
      <c r="E122">
        <v>2.1955499999999999</v>
      </c>
      <c r="F122">
        <v>26.712530000000001</v>
      </c>
    </row>
    <row r="123" spans="1:6" x14ac:dyDescent="0.15">
      <c r="A123">
        <v>272124</v>
      </c>
      <c r="B123" t="s">
        <v>202</v>
      </c>
      <c r="C123" t="s">
        <v>494</v>
      </c>
      <c r="D123">
        <v>3</v>
      </c>
      <c r="E123">
        <v>2.3378139999999998</v>
      </c>
      <c r="F123">
        <v>28.44341</v>
      </c>
    </row>
    <row r="124" spans="1:6" x14ac:dyDescent="0.15">
      <c r="A124">
        <v>272132</v>
      </c>
      <c r="B124" t="s">
        <v>203</v>
      </c>
      <c r="C124" t="s">
        <v>494</v>
      </c>
      <c r="D124">
        <v>1</v>
      </c>
      <c r="E124">
        <v>2.0566399999999998</v>
      </c>
      <c r="F124">
        <v>25.022449999999999</v>
      </c>
    </row>
    <row r="125" spans="1:6" x14ac:dyDescent="0.15">
      <c r="A125">
        <v>272141</v>
      </c>
      <c r="B125" t="s">
        <v>292</v>
      </c>
      <c r="C125" t="s">
        <v>494</v>
      </c>
      <c r="D125">
        <v>1</v>
      </c>
      <c r="E125">
        <v>1.866368</v>
      </c>
      <c r="F125">
        <v>22.70748</v>
      </c>
    </row>
    <row r="126" spans="1:6" x14ac:dyDescent="0.15">
      <c r="A126">
        <v>272167</v>
      </c>
      <c r="B126" t="s">
        <v>205</v>
      </c>
      <c r="C126" t="s">
        <v>494</v>
      </c>
      <c r="D126">
        <v>1</v>
      </c>
      <c r="E126">
        <v>1.967265</v>
      </c>
      <c r="F126">
        <v>23.93505</v>
      </c>
    </row>
    <row r="127" spans="1:6" x14ac:dyDescent="0.15">
      <c r="A127">
        <v>272205</v>
      </c>
      <c r="B127" t="s">
        <v>208</v>
      </c>
      <c r="C127" t="s">
        <v>494</v>
      </c>
      <c r="D127">
        <v>2</v>
      </c>
      <c r="E127">
        <v>3.0312220000000001</v>
      </c>
      <c r="F127">
        <v>36.879860000000001</v>
      </c>
    </row>
    <row r="128" spans="1:6" x14ac:dyDescent="0.15">
      <c r="A128">
        <v>272230</v>
      </c>
      <c r="B128" t="s">
        <v>171</v>
      </c>
      <c r="C128" t="s">
        <v>494</v>
      </c>
      <c r="D128">
        <v>1</v>
      </c>
      <c r="E128">
        <v>1.6399360000000001</v>
      </c>
      <c r="F128">
        <v>19.952549999999999</v>
      </c>
    </row>
    <row r="129" spans="1:6" x14ac:dyDescent="0.15">
      <c r="A129">
        <v>272248</v>
      </c>
      <c r="B129" t="s">
        <v>210</v>
      </c>
      <c r="C129" t="s">
        <v>494</v>
      </c>
      <c r="D129">
        <v>2</v>
      </c>
      <c r="E129">
        <v>4.6988060000000003</v>
      </c>
      <c r="F129">
        <v>57.168810000000001</v>
      </c>
    </row>
    <row r="130" spans="1:6" x14ac:dyDescent="0.15">
      <c r="A130">
        <v>272264</v>
      </c>
      <c r="B130" t="s">
        <v>212</v>
      </c>
      <c r="C130" t="s">
        <v>494</v>
      </c>
      <c r="D130">
        <v>1</v>
      </c>
      <c r="E130">
        <v>3.2157439999999999</v>
      </c>
      <c r="F130">
        <v>39.124890000000001</v>
      </c>
    </row>
    <row r="131" spans="1:6" x14ac:dyDescent="0.15">
      <c r="A131">
        <v>272272</v>
      </c>
      <c r="B131" t="s">
        <v>213</v>
      </c>
      <c r="C131" t="s">
        <v>494</v>
      </c>
      <c r="D131">
        <v>4</v>
      </c>
      <c r="E131">
        <v>1.6689339999999999</v>
      </c>
      <c r="F131">
        <v>20.30536</v>
      </c>
    </row>
    <row r="132" spans="1:6" x14ac:dyDescent="0.15">
      <c r="A132">
        <v>272281</v>
      </c>
      <c r="B132" t="s">
        <v>214</v>
      </c>
      <c r="C132" t="s">
        <v>494</v>
      </c>
      <c r="D132">
        <v>1</v>
      </c>
      <c r="E132">
        <v>3.2870949999999999</v>
      </c>
      <c r="F132">
        <v>39.992989999999999</v>
      </c>
    </row>
    <row r="133" spans="1:6" x14ac:dyDescent="0.15">
      <c r="A133">
        <v>272302</v>
      </c>
      <c r="B133" t="s">
        <v>216</v>
      </c>
      <c r="C133" t="s">
        <v>494</v>
      </c>
      <c r="D133">
        <v>1</v>
      </c>
      <c r="E133">
        <v>2.6593619999999998</v>
      </c>
      <c r="F133">
        <v>32.355580000000003</v>
      </c>
    </row>
    <row r="134" spans="1:6" x14ac:dyDescent="0.15">
      <c r="A134">
        <v>272329</v>
      </c>
      <c r="B134" t="s">
        <v>218</v>
      </c>
      <c r="C134" t="s">
        <v>494</v>
      </c>
      <c r="D134">
        <v>1</v>
      </c>
      <c r="E134">
        <v>3.783293</v>
      </c>
      <c r="F134">
        <v>46.030059999999999</v>
      </c>
    </row>
    <row r="135" spans="1:6" x14ac:dyDescent="0.15">
      <c r="A135">
        <v>273228</v>
      </c>
      <c r="B135" t="s">
        <v>318</v>
      </c>
      <c r="C135" t="s">
        <v>494</v>
      </c>
      <c r="D135">
        <v>1</v>
      </c>
      <c r="E135">
        <v>19.90842</v>
      </c>
      <c r="F135">
        <v>242.2191</v>
      </c>
    </row>
    <row r="136" spans="1:6" x14ac:dyDescent="0.15">
      <c r="A136">
        <v>273414</v>
      </c>
      <c r="B136" t="s">
        <v>320</v>
      </c>
      <c r="C136" t="s">
        <v>494</v>
      </c>
      <c r="D136">
        <v>1</v>
      </c>
      <c r="E136">
        <v>11.9861</v>
      </c>
      <c r="F136">
        <v>145.83080000000001</v>
      </c>
    </row>
    <row r="137" spans="1:6" x14ac:dyDescent="0.15">
      <c r="A137">
        <v>273619</v>
      </c>
      <c r="B137" t="s">
        <v>219</v>
      </c>
      <c r="C137" t="s">
        <v>494</v>
      </c>
      <c r="D137">
        <v>1</v>
      </c>
      <c r="E137">
        <v>4.6834020000000001</v>
      </c>
      <c r="F137">
        <v>56.981389999999998</v>
      </c>
    </row>
    <row r="138" spans="1:6" x14ac:dyDescent="0.15">
      <c r="A138">
        <v>273660</v>
      </c>
      <c r="B138" t="s">
        <v>325</v>
      </c>
      <c r="C138" t="s">
        <v>494</v>
      </c>
      <c r="D138">
        <v>1</v>
      </c>
      <c r="E138">
        <v>13.168290000000001</v>
      </c>
      <c r="F138">
        <v>160.21420000000001</v>
      </c>
    </row>
    <row r="178" spans="1:6" x14ac:dyDescent="0.15">
      <c r="B178">
        <v>271004</v>
      </c>
      <c r="C178" t="s">
        <v>269</v>
      </c>
      <c r="D178">
        <v>13</v>
      </c>
      <c r="E178">
        <v>0.98977490000000001</v>
      </c>
      <c r="F178">
        <v>12.042260000000001</v>
      </c>
    </row>
    <row r="179" spans="1:6" x14ac:dyDescent="0.15">
      <c r="B179">
        <v>271403</v>
      </c>
      <c r="C179" t="s">
        <v>271</v>
      </c>
      <c r="D179">
        <v>6</v>
      </c>
      <c r="E179">
        <v>1.484432</v>
      </c>
      <c r="F179">
        <v>18.060590000000001</v>
      </c>
    </row>
    <row r="180" spans="1:6" x14ac:dyDescent="0.15">
      <c r="B180" s="52"/>
      <c r="C180" t="s">
        <v>429</v>
      </c>
      <c r="D180">
        <v>70</v>
      </c>
    </row>
    <row r="181" spans="1:6" x14ac:dyDescent="0.15">
      <c r="A181">
        <v>1</v>
      </c>
      <c r="B181" s="52">
        <v>2</v>
      </c>
      <c r="C181">
        <v>3</v>
      </c>
      <c r="D181">
        <v>4</v>
      </c>
      <c r="E181">
        <v>5</v>
      </c>
      <c r="F181">
        <v>6</v>
      </c>
    </row>
    <row r="183" spans="1:6" x14ac:dyDescent="0.15">
      <c r="A183">
        <v>270000</v>
      </c>
      <c r="B183" t="s">
        <v>333</v>
      </c>
      <c r="C183" t="s">
        <v>440</v>
      </c>
      <c r="D183">
        <v>51</v>
      </c>
      <c r="E183">
        <v>1.192048</v>
      </c>
      <c r="F183">
        <v>14.50325</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10</v>
      </c>
      <c r="E8" s="52">
        <v>0.71594360000000001</v>
      </c>
      <c r="F8" s="52">
        <v>8.7106480000000008</v>
      </c>
      <c r="G8" s="52">
        <v>0</v>
      </c>
      <c r="H8" s="52">
        <v>1</v>
      </c>
      <c r="I8" s="52">
        <v>1</v>
      </c>
      <c r="J8" s="52">
        <v>4</v>
      </c>
      <c r="K8" s="52">
        <v>0</v>
      </c>
      <c r="L8" s="52">
        <v>2</v>
      </c>
      <c r="M8" s="52">
        <v>1</v>
      </c>
      <c r="N8" s="52">
        <v>1</v>
      </c>
      <c r="O8" s="52">
        <v>0</v>
      </c>
      <c r="P8" s="52">
        <v>5</v>
      </c>
      <c r="Q8" s="52">
        <v>5</v>
      </c>
      <c r="R8" s="52">
        <v>0</v>
      </c>
      <c r="S8" s="52">
        <v>0</v>
      </c>
      <c r="T8" s="52">
        <v>3</v>
      </c>
      <c r="U8" s="52">
        <v>7</v>
      </c>
      <c r="V8" s="52">
        <v>0</v>
      </c>
      <c r="W8" s="52">
        <v>7</v>
      </c>
      <c r="X8" s="52">
        <v>2</v>
      </c>
      <c r="Y8" s="52">
        <v>1</v>
      </c>
      <c r="Z8" s="52">
        <v>4</v>
      </c>
      <c r="AA8" s="52">
        <v>0</v>
      </c>
      <c r="AB8" s="52">
        <v>0</v>
      </c>
      <c r="AC8" s="52">
        <v>5</v>
      </c>
      <c r="AD8" s="52">
        <v>5</v>
      </c>
      <c r="AE8" s="52">
        <v>0</v>
      </c>
      <c r="AF8" s="52">
        <v>0</v>
      </c>
      <c r="AG8" s="52">
        <v>0</v>
      </c>
      <c r="AH8" s="52">
        <v>0</v>
      </c>
      <c r="AI8" s="52">
        <v>0</v>
      </c>
      <c r="AJ8" s="52">
        <v>4</v>
      </c>
      <c r="AK8" s="52">
        <v>0</v>
      </c>
      <c r="AL8" s="52">
        <v>0</v>
      </c>
      <c r="AM8" s="52">
        <v>5</v>
      </c>
      <c r="AN8" s="52">
        <v>0</v>
      </c>
      <c r="AO8" s="52">
        <v>1</v>
      </c>
      <c r="AP8" s="52">
        <v>0</v>
      </c>
      <c r="AQ8" s="52">
        <v>0</v>
      </c>
      <c r="AR8" s="52">
        <v>1</v>
      </c>
      <c r="AS8" s="52">
        <v>3</v>
      </c>
      <c r="AT8" s="52">
        <v>0</v>
      </c>
      <c r="AU8" s="52">
        <v>0</v>
      </c>
      <c r="AV8" s="52">
        <v>1</v>
      </c>
      <c r="AW8" s="52">
        <v>0</v>
      </c>
      <c r="AX8" s="52">
        <v>1</v>
      </c>
      <c r="AY8" s="52">
        <v>1</v>
      </c>
      <c r="AZ8" s="52">
        <v>0</v>
      </c>
      <c r="BA8" s="52">
        <v>0</v>
      </c>
      <c r="BB8" s="52">
        <v>0</v>
      </c>
      <c r="BC8" s="52">
        <v>3</v>
      </c>
      <c r="BD8" s="52">
        <v>0</v>
      </c>
      <c r="BE8" s="52">
        <v>4</v>
      </c>
      <c r="BF8" s="52">
        <v>0</v>
      </c>
      <c r="BG8" s="52">
        <v>2</v>
      </c>
      <c r="BH8" s="52">
        <v>0</v>
      </c>
      <c r="BI8" s="52">
        <v>2</v>
      </c>
      <c r="BJ8" s="52">
        <v>2</v>
      </c>
      <c r="BK8" s="52">
        <v>0</v>
      </c>
      <c r="BL8" s="52">
        <v>2</v>
      </c>
      <c r="BM8" s="52">
        <v>10</v>
      </c>
      <c r="BN8" s="52">
        <v>1</v>
      </c>
      <c r="BO8" s="52">
        <v>4</v>
      </c>
      <c r="BP8" s="52">
        <v>0</v>
      </c>
      <c r="BQ8" s="52">
        <v>0</v>
      </c>
      <c r="BR8" s="52">
        <v>0</v>
      </c>
      <c r="BS8" s="52">
        <v>0</v>
      </c>
      <c r="BT8" s="52">
        <v>2</v>
      </c>
      <c r="BU8" s="52">
        <v>8</v>
      </c>
      <c r="BV8" s="52">
        <v>0</v>
      </c>
    </row>
    <row r="9" spans="1:74" s="52" customFormat="1" x14ac:dyDescent="0.15">
      <c r="A9" s="52">
        <v>271063</v>
      </c>
      <c r="B9" s="52" t="s">
        <v>494</v>
      </c>
      <c r="C9" s="52" t="s">
        <v>377</v>
      </c>
      <c r="D9" s="52">
        <v>2</v>
      </c>
      <c r="E9" s="52">
        <v>3.8190529999999998</v>
      </c>
      <c r="F9" s="52">
        <v>46.465150000000001</v>
      </c>
      <c r="G9" s="52">
        <v>0</v>
      </c>
      <c r="H9" s="52">
        <v>0</v>
      </c>
      <c r="I9" s="52">
        <v>0</v>
      </c>
      <c r="J9" s="52">
        <v>1</v>
      </c>
      <c r="K9" s="52">
        <v>0</v>
      </c>
      <c r="L9" s="52">
        <v>0</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1</v>
      </c>
      <c r="AZ9" s="52">
        <v>0</v>
      </c>
      <c r="BA9" s="52">
        <v>0</v>
      </c>
      <c r="BB9" s="52">
        <v>0</v>
      </c>
      <c r="BC9" s="52">
        <v>1</v>
      </c>
      <c r="BD9" s="52">
        <v>0</v>
      </c>
      <c r="BE9" s="52">
        <v>0</v>
      </c>
      <c r="BF9" s="52">
        <v>0</v>
      </c>
      <c r="BG9" s="52">
        <v>1</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2</v>
      </c>
      <c r="E10" s="52">
        <v>4.8386319999999996</v>
      </c>
      <c r="F10" s="52">
        <v>58.870019999999997</v>
      </c>
      <c r="G10" s="52">
        <v>0</v>
      </c>
      <c r="H10" s="52">
        <v>0</v>
      </c>
      <c r="I10" s="52">
        <v>0</v>
      </c>
      <c r="J10" s="52">
        <v>1</v>
      </c>
      <c r="K10" s="52">
        <v>0</v>
      </c>
      <c r="L10" s="52">
        <v>0</v>
      </c>
      <c r="M10" s="52">
        <v>0</v>
      </c>
      <c r="N10" s="52">
        <v>1</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1</v>
      </c>
      <c r="BD10" s="52">
        <v>0</v>
      </c>
      <c r="BE10" s="52">
        <v>1</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494</v>
      </c>
      <c r="C11" s="52" t="s">
        <v>379</v>
      </c>
      <c r="D11" s="52">
        <v>1</v>
      </c>
      <c r="E11" s="52">
        <v>1.1524589999999999</v>
      </c>
      <c r="F11" s="52">
        <v>14.02158</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271152</v>
      </c>
      <c r="B12" s="52" t="s">
        <v>494</v>
      </c>
      <c r="C12" s="52" t="s">
        <v>388</v>
      </c>
      <c r="D12" s="52">
        <v>1</v>
      </c>
      <c r="E12" s="52">
        <v>2.3010190000000001</v>
      </c>
      <c r="F12" s="52">
        <v>27.995740000000001</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2</v>
      </c>
      <c r="E13" s="52">
        <v>3.0408080000000002</v>
      </c>
      <c r="F13" s="52">
        <v>36.996490000000001</v>
      </c>
      <c r="G13" s="52">
        <v>0</v>
      </c>
      <c r="H13" s="52">
        <v>0</v>
      </c>
      <c r="I13" s="52">
        <v>1</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1</v>
      </c>
      <c r="AW13" s="52">
        <v>0</v>
      </c>
      <c r="AX13" s="52">
        <v>0</v>
      </c>
      <c r="AY13" s="52">
        <v>0</v>
      </c>
      <c r="AZ13" s="52">
        <v>0</v>
      </c>
      <c r="BA13" s="52">
        <v>0</v>
      </c>
      <c r="BB13" s="52">
        <v>0</v>
      </c>
      <c r="BC13" s="52">
        <v>0</v>
      </c>
      <c r="BD13" s="52">
        <v>0</v>
      </c>
      <c r="BE13" s="52">
        <v>1</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494</v>
      </c>
      <c r="C14" s="52" t="s">
        <v>181</v>
      </c>
      <c r="D14" s="52">
        <v>1</v>
      </c>
      <c r="E14" s="52">
        <v>1.232013</v>
      </c>
      <c r="F14" s="52">
        <v>14.98949</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271250</v>
      </c>
      <c r="B15" s="52" t="s">
        <v>494</v>
      </c>
      <c r="C15" s="52" t="s">
        <v>184</v>
      </c>
      <c r="D15" s="52">
        <v>1</v>
      </c>
      <c r="E15" s="52">
        <v>1.580478</v>
      </c>
      <c r="F15" s="52">
        <v>19.229150000000001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271403</v>
      </c>
      <c r="B16" s="52" t="s">
        <v>188</v>
      </c>
      <c r="C16" s="52" t="s">
        <v>494</v>
      </c>
      <c r="D16" s="52">
        <v>2</v>
      </c>
      <c r="E16" s="52">
        <v>0.45960109999999998</v>
      </c>
      <c r="F16" s="52">
        <v>5.5918130000000001</v>
      </c>
      <c r="G16" s="52">
        <v>0</v>
      </c>
      <c r="H16" s="52">
        <v>0</v>
      </c>
      <c r="I16" s="52">
        <v>0</v>
      </c>
      <c r="J16" s="52">
        <v>1</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1</v>
      </c>
      <c r="AY16" s="52">
        <v>0</v>
      </c>
      <c r="AZ16" s="52">
        <v>0</v>
      </c>
      <c r="BA16" s="52">
        <v>0</v>
      </c>
      <c r="BB16" s="52">
        <v>0</v>
      </c>
      <c r="BC16" s="52">
        <v>0</v>
      </c>
      <c r="BD16" s="52">
        <v>0</v>
      </c>
      <c r="BE16" s="52">
        <v>2</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271446</v>
      </c>
      <c r="B17" s="52" t="s">
        <v>494</v>
      </c>
      <c r="C17" s="52" t="s">
        <v>192</v>
      </c>
      <c r="D17" s="52">
        <v>1</v>
      </c>
      <c r="E17" s="52">
        <v>1.397526</v>
      </c>
      <c r="F17" s="52">
        <v>17.003240000000002</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271454</v>
      </c>
      <c r="B18" s="52" t="s">
        <v>494</v>
      </c>
      <c r="C18" s="52" t="s">
        <v>382</v>
      </c>
      <c r="D18" s="52">
        <v>1</v>
      </c>
      <c r="E18" s="52">
        <v>1.304802</v>
      </c>
      <c r="F18" s="52">
        <v>15.87509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272027</v>
      </c>
      <c r="B19" s="52" t="s">
        <v>273</v>
      </c>
      <c r="C19" s="52" t="s">
        <v>494</v>
      </c>
      <c r="D19" s="52">
        <v>1</v>
      </c>
      <c r="E19" s="52">
        <v>0.98487230000000003</v>
      </c>
      <c r="F19" s="52">
        <v>11.982609999999999</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272035</v>
      </c>
      <c r="B20" s="52" t="s">
        <v>194</v>
      </c>
      <c r="C20" s="52" t="s">
        <v>494</v>
      </c>
      <c r="D20" s="52">
        <v>2</v>
      </c>
      <c r="E20" s="52">
        <v>0.93810389999999999</v>
      </c>
      <c r="F20" s="52">
        <v>11.413600000000001</v>
      </c>
      <c r="G20" s="52">
        <v>0</v>
      </c>
      <c r="H20" s="52">
        <v>1</v>
      </c>
      <c r="I20" s="52">
        <v>0</v>
      </c>
      <c r="J20" s="52">
        <v>1</v>
      </c>
      <c r="K20" s="52">
        <v>0</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1</v>
      </c>
      <c r="BA20" s="52">
        <v>0</v>
      </c>
      <c r="BB20" s="52">
        <v>0</v>
      </c>
      <c r="BC20" s="52">
        <v>0</v>
      </c>
      <c r="BD20" s="52">
        <v>0</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272043</v>
      </c>
      <c r="B21" s="52" t="s">
        <v>195</v>
      </c>
      <c r="C21" s="52" t="s">
        <v>494</v>
      </c>
      <c r="D21" s="52">
        <v>1</v>
      </c>
      <c r="E21" s="52">
        <v>1.8578380000000001</v>
      </c>
      <c r="F21" s="52">
        <v>22.6037</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272051</v>
      </c>
      <c r="B22" s="52" t="s">
        <v>196</v>
      </c>
      <c r="C22" s="52" t="s">
        <v>494</v>
      </c>
      <c r="D22" s="52">
        <v>1</v>
      </c>
      <c r="E22" s="52">
        <v>0.51699629999999996</v>
      </c>
      <c r="F22" s="52">
        <v>6.2901210000000001</v>
      </c>
      <c r="G22" s="52">
        <v>0</v>
      </c>
      <c r="H22" s="52">
        <v>0</v>
      </c>
      <c r="I22" s="52">
        <v>0</v>
      </c>
      <c r="J22" s="52">
        <v>1</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272086</v>
      </c>
      <c r="B23" s="52" t="s">
        <v>198</v>
      </c>
      <c r="C23" s="52" t="s">
        <v>494</v>
      </c>
      <c r="D23" s="52">
        <v>1</v>
      </c>
      <c r="E23" s="52">
        <v>2.2244470000000001</v>
      </c>
      <c r="F23" s="52">
        <v>27.0641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272124</v>
      </c>
      <c r="B24" s="52" t="s">
        <v>202</v>
      </c>
      <c r="C24" s="52" t="s">
        <v>494</v>
      </c>
      <c r="D24" s="52">
        <v>5</v>
      </c>
      <c r="E24" s="52">
        <v>3.5962939999999999</v>
      </c>
      <c r="F24" s="52">
        <v>43.754910000000002</v>
      </c>
      <c r="G24" s="52">
        <v>0</v>
      </c>
      <c r="H24" s="52">
        <v>0</v>
      </c>
      <c r="I24" s="52">
        <v>0</v>
      </c>
      <c r="J24" s="52">
        <v>0</v>
      </c>
      <c r="K24" s="52">
        <v>3</v>
      </c>
      <c r="L24" s="52">
        <v>1</v>
      </c>
      <c r="M24" s="52">
        <v>0</v>
      </c>
      <c r="N24" s="52">
        <v>1</v>
      </c>
      <c r="O24" s="52">
        <v>0</v>
      </c>
      <c r="P24" s="52">
        <v>4</v>
      </c>
      <c r="Q24" s="52">
        <v>1</v>
      </c>
      <c r="R24" s="52">
        <v>0</v>
      </c>
      <c r="S24" s="52">
        <v>0</v>
      </c>
      <c r="T24" s="52">
        <v>2</v>
      </c>
      <c r="U24" s="52">
        <v>3</v>
      </c>
      <c r="V24" s="52">
        <v>0</v>
      </c>
      <c r="W24" s="52">
        <v>3</v>
      </c>
      <c r="X24" s="52">
        <v>0</v>
      </c>
      <c r="Y24" s="52">
        <v>0</v>
      </c>
      <c r="Z24" s="52">
        <v>2</v>
      </c>
      <c r="AA24" s="52">
        <v>1</v>
      </c>
      <c r="AB24" s="52">
        <v>0</v>
      </c>
      <c r="AC24" s="52">
        <v>3</v>
      </c>
      <c r="AD24" s="52">
        <v>1</v>
      </c>
      <c r="AE24" s="52">
        <v>0</v>
      </c>
      <c r="AF24" s="52">
        <v>0</v>
      </c>
      <c r="AG24" s="52">
        <v>0</v>
      </c>
      <c r="AH24" s="52">
        <v>1</v>
      </c>
      <c r="AI24" s="52">
        <v>0</v>
      </c>
      <c r="AJ24" s="52">
        <v>4</v>
      </c>
      <c r="AK24" s="52">
        <v>0</v>
      </c>
      <c r="AL24" s="52">
        <v>0</v>
      </c>
      <c r="AM24" s="52">
        <v>1</v>
      </c>
      <c r="AN24" s="52">
        <v>0</v>
      </c>
      <c r="AO24" s="52">
        <v>0</v>
      </c>
      <c r="AP24" s="52">
        <v>0</v>
      </c>
      <c r="AQ24" s="52">
        <v>0</v>
      </c>
      <c r="AR24" s="52">
        <v>0</v>
      </c>
      <c r="AS24" s="52">
        <v>0</v>
      </c>
      <c r="AT24" s="52">
        <v>0</v>
      </c>
      <c r="AU24" s="52">
        <v>1</v>
      </c>
      <c r="AV24" s="52">
        <v>3</v>
      </c>
      <c r="AW24" s="52">
        <v>0</v>
      </c>
      <c r="AX24" s="52">
        <v>0</v>
      </c>
      <c r="AY24" s="52">
        <v>0</v>
      </c>
      <c r="AZ24" s="52">
        <v>0</v>
      </c>
      <c r="BA24" s="52">
        <v>1</v>
      </c>
      <c r="BB24" s="52">
        <v>0</v>
      </c>
      <c r="BC24" s="52">
        <v>0</v>
      </c>
      <c r="BD24" s="52">
        <v>0</v>
      </c>
      <c r="BE24" s="52">
        <v>0</v>
      </c>
      <c r="BF24" s="52">
        <v>2</v>
      </c>
      <c r="BG24" s="52">
        <v>1</v>
      </c>
      <c r="BH24" s="52">
        <v>0</v>
      </c>
      <c r="BI24" s="52">
        <v>1</v>
      </c>
      <c r="BJ24" s="52">
        <v>1</v>
      </c>
      <c r="BK24" s="52">
        <v>0</v>
      </c>
      <c r="BL24" s="52">
        <v>3</v>
      </c>
      <c r="BM24" s="52">
        <v>5</v>
      </c>
      <c r="BN24" s="52">
        <v>0</v>
      </c>
      <c r="BO24" s="52">
        <v>0</v>
      </c>
      <c r="BP24" s="52">
        <v>0</v>
      </c>
      <c r="BQ24" s="52">
        <v>0</v>
      </c>
      <c r="BR24" s="52">
        <v>1</v>
      </c>
      <c r="BS24" s="52">
        <v>0</v>
      </c>
      <c r="BT24" s="52">
        <v>3</v>
      </c>
      <c r="BU24" s="52">
        <v>2</v>
      </c>
      <c r="BV24" s="52">
        <v>0</v>
      </c>
    </row>
    <row r="25" spans="1:74" s="52" customFormat="1" x14ac:dyDescent="0.15">
      <c r="A25" s="52">
        <v>272159</v>
      </c>
      <c r="B25" s="52" t="s">
        <v>204</v>
      </c>
      <c r="C25" s="52" t="s">
        <v>494</v>
      </c>
      <c r="D25" s="52">
        <v>2</v>
      </c>
      <c r="E25" s="52">
        <v>1.66113</v>
      </c>
      <c r="F25" s="52">
        <v>20.21041</v>
      </c>
      <c r="G25" s="52">
        <v>0</v>
      </c>
      <c r="H25" s="52">
        <v>0</v>
      </c>
      <c r="I25" s="52">
        <v>1</v>
      </c>
      <c r="J25" s="52">
        <v>0</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1</v>
      </c>
      <c r="BD25" s="52">
        <v>0</v>
      </c>
      <c r="BE25" s="52">
        <v>1</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272272</v>
      </c>
      <c r="B26" s="52" t="s">
        <v>213</v>
      </c>
      <c r="C26" s="52" t="s">
        <v>494</v>
      </c>
      <c r="D26" s="52">
        <v>2</v>
      </c>
      <c r="E26" s="52">
        <v>0.79496940000000005</v>
      </c>
      <c r="F26" s="52">
        <v>9.6721280000000007</v>
      </c>
      <c r="G26" s="52">
        <v>0</v>
      </c>
      <c r="H26" s="52">
        <v>0</v>
      </c>
      <c r="I26" s="52">
        <v>0</v>
      </c>
      <c r="J26" s="52">
        <v>1</v>
      </c>
      <c r="K26" s="52">
        <v>0</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1</v>
      </c>
      <c r="AW26" s="52">
        <v>0</v>
      </c>
      <c r="AX26" s="52">
        <v>0</v>
      </c>
      <c r="AY26" s="52">
        <v>0</v>
      </c>
      <c r="AZ26" s="52">
        <v>0</v>
      </c>
      <c r="BA26" s="52">
        <v>0</v>
      </c>
      <c r="BB26" s="52">
        <v>0</v>
      </c>
      <c r="BC26" s="52">
        <v>0</v>
      </c>
      <c r="BD26" s="52">
        <v>1</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273015</v>
      </c>
      <c r="B27" s="52" t="s">
        <v>314</v>
      </c>
      <c r="C27" s="52" t="s">
        <v>494</v>
      </c>
      <c r="D27" s="52">
        <v>1</v>
      </c>
      <c r="E27" s="52">
        <v>6.1534680000000002</v>
      </c>
      <c r="F27" s="52">
        <v>74.867189999999994</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row r="85" spans="1:75" x14ac:dyDescent="0.15">
      <c r="B85" s="52">
        <v>271004</v>
      </c>
      <c r="C85" t="s">
        <v>427</v>
      </c>
      <c r="D85">
        <f>IFERROR(VLOOKUP($B85,$A$8:$BW$70,D$88,FALSE),0)</f>
        <v>10</v>
      </c>
      <c r="E85">
        <f t="shared" ref="E85:BP85" si="0">IFERROR(VLOOKUP($B85,$A$8:$BW$70,E88,FALSE),0)</f>
        <v>0.71594360000000001</v>
      </c>
      <c r="F85">
        <f t="shared" si="0"/>
        <v>8.7106480000000008</v>
      </c>
      <c r="G85">
        <f t="shared" si="0"/>
        <v>0</v>
      </c>
      <c r="H85">
        <f t="shared" si="0"/>
        <v>1</v>
      </c>
      <c r="I85">
        <f t="shared" si="0"/>
        <v>1</v>
      </c>
      <c r="J85">
        <f t="shared" si="0"/>
        <v>4</v>
      </c>
      <c r="K85">
        <f t="shared" si="0"/>
        <v>0</v>
      </c>
      <c r="L85">
        <f t="shared" si="0"/>
        <v>2</v>
      </c>
      <c r="M85">
        <f t="shared" si="0"/>
        <v>1</v>
      </c>
      <c r="N85">
        <f t="shared" si="0"/>
        <v>1</v>
      </c>
      <c r="O85">
        <f t="shared" si="0"/>
        <v>0</v>
      </c>
      <c r="P85">
        <f t="shared" si="0"/>
        <v>5</v>
      </c>
      <c r="Q85">
        <f t="shared" si="0"/>
        <v>5</v>
      </c>
      <c r="R85">
        <f t="shared" si="0"/>
        <v>0</v>
      </c>
      <c r="S85">
        <f t="shared" si="0"/>
        <v>0</v>
      </c>
      <c r="T85">
        <f t="shared" si="0"/>
        <v>3</v>
      </c>
      <c r="U85">
        <f t="shared" si="0"/>
        <v>7</v>
      </c>
      <c r="V85">
        <f t="shared" si="0"/>
        <v>0</v>
      </c>
      <c r="W85">
        <f t="shared" si="0"/>
        <v>7</v>
      </c>
      <c r="X85">
        <f t="shared" si="0"/>
        <v>2</v>
      </c>
      <c r="Y85">
        <f t="shared" si="0"/>
        <v>1</v>
      </c>
      <c r="Z85">
        <f t="shared" si="0"/>
        <v>4</v>
      </c>
      <c r="AA85">
        <f t="shared" si="0"/>
        <v>0</v>
      </c>
      <c r="AB85">
        <f t="shared" si="0"/>
        <v>0</v>
      </c>
      <c r="AC85">
        <f t="shared" si="0"/>
        <v>5</v>
      </c>
      <c r="AD85">
        <f t="shared" si="0"/>
        <v>5</v>
      </c>
      <c r="AE85">
        <f t="shared" si="0"/>
        <v>0</v>
      </c>
      <c r="AF85">
        <f t="shared" si="0"/>
        <v>0</v>
      </c>
      <c r="AG85">
        <f t="shared" si="0"/>
        <v>0</v>
      </c>
      <c r="AH85">
        <f t="shared" si="0"/>
        <v>0</v>
      </c>
      <c r="AI85">
        <f t="shared" si="0"/>
        <v>0</v>
      </c>
      <c r="AJ85">
        <f t="shared" si="0"/>
        <v>4</v>
      </c>
      <c r="AK85">
        <f t="shared" si="0"/>
        <v>0</v>
      </c>
      <c r="AL85">
        <f t="shared" si="0"/>
        <v>0</v>
      </c>
      <c r="AM85">
        <f t="shared" si="0"/>
        <v>5</v>
      </c>
      <c r="AN85">
        <f t="shared" si="0"/>
        <v>0</v>
      </c>
      <c r="AO85">
        <f t="shared" si="0"/>
        <v>1</v>
      </c>
      <c r="AP85">
        <f t="shared" si="0"/>
        <v>0</v>
      </c>
      <c r="AQ85">
        <f t="shared" si="0"/>
        <v>0</v>
      </c>
      <c r="AR85">
        <f t="shared" si="0"/>
        <v>1</v>
      </c>
      <c r="AS85">
        <f t="shared" si="0"/>
        <v>3</v>
      </c>
      <c r="AT85">
        <f t="shared" si="0"/>
        <v>0</v>
      </c>
      <c r="AU85">
        <f t="shared" si="0"/>
        <v>0</v>
      </c>
      <c r="AV85">
        <f t="shared" si="0"/>
        <v>1</v>
      </c>
      <c r="AW85">
        <f t="shared" si="0"/>
        <v>0</v>
      </c>
      <c r="AX85">
        <f t="shared" si="0"/>
        <v>1</v>
      </c>
      <c r="AY85">
        <f t="shared" si="0"/>
        <v>1</v>
      </c>
      <c r="AZ85">
        <f t="shared" si="0"/>
        <v>0</v>
      </c>
      <c r="BA85">
        <f t="shared" si="0"/>
        <v>0</v>
      </c>
      <c r="BB85">
        <f t="shared" si="0"/>
        <v>0</v>
      </c>
      <c r="BC85">
        <f t="shared" si="0"/>
        <v>3</v>
      </c>
      <c r="BD85">
        <f t="shared" si="0"/>
        <v>0</v>
      </c>
      <c r="BE85">
        <f t="shared" si="0"/>
        <v>4</v>
      </c>
      <c r="BF85">
        <f t="shared" si="0"/>
        <v>0</v>
      </c>
      <c r="BG85">
        <f t="shared" si="0"/>
        <v>2</v>
      </c>
      <c r="BH85">
        <f t="shared" si="0"/>
        <v>0</v>
      </c>
      <c r="BI85">
        <f t="shared" si="0"/>
        <v>2</v>
      </c>
      <c r="BJ85">
        <f t="shared" si="0"/>
        <v>2</v>
      </c>
      <c r="BK85">
        <f t="shared" si="0"/>
        <v>0</v>
      </c>
      <c r="BL85">
        <f t="shared" si="0"/>
        <v>2</v>
      </c>
      <c r="BM85">
        <f t="shared" si="0"/>
        <v>10</v>
      </c>
      <c r="BN85">
        <f t="shared" si="0"/>
        <v>1</v>
      </c>
      <c r="BO85">
        <f t="shared" si="0"/>
        <v>4</v>
      </c>
      <c r="BP85">
        <f t="shared" si="0"/>
        <v>0</v>
      </c>
      <c r="BQ85">
        <f t="shared" ref="BQ85:BW85" si="1">IFERROR(VLOOKUP($B85,$A$8:$BW$70,BQ88,FALSE),0)</f>
        <v>0</v>
      </c>
      <c r="BR85">
        <f t="shared" si="1"/>
        <v>0</v>
      </c>
      <c r="BS85">
        <f t="shared" si="1"/>
        <v>0</v>
      </c>
      <c r="BT85">
        <f t="shared" si="1"/>
        <v>2</v>
      </c>
      <c r="BU85">
        <f t="shared" si="1"/>
        <v>8</v>
      </c>
      <c r="BV85">
        <f t="shared" si="1"/>
        <v>0</v>
      </c>
      <c r="BW85">
        <f t="shared" si="1"/>
        <v>0</v>
      </c>
    </row>
    <row r="86" spans="1:75" x14ac:dyDescent="0.15">
      <c r="B86" s="52">
        <v>271403</v>
      </c>
      <c r="C86" t="s">
        <v>428</v>
      </c>
      <c r="D86">
        <f>IFERROR(VLOOKUP($B86,$A$8:$BW$70,D$88,FALSE),0)</f>
        <v>2</v>
      </c>
      <c r="E86">
        <f t="shared" ref="E86:BP86" si="2">IFERROR(VLOOKUP($B86,$A$8:$BW$70,E$88,FALSE),0)</f>
        <v>0.45960109999999998</v>
      </c>
      <c r="F86">
        <f t="shared" si="2"/>
        <v>5.5918130000000001</v>
      </c>
      <c r="G86">
        <f t="shared" si="2"/>
        <v>0</v>
      </c>
      <c r="H86">
        <f t="shared" si="2"/>
        <v>0</v>
      </c>
      <c r="I86">
        <f t="shared" si="2"/>
        <v>0</v>
      </c>
      <c r="J86">
        <f t="shared" si="2"/>
        <v>1</v>
      </c>
      <c r="K86">
        <f t="shared" si="2"/>
        <v>0</v>
      </c>
      <c r="L86">
        <f t="shared" si="2"/>
        <v>0</v>
      </c>
      <c r="M86">
        <f t="shared" si="2"/>
        <v>1</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1</v>
      </c>
      <c r="AW86">
        <f t="shared" si="2"/>
        <v>0</v>
      </c>
      <c r="AX86">
        <f t="shared" si="2"/>
        <v>1</v>
      </c>
      <c r="AY86">
        <f t="shared" si="2"/>
        <v>0</v>
      </c>
      <c r="AZ86">
        <f t="shared" si="2"/>
        <v>0</v>
      </c>
      <c r="BA86">
        <f t="shared" si="2"/>
        <v>0</v>
      </c>
      <c r="BB86">
        <f t="shared" si="2"/>
        <v>0</v>
      </c>
      <c r="BC86">
        <f t="shared" si="2"/>
        <v>0</v>
      </c>
      <c r="BD86">
        <f t="shared" si="2"/>
        <v>0</v>
      </c>
      <c r="BE86">
        <f t="shared" si="2"/>
        <v>2</v>
      </c>
      <c r="BF86">
        <f t="shared" si="2"/>
        <v>0</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40</v>
      </c>
      <c r="G87">
        <f t="shared" ref="G87:BR87" si="4">SUM(G8:G83)</f>
        <v>0</v>
      </c>
      <c r="H87">
        <f t="shared" si="4"/>
        <v>3</v>
      </c>
      <c r="I87">
        <f t="shared" si="4"/>
        <v>4</v>
      </c>
      <c r="J87">
        <f t="shared" si="4"/>
        <v>14</v>
      </c>
      <c r="K87">
        <f t="shared" si="4"/>
        <v>4</v>
      </c>
      <c r="L87">
        <f t="shared" si="4"/>
        <v>6</v>
      </c>
      <c r="M87">
        <f t="shared" si="4"/>
        <v>5</v>
      </c>
      <c r="N87">
        <f t="shared" si="4"/>
        <v>4</v>
      </c>
      <c r="O87">
        <f t="shared" si="4"/>
        <v>0</v>
      </c>
      <c r="P87">
        <f t="shared" si="4"/>
        <v>21</v>
      </c>
      <c r="Q87">
        <f t="shared" si="4"/>
        <v>19</v>
      </c>
      <c r="R87">
        <f t="shared" si="4"/>
        <v>0</v>
      </c>
      <c r="S87">
        <f t="shared" si="4"/>
        <v>0</v>
      </c>
      <c r="T87">
        <f t="shared" si="4"/>
        <v>5</v>
      </c>
      <c r="U87">
        <f t="shared" si="4"/>
        <v>10</v>
      </c>
      <c r="V87">
        <f t="shared" si="4"/>
        <v>0</v>
      </c>
      <c r="W87">
        <f t="shared" si="4"/>
        <v>10</v>
      </c>
      <c r="X87">
        <f t="shared" si="4"/>
        <v>2</v>
      </c>
      <c r="Y87">
        <f t="shared" si="4"/>
        <v>1</v>
      </c>
      <c r="Z87">
        <f t="shared" si="4"/>
        <v>6</v>
      </c>
      <c r="AA87">
        <f t="shared" si="4"/>
        <v>1</v>
      </c>
      <c r="AB87">
        <f t="shared" si="4"/>
        <v>0</v>
      </c>
      <c r="AC87">
        <f t="shared" si="4"/>
        <v>8</v>
      </c>
      <c r="AD87">
        <f t="shared" si="4"/>
        <v>6</v>
      </c>
      <c r="AE87">
        <f t="shared" si="4"/>
        <v>0</v>
      </c>
      <c r="AF87">
        <f t="shared" si="4"/>
        <v>0</v>
      </c>
      <c r="AG87">
        <f t="shared" si="4"/>
        <v>0</v>
      </c>
      <c r="AH87">
        <f t="shared" si="4"/>
        <v>1</v>
      </c>
      <c r="AI87">
        <f t="shared" si="4"/>
        <v>0</v>
      </c>
      <c r="AJ87">
        <f t="shared" si="4"/>
        <v>8</v>
      </c>
      <c r="AK87">
        <f t="shared" si="4"/>
        <v>0</v>
      </c>
      <c r="AL87">
        <f t="shared" si="4"/>
        <v>0</v>
      </c>
      <c r="AM87">
        <f t="shared" si="4"/>
        <v>6</v>
      </c>
      <c r="AN87">
        <f t="shared" si="4"/>
        <v>0</v>
      </c>
      <c r="AO87">
        <f t="shared" si="4"/>
        <v>1</v>
      </c>
      <c r="AP87">
        <f t="shared" si="4"/>
        <v>0</v>
      </c>
      <c r="AQ87">
        <f t="shared" si="4"/>
        <v>0</v>
      </c>
      <c r="AR87">
        <f t="shared" si="4"/>
        <v>3</v>
      </c>
      <c r="AS87">
        <f t="shared" si="4"/>
        <v>8</v>
      </c>
      <c r="AT87">
        <f t="shared" si="4"/>
        <v>1</v>
      </c>
      <c r="AU87">
        <f t="shared" si="4"/>
        <v>2</v>
      </c>
      <c r="AV87">
        <f t="shared" si="4"/>
        <v>8</v>
      </c>
      <c r="AW87">
        <f t="shared" si="4"/>
        <v>1</v>
      </c>
      <c r="AX87">
        <f t="shared" si="4"/>
        <v>4</v>
      </c>
      <c r="AY87">
        <f t="shared" si="4"/>
        <v>3</v>
      </c>
      <c r="AZ87">
        <f t="shared" si="4"/>
        <v>1</v>
      </c>
      <c r="BA87">
        <f t="shared" si="4"/>
        <v>1</v>
      </c>
      <c r="BB87">
        <f t="shared" si="4"/>
        <v>0</v>
      </c>
      <c r="BC87">
        <f t="shared" si="4"/>
        <v>8</v>
      </c>
      <c r="BD87">
        <f t="shared" si="4"/>
        <v>2</v>
      </c>
      <c r="BE87">
        <f t="shared" si="4"/>
        <v>13</v>
      </c>
      <c r="BF87">
        <f t="shared" si="4"/>
        <v>4</v>
      </c>
      <c r="BG87">
        <f t="shared" si="4"/>
        <v>6</v>
      </c>
      <c r="BH87">
        <f t="shared" si="4"/>
        <v>2</v>
      </c>
      <c r="BI87">
        <f t="shared" si="4"/>
        <v>6</v>
      </c>
      <c r="BJ87">
        <f t="shared" si="4"/>
        <v>7</v>
      </c>
      <c r="BK87">
        <f t="shared" si="4"/>
        <v>0</v>
      </c>
      <c r="BL87">
        <f t="shared" si="4"/>
        <v>5</v>
      </c>
      <c r="BM87">
        <f t="shared" si="4"/>
        <v>15</v>
      </c>
      <c r="BN87">
        <f t="shared" si="4"/>
        <v>1</v>
      </c>
      <c r="BO87">
        <f t="shared" si="4"/>
        <v>4</v>
      </c>
      <c r="BP87">
        <f t="shared" si="4"/>
        <v>0</v>
      </c>
      <c r="BQ87">
        <f t="shared" si="4"/>
        <v>0</v>
      </c>
      <c r="BR87">
        <f t="shared" si="4"/>
        <v>1</v>
      </c>
      <c r="BS87">
        <f t="shared" ref="BS87:BW87" si="5">SUM(BS8:BS83)</f>
        <v>0</v>
      </c>
      <c r="BT87">
        <f t="shared" si="5"/>
        <v>5</v>
      </c>
      <c r="BU87">
        <f t="shared" si="5"/>
        <v>10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28</v>
      </c>
      <c r="E90">
        <v>0.6116433</v>
      </c>
      <c r="F90">
        <v>7.4416589999999996</v>
      </c>
      <c r="G90">
        <v>0</v>
      </c>
      <c r="H90">
        <v>2</v>
      </c>
      <c r="I90">
        <v>3</v>
      </c>
      <c r="J90">
        <v>9</v>
      </c>
      <c r="K90">
        <v>4</v>
      </c>
      <c r="L90">
        <v>4</v>
      </c>
      <c r="M90">
        <v>3</v>
      </c>
      <c r="N90">
        <v>3</v>
      </c>
      <c r="O90">
        <v>0</v>
      </c>
      <c r="P90">
        <v>15</v>
      </c>
      <c r="Q90">
        <v>13</v>
      </c>
      <c r="R90">
        <v>0</v>
      </c>
      <c r="S90">
        <v>0</v>
      </c>
      <c r="T90">
        <v>8</v>
      </c>
      <c r="U90">
        <v>20</v>
      </c>
      <c r="V90">
        <v>0</v>
      </c>
      <c r="W90">
        <v>20</v>
      </c>
      <c r="X90">
        <v>3</v>
      </c>
      <c r="Y90">
        <v>1</v>
      </c>
      <c r="Z90">
        <v>12</v>
      </c>
      <c r="AA90">
        <v>4</v>
      </c>
      <c r="AB90">
        <v>0</v>
      </c>
      <c r="AC90">
        <v>13</v>
      </c>
      <c r="AD90">
        <v>11</v>
      </c>
      <c r="AE90">
        <v>0</v>
      </c>
      <c r="AF90">
        <v>1</v>
      </c>
      <c r="AG90">
        <v>0</v>
      </c>
      <c r="AH90">
        <v>3</v>
      </c>
      <c r="AI90">
        <v>0</v>
      </c>
      <c r="AJ90">
        <v>14</v>
      </c>
      <c r="AK90">
        <v>0</v>
      </c>
      <c r="AL90">
        <v>0</v>
      </c>
      <c r="AM90">
        <v>11</v>
      </c>
      <c r="AN90">
        <v>0</v>
      </c>
      <c r="AO90">
        <v>3</v>
      </c>
      <c r="AP90">
        <v>0</v>
      </c>
      <c r="AQ90">
        <v>0</v>
      </c>
      <c r="AR90">
        <v>2</v>
      </c>
      <c r="AS90">
        <v>5</v>
      </c>
      <c r="AT90">
        <v>1</v>
      </c>
      <c r="AU90">
        <v>2</v>
      </c>
      <c r="AV90">
        <v>6</v>
      </c>
      <c r="AW90">
        <v>1</v>
      </c>
      <c r="AX90">
        <v>2</v>
      </c>
      <c r="AY90">
        <v>2</v>
      </c>
      <c r="AZ90">
        <v>1</v>
      </c>
      <c r="BA90">
        <v>1</v>
      </c>
      <c r="BB90">
        <v>0</v>
      </c>
      <c r="BC90">
        <v>5</v>
      </c>
      <c r="BD90">
        <v>2</v>
      </c>
      <c r="BE90">
        <v>7</v>
      </c>
      <c r="BF90">
        <v>4</v>
      </c>
      <c r="BG90">
        <v>4</v>
      </c>
      <c r="BH90">
        <v>2</v>
      </c>
      <c r="BI90">
        <v>4</v>
      </c>
      <c r="BJ90">
        <v>5</v>
      </c>
      <c r="BK90">
        <v>0</v>
      </c>
      <c r="BL90">
        <v>7</v>
      </c>
      <c r="BM90">
        <v>28</v>
      </c>
      <c r="BN90">
        <v>2</v>
      </c>
      <c r="BO90">
        <v>4</v>
      </c>
      <c r="BP90">
        <v>1</v>
      </c>
      <c r="BQ90">
        <v>0</v>
      </c>
      <c r="BR90">
        <v>1</v>
      </c>
      <c r="BS90">
        <v>0</v>
      </c>
      <c r="BT90">
        <v>11</v>
      </c>
      <c r="BU90">
        <v>15</v>
      </c>
      <c r="BV90">
        <v>2</v>
      </c>
    </row>
    <row r="91" spans="1:75" x14ac:dyDescent="0.15">
      <c r="B91" t="s">
        <v>504</v>
      </c>
    </row>
    <row r="92" spans="1:75" x14ac:dyDescent="0.15">
      <c r="D92">
        <f>D87-D85-D86</f>
        <v>28</v>
      </c>
    </row>
    <row r="100" spans="1:6" s="147" customFormat="1" x14ac:dyDescent="0.15"/>
    <row r="101" spans="1:6" x14ac:dyDescent="0.15">
      <c r="A101" s="52">
        <v>271004</v>
      </c>
      <c r="B101" s="52" t="s">
        <v>172</v>
      </c>
      <c r="C101" s="52" t="s">
        <v>494</v>
      </c>
      <c r="D101" s="52">
        <v>12</v>
      </c>
      <c r="E101" s="52">
        <v>0.86392959999999996</v>
      </c>
      <c r="F101" s="52">
        <v>10.511139999999999</v>
      </c>
    </row>
    <row r="102" spans="1:6" x14ac:dyDescent="0.15">
      <c r="A102" s="52">
        <v>271039</v>
      </c>
      <c r="B102" s="52" t="s">
        <v>494</v>
      </c>
      <c r="C102" s="52" t="s">
        <v>173</v>
      </c>
      <c r="D102" s="52">
        <v>1</v>
      </c>
      <c r="E102" s="52">
        <v>2.5980099999999999</v>
      </c>
      <c r="F102" s="52">
        <v>31.609120000000001</v>
      </c>
    </row>
    <row r="103" spans="1:6" x14ac:dyDescent="0.15">
      <c r="A103" s="52">
        <v>271110</v>
      </c>
      <c r="B103" s="52" t="s">
        <v>494</v>
      </c>
      <c r="C103" s="52" t="s">
        <v>176</v>
      </c>
      <c r="D103" s="52">
        <v>1</v>
      </c>
      <c r="E103" s="52">
        <v>3.0587589999999998</v>
      </c>
      <c r="F103" s="52">
        <v>37.2149</v>
      </c>
    </row>
    <row r="104" spans="1:6" x14ac:dyDescent="0.15">
      <c r="A104" s="52">
        <v>271136</v>
      </c>
      <c r="B104" s="52" t="s">
        <v>494</v>
      </c>
      <c r="C104" s="52" t="s">
        <v>177</v>
      </c>
      <c r="D104" s="52">
        <v>1</v>
      </c>
      <c r="E104" s="52">
        <v>2.040775</v>
      </c>
      <c r="F104" s="52">
        <v>24.829419999999999</v>
      </c>
    </row>
    <row r="105" spans="1:6" x14ac:dyDescent="0.15">
      <c r="A105" s="52">
        <v>271144</v>
      </c>
      <c r="B105" s="52" t="s">
        <v>494</v>
      </c>
      <c r="C105" s="52" t="s">
        <v>379</v>
      </c>
      <c r="D105" s="52">
        <v>1</v>
      </c>
      <c r="E105" s="52">
        <v>1.1550549999999999</v>
      </c>
      <c r="F105" s="52">
        <v>14.05316</v>
      </c>
    </row>
    <row r="106" spans="1:6" x14ac:dyDescent="0.15">
      <c r="A106" s="52">
        <v>271179</v>
      </c>
      <c r="B106" s="52" t="s">
        <v>494</v>
      </c>
      <c r="C106" s="52" t="s">
        <v>179</v>
      </c>
      <c r="D106" s="52">
        <v>2</v>
      </c>
      <c r="E106" s="52">
        <v>4.2551379999999996</v>
      </c>
      <c r="F106" s="52">
        <v>51.77084</v>
      </c>
    </row>
    <row r="107" spans="1:6" x14ac:dyDescent="0.15">
      <c r="A107" s="52">
        <v>271187</v>
      </c>
      <c r="B107" s="52" t="s">
        <v>494</v>
      </c>
      <c r="C107" s="52" t="s">
        <v>180</v>
      </c>
      <c r="D107" s="52">
        <v>3</v>
      </c>
      <c r="E107" s="52">
        <v>3.4011290000000001</v>
      </c>
      <c r="F107" s="52">
        <v>41.380409999999998</v>
      </c>
    </row>
    <row r="108" spans="1:6" x14ac:dyDescent="0.15">
      <c r="A108" s="52">
        <v>271209</v>
      </c>
      <c r="B108" s="52" t="s">
        <v>494</v>
      </c>
      <c r="C108" s="52" t="s">
        <v>181</v>
      </c>
      <c r="D108" s="52">
        <v>1</v>
      </c>
      <c r="E108" s="52">
        <v>1.2346900000000001</v>
      </c>
      <c r="F108" s="52">
        <v>15.02206</v>
      </c>
    </row>
    <row r="109" spans="1:6" x14ac:dyDescent="0.15">
      <c r="A109" s="52">
        <v>271233</v>
      </c>
      <c r="B109" s="52" t="s">
        <v>494</v>
      </c>
      <c r="C109" s="52" t="s">
        <v>183</v>
      </c>
      <c r="D109" s="52">
        <v>1</v>
      </c>
      <c r="E109" s="52">
        <v>1.1265700000000001</v>
      </c>
      <c r="F109" s="52">
        <v>13.7066</v>
      </c>
    </row>
    <row r="110" spans="1:6" x14ac:dyDescent="0.15">
      <c r="A110" s="52">
        <v>271250</v>
      </c>
      <c r="B110" s="52" t="s">
        <v>494</v>
      </c>
      <c r="C110" s="52" t="s">
        <v>184</v>
      </c>
      <c r="D110" s="52">
        <v>1</v>
      </c>
      <c r="E110" s="52">
        <v>1.575448</v>
      </c>
      <c r="F110" s="52">
        <v>19.167950000000001</v>
      </c>
    </row>
    <row r="111" spans="1:6" x14ac:dyDescent="0.15">
      <c r="A111" s="52">
        <v>271403</v>
      </c>
      <c r="B111" s="52" t="s">
        <v>188</v>
      </c>
      <c r="C111" s="52" t="s">
        <v>494</v>
      </c>
      <c r="D111" s="52">
        <v>5</v>
      </c>
      <c r="E111" s="52">
        <v>1.145667</v>
      </c>
      <c r="F111" s="52">
        <v>13.93895</v>
      </c>
    </row>
    <row r="112" spans="1:6" x14ac:dyDescent="0.15">
      <c r="A112" s="52">
        <v>271438</v>
      </c>
      <c r="B112" s="52" t="s">
        <v>494</v>
      </c>
      <c r="C112" s="52" t="s">
        <v>191</v>
      </c>
      <c r="D112" s="52">
        <v>2</v>
      </c>
      <c r="E112" s="52">
        <v>4.4002470000000002</v>
      </c>
      <c r="F112" s="52">
        <v>53.53633</v>
      </c>
    </row>
    <row r="113" spans="1:6" x14ac:dyDescent="0.15">
      <c r="A113" s="52">
        <v>271446</v>
      </c>
      <c r="B113" s="52" t="s">
        <v>494</v>
      </c>
      <c r="C113" s="52" t="s">
        <v>192</v>
      </c>
      <c r="D113" s="52">
        <v>1</v>
      </c>
      <c r="E113" s="52">
        <v>1.39367</v>
      </c>
      <c r="F113" s="52">
        <v>16.956320000000002</v>
      </c>
    </row>
    <row r="114" spans="1:6" x14ac:dyDescent="0.15">
      <c r="A114" s="52">
        <v>271454</v>
      </c>
      <c r="B114" s="52" t="s">
        <v>494</v>
      </c>
      <c r="C114" s="52" t="s">
        <v>382</v>
      </c>
      <c r="D114" s="52">
        <v>1</v>
      </c>
      <c r="E114" s="52">
        <v>1.289075</v>
      </c>
      <c r="F114" s="52">
        <v>15.68375</v>
      </c>
    </row>
    <row r="115" spans="1:6" x14ac:dyDescent="0.15">
      <c r="A115" s="52">
        <v>271462</v>
      </c>
      <c r="B115" s="52" t="s">
        <v>494</v>
      </c>
      <c r="C115" s="52" t="s">
        <v>193</v>
      </c>
      <c r="D115" s="52">
        <v>1</v>
      </c>
      <c r="E115" s="52">
        <v>1.2016629999999999</v>
      </c>
      <c r="F115" s="52">
        <v>14.620229999999999</v>
      </c>
    </row>
    <row r="116" spans="1:6" x14ac:dyDescent="0.15">
      <c r="A116" s="52">
        <v>272027</v>
      </c>
      <c r="B116" s="52" t="s">
        <v>273</v>
      </c>
      <c r="C116" s="52" t="s">
        <v>494</v>
      </c>
      <c r="D116" s="52">
        <v>1</v>
      </c>
      <c r="E116" s="52">
        <v>0.97778480000000001</v>
      </c>
      <c r="F116" s="52">
        <v>11.896380000000001</v>
      </c>
    </row>
    <row r="117" spans="1:6" x14ac:dyDescent="0.15">
      <c r="A117" s="52">
        <v>272035</v>
      </c>
      <c r="B117" s="52" t="s">
        <v>194</v>
      </c>
      <c r="C117" s="52" t="s">
        <v>494</v>
      </c>
      <c r="D117" s="52">
        <v>1</v>
      </c>
      <c r="E117" s="52">
        <v>0.47045320000000002</v>
      </c>
      <c r="F117" s="52">
        <v>5.7238470000000001</v>
      </c>
    </row>
    <row r="118" spans="1:6" x14ac:dyDescent="0.15">
      <c r="A118" s="52">
        <v>272078</v>
      </c>
      <c r="B118" s="52" t="s">
        <v>197</v>
      </c>
      <c r="C118" s="52" t="s">
        <v>494</v>
      </c>
      <c r="D118" s="52">
        <v>1</v>
      </c>
      <c r="E118" s="52">
        <v>0.54253770000000001</v>
      </c>
      <c r="F118" s="52">
        <v>6.6008750000000003</v>
      </c>
    </row>
    <row r="119" spans="1:6" x14ac:dyDescent="0.15">
      <c r="A119" s="52">
        <v>272094</v>
      </c>
      <c r="B119" s="52" t="s">
        <v>199</v>
      </c>
      <c r="C119" s="52" t="s">
        <v>494</v>
      </c>
      <c r="D119" s="52">
        <v>1</v>
      </c>
      <c r="E119" s="52">
        <v>1.351461</v>
      </c>
      <c r="F119" s="52">
        <v>16.442769999999999</v>
      </c>
    </row>
    <row r="120" spans="1:6" x14ac:dyDescent="0.15">
      <c r="A120" s="52">
        <v>272108</v>
      </c>
      <c r="B120" s="52" t="s">
        <v>200</v>
      </c>
      <c r="C120" s="52" t="s">
        <v>494</v>
      </c>
      <c r="D120" s="52">
        <v>2</v>
      </c>
      <c r="E120" s="52">
        <v>0.95388450000000002</v>
      </c>
      <c r="F120" s="52">
        <v>11.605589999999999</v>
      </c>
    </row>
    <row r="121" spans="1:6" x14ac:dyDescent="0.15">
      <c r="A121" s="52">
        <v>272124</v>
      </c>
      <c r="B121" s="52" t="s">
        <v>202</v>
      </c>
      <c r="C121" s="52" t="s">
        <v>494</v>
      </c>
      <c r="D121" s="52">
        <v>1</v>
      </c>
      <c r="E121" s="52">
        <v>0.71778750000000002</v>
      </c>
      <c r="F121" s="52">
        <v>8.7330810000000003</v>
      </c>
    </row>
    <row r="122" spans="1:6" x14ac:dyDescent="0.15">
      <c r="A122" s="52">
        <v>272159</v>
      </c>
      <c r="B122" s="52" t="s">
        <v>204</v>
      </c>
      <c r="C122" s="52" t="s">
        <v>494</v>
      </c>
      <c r="D122" s="52">
        <v>1</v>
      </c>
      <c r="E122" s="52">
        <v>0.82375719999999997</v>
      </c>
      <c r="F122" s="52">
        <v>10.02238</v>
      </c>
    </row>
    <row r="123" spans="1:6" x14ac:dyDescent="0.15">
      <c r="A123" s="52">
        <v>272183</v>
      </c>
      <c r="B123" s="52" t="s">
        <v>207</v>
      </c>
      <c r="C123" s="52" t="s">
        <v>494</v>
      </c>
      <c r="D123" s="52">
        <v>1</v>
      </c>
      <c r="E123" s="52">
        <v>1.6103320000000001</v>
      </c>
      <c r="F123" s="52">
        <v>19.592369999999999</v>
      </c>
    </row>
    <row r="124" spans="1:6" x14ac:dyDescent="0.15">
      <c r="A124" s="52">
        <v>272205</v>
      </c>
      <c r="B124" s="52" t="s">
        <v>208</v>
      </c>
      <c r="C124" s="52" t="s">
        <v>494</v>
      </c>
      <c r="D124" s="52">
        <v>3</v>
      </c>
      <c r="E124" s="52">
        <v>4.1666670000000003</v>
      </c>
      <c r="F124" s="52">
        <v>50.69444</v>
      </c>
    </row>
    <row r="125" spans="1:6" x14ac:dyDescent="0.15">
      <c r="A125" s="52">
        <v>272248</v>
      </c>
      <c r="B125" s="52" t="s">
        <v>210</v>
      </c>
      <c r="C125" s="52" t="s">
        <v>494</v>
      </c>
      <c r="D125" s="52">
        <v>1</v>
      </c>
      <c r="E125" s="52">
        <v>2.3342670000000001</v>
      </c>
      <c r="F125" s="52">
        <v>28.40025</v>
      </c>
    </row>
    <row r="126" spans="1:6" x14ac:dyDescent="0.15">
      <c r="A126" s="52">
        <v>272272</v>
      </c>
      <c r="B126" s="52" t="s">
        <v>213</v>
      </c>
      <c r="C126" s="52" t="s">
        <v>494</v>
      </c>
      <c r="D126" s="52">
        <v>3</v>
      </c>
      <c r="E126" s="52">
        <v>1.1892259999999999</v>
      </c>
      <c r="F126" s="52">
        <v>14.468909999999999</v>
      </c>
    </row>
    <row r="127" spans="1:6" x14ac:dyDescent="0.15">
      <c r="A127" s="52">
        <v>272311</v>
      </c>
      <c r="B127" s="52" t="s">
        <v>217</v>
      </c>
      <c r="C127" s="52" t="s">
        <v>494</v>
      </c>
      <c r="D127" s="52">
        <v>2</v>
      </c>
      <c r="E127" s="52">
        <v>6.5348800000000002</v>
      </c>
      <c r="F127" s="52">
        <v>79.507710000000003</v>
      </c>
    </row>
    <row r="128" spans="1:6" x14ac:dyDescent="0.15">
      <c r="A128" s="52">
        <v>272329</v>
      </c>
      <c r="B128" s="52" t="s">
        <v>218</v>
      </c>
      <c r="C128" s="52" t="s">
        <v>494</v>
      </c>
      <c r="D128" s="52">
        <v>1</v>
      </c>
      <c r="E128" s="52">
        <v>3.4668049999999999</v>
      </c>
      <c r="F128" s="52">
        <v>42.179470000000002</v>
      </c>
    </row>
    <row r="129" spans="1:6" x14ac:dyDescent="0.15">
      <c r="A129" s="52">
        <v>273619</v>
      </c>
      <c r="B129" s="52" t="s">
        <v>219</v>
      </c>
      <c r="C129" s="52" t="s">
        <v>494</v>
      </c>
      <c r="D129" s="52">
        <v>1</v>
      </c>
      <c r="E129" s="52">
        <v>4.4296790000000001</v>
      </c>
      <c r="F129" s="52">
        <v>53.89443</v>
      </c>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12</v>
      </c>
      <c r="E178">
        <v>0.86392959999999996</v>
      </c>
      <c r="F178">
        <v>10.511139999999999</v>
      </c>
    </row>
    <row r="179" spans="1:6" x14ac:dyDescent="0.15">
      <c r="B179">
        <v>271403</v>
      </c>
      <c r="C179" t="s">
        <v>271</v>
      </c>
      <c r="D179">
        <v>5</v>
      </c>
      <c r="E179">
        <v>1.145667</v>
      </c>
      <c r="F179">
        <v>13.93895</v>
      </c>
    </row>
    <row r="180" spans="1:6" x14ac:dyDescent="0.15">
      <c r="B180" s="52"/>
      <c r="C180" t="s">
        <v>429</v>
      </c>
      <c r="D180">
        <v>54</v>
      </c>
    </row>
    <row r="181" spans="1:6" x14ac:dyDescent="0.15">
      <c r="A181">
        <v>1</v>
      </c>
      <c r="B181" s="52">
        <v>2</v>
      </c>
      <c r="C181">
        <v>3</v>
      </c>
      <c r="D181">
        <v>4</v>
      </c>
      <c r="E181">
        <v>5</v>
      </c>
      <c r="F181">
        <v>6</v>
      </c>
    </row>
    <row r="183" spans="1:6" x14ac:dyDescent="0.15">
      <c r="A183">
        <v>270000</v>
      </c>
      <c r="B183" t="s">
        <v>333</v>
      </c>
      <c r="C183" t="s">
        <v>440</v>
      </c>
      <c r="D183">
        <v>37</v>
      </c>
      <c r="E183">
        <v>0.80819700000000005</v>
      </c>
      <c r="F183">
        <v>9.8330629999999992</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0.66310950000000002</v>
      </c>
      <c r="F8" s="52">
        <v>7.8075799999999997</v>
      </c>
      <c r="G8" s="52">
        <v>0</v>
      </c>
      <c r="H8" s="52">
        <v>2</v>
      </c>
      <c r="I8" s="52">
        <v>0</v>
      </c>
      <c r="J8" s="52">
        <v>6</v>
      </c>
      <c r="K8" s="52">
        <v>3</v>
      </c>
      <c r="L8" s="52">
        <v>4</v>
      </c>
      <c r="M8" s="52">
        <v>3</v>
      </c>
      <c r="N8" s="52">
        <v>0</v>
      </c>
      <c r="O8" s="52">
        <v>0</v>
      </c>
      <c r="P8" s="52">
        <v>9</v>
      </c>
      <c r="Q8" s="52">
        <v>9</v>
      </c>
      <c r="R8" s="52">
        <v>0</v>
      </c>
      <c r="S8" s="52">
        <v>1</v>
      </c>
      <c r="T8" s="52">
        <v>5</v>
      </c>
      <c r="U8" s="52">
        <v>12</v>
      </c>
      <c r="V8" s="52">
        <v>0</v>
      </c>
      <c r="W8" s="52">
        <v>12</v>
      </c>
      <c r="X8" s="52">
        <v>0</v>
      </c>
      <c r="Y8" s="52">
        <v>1</v>
      </c>
      <c r="Z8" s="52">
        <v>7</v>
      </c>
      <c r="AA8" s="52">
        <v>4</v>
      </c>
      <c r="AB8" s="52">
        <v>0</v>
      </c>
      <c r="AC8" s="52">
        <v>8</v>
      </c>
      <c r="AD8" s="52">
        <v>5</v>
      </c>
      <c r="AE8" s="52">
        <v>1</v>
      </c>
      <c r="AF8" s="52">
        <v>2</v>
      </c>
      <c r="AG8" s="52">
        <v>0</v>
      </c>
      <c r="AH8" s="52">
        <v>2</v>
      </c>
      <c r="AI8" s="52">
        <v>0</v>
      </c>
      <c r="AJ8" s="52">
        <v>8</v>
      </c>
      <c r="AK8" s="52">
        <v>1</v>
      </c>
      <c r="AL8" s="52">
        <v>1</v>
      </c>
      <c r="AM8" s="52">
        <v>5</v>
      </c>
      <c r="AN8" s="52">
        <v>0</v>
      </c>
      <c r="AO8" s="52">
        <v>3</v>
      </c>
      <c r="AP8" s="52">
        <v>0</v>
      </c>
      <c r="AQ8" s="52">
        <v>0</v>
      </c>
      <c r="AR8" s="52">
        <v>1</v>
      </c>
      <c r="AS8" s="52">
        <v>1</v>
      </c>
      <c r="AT8" s="52">
        <v>1</v>
      </c>
      <c r="AU8" s="52">
        <v>0</v>
      </c>
      <c r="AV8" s="52">
        <v>1</v>
      </c>
      <c r="AW8" s="52">
        <v>2</v>
      </c>
      <c r="AX8" s="52">
        <v>2</v>
      </c>
      <c r="AY8" s="52">
        <v>0</v>
      </c>
      <c r="AZ8" s="52">
        <v>0</v>
      </c>
      <c r="BA8" s="52">
        <v>1</v>
      </c>
      <c r="BB8" s="52">
        <v>1</v>
      </c>
      <c r="BC8" s="52">
        <v>8</v>
      </c>
      <c r="BD8" s="52">
        <v>4</v>
      </c>
      <c r="BE8" s="52">
        <v>4</v>
      </c>
      <c r="BF8" s="52">
        <v>1</v>
      </c>
      <c r="BG8" s="52">
        <v>2</v>
      </c>
      <c r="BH8" s="52">
        <v>2</v>
      </c>
      <c r="BI8" s="52">
        <v>2</v>
      </c>
      <c r="BJ8" s="52">
        <v>1</v>
      </c>
      <c r="BK8" s="52">
        <v>2</v>
      </c>
      <c r="BL8" s="52">
        <v>3</v>
      </c>
      <c r="BM8" s="52">
        <v>16</v>
      </c>
      <c r="BN8" s="52">
        <v>4</v>
      </c>
      <c r="BO8" s="52">
        <v>2</v>
      </c>
      <c r="BP8" s="52">
        <v>2</v>
      </c>
      <c r="BQ8" s="52">
        <v>0</v>
      </c>
      <c r="BR8" s="52">
        <v>1</v>
      </c>
      <c r="BS8" s="52">
        <v>0</v>
      </c>
      <c r="BT8" s="52">
        <v>6</v>
      </c>
      <c r="BU8" s="52">
        <v>7</v>
      </c>
      <c r="BV8" s="52">
        <v>5</v>
      </c>
    </row>
    <row r="9" spans="1:74" s="52" customFormat="1" x14ac:dyDescent="0.15">
      <c r="A9" s="52">
        <v>271021</v>
      </c>
      <c r="B9" s="52" t="s">
        <v>494</v>
      </c>
      <c r="C9" s="52" t="s">
        <v>389</v>
      </c>
      <c r="D9" s="52">
        <v>1</v>
      </c>
      <c r="E9" s="52">
        <v>0.95370699999999997</v>
      </c>
      <c r="F9" s="52">
        <v>11.22913</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1</v>
      </c>
      <c r="E10" s="52">
        <v>1.5222789999999999</v>
      </c>
      <c r="F10" s="52">
        <v>17.9236</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1</v>
      </c>
      <c r="E11" s="52">
        <v>1.483349</v>
      </c>
      <c r="F11" s="52">
        <v>17.465240000000001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494</v>
      </c>
      <c r="C12" s="52" t="s">
        <v>178</v>
      </c>
      <c r="D12" s="52">
        <v>2</v>
      </c>
      <c r="E12" s="52">
        <v>1.569674</v>
      </c>
      <c r="F12" s="52">
        <v>18.481639999999999</v>
      </c>
      <c r="G12" s="52">
        <v>0</v>
      </c>
      <c r="H12" s="52">
        <v>0</v>
      </c>
      <c r="I12" s="52">
        <v>0</v>
      </c>
      <c r="J12" s="52">
        <v>0</v>
      </c>
      <c r="K12" s="52">
        <v>0</v>
      </c>
      <c r="L12" s="52">
        <v>1</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1</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1</v>
      </c>
      <c r="E13" s="52">
        <v>1.1046670000000001</v>
      </c>
      <c r="F13" s="52">
        <v>13.00657</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494</v>
      </c>
      <c r="C14" s="52" t="s">
        <v>390</v>
      </c>
      <c r="D14" s="52">
        <v>1</v>
      </c>
      <c r="E14" s="52">
        <v>0.76657129999999996</v>
      </c>
      <c r="F14" s="52">
        <v>9.02576</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494</v>
      </c>
      <c r="C15" s="52" t="s">
        <v>182</v>
      </c>
      <c r="D15" s="52">
        <v>3</v>
      </c>
      <c r="E15" s="52">
        <v>2.8055469999999998</v>
      </c>
      <c r="F15" s="52">
        <v>33.033059999999999</v>
      </c>
      <c r="G15" s="52">
        <v>0</v>
      </c>
      <c r="H15" s="52">
        <v>0</v>
      </c>
      <c r="I15" s="52">
        <v>0</v>
      </c>
      <c r="J15" s="52">
        <v>0</v>
      </c>
      <c r="K15" s="52">
        <v>2</v>
      </c>
      <c r="L15" s="52">
        <v>1</v>
      </c>
      <c r="M15" s="52">
        <v>0</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2</v>
      </c>
      <c r="BD15" s="52">
        <v>1</v>
      </c>
      <c r="BE15" s="52">
        <v>2</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2</v>
      </c>
      <c r="E16" s="52">
        <v>1.1258349999999999</v>
      </c>
      <c r="F16" s="52">
        <v>13.255789999999999</v>
      </c>
      <c r="G16" s="52">
        <v>0</v>
      </c>
      <c r="H16" s="52">
        <v>0</v>
      </c>
      <c r="I16" s="52">
        <v>0</v>
      </c>
      <c r="J16" s="52">
        <v>0</v>
      </c>
      <c r="K16" s="52">
        <v>0</v>
      </c>
      <c r="L16" s="52">
        <v>1</v>
      </c>
      <c r="M16" s="52">
        <v>1</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2</v>
      </c>
      <c r="BD16" s="52">
        <v>0</v>
      </c>
      <c r="BE16" s="52">
        <v>0</v>
      </c>
      <c r="BF16" s="52">
        <v>0</v>
      </c>
      <c r="BG16" s="52">
        <v>0</v>
      </c>
      <c r="BH16" s="52">
        <v>0</v>
      </c>
      <c r="BI16" s="52">
        <v>0</v>
      </c>
      <c r="BJ16" s="52">
        <v>0</v>
      </c>
      <c r="BK16" s="52">
        <v>2</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494</v>
      </c>
      <c r="C17" s="52" t="s">
        <v>381</v>
      </c>
      <c r="D17" s="52">
        <v>2</v>
      </c>
      <c r="E17" s="52">
        <v>1.769504</v>
      </c>
      <c r="F17" s="52">
        <v>20.834489999999999</v>
      </c>
      <c r="G17" s="52">
        <v>0</v>
      </c>
      <c r="H17" s="52">
        <v>1</v>
      </c>
      <c r="I17" s="52">
        <v>0</v>
      </c>
      <c r="J17" s="52">
        <v>1</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2</v>
      </c>
      <c r="E18" s="52">
        <v>1.6363129999999999</v>
      </c>
      <c r="F18" s="52">
        <v>19.266269999999999</v>
      </c>
      <c r="G18" s="52">
        <v>0</v>
      </c>
      <c r="H18" s="52">
        <v>0</v>
      </c>
      <c r="I18" s="52">
        <v>0</v>
      </c>
      <c r="J18" s="52">
        <v>1</v>
      </c>
      <c r="K18" s="52">
        <v>0</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1</v>
      </c>
      <c r="AY18" s="52">
        <v>0</v>
      </c>
      <c r="AZ18" s="52">
        <v>0</v>
      </c>
      <c r="BA18" s="52">
        <v>0</v>
      </c>
      <c r="BB18" s="52">
        <v>0</v>
      </c>
      <c r="BC18" s="52">
        <v>0</v>
      </c>
      <c r="BD18" s="52">
        <v>0</v>
      </c>
      <c r="BE18" s="52">
        <v>0</v>
      </c>
      <c r="BF18" s="52">
        <v>1</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1</v>
      </c>
      <c r="E19" s="52">
        <v>0.78526220000000002</v>
      </c>
      <c r="F19" s="52">
        <v>9.2458299999999998</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1.001282</v>
      </c>
      <c r="F20" s="52">
        <v>11.78928</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5</v>
      </c>
      <c r="E21" s="52">
        <v>0.59682040000000003</v>
      </c>
      <c r="F21" s="52">
        <v>7.0270780000000004</v>
      </c>
      <c r="G21" s="52">
        <v>0</v>
      </c>
      <c r="H21" s="52">
        <v>2</v>
      </c>
      <c r="I21" s="52">
        <v>0</v>
      </c>
      <c r="J21" s="52">
        <v>1</v>
      </c>
      <c r="K21" s="52">
        <v>1</v>
      </c>
      <c r="L21" s="52">
        <v>1</v>
      </c>
      <c r="M21" s="52">
        <v>0</v>
      </c>
      <c r="N21" s="52">
        <v>0</v>
      </c>
      <c r="O21" s="52">
        <v>0</v>
      </c>
      <c r="P21" s="52">
        <v>4</v>
      </c>
      <c r="Q21" s="52">
        <v>1</v>
      </c>
      <c r="R21" s="52">
        <v>0</v>
      </c>
      <c r="S21" s="52">
        <v>1</v>
      </c>
      <c r="T21" s="52">
        <v>3</v>
      </c>
      <c r="U21" s="52">
        <v>1</v>
      </c>
      <c r="V21" s="52">
        <v>0</v>
      </c>
      <c r="W21" s="52">
        <v>1</v>
      </c>
      <c r="X21" s="52">
        <v>0</v>
      </c>
      <c r="Y21" s="52">
        <v>0</v>
      </c>
      <c r="Z21" s="52">
        <v>0</v>
      </c>
      <c r="AA21" s="52">
        <v>1</v>
      </c>
      <c r="AB21" s="52">
        <v>0</v>
      </c>
      <c r="AC21" s="52">
        <v>3</v>
      </c>
      <c r="AD21" s="52">
        <v>1</v>
      </c>
      <c r="AE21" s="52">
        <v>0</v>
      </c>
      <c r="AF21" s="52">
        <v>0</v>
      </c>
      <c r="AG21" s="52">
        <v>0</v>
      </c>
      <c r="AH21" s="52">
        <v>1</v>
      </c>
      <c r="AI21" s="52">
        <v>0</v>
      </c>
      <c r="AJ21" s="52">
        <v>4</v>
      </c>
      <c r="AK21" s="52">
        <v>0</v>
      </c>
      <c r="AL21" s="52">
        <v>0</v>
      </c>
      <c r="AM21" s="52">
        <v>1</v>
      </c>
      <c r="AN21" s="52">
        <v>0</v>
      </c>
      <c r="AO21" s="52">
        <v>0</v>
      </c>
      <c r="AP21" s="52">
        <v>0</v>
      </c>
      <c r="AQ21" s="52">
        <v>1</v>
      </c>
      <c r="AR21" s="52">
        <v>0</v>
      </c>
      <c r="AS21" s="52">
        <v>0</v>
      </c>
      <c r="AT21" s="52">
        <v>1</v>
      </c>
      <c r="AU21" s="52">
        <v>0</v>
      </c>
      <c r="AV21" s="52">
        <v>0</v>
      </c>
      <c r="AW21" s="52">
        <v>0</v>
      </c>
      <c r="AX21" s="52">
        <v>0</v>
      </c>
      <c r="AY21" s="52">
        <v>0</v>
      </c>
      <c r="AZ21" s="52">
        <v>1</v>
      </c>
      <c r="BA21" s="52">
        <v>0</v>
      </c>
      <c r="BB21" s="52">
        <v>1</v>
      </c>
      <c r="BC21" s="52">
        <v>1</v>
      </c>
      <c r="BD21" s="52">
        <v>2</v>
      </c>
      <c r="BE21" s="52">
        <v>1</v>
      </c>
      <c r="BF21" s="52">
        <v>2</v>
      </c>
      <c r="BG21" s="52">
        <v>0</v>
      </c>
      <c r="BH21" s="52">
        <v>0</v>
      </c>
      <c r="BI21" s="52">
        <v>0</v>
      </c>
      <c r="BJ21" s="52">
        <v>0</v>
      </c>
      <c r="BK21" s="52">
        <v>0</v>
      </c>
      <c r="BL21" s="52">
        <v>3</v>
      </c>
      <c r="BM21" s="52">
        <v>2</v>
      </c>
      <c r="BN21" s="52">
        <v>0</v>
      </c>
      <c r="BO21" s="52">
        <v>0</v>
      </c>
      <c r="BP21" s="52">
        <v>1</v>
      </c>
      <c r="BQ21" s="52">
        <v>0</v>
      </c>
      <c r="BR21" s="52">
        <v>0</v>
      </c>
      <c r="BS21" s="52">
        <v>0</v>
      </c>
      <c r="BT21" s="52">
        <v>1</v>
      </c>
      <c r="BU21" s="52">
        <v>2</v>
      </c>
      <c r="BV21" s="52">
        <v>2</v>
      </c>
    </row>
    <row r="22" spans="1:74" s="52" customFormat="1" x14ac:dyDescent="0.15">
      <c r="A22" s="52">
        <v>271420</v>
      </c>
      <c r="B22" s="52" t="s">
        <v>494</v>
      </c>
      <c r="C22" s="52" t="s">
        <v>190</v>
      </c>
      <c r="D22" s="52">
        <v>1</v>
      </c>
      <c r="E22" s="52">
        <v>0.80847930000000001</v>
      </c>
      <c r="F22" s="52">
        <v>9.5191920000000003</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494</v>
      </c>
      <c r="C23" s="52" t="s">
        <v>191</v>
      </c>
      <c r="D23" s="52">
        <v>1</v>
      </c>
      <c r="E23" s="52">
        <v>1.1554420000000001</v>
      </c>
      <c r="F23" s="52">
        <v>13.60439</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0.69389990000000001</v>
      </c>
      <c r="F24" s="52">
        <v>8.1701119999999996</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1</v>
      </c>
      <c r="E25" s="52">
        <v>0.62648789999999999</v>
      </c>
      <c r="F25" s="52">
        <v>7.3763899999999998</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271471</v>
      </c>
      <c r="B26" s="52" t="s">
        <v>494</v>
      </c>
      <c r="C26" s="52" t="s">
        <v>574</v>
      </c>
      <c r="D26" s="52">
        <v>1</v>
      </c>
      <c r="E26" s="52">
        <v>2.5719500000000002</v>
      </c>
      <c r="F26" s="52">
        <v>30.282640000000001</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3</v>
      </c>
      <c r="E27" s="52">
        <v>0.73783860000000001</v>
      </c>
      <c r="F27" s="52">
        <v>8.6874540000000007</v>
      </c>
      <c r="G27" s="52">
        <v>0</v>
      </c>
      <c r="H27" s="52">
        <v>1</v>
      </c>
      <c r="I27" s="52">
        <v>1</v>
      </c>
      <c r="J27" s="52">
        <v>0</v>
      </c>
      <c r="K27" s="52">
        <v>1</v>
      </c>
      <c r="L27" s="52">
        <v>0</v>
      </c>
      <c r="M27" s="52">
        <v>0</v>
      </c>
      <c r="N27" s="52">
        <v>0</v>
      </c>
      <c r="O27" s="52">
        <v>0</v>
      </c>
      <c r="P27" s="52">
        <v>2</v>
      </c>
      <c r="Q27" s="52">
        <v>1</v>
      </c>
      <c r="R27" s="52">
        <v>0</v>
      </c>
      <c r="S27" s="52">
        <v>1</v>
      </c>
      <c r="T27" s="52">
        <v>1</v>
      </c>
      <c r="U27" s="52">
        <v>1</v>
      </c>
      <c r="V27" s="52">
        <v>1</v>
      </c>
      <c r="W27" s="52">
        <v>0</v>
      </c>
      <c r="X27" s="52">
        <v>0</v>
      </c>
      <c r="Y27" s="52">
        <v>0</v>
      </c>
      <c r="Z27" s="52">
        <v>0</v>
      </c>
      <c r="AA27" s="52">
        <v>0</v>
      </c>
      <c r="AB27" s="52">
        <v>0</v>
      </c>
      <c r="AC27" s="52">
        <v>3</v>
      </c>
      <c r="AD27" s="52">
        <v>0</v>
      </c>
      <c r="AE27" s="52">
        <v>0</v>
      </c>
      <c r="AF27" s="52">
        <v>0</v>
      </c>
      <c r="AG27" s="52">
        <v>0</v>
      </c>
      <c r="AH27" s="52">
        <v>0</v>
      </c>
      <c r="AI27" s="52">
        <v>0</v>
      </c>
      <c r="AJ27" s="52">
        <v>3</v>
      </c>
      <c r="AK27" s="52">
        <v>0</v>
      </c>
      <c r="AL27" s="52">
        <v>0</v>
      </c>
      <c r="AM27" s="52">
        <v>0</v>
      </c>
      <c r="AN27" s="52">
        <v>0</v>
      </c>
      <c r="AO27" s="52">
        <v>0</v>
      </c>
      <c r="AP27" s="52">
        <v>0</v>
      </c>
      <c r="AQ27" s="52">
        <v>0</v>
      </c>
      <c r="AR27" s="52">
        <v>0</v>
      </c>
      <c r="AS27" s="52">
        <v>0</v>
      </c>
      <c r="AT27" s="52">
        <v>0</v>
      </c>
      <c r="AU27" s="52">
        <v>0</v>
      </c>
      <c r="AV27" s="52">
        <v>0</v>
      </c>
      <c r="AW27" s="52">
        <v>1</v>
      </c>
      <c r="AX27" s="52">
        <v>0</v>
      </c>
      <c r="AY27" s="52">
        <v>2</v>
      </c>
      <c r="AZ27" s="52">
        <v>0</v>
      </c>
      <c r="BA27" s="52">
        <v>0</v>
      </c>
      <c r="BB27" s="52">
        <v>0</v>
      </c>
      <c r="BC27" s="52">
        <v>0</v>
      </c>
      <c r="BD27" s="52">
        <v>1</v>
      </c>
      <c r="BE27" s="52">
        <v>1</v>
      </c>
      <c r="BF27" s="52">
        <v>0</v>
      </c>
      <c r="BG27" s="52">
        <v>1</v>
      </c>
      <c r="BH27" s="52">
        <v>0</v>
      </c>
      <c r="BI27" s="52">
        <v>0</v>
      </c>
      <c r="BJ27" s="52">
        <v>0</v>
      </c>
      <c r="BK27" s="52">
        <v>0</v>
      </c>
      <c r="BL27" s="52">
        <v>1</v>
      </c>
      <c r="BM27" s="52">
        <v>1</v>
      </c>
      <c r="BN27" s="52">
        <v>0</v>
      </c>
      <c r="BO27" s="52">
        <v>0</v>
      </c>
      <c r="BP27" s="52">
        <v>0</v>
      </c>
      <c r="BQ27" s="52">
        <v>1</v>
      </c>
      <c r="BR27" s="52">
        <v>0</v>
      </c>
      <c r="BS27" s="52">
        <v>0</v>
      </c>
      <c r="BT27" s="52">
        <v>1</v>
      </c>
      <c r="BU27" s="52">
        <v>2</v>
      </c>
      <c r="BV27" s="52">
        <v>0</v>
      </c>
    </row>
    <row r="28" spans="1:74" s="52" customFormat="1" x14ac:dyDescent="0.15">
      <c r="A28" s="52">
        <v>272043</v>
      </c>
      <c r="B28" s="52" t="s">
        <v>195</v>
      </c>
      <c r="C28" s="52" t="s">
        <v>494</v>
      </c>
      <c r="D28" s="52">
        <v>1</v>
      </c>
      <c r="E28" s="52">
        <v>0.96473880000000001</v>
      </c>
      <c r="F28" s="52">
        <v>11.359019999999999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1</v>
      </c>
      <c r="E29" s="52">
        <v>0.26902330000000002</v>
      </c>
      <c r="F29" s="52">
        <v>3.167532</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272060</v>
      </c>
      <c r="B30" s="52" t="s">
        <v>282</v>
      </c>
      <c r="C30" s="52" t="s">
        <v>494</v>
      </c>
      <c r="D30" s="52">
        <v>1</v>
      </c>
      <c r="E30" s="52">
        <v>1.33647</v>
      </c>
      <c r="F30" s="52">
        <v>15.735849999999999</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272078</v>
      </c>
      <c r="B31" s="52" t="s">
        <v>197</v>
      </c>
      <c r="C31" s="52" t="s">
        <v>494</v>
      </c>
      <c r="D31" s="52">
        <v>2</v>
      </c>
      <c r="E31" s="52">
        <v>0.56738230000000001</v>
      </c>
      <c r="F31" s="52">
        <v>6.6804699999999997</v>
      </c>
      <c r="G31" s="52">
        <v>0</v>
      </c>
      <c r="H31" s="52">
        <v>0</v>
      </c>
      <c r="I31" s="52">
        <v>0</v>
      </c>
      <c r="J31" s="52">
        <v>0</v>
      </c>
      <c r="K31" s="52">
        <v>1</v>
      </c>
      <c r="L31" s="52">
        <v>0</v>
      </c>
      <c r="M31" s="52">
        <v>0</v>
      </c>
      <c r="N31" s="52">
        <v>1</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1</v>
      </c>
      <c r="AX31" s="52">
        <v>0</v>
      </c>
      <c r="AY31" s="52">
        <v>0</v>
      </c>
      <c r="AZ31" s="52">
        <v>0</v>
      </c>
      <c r="BA31" s="52">
        <v>0</v>
      </c>
      <c r="BB31" s="52">
        <v>0</v>
      </c>
      <c r="BC31" s="52">
        <v>0</v>
      </c>
      <c r="BD31" s="52">
        <v>1</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494</v>
      </c>
      <c r="D32" s="52">
        <v>4</v>
      </c>
      <c r="E32" s="52">
        <v>0.99359379999999997</v>
      </c>
      <c r="F32" s="52">
        <v>11.69877</v>
      </c>
      <c r="G32" s="52">
        <v>0</v>
      </c>
      <c r="H32" s="52">
        <v>0</v>
      </c>
      <c r="I32" s="52">
        <v>0</v>
      </c>
      <c r="J32" s="52">
        <v>0</v>
      </c>
      <c r="K32" s="52">
        <v>1</v>
      </c>
      <c r="L32" s="52">
        <v>1</v>
      </c>
      <c r="M32" s="52">
        <v>2</v>
      </c>
      <c r="N32" s="52">
        <v>0</v>
      </c>
      <c r="O32" s="52">
        <v>0</v>
      </c>
      <c r="P32" s="52">
        <v>3</v>
      </c>
      <c r="Q32" s="52">
        <v>1</v>
      </c>
      <c r="R32" s="52">
        <v>0</v>
      </c>
      <c r="S32" s="52">
        <v>0</v>
      </c>
      <c r="T32" s="52">
        <v>1</v>
      </c>
      <c r="U32" s="52">
        <v>3</v>
      </c>
      <c r="V32" s="52">
        <v>0</v>
      </c>
      <c r="W32" s="52">
        <v>3</v>
      </c>
      <c r="X32" s="52">
        <v>0</v>
      </c>
      <c r="Y32" s="52">
        <v>1</v>
      </c>
      <c r="Z32" s="52">
        <v>2</v>
      </c>
      <c r="AA32" s="52">
        <v>0</v>
      </c>
      <c r="AB32" s="52">
        <v>0</v>
      </c>
      <c r="AC32" s="52">
        <v>3</v>
      </c>
      <c r="AD32" s="52">
        <v>0</v>
      </c>
      <c r="AE32" s="52">
        <v>0</v>
      </c>
      <c r="AF32" s="52">
        <v>0</v>
      </c>
      <c r="AG32" s="52">
        <v>0</v>
      </c>
      <c r="AH32" s="52">
        <v>1</v>
      </c>
      <c r="AI32" s="52">
        <v>0</v>
      </c>
      <c r="AJ32" s="52">
        <v>2</v>
      </c>
      <c r="AK32" s="52">
        <v>0</v>
      </c>
      <c r="AL32" s="52">
        <v>0</v>
      </c>
      <c r="AM32" s="52">
        <v>0</v>
      </c>
      <c r="AN32" s="52">
        <v>1</v>
      </c>
      <c r="AO32" s="52">
        <v>1</v>
      </c>
      <c r="AP32" s="52">
        <v>0</v>
      </c>
      <c r="AQ32" s="52">
        <v>0</v>
      </c>
      <c r="AR32" s="52">
        <v>0</v>
      </c>
      <c r="AS32" s="52">
        <v>0</v>
      </c>
      <c r="AT32" s="52">
        <v>0</v>
      </c>
      <c r="AU32" s="52">
        <v>0</v>
      </c>
      <c r="AV32" s="52">
        <v>1</v>
      </c>
      <c r="AW32" s="52">
        <v>0</v>
      </c>
      <c r="AX32" s="52">
        <v>1</v>
      </c>
      <c r="AY32" s="52">
        <v>0</v>
      </c>
      <c r="AZ32" s="52">
        <v>0</v>
      </c>
      <c r="BA32" s="52">
        <v>0</v>
      </c>
      <c r="BB32" s="52">
        <v>1</v>
      </c>
      <c r="BC32" s="52">
        <v>1</v>
      </c>
      <c r="BD32" s="52">
        <v>0</v>
      </c>
      <c r="BE32" s="52">
        <v>1</v>
      </c>
      <c r="BF32" s="52">
        <v>0</v>
      </c>
      <c r="BG32" s="52">
        <v>1</v>
      </c>
      <c r="BH32" s="52">
        <v>0</v>
      </c>
      <c r="BI32" s="52">
        <v>1</v>
      </c>
      <c r="BJ32" s="52">
        <v>1</v>
      </c>
      <c r="BK32" s="52">
        <v>0</v>
      </c>
      <c r="BL32" s="52">
        <v>0</v>
      </c>
      <c r="BM32" s="52">
        <v>4</v>
      </c>
      <c r="BN32" s="52">
        <v>1</v>
      </c>
      <c r="BO32" s="52">
        <v>0</v>
      </c>
      <c r="BP32" s="52">
        <v>0</v>
      </c>
      <c r="BQ32" s="52">
        <v>0</v>
      </c>
      <c r="BR32" s="52">
        <v>0</v>
      </c>
      <c r="BS32" s="52">
        <v>0</v>
      </c>
      <c r="BT32" s="52">
        <v>1</v>
      </c>
      <c r="BU32" s="52">
        <v>3</v>
      </c>
      <c r="BV32" s="52">
        <v>0</v>
      </c>
    </row>
    <row r="33" spans="1:74" s="52" customFormat="1" x14ac:dyDescent="0.15">
      <c r="A33" s="52">
        <v>272116</v>
      </c>
      <c r="B33" s="52" t="s">
        <v>201</v>
      </c>
      <c r="C33" s="52" t="s">
        <v>494</v>
      </c>
      <c r="D33" s="52">
        <v>5</v>
      </c>
      <c r="E33" s="52">
        <v>1.7729360000000001</v>
      </c>
      <c r="F33" s="52">
        <v>20.8749</v>
      </c>
      <c r="G33" s="52">
        <v>0</v>
      </c>
      <c r="H33" s="52">
        <v>0</v>
      </c>
      <c r="I33" s="52">
        <v>2</v>
      </c>
      <c r="J33" s="52">
        <v>0</v>
      </c>
      <c r="K33" s="52">
        <v>1</v>
      </c>
      <c r="L33" s="52">
        <v>1</v>
      </c>
      <c r="M33" s="52">
        <v>0</v>
      </c>
      <c r="N33" s="52">
        <v>1</v>
      </c>
      <c r="O33" s="52">
        <v>0</v>
      </c>
      <c r="P33" s="52">
        <v>3</v>
      </c>
      <c r="Q33" s="52">
        <v>2</v>
      </c>
      <c r="R33" s="52">
        <v>0</v>
      </c>
      <c r="S33" s="52">
        <v>0</v>
      </c>
      <c r="T33" s="52">
        <v>2</v>
      </c>
      <c r="U33" s="52">
        <v>3</v>
      </c>
      <c r="V33" s="52">
        <v>0</v>
      </c>
      <c r="W33" s="52">
        <v>3</v>
      </c>
      <c r="X33" s="52">
        <v>0</v>
      </c>
      <c r="Y33" s="52">
        <v>0</v>
      </c>
      <c r="Z33" s="52">
        <v>1</v>
      </c>
      <c r="AA33" s="52">
        <v>2</v>
      </c>
      <c r="AB33" s="52">
        <v>0</v>
      </c>
      <c r="AC33" s="52">
        <v>4</v>
      </c>
      <c r="AD33" s="52">
        <v>0</v>
      </c>
      <c r="AE33" s="52">
        <v>0</v>
      </c>
      <c r="AF33" s="52">
        <v>0</v>
      </c>
      <c r="AG33" s="52">
        <v>0</v>
      </c>
      <c r="AH33" s="52">
        <v>1</v>
      </c>
      <c r="AI33" s="52">
        <v>0</v>
      </c>
      <c r="AJ33" s="52">
        <v>5</v>
      </c>
      <c r="AK33" s="52">
        <v>0</v>
      </c>
      <c r="AL33" s="52">
        <v>0</v>
      </c>
      <c r="AM33" s="52">
        <v>0</v>
      </c>
      <c r="AN33" s="52">
        <v>0</v>
      </c>
      <c r="AO33" s="52">
        <v>0</v>
      </c>
      <c r="AP33" s="52">
        <v>0</v>
      </c>
      <c r="AQ33" s="52">
        <v>0</v>
      </c>
      <c r="AR33" s="52">
        <v>0</v>
      </c>
      <c r="AS33" s="52">
        <v>0</v>
      </c>
      <c r="AT33" s="52">
        <v>0</v>
      </c>
      <c r="AU33" s="52">
        <v>0</v>
      </c>
      <c r="AV33" s="52">
        <v>0</v>
      </c>
      <c r="AW33" s="52">
        <v>0</v>
      </c>
      <c r="AX33" s="52">
        <v>0</v>
      </c>
      <c r="AY33" s="52">
        <v>0</v>
      </c>
      <c r="AZ33" s="52">
        <v>2</v>
      </c>
      <c r="BA33" s="52">
        <v>0</v>
      </c>
      <c r="BB33" s="52">
        <v>1</v>
      </c>
      <c r="BC33" s="52">
        <v>2</v>
      </c>
      <c r="BD33" s="52">
        <v>0</v>
      </c>
      <c r="BE33" s="52">
        <v>1</v>
      </c>
      <c r="BF33" s="52">
        <v>1</v>
      </c>
      <c r="BG33" s="52">
        <v>2</v>
      </c>
      <c r="BH33" s="52">
        <v>1</v>
      </c>
      <c r="BI33" s="52">
        <v>0</v>
      </c>
      <c r="BJ33" s="52">
        <v>0</v>
      </c>
      <c r="BK33" s="52">
        <v>0</v>
      </c>
      <c r="BL33" s="52">
        <v>0</v>
      </c>
      <c r="BM33" s="52">
        <v>2</v>
      </c>
      <c r="BN33" s="52">
        <v>1</v>
      </c>
      <c r="BO33" s="52">
        <v>0</v>
      </c>
      <c r="BP33" s="52">
        <v>2</v>
      </c>
      <c r="BQ33" s="52">
        <v>0</v>
      </c>
      <c r="BR33" s="52">
        <v>0</v>
      </c>
      <c r="BS33" s="52">
        <v>0</v>
      </c>
      <c r="BT33" s="52">
        <v>1</v>
      </c>
      <c r="BU33" s="52">
        <v>4</v>
      </c>
      <c r="BV33" s="52">
        <v>0</v>
      </c>
    </row>
    <row r="34" spans="1:74" s="52" customFormat="1" x14ac:dyDescent="0.15">
      <c r="A34" s="52">
        <v>272124</v>
      </c>
      <c r="B34" s="52" t="s">
        <v>202</v>
      </c>
      <c r="C34" s="52" t="s">
        <v>494</v>
      </c>
      <c r="D34" s="52">
        <v>3</v>
      </c>
      <c r="E34" s="52">
        <v>1.1238349999999999</v>
      </c>
      <c r="F34" s="52">
        <v>13.23226</v>
      </c>
      <c r="G34" s="52">
        <v>1</v>
      </c>
      <c r="H34" s="52">
        <v>0</v>
      </c>
      <c r="I34" s="52">
        <v>0</v>
      </c>
      <c r="J34" s="52">
        <v>1</v>
      </c>
      <c r="K34" s="52">
        <v>0</v>
      </c>
      <c r="L34" s="52">
        <v>0</v>
      </c>
      <c r="M34" s="52">
        <v>0</v>
      </c>
      <c r="N34" s="52">
        <v>1</v>
      </c>
      <c r="O34" s="52">
        <v>0</v>
      </c>
      <c r="P34" s="52">
        <v>2</v>
      </c>
      <c r="Q34" s="52">
        <v>1</v>
      </c>
      <c r="R34" s="52">
        <v>0</v>
      </c>
      <c r="S34" s="52">
        <v>0</v>
      </c>
      <c r="T34" s="52">
        <v>1</v>
      </c>
      <c r="U34" s="52">
        <v>2</v>
      </c>
      <c r="V34" s="52">
        <v>1</v>
      </c>
      <c r="W34" s="52">
        <v>1</v>
      </c>
      <c r="X34" s="52">
        <v>0</v>
      </c>
      <c r="Y34" s="52">
        <v>0</v>
      </c>
      <c r="Z34" s="52">
        <v>1</v>
      </c>
      <c r="AA34" s="52">
        <v>0</v>
      </c>
      <c r="AB34" s="52">
        <v>0</v>
      </c>
      <c r="AC34" s="52">
        <v>3</v>
      </c>
      <c r="AD34" s="52">
        <v>0</v>
      </c>
      <c r="AE34" s="52">
        <v>0</v>
      </c>
      <c r="AF34" s="52">
        <v>0</v>
      </c>
      <c r="AG34" s="52">
        <v>0</v>
      </c>
      <c r="AH34" s="52">
        <v>0</v>
      </c>
      <c r="AI34" s="52">
        <v>0</v>
      </c>
      <c r="AJ34" s="52">
        <v>3</v>
      </c>
      <c r="AK34" s="52">
        <v>0</v>
      </c>
      <c r="AL34" s="52">
        <v>0</v>
      </c>
      <c r="AM34" s="52">
        <v>0</v>
      </c>
      <c r="AN34" s="52">
        <v>0</v>
      </c>
      <c r="AO34" s="52">
        <v>0</v>
      </c>
      <c r="AP34" s="52">
        <v>0</v>
      </c>
      <c r="AQ34" s="52">
        <v>1</v>
      </c>
      <c r="AR34" s="52">
        <v>1</v>
      </c>
      <c r="AS34" s="52">
        <v>0</v>
      </c>
      <c r="AT34" s="52">
        <v>0</v>
      </c>
      <c r="AU34" s="52">
        <v>0</v>
      </c>
      <c r="AV34" s="52">
        <v>0</v>
      </c>
      <c r="AW34" s="52">
        <v>0</v>
      </c>
      <c r="AX34" s="52">
        <v>1</v>
      </c>
      <c r="AY34" s="52">
        <v>0</v>
      </c>
      <c r="AZ34" s="52">
        <v>0</v>
      </c>
      <c r="BA34" s="52">
        <v>0</v>
      </c>
      <c r="BB34" s="52">
        <v>0</v>
      </c>
      <c r="BC34" s="52">
        <v>0</v>
      </c>
      <c r="BD34" s="52">
        <v>0</v>
      </c>
      <c r="BE34" s="52">
        <v>0</v>
      </c>
      <c r="BF34" s="52">
        <v>1</v>
      </c>
      <c r="BG34" s="52">
        <v>1</v>
      </c>
      <c r="BH34" s="52">
        <v>0</v>
      </c>
      <c r="BI34" s="52">
        <v>1</v>
      </c>
      <c r="BJ34" s="52">
        <v>0</v>
      </c>
      <c r="BK34" s="52">
        <v>0</v>
      </c>
      <c r="BL34" s="52">
        <v>1</v>
      </c>
      <c r="BM34" s="52">
        <v>3</v>
      </c>
      <c r="BN34" s="52">
        <v>0</v>
      </c>
      <c r="BO34" s="52">
        <v>0</v>
      </c>
      <c r="BP34" s="52">
        <v>1</v>
      </c>
      <c r="BQ34" s="52">
        <v>1</v>
      </c>
      <c r="BR34" s="52">
        <v>0</v>
      </c>
      <c r="BS34" s="52">
        <v>0</v>
      </c>
      <c r="BT34" s="52">
        <v>0</v>
      </c>
      <c r="BU34" s="52">
        <v>3</v>
      </c>
      <c r="BV34" s="52">
        <v>0</v>
      </c>
    </row>
    <row r="35" spans="1:74" s="52" customFormat="1" x14ac:dyDescent="0.15">
      <c r="A35" s="52">
        <v>272141</v>
      </c>
      <c r="B35" s="52" t="s">
        <v>292</v>
      </c>
      <c r="C35" s="52" t="s">
        <v>494</v>
      </c>
      <c r="D35" s="52">
        <v>2</v>
      </c>
      <c r="E35" s="52">
        <v>1.787342</v>
      </c>
      <c r="F35" s="52">
        <v>21.044509999999999</v>
      </c>
      <c r="G35" s="52">
        <v>0</v>
      </c>
      <c r="H35" s="52">
        <v>0</v>
      </c>
      <c r="I35" s="52">
        <v>1</v>
      </c>
      <c r="J35" s="52">
        <v>0</v>
      </c>
      <c r="K35" s="52">
        <v>0</v>
      </c>
      <c r="L35" s="52">
        <v>0</v>
      </c>
      <c r="M35" s="52">
        <v>0</v>
      </c>
      <c r="N35" s="52">
        <v>1</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1</v>
      </c>
      <c r="AZ35" s="52">
        <v>0</v>
      </c>
      <c r="BA35" s="52">
        <v>0</v>
      </c>
      <c r="BB35" s="52">
        <v>0</v>
      </c>
      <c r="BC35" s="52">
        <v>0</v>
      </c>
      <c r="BD35" s="52">
        <v>1</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272167</v>
      </c>
      <c r="B36" s="52" t="s">
        <v>205</v>
      </c>
      <c r="C36" s="52" t="s">
        <v>494</v>
      </c>
      <c r="D36" s="52">
        <v>2</v>
      </c>
      <c r="E36" s="52">
        <v>1.8881460000000001</v>
      </c>
      <c r="F36" s="52">
        <v>22.231400000000001</v>
      </c>
      <c r="G36" s="52">
        <v>0</v>
      </c>
      <c r="H36" s="52">
        <v>1</v>
      </c>
      <c r="I36" s="52">
        <v>1</v>
      </c>
      <c r="J36" s="52">
        <v>0</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1</v>
      </c>
      <c r="BD36" s="52">
        <v>0</v>
      </c>
      <c r="BE36" s="52">
        <v>0</v>
      </c>
      <c r="BF36" s="52">
        <v>2</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272183</v>
      </c>
      <c r="B37" s="52" t="s">
        <v>207</v>
      </c>
      <c r="C37" s="52" t="s">
        <v>494</v>
      </c>
      <c r="D37" s="52">
        <v>1</v>
      </c>
      <c r="E37" s="52">
        <v>0.82809560000000004</v>
      </c>
      <c r="F37" s="52">
        <v>9.7501580000000008</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272191</v>
      </c>
      <c r="B38" s="52" t="s">
        <v>298</v>
      </c>
      <c r="C38" s="52" t="s">
        <v>494</v>
      </c>
      <c r="D38" s="52">
        <v>1</v>
      </c>
      <c r="E38" s="52">
        <v>0.53746099999999997</v>
      </c>
      <c r="F38" s="52">
        <v>6.3281700000000001</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272205</v>
      </c>
      <c r="B39" s="52" t="s">
        <v>208</v>
      </c>
      <c r="C39" s="52" t="s">
        <v>494</v>
      </c>
      <c r="D39" s="52">
        <v>1</v>
      </c>
      <c r="E39" s="52">
        <v>0.72271039999999998</v>
      </c>
      <c r="F39" s="52">
        <v>8.5093329999999998</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272230</v>
      </c>
      <c r="B40" s="52" t="s">
        <v>171</v>
      </c>
      <c r="C40" s="52" t="s">
        <v>494</v>
      </c>
      <c r="D40" s="52">
        <v>3</v>
      </c>
      <c r="E40" s="52">
        <v>2.445865</v>
      </c>
      <c r="F40" s="52">
        <v>28.798089999999998</v>
      </c>
      <c r="G40" s="52">
        <v>0</v>
      </c>
      <c r="H40" s="52">
        <v>0</v>
      </c>
      <c r="I40" s="52">
        <v>1</v>
      </c>
      <c r="J40" s="52">
        <v>0</v>
      </c>
      <c r="K40" s="52">
        <v>0</v>
      </c>
      <c r="L40" s="52">
        <v>1</v>
      </c>
      <c r="M40" s="52">
        <v>1</v>
      </c>
      <c r="N40" s="52">
        <v>0</v>
      </c>
      <c r="O40" s="52">
        <v>0</v>
      </c>
      <c r="P40" s="52">
        <v>3</v>
      </c>
      <c r="Q40" s="52">
        <v>0</v>
      </c>
      <c r="R40" s="52">
        <v>0</v>
      </c>
      <c r="S40" s="52">
        <v>0</v>
      </c>
      <c r="T40" s="52">
        <v>0</v>
      </c>
      <c r="U40" s="52">
        <v>3</v>
      </c>
      <c r="V40" s="52">
        <v>0</v>
      </c>
      <c r="W40" s="52">
        <v>3</v>
      </c>
      <c r="X40" s="52">
        <v>0</v>
      </c>
      <c r="Y40" s="52">
        <v>0</v>
      </c>
      <c r="Z40" s="52">
        <v>3</v>
      </c>
      <c r="AA40" s="52">
        <v>0</v>
      </c>
      <c r="AB40" s="52">
        <v>0</v>
      </c>
      <c r="AC40" s="52">
        <v>2</v>
      </c>
      <c r="AD40" s="52">
        <v>1</v>
      </c>
      <c r="AE40" s="52">
        <v>0</v>
      </c>
      <c r="AF40" s="52">
        <v>0</v>
      </c>
      <c r="AG40" s="52">
        <v>0</v>
      </c>
      <c r="AH40" s="52">
        <v>0</v>
      </c>
      <c r="AI40" s="52">
        <v>0</v>
      </c>
      <c r="AJ40" s="52">
        <v>1</v>
      </c>
      <c r="AK40" s="52">
        <v>1</v>
      </c>
      <c r="AL40" s="52">
        <v>0</v>
      </c>
      <c r="AM40" s="52">
        <v>1</v>
      </c>
      <c r="AN40" s="52">
        <v>0</v>
      </c>
      <c r="AO40" s="52">
        <v>0</v>
      </c>
      <c r="AP40" s="52">
        <v>0</v>
      </c>
      <c r="AQ40" s="52">
        <v>0</v>
      </c>
      <c r="AR40" s="52">
        <v>0</v>
      </c>
      <c r="AS40" s="52">
        <v>0</v>
      </c>
      <c r="AT40" s="52">
        <v>1</v>
      </c>
      <c r="AU40" s="52">
        <v>1</v>
      </c>
      <c r="AV40" s="52">
        <v>0</v>
      </c>
      <c r="AW40" s="52">
        <v>0</v>
      </c>
      <c r="AX40" s="52">
        <v>1</v>
      </c>
      <c r="AY40" s="52">
        <v>0</v>
      </c>
      <c r="AZ40" s="52">
        <v>0</v>
      </c>
      <c r="BA40" s="52">
        <v>0</v>
      </c>
      <c r="BB40" s="52">
        <v>0</v>
      </c>
      <c r="BC40" s="52">
        <v>0</v>
      </c>
      <c r="BD40" s="52">
        <v>0</v>
      </c>
      <c r="BE40" s="52">
        <v>0</v>
      </c>
      <c r="BF40" s="52">
        <v>1</v>
      </c>
      <c r="BG40" s="52">
        <v>1</v>
      </c>
      <c r="BH40" s="52">
        <v>0</v>
      </c>
      <c r="BI40" s="52">
        <v>1</v>
      </c>
      <c r="BJ40" s="52">
        <v>0</v>
      </c>
      <c r="BK40" s="52">
        <v>0</v>
      </c>
      <c r="BL40" s="52">
        <v>0</v>
      </c>
      <c r="BM40" s="52">
        <v>3</v>
      </c>
      <c r="BN40" s="52">
        <v>0</v>
      </c>
      <c r="BO40" s="52">
        <v>0</v>
      </c>
      <c r="BP40" s="52">
        <v>0</v>
      </c>
      <c r="BQ40" s="52">
        <v>0</v>
      </c>
      <c r="BR40" s="52">
        <v>0</v>
      </c>
      <c r="BS40" s="52">
        <v>0</v>
      </c>
      <c r="BT40" s="52">
        <v>1</v>
      </c>
      <c r="BU40" s="52">
        <v>2</v>
      </c>
      <c r="BV40" s="52">
        <v>0</v>
      </c>
    </row>
    <row r="41" spans="1:74" s="52" customFormat="1" x14ac:dyDescent="0.15">
      <c r="A41" s="52">
        <v>272248</v>
      </c>
      <c r="B41" s="52" t="s">
        <v>210</v>
      </c>
      <c r="C41" s="52" t="s">
        <v>494</v>
      </c>
      <c r="D41" s="52">
        <v>1</v>
      </c>
      <c r="E41" s="52">
        <v>1.164755</v>
      </c>
      <c r="F41" s="52">
        <v>13.714040000000001</v>
      </c>
      <c r="G41" s="52">
        <v>0</v>
      </c>
      <c r="H41" s="52">
        <v>0</v>
      </c>
      <c r="I41" s="52">
        <v>0</v>
      </c>
      <c r="J41" s="52">
        <v>0</v>
      </c>
      <c r="K41" s="52">
        <v>0</v>
      </c>
      <c r="L41" s="52">
        <v>0</v>
      </c>
      <c r="M41" s="52">
        <v>0</v>
      </c>
      <c r="N41" s="52">
        <v>1</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272264</v>
      </c>
      <c r="B42" s="52" t="s">
        <v>212</v>
      </c>
      <c r="C42" s="52" t="s">
        <v>494</v>
      </c>
      <c r="D42" s="52">
        <v>1</v>
      </c>
      <c r="E42" s="52">
        <v>1.5404519999999999</v>
      </c>
      <c r="F42" s="52">
        <v>18.13758</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272272</v>
      </c>
      <c r="B43" s="52" t="s">
        <v>213</v>
      </c>
      <c r="C43" s="52" t="s">
        <v>494</v>
      </c>
      <c r="D43" s="52">
        <v>3</v>
      </c>
      <c r="E43" s="52">
        <v>0.61197389999999996</v>
      </c>
      <c r="F43" s="52">
        <v>7.2054989999999997</v>
      </c>
      <c r="G43" s="52">
        <v>0</v>
      </c>
      <c r="H43" s="52">
        <v>1</v>
      </c>
      <c r="I43" s="52">
        <v>0</v>
      </c>
      <c r="J43" s="52">
        <v>0</v>
      </c>
      <c r="K43" s="52">
        <v>0</v>
      </c>
      <c r="L43" s="52">
        <v>1</v>
      </c>
      <c r="M43" s="52">
        <v>1</v>
      </c>
      <c r="N43" s="52">
        <v>0</v>
      </c>
      <c r="O43" s="52">
        <v>0</v>
      </c>
      <c r="P43" s="52">
        <v>2</v>
      </c>
      <c r="Q43" s="52">
        <v>1</v>
      </c>
      <c r="R43" s="52">
        <v>0</v>
      </c>
      <c r="S43" s="52">
        <v>2</v>
      </c>
      <c r="T43" s="52">
        <v>0</v>
      </c>
      <c r="U43" s="52">
        <v>1</v>
      </c>
      <c r="V43" s="52">
        <v>0</v>
      </c>
      <c r="W43" s="52">
        <v>1</v>
      </c>
      <c r="X43" s="52">
        <v>0</v>
      </c>
      <c r="Y43" s="52">
        <v>0</v>
      </c>
      <c r="Z43" s="52">
        <v>1</v>
      </c>
      <c r="AA43" s="52">
        <v>0</v>
      </c>
      <c r="AB43" s="52">
        <v>0</v>
      </c>
      <c r="AC43" s="52">
        <v>2</v>
      </c>
      <c r="AD43" s="52">
        <v>0</v>
      </c>
      <c r="AE43" s="52">
        <v>0</v>
      </c>
      <c r="AF43" s="52">
        <v>0</v>
      </c>
      <c r="AG43" s="52">
        <v>0</v>
      </c>
      <c r="AH43" s="52">
        <v>1</v>
      </c>
      <c r="AI43" s="52">
        <v>0</v>
      </c>
      <c r="AJ43" s="52">
        <v>3</v>
      </c>
      <c r="AK43" s="52">
        <v>0</v>
      </c>
      <c r="AL43" s="52">
        <v>0</v>
      </c>
      <c r="AM43" s="52">
        <v>0</v>
      </c>
      <c r="AN43" s="52">
        <v>0</v>
      </c>
      <c r="AO43" s="52">
        <v>0</v>
      </c>
      <c r="AP43" s="52">
        <v>0</v>
      </c>
      <c r="AQ43" s="52">
        <v>0</v>
      </c>
      <c r="AR43" s="52">
        <v>0</v>
      </c>
      <c r="AS43" s="52">
        <v>0</v>
      </c>
      <c r="AT43" s="52">
        <v>0</v>
      </c>
      <c r="AU43" s="52">
        <v>0</v>
      </c>
      <c r="AV43" s="52">
        <v>0</v>
      </c>
      <c r="AW43" s="52">
        <v>0</v>
      </c>
      <c r="AX43" s="52">
        <v>0</v>
      </c>
      <c r="AY43" s="52">
        <v>1</v>
      </c>
      <c r="AZ43" s="52">
        <v>0</v>
      </c>
      <c r="BA43" s="52">
        <v>1</v>
      </c>
      <c r="BB43" s="52">
        <v>0</v>
      </c>
      <c r="BC43" s="52">
        <v>1</v>
      </c>
      <c r="BD43" s="52">
        <v>0</v>
      </c>
      <c r="BE43" s="52">
        <v>0</v>
      </c>
      <c r="BF43" s="52">
        <v>0</v>
      </c>
      <c r="BG43" s="52">
        <v>0</v>
      </c>
      <c r="BH43" s="52">
        <v>2</v>
      </c>
      <c r="BI43" s="52">
        <v>0</v>
      </c>
      <c r="BJ43" s="52">
        <v>1</v>
      </c>
      <c r="BK43" s="52">
        <v>0</v>
      </c>
      <c r="BL43" s="52">
        <v>2</v>
      </c>
      <c r="BM43" s="52">
        <v>1</v>
      </c>
      <c r="BN43" s="52">
        <v>1</v>
      </c>
      <c r="BO43" s="52">
        <v>0</v>
      </c>
      <c r="BP43" s="52">
        <v>0</v>
      </c>
      <c r="BQ43" s="52">
        <v>0</v>
      </c>
      <c r="BR43" s="52">
        <v>1</v>
      </c>
      <c r="BS43" s="52">
        <v>0</v>
      </c>
      <c r="BT43" s="52">
        <v>1</v>
      </c>
      <c r="BU43" s="52">
        <v>1</v>
      </c>
      <c r="BV43" s="52">
        <v>1</v>
      </c>
    </row>
    <row r="44" spans="1:74" s="52" customFormat="1" x14ac:dyDescent="0.15">
      <c r="A44" s="52">
        <v>272281</v>
      </c>
      <c r="B44" s="52" t="s">
        <v>214</v>
      </c>
      <c r="C44" s="52" t="s">
        <v>494</v>
      </c>
      <c r="D44" s="52">
        <v>2</v>
      </c>
      <c r="E44" s="52">
        <v>3.2144010000000001</v>
      </c>
      <c r="F44" s="52">
        <v>37.846969999999999</v>
      </c>
      <c r="G44" s="52">
        <v>0</v>
      </c>
      <c r="H44" s="52">
        <v>0</v>
      </c>
      <c r="I44" s="52">
        <v>0</v>
      </c>
      <c r="J44" s="52">
        <v>1</v>
      </c>
      <c r="K44" s="52">
        <v>0</v>
      </c>
      <c r="L44" s="52">
        <v>1</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0</v>
      </c>
      <c r="AW44" s="52">
        <v>0</v>
      </c>
      <c r="AX44" s="52">
        <v>1</v>
      </c>
      <c r="AY44" s="52">
        <v>0</v>
      </c>
      <c r="AZ44" s="52">
        <v>0</v>
      </c>
      <c r="BA44" s="52">
        <v>0</v>
      </c>
      <c r="BB44" s="52">
        <v>0</v>
      </c>
      <c r="BC44" s="52">
        <v>0</v>
      </c>
      <c r="BD44" s="52">
        <v>0</v>
      </c>
      <c r="BE44" s="52">
        <v>0</v>
      </c>
      <c r="BF44" s="52">
        <v>1</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273228</v>
      </c>
      <c r="B45" s="52" t="s">
        <v>318</v>
      </c>
      <c r="C45" s="52" t="s">
        <v>494</v>
      </c>
      <c r="D45" s="52">
        <v>1</v>
      </c>
      <c r="E45" s="52">
        <v>9.8872850000000003</v>
      </c>
      <c r="F45" s="52">
        <v>116.4148</v>
      </c>
      <c r="G45" s="52">
        <v>0</v>
      </c>
      <c r="H45" s="52">
        <v>0</v>
      </c>
      <c r="I45" s="52">
        <v>1</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273414</v>
      </c>
      <c r="B46" s="52" t="s">
        <v>320</v>
      </c>
      <c r="C46" s="52" t="s">
        <v>494</v>
      </c>
      <c r="D46" s="52">
        <v>1</v>
      </c>
      <c r="E46" s="52">
        <v>5.825469</v>
      </c>
      <c r="F46" s="52">
        <v>68.590199999999996</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1</v>
      </c>
      <c r="BC46" s="52">
        <v>0</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273660</v>
      </c>
      <c r="B47" s="52" t="s">
        <v>325</v>
      </c>
      <c r="C47" s="52" t="s">
        <v>494</v>
      </c>
      <c r="D47" s="52">
        <v>1</v>
      </c>
      <c r="E47" s="52">
        <v>6.319115</v>
      </c>
      <c r="F47" s="52">
        <v>74.40249</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1</v>
      </c>
      <c r="AT47" s="52">
        <v>0</v>
      </c>
      <c r="AU47" s="52">
        <v>0</v>
      </c>
      <c r="AV47" s="52">
        <v>0</v>
      </c>
      <c r="AW47" s="52">
        <v>0</v>
      </c>
      <c r="AX47" s="52">
        <v>0</v>
      </c>
      <c r="AY47" s="52">
        <v>0</v>
      </c>
      <c r="AZ47" s="52">
        <v>0</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row r="49" s="52" customFormat="1" x14ac:dyDescent="0.15"/>
    <row r="85" spans="1:75" x14ac:dyDescent="0.15">
      <c r="B85" s="52">
        <v>271004</v>
      </c>
      <c r="C85" t="s">
        <v>427</v>
      </c>
      <c r="D85">
        <f>IFERROR(VLOOKUP($B85,$A$8:$BW$70,D$88,FALSE),0)</f>
        <v>18</v>
      </c>
      <c r="E85">
        <f t="shared" ref="E85:BP85" si="0">IFERROR(VLOOKUP($B85,$A$8:$BW$70,E88,FALSE),0)</f>
        <v>0.66310950000000002</v>
      </c>
      <c r="F85">
        <f t="shared" si="0"/>
        <v>7.8075799999999997</v>
      </c>
      <c r="G85">
        <f t="shared" si="0"/>
        <v>0</v>
      </c>
      <c r="H85">
        <f t="shared" si="0"/>
        <v>2</v>
      </c>
      <c r="I85">
        <f t="shared" si="0"/>
        <v>0</v>
      </c>
      <c r="J85">
        <f t="shared" si="0"/>
        <v>6</v>
      </c>
      <c r="K85">
        <f t="shared" si="0"/>
        <v>3</v>
      </c>
      <c r="L85">
        <f t="shared" si="0"/>
        <v>4</v>
      </c>
      <c r="M85">
        <f t="shared" si="0"/>
        <v>3</v>
      </c>
      <c r="N85">
        <f t="shared" si="0"/>
        <v>0</v>
      </c>
      <c r="O85">
        <f t="shared" si="0"/>
        <v>0</v>
      </c>
      <c r="P85">
        <f t="shared" si="0"/>
        <v>9</v>
      </c>
      <c r="Q85">
        <f t="shared" si="0"/>
        <v>9</v>
      </c>
      <c r="R85">
        <f t="shared" si="0"/>
        <v>0</v>
      </c>
      <c r="S85">
        <f t="shared" si="0"/>
        <v>1</v>
      </c>
      <c r="T85">
        <f t="shared" si="0"/>
        <v>5</v>
      </c>
      <c r="U85">
        <f t="shared" si="0"/>
        <v>12</v>
      </c>
      <c r="V85">
        <f t="shared" si="0"/>
        <v>0</v>
      </c>
      <c r="W85">
        <f t="shared" si="0"/>
        <v>12</v>
      </c>
      <c r="X85">
        <f t="shared" si="0"/>
        <v>0</v>
      </c>
      <c r="Y85">
        <f t="shared" si="0"/>
        <v>1</v>
      </c>
      <c r="Z85">
        <f t="shared" si="0"/>
        <v>7</v>
      </c>
      <c r="AA85">
        <f t="shared" si="0"/>
        <v>4</v>
      </c>
      <c r="AB85">
        <f t="shared" si="0"/>
        <v>0</v>
      </c>
      <c r="AC85">
        <f t="shared" si="0"/>
        <v>8</v>
      </c>
      <c r="AD85">
        <f t="shared" si="0"/>
        <v>5</v>
      </c>
      <c r="AE85">
        <f t="shared" si="0"/>
        <v>1</v>
      </c>
      <c r="AF85">
        <f t="shared" si="0"/>
        <v>2</v>
      </c>
      <c r="AG85">
        <f t="shared" si="0"/>
        <v>0</v>
      </c>
      <c r="AH85">
        <f t="shared" si="0"/>
        <v>2</v>
      </c>
      <c r="AI85">
        <f t="shared" si="0"/>
        <v>0</v>
      </c>
      <c r="AJ85">
        <f t="shared" si="0"/>
        <v>8</v>
      </c>
      <c r="AK85">
        <f t="shared" si="0"/>
        <v>1</v>
      </c>
      <c r="AL85">
        <f t="shared" si="0"/>
        <v>1</v>
      </c>
      <c r="AM85">
        <f t="shared" si="0"/>
        <v>5</v>
      </c>
      <c r="AN85">
        <f t="shared" si="0"/>
        <v>0</v>
      </c>
      <c r="AO85">
        <f t="shared" si="0"/>
        <v>3</v>
      </c>
      <c r="AP85">
        <f t="shared" si="0"/>
        <v>0</v>
      </c>
      <c r="AQ85">
        <f t="shared" si="0"/>
        <v>0</v>
      </c>
      <c r="AR85">
        <f t="shared" si="0"/>
        <v>1</v>
      </c>
      <c r="AS85">
        <f t="shared" si="0"/>
        <v>1</v>
      </c>
      <c r="AT85">
        <f t="shared" si="0"/>
        <v>1</v>
      </c>
      <c r="AU85">
        <f t="shared" si="0"/>
        <v>0</v>
      </c>
      <c r="AV85">
        <f t="shared" si="0"/>
        <v>1</v>
      </c>
      <c r="AW85">
        <f t="shared" si="0"/>
        <v>2</v>
      </c>
      <c r="AX85">
        <f t="shared" si="0"/>
        <v>2</v>
      </c>
      <c r="AY85">
        <f t="shared" si="0"/>
        <v>0</v>
      </c>
      <c r="AZ85">
        <f t="shared" si="0"/>
        <v>0</v>
      </c>
      <c r="BA85">
        <f t="shared" si="0"/>
        <v>1</v>
      </c>
      <c r="BB85">
        <f t="shared" si="0"/>
        <v>1</v>
      </c>
      <c r="BC85">
        <f t="shared" si="0"/>
        <v>8</v>
      </c>
      <c r="BD85">
        <f t="shared" si="0"/>
        <v>4</v>
      </c>
      <c r="BE85">
        <f t="shared" si="0"/>
        <v>4</v>
      </c>
      <c r="BF85">
        <f t="shared" si="0"/>
        <v>1</v>
      </c>
      <c r="BG85">
        <f t="shared" si="0"/>
        <v>2</v>
      </c>
      <c r="BH85">
        <f t="shared" si="0"/>
        <v>2</v>
      </c>
      <c r="BI85">
        <f t="shared" si="0"/>
        <v>2</v>
      </c>
      <c r="BJ85">
        <f t="shared" si="0"/>
        <v>1</v>
      </c>
      <c r="BK85">
        <f t="shared" si="0"/>
        <v>2</v>
      </c>
      <c r="BL85">
        <f t="shared" si="0"/>
        <v>3</v>
      </c>
      <c r="BM85">
        <f t="shared" si="0"/>
        <v>16</v>
      </c>
      <c r="BN85">
        <f t="shared" si="0"/>
        <v>4</v>
      </c>
      <c r="BO85">
        <f t="shared" si="0"/>
        <v>2</v>
      </c>
      <c r="BP85">
        <f t="shared" si="0"/>
        <v>2</v>
      </c>
      <c r="BQ85">
        <f t="shared" ref="BQ85:BW85" si="1">IFERROR(VLOOKUP($B85,$A$8:$BW$70,BQ88,FALSE),0)</f>
        <v>0</v>
      </c>
      <c r="BR85">
        <f t="shared" si="1"/>
        <v>1</v>
      </c>
      <c r="BS85">
        <f t="shared" si="1"/>
        <v>0</v>
      </c>
      <c r="BT85">
        <f t="shared" si="1"/>
        <v>6</v>
      </c>
      <c r="BU85">
        <f t="shared" si="1"/>
        <v>7</v>
      </c>
      <c r="BV85">
        <f t="shared" si="1"/>
        <v>5</v>
      </c>
      <c r="BW85">
        <f t="shared" si="1"/>
        <v>0</v>
      </c>
    </row>
    <row r="86" spans="1:75" x14ac:dyDescent="0.15">
      <c r="B86" s="52">
        <v>271403</v>
      </c>
      <c r="C86" t="s">
        <v>428</v>
      </c>
      <c r="D86">
        <f>IFERROR(VLOOKUP($B86,$A$8:$BW$70,D$88,FALSE),0)</f>
        <v>5</v>
      </c>
      <c r="E86">
        <f t="shared" ref="E86:BP86" si="2">IFERROR(VLOOKUP($B86,$A$8:$BW$70,E$88,FALSE),0)</f>
        <v>0.59682040000000003</v>
      </c>
      <c r="F86">
        <f t="shared" si="2"/>
        <v>7.0270780000000004</v>
      </c>
      <c r="G86">
        <f t="shared" si="2"/>
        <v>0</v>
      </c>
      <c r="H86">
        <f t="shared" si="2"/>
        <v>2</v>
      </c>
      <c r="I86">
        <f t="shared" si="2"/>
        <v>0</v>
      </c>
      <c r="J86">
        <f t="shared" si="2"/>
        <v>1</v>
      </c>
      <c r="K86">
        <f t="shared" si="2"/>
        <v>1</v>
      </c>
      <c r="L86">
        <f t="shared" si="2"/>
        <v>1</v>
      </c>
      <c r="M86">
        <f t="shared" si="2"/>
        <v>0</v>
      </c>
      <c r="N86">
        <f t="shared" si="2"/>
        <v>0</v>
      </c>
      <c r="O86">
        <f t="shared" si="2"/>
        <v>0</v>
      </c>
      <c r="P86">
        <f t="shared" si="2"/>
        <v>4</v>
      </c>
      <c r="Q86">
        <f t="shared" si="2"/>
        <v>1</v>
      </c>
      <c r="R86">
        <f t="shared" si="2"/>
        <v>0</v>
      </c>
      <c r="S86">
        <f t="shared" si="2"/>
        <v>1</v>
      </c>
      <c r="T86">
        <f t="shared" si="2"/>
        <v>3</v>
      </c>
      <c r="U86">
        <f t="shared" si="2"/>
        <v>1</v>
      </c>
      <c r="V86">
        <f t="shared" si="2"/>
        <v>0</v>
      </c>
      <c r="W86">
        <f t="shared" si="2"/>
        <v>1</v>
      </c>
      <c r="X86">
        <f t="shared" si="2"/>
        <v>0</v>
      </c>
      <c r="Y86">
        <f t="shared" si="2"/>
        <v>0</v>
      </c>
      <c r="Z86">
        <f t="shared" si="2"/>
        <v>0</v>
      </c>
      <c r="AA86">
        <f t="shared" si="2"/>
        <v>1</v>
      </c>
      <c r="AB86">
        <f t="shared" si="2"/>
        <v>0</v>
      </c>
      <c r="AC86">
        <f t="shared" si="2"/>
        <v>3</v>
      </c>
      <c r="AD86">
        <f t="shared" si="2"/>
        <v>1</v>
      </c>
      <c r="AE86">
        <f t="shared" si="2"/>
        <v>0</v>
      </c>
      <c r="AF86">
        <f t="shared" si="2"/>
        <v>0</v>
      </c>
      <c r="AG86">
        <f t="shared" si="2"/>
        <v>0</v>
      </c>
      <c r="AH86">
        <f t="shared" si="2"/>
        <v>1</v>
      </c>
      <c r="AI86">
        <f t="shared" si="2"/>
        <v>0</v>
      </c>
      <c r="AJ86">
        <f t="shared" si="2"/>
        <v>4</v>
      </c>
      <c r="AK86">
        <f t="shared" si="2"/>
        <v>0</v>
      </c>
      <c r="AL86">
        <f t="shared" si="2"/>
        <v>0</v>
      </c>
      <c r="AM86">
        <f t="shared" si="2"/>
        <v>1</v>
      </c>
      <c r="AN86">
        <f t="shared" si="2"/>
        <v>0</v>
      </c>
      <c r="AO86">
        <f t="shared" si="2"/>
        <v>0</v>
      </c>
      <c r="AP86">
        <f t="shared" si="2"/>
        <v>0</v>
      </c>
      <c r="AQ86">
        <f t="shared" si="2"/>
        <v>1</v>
      </c>
      <c r="AR86">
        <f t="shared" si="2"/>
        <v>0</v>
      </c>
      <c r="AS86">
        <f t="shared" si="2"/>
        <v>0</v>
      </c>
      <c r="AT86">
        <f t="shared" si="2"/>
        <v>1</v>
      </c>
      <c r="AU86">
        <f t="shared" si="2"/>
        <v>0</v>
      </c>
      <c r="AV86">
        <f t="shared" si="2"/>
        <v>0</v>
      </c>
      <c r="AW86">
        <f t="shared" si="2"/>
        <v>0</v>
      </c>
      <c r="AX86">
        <f t="shared" si="2"/>
        <v>0</v>
      </c>
      <c r="AY86">
        <f t="shared" si="2"/>
        <v>0</v>
      </c>
      <c r="AZ86">
        <f t="shared" si="2"/>
        <v>1</v>
      </c>
      <c r="BA86">
        <f t="shared" si="2"/>
        <v>0</v>
      </c>
      <c r="BB86">
        <f t="shared" si="2"/>
        <v>1</v>
      </c>
      <c r="BC86">
        <f t="shared" si="2"/>
        <v>1</v>
      </c>
      <c r="BD86">
        <f t="shared" si="2"/>
        <v>2</v>
      </c>
      <c r="BE86">
        <f t="shared" si="2"/>
        <v>1</v>
      </c>
      <c r="BF86">
        <f t="shared" si="2"/>
        <v>2</v>
      </c>
      <c r="BG86">
        <f t="shared" si="2"/>
        <v>0</v>
      </c>
      <c r="BH86">
        <f t="shared" si="2"/>
        <v>0</v>
      </c>
      <c r="BI86">
        <f t="shared" si="2"/>
        <v>0</v>
      </c>
      <c r="BJ86">
        <f t="shared" si="2"/>
        <v>0</v>
      </c>
      <c r="BK86">
        <f t="shared" si="2"/>
        <v>0</v>
      </c>
      <c r="BL86">
        <f t="shared" si="2"/>
        <v>3</v>
      </c>
      <c r="BM86">
        <f t="shared" si="2"/>
        <v>2</v>
      </c>
      <c r="BN86">
        <f t="shared" si="2"/>
        <v>0</v>
      </c>
      <c r="BO86">
        <f t="shared" si="2"/>
        <v>0</v>
      </c>
      <c r="BP86">
        <f t="shared" si="2"/>
        <v>1</v>
      </c>
      <c r="BQ86">
        <f t="shared" ref="BQ86:BW86" si="3">IFERROR(VLOOKUP($B86,$A$8:$BW$70,BQ$88,FALSE),0)</f>
        <v>0</v>
      </c>
      <c r="BR86">
        <f t="shared" si="3"/>
        <v>0</v>
      </c>
      <c r="BS86">
        <f t="shared" si="3"/>
        <v>0</v>
      </c>
      <c r="BT86">
        <f t="shared" si="3"/>
        <v>1</v>
      </c>
      <c r="BU86">
        <f t="shared" si="3"/>
        <v>2</v>
      </c>
      <c r="BV86">
        <f t="shared" si="3"/>
        <v>2</v>
      </c>
      <c r="BW86">
        <f t="shared" si="3"/>
        <v>0</v>
      </c>
    </row>
    <row r="87" spans="1:75" x14ac:dyDescent="0.15">
      <c r="C87" t="s">
        <v>429</v>
      </c>
      <c r="D87">
        <f>SUM(D8:D83)</f>
        <v>86</v>
      </c>
      <c r="G87">
        <f t="shared" ref="G87:BR87" si="4">SUM(G8:G83)</f>
        <v>1</v>
      </c>
      <c r="H87">
        <f t="shared" si="4"/>
        <v>13</v>
      </c>
      <c r="I87">
        <f t="shared" si="4"/>
        <v>8</v>
      </c>
      <c r="J87">
        <f t="shared" si="4"/>
        <v>18</v>
      </c>
      <c r="K87">
        <f t="shared" si="4"/>
        <v>13</v>
      </c>
      <c r="L87">
        <f t="shared" si="4"/>
        <v>16</v>
      </c>
      <c r="M87">
        <f t="shared" si="4"/>
        <v>12</v>
      </c>
      <c r="N87">
        <f t="shared" si="4"/>
        <v>5</v>
      </c>
      <c r="O87">
        <f t="shared" si="4"/>
        <v>0</v>
      </c>
      <c r="P87">
        <f t="shared" si="4"/>
        <v>58</v>
      </c>
      <c r="Q87">
        <f t="shared" si="4"/>
        <v>28</v>
      </c>
      <c r="R87">
        <f t="shared" si="4"/>
        <v>0</v>
      </c>
      <c r="S87">
        <f t="shared" si="4"/>
        <v>5</v>
      </c>
      <c r="T87">
        <f t="shared" si="4"/>
        <v>13</v>
      </c>
      <c r="U87">
        <f t="shared" si="4"/>
        <v>26</v>
      </c>
      <c r="V87">
        <f t="shared" si="4"/>
        <v>2</v>
      </c>
      <c r="W87">
        <f t="shared" si="4"/>
        <v>24</v>
      </c>
      <c r="X87">
        <f t="shared" si="4"/>
        <v>0</v>
      </c>
      <c r="Y87">
        <f t="shared" si="4"/>
        <v>2</v>
      </c>
      <c r="Z87">
        <f t="shared" si="4"/>
        <v>15</v>
      </c>
      <c r="AA87">
        <f t="shared" si="4"/>
        <v>7</v>
      </c>
      <c r="AB87">
        <f t="shared" si="4"/>
        <v>0</v>
      </c>
      <c r="AC87">
        <f t="shared" si="4"/>
        <v>28</v>
      </c>
      <c r="AD87">
        <f t="shared" si="4"/>
        <v>7</v>
      </c>
      <c r="AE87">
        <f t="shared" si="4"/>
        <v>1</v>
      </c>
      <c r="AF87">
        <f t="shared" si="4"/>
        <v>2</v>
      </c>
      <c r="AG87">
        <f t="shared" si="4"/>
        <v>0</v>
      </c>
      <c r="AH87">
        <f t="shared" si="4"/>
        <v>6</v>
      </c>
      <c r="AI87">
        <f t="shared" si="4"/>
        <v>0</v>
      </c>
      <c r="AJ87">
        <f t="shared" si="4"/>
        <v>29</v>
      </c>
      <c r="AK87">
        <f t="shared" si="4"/>
        <v>2</v>
      </c>
      <c r="AL87">
        <f t="shared" si="4"/>
        <v>1</v>
      </c>
      <c r="AM87">
        <f t="shared" si="4"/>
        <v>7</v>
      </c>
      <c r="AN87">
        <f t="shared" si="4"/>
        <v>1</v>
      </c>
      <c r="AO87">
        <f t="shared" si="4"/>
        <v>4</v>
      </c>
      <c r="AP87">
        <f t="shared" si="4"/>
        <v>0</v>
      </c>
      <c r="AQ87">
        <f t="shared" si="4"/>
        <v>4</v>
      </c>
      <c r="AR87">
        <f t="shared" si="4"/>
        <v>5</v>
      </c>
      <c r="AS87">
        <f t="shared" si="4"/>
        <v>3</v>
      </c>
      <c r="AT87">
        <f t="shared" si="4"/>
        <v>6</v>
      </c>
      <c r="AU87">
        <f t="shared" si="4"/>
        <v>2</v>
      </c>
      <c r="AV87">
        <f t="shared" si="4"/>
        <v>7</v>
      </c>
      <c r="AW87">
        <f t="shared" si="4"/>
        <v>6</v>
      </c>
      <c r="AX87">
        <f t="shared" si="4"/>
        <v>8</v>
      </c>
      <c r="AY87">
        <f t="shared" si="4"/>
        <v>5</v>
      </c>
      <c r="AZ87">
        <f t="shared" si="4"/>
        <v>5</v>
      </c>
      <c r="BA87">
        <f t="shared" si="4"/>
        <v>3</v>
      </c>
      <c r="BB87">
        <f t="shared" si="4"/>
        <v>7</v>
      </c>
      <c r="BC87">
        <f t="shared" si="4"/>
        <v>25</v>
      </c>
      <c r="BD87">
        <f t="shared" si="4"/>
        <v>15</v>
      </c>
      <c r="BE87">
        <f t="shared" si="4"/>
        <v>16</v>
      </c>
      <c r="BF87">
        <f t="shared" si="4"/>
        <v>14</v>
      </c>
      <c r="BG87">
        <f t="shared" si="4"/>
        <v>14</v>
      </c>
      <c r="BH87">
        <f t="shared" si="4"/>
        <v>8</v>
      </c>
      <c r="BI87">
        <f t="shared" si="4"/>
        <v>8</v>
      </c>
      <c r="BJ87">
        <f t="shared" si="4"/>
        <v>7</v>
      </c>
      <c r="BK87">
        <f t="shared" si="4"/>
        <v>4</v>
      </c>
      <c r="BL87">
        <f t="shared" si="4"/>
        <v>10</v>
      </c>
      <c r="BM87">
        <f t="shared" si="4"/>
        <v>32</v>
      </c>
      <c r="BN87">
        <f t="shared" si="4"/>
        <v>7</v>
      </c>
      <c r="BO87">
        <f t="shared" si="4"/>
        <v>2</v>
      </c>
      <c r="BP87">
        <f t="shared" si="4"/>
        <v>6</v>
      </c>
      <c r="BQ87">
        <f t="shared" si="4"/>
        <v>2</v>
      </c>
      <c r="BR87">
        <f t="shared" si="4"/>
        <v>2</v>
      </c>
      <c r="BS87">
        <f t="shared" ref="BS87:BW87" si="5">SUM(BS8:BS83)</f>
        <v>0</v>
      </c>
      <c r="BT87">
        <f t="shared" si="5"/>
        <v>12</v>
      </c>
      <c r="BU87">
        <f t="shared" si="5"/>
        <v>24</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63</v>
      </c>
      <c r="E90">
        <v>0.71194500000000005</v>
      </c>
      <c r="F90">
        <v>8.3825780000000005</v>
      </c>
      <c r="G90">
        <v>1</v>
      </c>
      <c r="H90">
        <v>9</v>
      </c>
      <c r="I90">
        <v>8</v>
      </c>
      <c r="J90">
        <v>11</v>
      </c>
      <c r="K90">
        <v>9</v>
      </c>
      <c r="L90">
        <v>11</v>
      </c>
      <c r="M90">
        <v>9</v>
      </c>
      <c r="N90">
        <v>5</v>
      </c>
      <c r="O90">
        <v>0</v>
      </c>
      <c r="P90">
        <v>45</v>
      </c>
      <c r="Q90">
        <v>18</v>
      </c>
      <c r="R90">
        <v>0</v>
      </c>
      <c r="S90">
        <v>5</v>
      </c>
      <c r="T90">
        <v>17</v>
      </c>
      <c r="U90">
        <v>41</v>
      </c>
      <c r="V90">
        <v>2</v>
      </c>
      <c r="W90">
        <v>39</v>
      </c>
      <c r="X90">
        <v>1</v>
      </c>
      <c r="Y90">
        <v>5</v>
      </c>
      <c r="Z90">
        <v>22</v>
      </c>
      <c r="AA90">
        <v>11</v>
      </c>
      <c r="AB90">
        <v>0</v>
      </c>
      <c r="AC90">
        <v>39</v>
      </c>
      <c r="AD90">
        <v>10</v>
      </c>
      <c r="AE90">
        <v>1</v>
      </c>
      <c r="AF90">
        <v>3</v>
      </c>
      <c r="AG90">
        <v>1</v>
      </c>
      <c r="AH90">
        <v>9</v>
      </c>
      <c r="AI90">
        <v>0</v>
      </c>
      <c r="AJ90">
        <v>42</v>
      </c>
      <c r="AK90">
        <v>2</v>
      </c>
      <c r="AL90">
        <v>1</v>
      </c>
      <c r="AM90">
        <v>10</v>
      </c>
      <c r="AN90">
        <v>1</v>
      </c>
      <c r="AO90">
        <v>7</v>
      </c>
      <c r="AP90">
        <v>0</v>
      </c>
      <c r="AQ90">
        <v>3</v>
      </c>
      <c r="AR90">
        <v>4</v>
      </c>
      <c r="AS90">
        <v>2</v>
      </c>
      <c r="AT90">
        <v>4</v>
      </c>
      <c r="AU90">
        <v>2</v>
      </c>
      <c r="AV90">
        <v>6</v>
      </c>
      <c r="AW90">
        <v>4</v>
      </c>
      <c r="AX90">
        <v>6</v>
      </c>
      <c r="AY90">
        <v>5</v>
      </c>
      <c r="AZ90">
        <v>4</v>
      </c>
      <c r="BA90">
        <v>2</v>
      </c>
      <c r="BB90">
        <v>5</v>
      </c>
      <c r="BC90">
        <v>16</v>
      </c>
      <c r="BD90">
        <v>9</v>
      </c>
      <c r="BE90">
        <v>11</v>
      </c>
      <c r="BF90">
        <v>11</v>
      </c>
      <c r="BG90">
        <v>12</v>
      </c>
      <c r="BH90">
        <v>6</v>
      </c>
      <c r="BI90">
        <v>6</v>
      </c>
      <c r="BJ90">
        <v>6</v>
      </c>
      <c r="BK90">
        <v>2</v>
      </c>
      <c r="BL90">
        <v>14</v>
      </c>
      <c r="BM90">
        <v>50</v>
      </c>
      <c r="BN90">
        <v>14</v>
      </c>
      <c r="BO90">
        <v>3</v>
      </c>
      <c r="BP90">
        <v>8</v>
      </c>
      <c r="BQ90">
        <v>2</v>
      </c>
      <c r="BR90">
        <v>3</v>
      </c>
      <c r="BS90">
        <v>0</v>
      </c>
      <c r="BT90">
        <v>21</v>
      </c>
      <c r="BU90">
        <v>33</v>
      </c>
      <c r="BV90">
        <v>9</v>
      </c>
    </row>
    <row r="91" spans="1:75" x14ac:dyDescent="0.15">
      <c r="B91" t="s">
        <v>504</v>
      </c>
    </row>
    <row r="92" spans="1:75" x14ac:dyDescent="0.15">
      <c r="D92">
        <f>D87-D85-D86</f>
        <v>63</v>
      </c>
    </row>
    <row r="100" spans="1:6" s="147" customFormat="1" x14ac:dyDescent="0.15"/>
    <row r="101" spans="1:6" x14ac:dyDescent="0.15">
      <c r="A101" s="52">
        <v>271004</v>
      </c>
      <c r="B101" s="52" t="s">
        <v>172</v>
      </c>
      <c r="C101" s="52" t="s">
        <v>494</v>
      </c>
      <c r="D101" s="52">
        <v>19</v>
      </c>
      <c r="E101" s="52">
        <v>0.70370370000000004</v>
      </c>
      <c r="F101" s="52">
        <v>8.2855430000000005</v>
      </c>
    </row>
    <row r="102" spans="1:6" x14ac:dyDescent="0.15">
      <c r="A102" s="52">
        <v>271080</v>
      </c>
      <c r="B102" s="52" t="s">
        <v>494</v>
      </c>
      <c r="C102" s="52" t="s">
        <v>175</v>
      </c>
      <c r="D102" s="52">
        <v>2</v>
      </c>
      <c r="E102" s="52">
        <v>3.007428</v>
      </c>
      <c r="F102" s="52">
        <v>35.410049999999998</v>
      </c>
    </row>
    <row r="103" spans="1:6" x14ac:dyDescent="0.15">
      <c r="A103" s="52">
        <v>271098</v>
      </c>
      <c r="B103" s="52" t="s">
        <v>494</v>
      </c>
      <c r="C103" s="52" t="s">
        <v>391</v>
      </c>
      <c r="D103" s="52">
        <v>1</v>
      </c>
      <c r="E103" s="52">
        <v>1.319331</v>
      </c>
      <c r="F103" s="52">
        <v>15.53406</v>
      </c>
    </row>
    <row r="104" spans="1:6" x14ac:dyDescent="0.15">
      <c r="A104" s="52">
        <v>271144</v>
      </c>
      <c r="B104" s="52" t="s">
        <v>494</v>
      </c>
      <c r="C104" s="52" t="s">
        <v>379</v>
      </c>
      <c r="D104" s="52">
        <v>2</v>
      </c>
      <c r="E104" s="52">
        <v>1.166426</v>
      </c>
      <c r="F104" s="52">
        <v>13.73372</v>
      </c>
    </row>
    <row r="105" spans="1:6" x14ac:dyDescent="0.15">
      <c r="A105" s="52">
        <v>271152</v>
      </c>
      <c r="B105" s="52" t="s">
        <v>494</v>
      </c>
      <c r="C105" s="52" t="s">
        <v>388</v>
      </c>
      <c r="D105" s="52">
        <v>1</v>
      </c>
      <c r="E105" s="52">
        <v>1.21193</v>
      </c>
      <c r="F105" s="52">
        <v>14.269500000000001</v>
      </c>
    </row>
    <row r="106" spans="1:6" x14ac:dyDescent="0.15">
      <c r="A106" s="52">
        <v>271161</v>
      </c>
      <c r="B106" s="52" t="s">
        <v>494</v>
      </c>
      <c r="C106" s="52" t="s">
        <v>178</v>
      </c>
      <c r="D106" s="52">
        <v>2</v>
      </c>
      <c r="E106" s="52">
        <v>1.568492</v>
      </c>
      <c r="F106" s="52">
        <v>18.46773</v>
      </c>
    </row>
    <row r="107" spans="1:6" x14ac:dyDescent="0.15">
      <c r="A107" s="52">
        <v>271187</v>
      </c>
      <c r="B107" s="52" t="s">
        <v>494</v>
      </c>
      <c r="C107" s="52" t="s">
        <v>180</v>
      </c>
      <c r="D107" s="52">
        <v>1</v>
      </c>
      <c r="E107" s="52">
        <v>0.59103749999999999</v>
      </c>
      <c r="F107" s="52">
        <v>6.95899</v>
      </c>
    </row>
    <row r="108" spans="1:6" x14ac:dyDescent="0.15">
      <c r="A108" s="52">
        <v>271209</v>
      </c>
      <c r="B108" s="52" t="s">
        <v>494</v>
      </c>
      <c r="C108" s="52" t="s">
        <v>181</v>
      </c>
      <c r="D108" s="52">
        <v>2</v>
      </c>
      <c r="E108" s="52">
        <v>1.306233</v>
      </c>
      <c r="F108" s="52">
        <v>15.37984</v>
      </c>
    </row>
    <row r="109" spans="1:6" x14ac:dyDescent="0.15">
      <c r="A109" s="52">
        <v>271225</v>
      </c>
      <c r="B109" s="52" t="s">
        <v>494</v>
      </c>
      <c r="C109" s="52" t="s">
        <v>182</v>
      </c>
      <c r="D109" s="52">
        <v>1</v>
      </c>
      <c r="E109" s="52">
        <v>0.92729969999999995</v>
      </c>
      <c r="F109" s="52">
        <v>10.91821</v>
      </c>
    </row>
    <row r="110" spans="1:6" x14ac:dyDescent="0.15">
      <c r="A110" s="52">
        <v>271233</v>
      </c>
      <c r="B110" s="52" t="s">
        <v>494</v>
      </c>
      <c r="C110" s="52" t="s">
        <v>183</v>
      </c>
      <c r="D110" s="52">
        <v>2</v>
      </c>
      <c r="E110" s="52">
        <v>1.13548</v>
      </c>
      <c r="F110" s="52">
        <v>13.36936</v>
      </c>
    </row>
    <row r="111" spans="1:6" x14ac:dyDescent="0.15">
      <c r="A111" s="52">
        <v>271250</v>
      </c>
      <c r="B111" s="52" t="s">
        <v>494</v>
      </c>
      <c r="C111" s="52" t="s">
        <v>184</v>
      </c>
      <c r="D111" s="52">
        <v>1</v>
      </c>
      <c r="E111" s="52">
        <v>0.81475030000000004</v>
      </c>
      <c r="F111" s="52">
        <v>9.5930269999999993</v>
      </c>
    </row>
    <row r="112" spans="1:6" x14ac:dyDescent="0.15">
      <c r="A112" s="52">
        <v>271268</v>
      </c>
      <c r="B112" s="52" t="s">
        <v>494</v>
      </c>
      <c r="C112" s="52" t="s">
        <v>185</v>
      </c>
      <c r="D112" s="52">
        <v>4</v>
      </c>
      <c r="E112" s="52">
        <v>2.0217339999999999</v>
      </c>
      <c r="F112" s="52">
        <v>23.804279999999999</v>
      </c>
    </row>
    <row r="113" spans="1:6" x14ac:dyDescent="0.15">
      <c r="A113" s="52">
        <v>271403</v>
      </c>
      <c r="B113" s="52" t="s">
        <v>188</v>
      </c>
      <c r="C113" s="52" t="s">
        <v>494</v>
      </c>
      <c r="D113" s="52">
        <v>5</v>
      </c>
      <c r="E113" s="52">
        <v>0.59479769999999998</v>
      </c>
      <c r="F113" s="52">
        <v>7.0032629999999996</v>
      </c>
    </row>
    <row r="114" spans="1:6" x14ac:dyDescent="0.15">
      <c r="A114" s="52">
        <v>271411</v>
      </c>
      <c r="B114" s="52" t="s">
        <v>494</v>
      </c>
      <c r="C114" s="52" t="s">
        <v>189</v>
      </c>
      <c r="D114" s="52">
        <v>1</v>
      </c>
      <c r="E114" s="52">
        <v>0.68298550000000002</v>
      </c>
      <c r="F114" s="52">
        <v>8.0416030000000003</v>
      </c>
    </row>
    <row r="115" spans="1:6" x14ac:dyDescent="0.15">
      <c r="A115" s="52">
        <v>271420</v>
      </c>
      <c r="B115" s="52" t="s">
        <v>494</v>
      </c>
      <c r="C115" s="52" t="s">
        <v>190</v>
      </c>
      <c r="D115" s="52">
        <v>1</v>
      </c>
      <c r="E115" s="52">
        <v>0.80379389999999995</v>
      </c>
      <c r="F115" s="52">
        <v>9.4640249999999995</v>
      </c>
    </row>
    <row r="116" spans="1:6" x14ac:dyDescent="0.15">
      <c r="A116" s="52">
        <v>271446</v>
      </c>
      <c r="B116" s="52" t="s">
        <v>494</v>
      </c>
      <c r="C116" s="52" t="s">
        <v>192</v>
      </c>
      <c r="D116" s="52">
        <v>1</v>
      </c>
      <c r="E116" s="52">
        <v>0.7195125</v>
      </c>
      <c r="F116" s="52">
        <v>8.471679</v>
      </c>
    </row>
    <row r="117" spans="1:6" x14ac:dyDescent="0.15">
      <c r="A117" s="52">
        <v>271462</v>
      </c>
      <c r="B117" s="52" t="s">
        <v>494</v>
      </c>
      <c r="C117" s="52" t="s">
        <v>193</v>
      </c>
      <c r="D117" s="52">
        <v>2</v>
      </c>
      <c r="E117" s="52">
        <v>1.2584949999999999</v>
      </c>
      <c r="F117" s="52">
        <v>14.81776</v>
      </c>
    </row>
    <row r="118" spans="1:6" x14ac:dyDescent="0.15">
      <c r="A118" s="52">
        <v>272027</v>
      </c>
      <c r="B118" s="52" t="s">
        <v>273</v>
      </c>
      <c r="C118" s="52" t="s">
        <v>494</v>
      </c>
      <c r="D118" s="52">
        <v>4</v>
      </c>
      <c r="E118" s="52">
        <v>2.031787</v>
      </c>
      <c r="F118" s="52">
        <v>23.92266</v>
      </c>
    </row>
    <row r="119" spans="1:6" x14ac:dyDescent="0.15">
      <c r="A119" s="52">
        <v>272035</v>
      </c>
      <c r="B119" s="52" t="s">
        <v>194</v>
      </c>
      <c r="C119" s="52" t="s">
        <v>494</v>
      </c>
      <c r="D119" s="52">
        <v>8</v>
      </c>
      <c r="E119" s="52">
        <v>1.970569</v>
      </c>
      <c r="F119" s="52">
        <v>23.20187</v>
      </c>
    </row>
    <row r="120" spans="1:6" x14ac:dyDescent="0.15">
      <c r="A120" s="52">
        <v>272043</v>
      </c>
      <c r="B120" s="52" t="s">
        <v>195</v>
      </c>
      <c r="C120" s="52" t="s">
        <v>494</v>
      </c>
      <c r="D120" s="52">
        <v>1</v>
      </c>
      <c r="E120" s="52">
        <v>0.96566110000000005</v>
      </c>
      <c r="F120" s="52">
        <v>11.36988</v>
      </c>
    </row>
    <row r="121" spans="1:6" x14ac:dyDescent="0.15">
      <c r="A121" s="52">
        <v>272060</v>
      </c>
      <c r="B121" s="52" t="s">
        <v>282</v>
      </c>
      <c r="C121" s="52" t="s">
        <v>494</v>
      </c>
      <c r="D121" s="52">
        <v>1</v>
      </c>
      <c r="E121" s="52">
        <v>1.328533</v>
      </c>
      <c r="F121" s="52">
        <v>15.6424</v>
      </c>
    </row>
    <row r="122" spans="1:6" x14ac:dyDescent="0.15">
      <c r="A122" s="52">
        <v>272078</v>
      </c>
      <c r="B122" s="52" t="s">
        <v>197</v>
      </c>
      <c r="C122" s="52" t="s">
        <v>494</v>
      </c>
      <c r="D122" s="52">
        <v>1</v>
      </c>
      <c r="E122" s="52">
        <v>0.282835</v>
      </c>
      <c r="F122" s="52">
        <v>3.3301539999999998</v>
      </c>
    </row>
    <row r="123" spans="1:6" x14ac:dyDescent="0.15">
      <c r="A123" s="52">
        <v>272086</v>
      </c>
      <c r="B123" s="52" t="s">
        <v>198</v>
      </c>
      <c r="C123" s="52" t="s">
        <v>494</v>
      </c>
      <c r="D123" s="52">
        <v>1</v>
      </c>
      <c r="E123" s="52">
        <v>1.1371910000000001</v>
      </c>
      <c r="F123" s="52">
        <v>13.3895</v>
      </c>
    </row>
    <row r="124" spans="1:6" x14ac:dyDescent="0.15">
      <c r="A124" s="52">
        <v>272094</v>
      </c>
      <c r="B124" s="52" t="s">
        <v>199</v>
      </c>
      <c r="C124" s="52" t="s">
        <v>494</v>
      </c>
      <c r="D124" s="52">
        <v>1</v>
      </c>
      <c r="E124" s="52">
        <v>0.69395289999999998</v>
      </c>
      <c r="F124" s="52">
        <v>8.1707359999999998</v>
      </c>
    </row>
    <row r="125" spans="1:6" x14ac:dyDescent="0.15">
      <c r="A125" s="52">
        <v>272108</v>
      </c>
      <c r="B125" s="52" t="s">
        <v>200</v>
      </c>
      <c r="C125" s="52" t="s">
        <v>494</v>
      </c>
      <c r="D125" s="52">
        <v>4</v>
      </c>
      <c r="E125" s="52">
        <v>0.99012599999999995</v>
      </c>
      <c r="F125" s="52">
        <v>11.65793</v>
      </c>
    </row>
    <row r="126" spans="1:6" x14ac:dyDescent="0.15">
      <c r="A126" s="52">
        <v>272116</v>
      </c>
      <c r="B126" s="52" t="s">
        <v>201</v>
      </c>
      <c r="C126" s="52" t="s">
        <v>494</v>
      </c>
      <c r="D126" s="52">
        <v>2</v>
      </c>
      <c r="E126" s="52">
        <v>0.71003819999999995</v>
      </c>
      <c r="F126" s="52">
        <v>8.3601270000000003</v>
      </c>
    </row>
    <row r="127" spans="1:6" x14ac:dyDescent="0.15">
      <c r="A127" s="52">
        <v>272124</v>
      </c>
      <c r="B127" s="52" t="s">
        <v>202</v>
      </c>
      <c r="C127" s="52" t="s">
        <v>494</v>
      </c>
      <c r="D127" s="52">
        <v>1</v>
      </c>
      <c r="E127" s="52">
        <v>0.3736334</v>
      </c>
      <c r="F127" s="52">
        <v>4.3992319999999996</v>
      </c>
    </row>
    <row r="128" spans="1:6" x14ac:dyDescent="0.15">
      <c r="A128" s="52">
        <v>272132</v>
      </c>
      <c r="B128" s="52" t="s">
        <v>203</v>
      </c>
      <c r="C128" s="52" t="s">
        <v>494</v>
      </c>
      <c r="D128" s="52">
        <v>1</v>
      </c>
      <c r="E128" s="52">
        <v>0.9926642</v>
      </c>
      <c r="F128" s="52">
        <v>11.68782</v>
      </c>
    </row>
    <row r="129" spans="1:6" x14ac:dyDescent="0.15">
      <c r="A129" s="52">
        <v>272141</v>
      </c>
      <c r="B129" s="52" t="s">
        <v>292</v>
      </c>
      <c r="C129" s="52" t="s">
        <v>494</v>
      </c>
      <c r="D129" s="52">
        <v>1</v>
      </c>
      <c r="E129" s="52">
        <v>0.88549639999999996</v>
      </c>
      <c r="F129" s="52">
        <v>10.42601</v>
      </c>
    </row>
    <row r="130" spans="1:6" x14ac:dyDescent="0.15">
      <c r="A130" s="52">
        <v>272159</v>
      </c>
      <c r="B130" s="52" t="s">
        <v>204</v>
      </c>
      <c r="C130" s="52" t="s">
        <v>494</v>
      </c>
      <c r="D130" s="52">
        <v>1</v>
      </c>
      <c r="E130" s="52">
        <v>0.4242591</v>
      </c>
      <c r="F130" s="52">
        <v>4.9953089999999998</v>
      </c>
    </row>
    <row r="131" spans="1:6" x14ac:dyDescent="0.15">
      <c r="A131" s="52">
        <v>272175</v>
      </c>
      <c r="B131" s="52" t="s">
        <v>206</v>
      </c>
      <c r="C131" s="52" t="s">
        <v>494</v>
      </c>
      <c r="D131" s="52">
        <v>3</v>
      </c>
      <c r="E131" s="52">
        <v>2.4827240000000002</v>
      </c>
      <c r="F131" s="52">
        <v>29.23208</v>
      </c>
    </row>
    <row r="132" spans="1:6" x14ac:dyDescent="0.15">
      <c r="A132" s="52">
        <v>272191</v>
      </c>
      <c r="B132" s="52" t="s">
        <v>298</v>
      </c>
      <c r="C132" s="52" t="s">
        <v>494</v>
      </c>
      <c r="D132" s="52">
        <v>2</v>
      </c>
      <c r="E132" s="52">
        <v>1.074368</v>
      </c>
      <c r="F132" s="52">
        <v>12.64981</v>
      </c>
    </row>
    <row r="133" spans="1:6" x14ac:dyDescent="0.15">
      <c r="A133" s="52">
        <v>272205</v>
      </c>
      <c r="B133" s="52" t="s">
        <v>208</v>
      </c>
      <c r="C133" s="52" t="s">
        <v>494</v>
      </c>
      <c r="D133" s="52">
        <v>1</v>
      </c>
      <c r="E133" s="52">
        <v>0.72474269999999996</v>
      </c>
      <c r="F133" s="52">
        <v>8.5332609999999995</v>
      </c>
    </row>
    <row r="134" spans="1:6" x14ac:dyDescent="0.15">
      <c r="A134" s="52">
        <v>272221</v>
      </c>
      <c r="B134" s="52" t="s">
        <v>209</v>
      </c>
      <c r="C134" s="52" t="s">
        <v>494</v>
      </c>
      <c r="D134" s="52">
        <v>1</v>
      </c>
      <c r="E134" s="52">
        <v>0.88716189999999995</v>
      </c>
      <c r="F134" s="52">
        <v>10.44562</v>
      </c>
    </row>
    <row r="135" spans="1:6" x14ac:dyDescent="0.15">
      <c r="A135" s="52">
        <v>272230</v>
      </c>
      <c r="B135" s="52" t="s">
        <v>171</v>
      </c>
      <c r="C135" s="52" t="s">
        <v>494</v>
      </c>
      <c r="D135" s="52">
        <v>3</v>
      </c>
      <c r="E135" s="52">
        <v>2.4265560000000002</v>
      </c>
      <c r="F135" s="52">
        <v>28.570740000000001</v>
      </c>
    </row>
    <row r="136" spans="1:6" x14ac:dyDescent="0.15">
      <c r="A136" s="52">
        <v>272248</v>
      </c>
      <c r="B136" s="52" t="s">
        <v>210</v>
      </c>
      <c r="C136" s="52" t="s">
        <v>494</v>
      </c>
      <c r="D136" s="52">
        <v>1</v>
      </c>
      <c r="E136" s="52">
        <v>1.1709050000000001</v>
      </c>
      <c r="F136" s="52">
        <v>13.78647</v>
      </c>
    </row>
    <row r="137" spans="1:6" x14ac:dyDescent="0.15">
      <c r="A137" s="52">
        <v>272256</v>
      </c>
      <c r="B137" s="52" t="s">
        <v>211</v>
      </c>
      <c r="C137" s="52" t="s">
        <v>494</v>
      </c>
      <c r="D137" s="52">
        <v>2</v>
      </c>
      <c r="E137" s="52">
        <v>3.4523229999999998</v>
      </c>
      <c r="F137" s="52">
        <v>40.648319999999998</v>
      </c>
    </row>
    <row r="138" spans="1:6" x14ac:dyDescent="0.15">
      <c r="A138" s="52">
        <v>272272</v>
      </c>
      <c r="B138" s="52" t="s">
        <v>213</v>
      </c>
      <c r="C138" s="52" t="s">
        <v>494</v>
      </c>
      <c r="D138" s="52">
        <v>4</v>
      </c>
      <c r="E138" s="52">
        <v>0.81310890000000002</v>
      </c>
      <c r="F138" s="52">
        <v>9.5737020000000008</v>
      </c>
    </row>
    <row r="139" spans="1:6" x14ac:dyDescent="0.15">
      <c r="A139" s="52">
        <v>272311</v>
      </c>
      <c r="B139" s="52" t="s">
        <v>217</v>
      </c>
      <c r="C139" s="52" t="s">
        <v>494</v>
      </c>
      <c r="D139" s="52">
        <v>1</v>
      </c>
      <c r="E139" s="52">
        <v>1.7172689999999999</v>
      </c>
      <c r="F139" s="52">
        <v>20.219460000000002</v>
      </c>
    </row>
    <row r="140" spans="1:6" x14ac:dyDescent="0.15">
      <c r="A140" s="52">
        <v>273619</v>
      </c>
      <c r="B140" s="52" t="s">
        <v>219</v>
      </c>
      <c r="C140" s="52" t="s">
        <v>494</v>
      </c>
      <c r="D140" s="52">
        <v>1</v>
      </c>
      <c r="E140" s="52">
        <v>2.2765040000000001</v>
      </c>
      <c r="F140" s="52">
        <v>26.803999999999998</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78" spans="1:6" x14ac:dyDescent="0.15">
      <c r="B178">
        <v>271004</v>
      </c>
      <c r="C178" t="s">
        <v>269</v>
      </c>
      <c r="D178">
        <v>19</v>
      </c>
      <c r="E178">
        <v>0.70370370000000004</v>
      </c>
      <c r="F178">
        <v>8.2855430000000005</v>
      </c>
    </row>
    <row r="179" spans="1:6" x14ac:dyDescent="0.15">
      <c r="B179">
        <v>271403</v>
      </c>
      <c r="C179" t="s">
        <v>271</v>
      </c>
      <c r="D179">
        <v>5</v>
      </c>
      <c r="E179">
        <v>0.59479769999999998</v>
      </c>
      <c r="F179">
        <v>7.0032629999999996</v>
      </c>
    </row>
    <row r="180" spans="1:6" x14ac:dyDescent="0.15">
      <c r="B180" s="52"/>
      <c r="C180" t="s">
        <v>429</v>
      </c>
      <c r="D180">
        <v>94</v>
      </c>
    </row>
    <row r="181" spans="1:6" x14ac:dyDescent="0.15">
      <c r="A181">
        <v>1</v>
      </c>
      <c r="B181" s="52">
        <v>2</v>
      </c>
      <c r="C181">
        <v>3</v>
      </c>
      <c r="D181">
        <v>4</v>
      </c>
      <c r="E181">
        <v>5</v>
      </c>
      <c r="F181">
        <v>6</v>
      </c>
    </row>
    <row r="183" spans="1:6" x14ac:dyDescent="0.15">
      <c r="A183">
        <v>270000</v>
      </c>
      <c r="B183" t="s">
        <v>333</v>
      </c>
      <c r="C183" t="s">
        <v>440</v>
      </c>
      <c r="D183">
        <v>70</v>
      </c>
      <c r="E183">
        <v>0.79038489999999995</v>
      </c>
      <c r="F183">
        <v>9.306146</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74" workbookViewId="0">
      <selection activeCell="D85" sqref="D85"/>
    </sheetView>
  </sheetViews>
  <sheetFormatPr defaultRowHeight="13.5" x14ac:dyDescent="0.15"/>
  <sheetData>
    <row r="1" spans="1:74" x14ac:dyDescent="0.15">
      <c r="A1" s="145" t="s">
        <v>491</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12</v>
      </c>
      <c r="E8" s="52">
        <v>0.91065969999999996</v>
      </c>
      <c r="F8" s="52">
        <v>10.72228</v>
      </c>
      <c r="G8" s="52">
        <v>0</v>
      </c>
      <c r="H8" s="52">
        <v>1</v>
      </c>
      <c r="I8" s="52">
        <v>0</v>
      </c>
      <c r="J8" s="52">
        <v>4</v>
      </c>
      <c r="K8" s="52">
        <v>2</v>
      </c>
      <c r="L8" s="52">
        <v>2</v>
      </c>
      <c r="M8" s="52">
        <v>3</v>
      </c>
      <c r="N8" s="52">
        <v>0</v>
      </c>
      <c r="O8" s="52">
        <v>0</v>
      </c>
      <c r="P8" s="52">
        <v>6</v>
      </c>
      <c r="Q8" s="52">
        <v>6</v>
      </c>
      <c r="R8" s="52">
        <v>0</v>
      </c>
      <c r="S8" s="52">
        <v>1</v>
      </c>
      <c r="T8" s="52">
        <v>3</v>
      </c>
      <c r="U8" s="52">
        <v>8</v>
      </c>
      <c r="V8" s="52">
        <v>0</v>
      </c>
      <c r="W8" s="52">
        <v>8</v>
      </c>
      <c r="X8" s="52">
        <v>0</v>
      </c>
      <c r="Y8" s="52">
        <v>1</v>
      </c>
      <c r="Z8" s="52">
        <v>5</v>
      </c>
      <c r="AA8" s="52">
        <v>2</v>
      </c>
      <c r="AB8" s="52">
        <v>0</v>
      </c>
      <c r="AC8" s="52">
        <v>6</v>
      </c>
      <c r="AD8" s="52">
        <v>2</v>
      </c>
      <c r="AE8" s="52">
        <v>1</v>
      </c>
      <c r="AF8" s="52">
        <v>1</v>
      </c>
      <c r="AG8" s="52">
        <v>0</v>
      </c>
      <c r="AH8" s="52">
        <v>2</v>
      </c>
      <c r="AI8" s="52">
        <v>0</v>
      </c>
      <c r="AJ8" s="52">
        <v>7</v>
      </c>
      <c r="AK8" s="52">
        <v>1</v>
      </c>
      <c r="AL8" s="52">
        <v>1</v>
      </c>
      <c r="AM8" s="52">
        <v>2</v>
      </c>
      <c r="AN8" s="52">
        <v>0</v>
      </c>
      <c r="AO8" s="52">
        <v>1</v>
      </c>
      <c r="AP8" s="52">
        <v>0</v>
      </c>
      <c r="AQ8" s="52">
        <v>0</v>
      </c>
      <c r="AR8" s="52">
        <v>0</v>
      </c>
      <c r="AS8" s="52">
        <v>0</v>
      </c>
      <c r="AT8" s="52">
        <v>1</v>
      </c>
      <c r="AU8" s="52">
        <v>0</v>
      </c>
      <c r="AV8" s="52">
        <v>1</v>
      </c>
      <c r="AW8" s="52">
        <v>2</v>
      </c>
      <c r="AX8" s="52">
        <v>0</v>
      </c>
      <c r="AY8" s="52">
        <v>0</v>
      </c>
      <c r="AZ8" s="52">
        <v>0</v>
      </c>
      <c r="BA8" s="52">
        <v>1</v>
      </c>
      <c r="BB8" s="52">
        <v>1</v>
      </c>
      <c r="BC8" s="52">
        <v>6</v>
      </c>
      <c r="BD8" s="52">
        <v>4</v>
      </c>
      <c r="BE8" s="52">
        <v>2</v>
      </c>
      <c r="BF8" s="52">
        <v>0</v>
      </c>
      <c r="BG8" s="52">
        <v>2</v>
      </c>
      <c r="BH8" s="52">
        <v>1</v>
      </c>
      <c r="BI8" s="52">
        <v>2</v>
      </c>
      <c r="BJ8" s="52">
        <v>0</v>
      </c>
      <c r="BK8" s="52">
        <v>1</v>
      </c>
      <c r="BL8" s="52">
        <v>1</v>
      </c>
      <c r="BM8" s="52">
        <v>10</v>
      </c>
      <c r="BN8" s="52">
        <v>2</v>
      </c>
      <c r="BO8" s="52">
        <v>2</v>
      </c>
      <c r="BP8" s="52">
        <v>1</v>
      </c>
      <c r="BQ8" s="52">
        <v>0</v>
      </c>
      <c r="BR8" s="52">
        <v>1</v>
      </c>
      <c r="BS8" s="52">
        <v>0</v>
      </c>
      <c r="BT8" s="52">
        <v>3</v>
      </c>
      <c r="BU8" s="52">
        <v>5</v>
      </c>
      <c r="BV8" s="52">
        <v>4</v>
      </c>
    </row>
    <row r="9" spans="1:74" s="52" customFormat="1" x14ac:dyDescent="0.15">
      <c r="A9" s="52">
        <v>271021</v>
      </c>
      <c r="B9" s="52" t="s">
        <v>494</v>
      </c>
      <c r="C9" s="52" t="s">
        <v>389</v>
      </c>
      <c r="D9" s="52">
        <v>1</v>
      </c>
      <c r="E9" s="52">
        <v>1.985112</v>
      </c>
      <c r="F9" s="52">
        <v>23.373090000000001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1</v>
      </c>
      <c r="E10" s="52">
        <v>3.083755</v>
      </c>
      <c r="F10" s="52">
        <v>36.308729999999997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1</v>
      </c>
      <c r="E11" s="52">
        <v>2.9087519999999998</v>
      </c>
      <c r="F11" s="52">
        <v>34.24821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494</v>
      </c>
      <c r="C12" s="52" t="s">
        <v>178</v>
      </c>
      <c r="D12" s="52">
        <v>1</v>
      </c>
      <c r="E12" s="52">
        <v>1.622244</v>
      </c>
      <c r="F12" s="52">
        <v>19.100619999999999</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1</v>
      </c>
      <c r="E13" s="52">
        <v>2.3040940000000001</v>
      </c>
      <c r="F13" s="52">
        <v>27.12885</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494</v>
      </c>
      <c r="C14" s="52" t="s">
        <v>390</v>
      </c>
      <c r="D14" s="52">
        <v>1</v>
      </c>
      <c r="E14" s="52">
        <v>1.610695</v>
      </c>
      <c r="F14" s="52">
        <v>18.96463</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494</v>
      </c>
      <c r="C15" s="52" t="s">
        <v>182</v>
      </c>
      <c r="D15" s="52">
        <v>2</v>
      </c>
      <c r="E15" s="52">
        <v>3.218953</v>
      </c>
      <c r="F15" s="52">
        <v>37.900579999999998</v>
      </c>
      <c r="G15" s="52">
        <v>0</v>
      </c>
      <c r="H15" s="52">
        <v>0</v>
      </c>
      <c r="I15" s="52">
        <v>0</v>
      </c>
      <c r="J15" s="52">
        <v>0</v>
      </c>
      <c r="K15" s="52">
        <v>1</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2</v>
      </c>
      <c r="BD15" s="52">
        <v>1</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1</v>
      </c>
      <c r="E16" s="52">
        <v>1.1336580000000001</v>
      </c>
      <c r="F16" s="52">
        <v>13.347910000000001</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1.6962379999999999</v>
      </c>
      <c r="F17" s="52">
        <v>19.971830000000001</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494</v>
      </c>
      <c r="C18" s="52" t="s">
        <v>186</v>
      </c>
      <c r="D18" s="52">
        <v>1</v>
      </c>
      <c r="E18" s="52">
        <v>1.626069</v>
      </c>
      <c r="F18" s="52">
        <v>19.14565</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2.1490130000000001</v>
      </c>
      <c r="F19" s="52">
        <v>25.302890000000001</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4</v>
      </c>
      <c r="E20" s="52">
        <v>0.99350989999999995</v>
      </c>
      <c r="F20" s="52">
        <v>11.69778</v>
      </c>
      <c r="G20" s="52">
        <v>0</v>
      </c>
      <c r="H20" s="52">
        <v>1</v>
      </c>
      <c r="I20" s="52">
        <v>0</v>
      </c>
      <c r="J20" s="52">
        <v>1</v>
      </c>
      <c r="K20" s="52">
        <v>1</v>
      </c>
      <c r="L20" s="52">
        <v>1</v>
      </c>
      <c r="M20" s="52">
        <v>0</v>
      </c>
      <c r="N20" s="52">
        <v>0</v>
      </c>
      <c r="O20" s="52">
        <v>0</v>
      </c>
      <c r="P20" s="52">
        <v>3</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1</v>
      </c>
      <c r="BA20" s="52">
        <v>0</v>
      </c>
      <c r="BB20" s="52">
        <v>1</v>
      </c>
      <c r="BC20" s="52">
        <v>1</v>
      </c>
      <c r="BD20" s="52">
        <v>1</v>
      </c>
      <c r="BE20" s="52">
        <v>1</v>
      </c>
      <c r="BF20" s="52">
        <v>2</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271420</v>
      </c>
      <c r="B21" s="52" t="s">
        <v>494</v>
      </c>
      <c r="C21" s="52" t="s">
        <v>190</v>
      </c>
      <c r="D21" s="52">
        <v>1</v>
      </c>
      <c r="E21" s="52">
        <v>1.6607430000000001</v>
      </c>
      <c r="F21" s="52">
        <v>19.553909999999998</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271438</v>
      </c>
      <c r="B22" s="52" t="s">
        <v>494</v>
      </c>
      <c r="C22" s="52" t="s">
        <v>191</v>
      </c>
      <c r="D22" s="52">
        <v>1</v>
      </c>
      <c r="E22" s="52">
        <v>2.4222459999999999</v>
      </c>
      <c r="F22" s="52">
        <v>28.51999</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271462</v>
      </c>
      <c r="B23" s="52" t="s">
        <v>494</v>
      </c>
      <c r="C23" s="52" t="s">
        <v>193</v>
      </c>
      <c r="D23" s="52">
        <v>1</v>
      </c>
      <c r="E23" s="52">
        <v>1.3157890000000001</v>
      </c>
      <c r="F23" s="52">
        <v>15.49236</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271471</v>
      </c>
      <c r="B24" s="52" t="s">
        <v>494</v>
      </c>
      <c r="C24" s="52" t="s">
        <v>574</v>
      </c>
      <c r="D24" s="52">
        <v>1</v>
      </c>
      <c r="E24" s="52">
        <v>5.2823409999999997</v>
      </c>
      <c r="F24" s="52">
        <v>62.195300000000003</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494</v>
      </c>
      <c r="D25" s="52">
        <v>1</v>
      </c>
      <c r="E25" s="52">
        <v>0.51707110000000001</v>
      </c>
      <c r="F25" s="52">
        <v>6.0880960000000002</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272043</v>
      </c>
      <c r="B26" s="52" t="s">
        <v>195</v>
      </c>
      <c r="C26" s="52" t="s">
        <v>494</v>
      </c>
      <c r="D26" s="52">
        <v>1</v>
      </c>
      <c r="E26" s="52">
        <v>2.0068630000000001</v>
      </c>
      <c r="F26" s="52">
        <v>23.629200000000001</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494</v>
      </c>
      <c r="D27" s="52">
        <v>3</v>
      </c>
      <c r="E27" s="52">
        <v>1.550011</v>
      </c>
      <c r="F27" s="52">
        <v>18.250129999999999</v>
      </c>
      <c r="G27" s="52">
        <v>0</v>
      </c>
      <c r="H27" s="52">
        <v>0</v>
      </c>
      <c r="I27" s="52">
        <v>0</v>
      </c>
      <c r="J27" s="52">
        <v>0</v>
      </c>
      <c r="K27" s="52">
        <v>1</v>
      </c>
      <c r="L27" s="52">
        <v>1</v>
      </c>
      <c r="M27" s="52">
        <v>1</v>
      </c>
      <c r="N27" s="52">
        <v>0</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1</v>
      </c>
      <c r="AY27" s="52">
        <v>0</v>
      </c>
      <c r="AZ27" s="52">
        <v>0</v>
      </c>
      <c r="BA27" s="52">
        <v>0</v>
      </c>
      <c r="BB27" s="52">
        <v>0</v>
      </c>
      <c r="BC27" s="52">
        <v>1</v>
      </c>
      <c r="BD27" s="52">
        <v>0</v>
      </c>
      <c r="BE27" s="52">
        <v>1</v>
      </c>
      <c r="BF27" s="52">
        <v>0</v>
      </c>
      <c r="BG27" s="52">
        <v>0</v>
      </c>
      <c r="BH27" s="52">
        <v>0</v>
      </c>
      <c r="BI27" s="52">
        <v>1</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494</v>
      </c>
      <c r="D28" s="52">
        <v>4</v>
      </c>
      <c r="E28" s="52">
        <v>2.9248319999999999</v>
      </c>
      <c r="F28" s="52">
        <v>34.437539999999998</v>
      </c>
      <c r="G28" s="52">
        <v>0</v>
      </c>
      <c r="H28" s="52">
        <v>0</v>
      </c>
      <c r="I28" s="52">
        <v>2</v>
      </c>
      <c r="J28" s="52">
        <v>0</v>
      </c>
      <c r="K28" s="52">
        <v>1</v>
      </c>
      <c r="L28" s="52">
        <v>1</v>
      </c>
      <c r="M28" s="52">
        <v>0</v>
      </c>
      <c r="N28" s="52">
        <v>0</v>
      </c>
      <c r="O28" s="52">
        <v>0</v>
      </c>
      <c r="P28" s="52">
        <v>3</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2</v>
      </c>
      <c r="BA28" s="52">
        <v>0</v>
      </c>
      <c r="BB28" s="52">
        <v>1</v>
      </c>
      <c r="BC28" s="52">
        <v>1</v>
      </c>
      <c r="BD28" s="52">
        <v>0</v>
      </c>
      <c r="BE28" s="52">
        <v>1</v>
      </c>
      <c r="BF28" s="52">
        <v>1</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494</v>
      </c>
      <c r="D29" s="52">
        <v>1</v>
      </c>
      <c r="E29" s="52">
        <v>0.78179359999999998</v>
      </c>
      <c r="F29" s="52">
        <v>9.2049889999999994</v>
      </c>
      <c r="G29" s="52">
        <v>1</v>
      </c>
      <c r="H29" s="52">
        <v>0</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272141</v>
      </c>
      <c r="B30" s="52" t="s">
        <v>292</v>
      </c>
      <c r="C30" s="52" t="s">
        <v>494</v>
      </c>
      <c r="D30" s="52">
        <v>2</v>
      </c>
      <c r="E30" s="52">
        <v>3.7704550000000001</v>
      </c>
      <c r="F30" s="52">
        <v>44.394060000000003</v>
      </c>
      <c r="G30" s="52">
        <v>0</v>
      </c>
      <c r="H30" s="52">
        <v>0</v>
      </c>
      <c r="I30" s="52">
        <v>1</v>
      </c>
      <c r="J30" s="52">
        <v>0</v>
      </c>
      <c r="K30" s="52">
        <v>0</v>
      </c>
      <c r="L30" s="52">
        <v>0</v>
      </c>
      <c r="M30" s="52">
        <v>0</v>
      </c>
      <c r="N30" s="52">
        <v>1</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1</v>
      </c>
      <c r="AZ30" s="52">
        <v>0</v>
      </c>
      <c r="BA30" s="52">
        <v>0</v>
      </c>
      <c r="BB30" s="52">
        <v>0</v>
      </c>
      <c r="BC30" s="52">
        <v>0</v>
      </c>
      <c r="BD30" s="52">
        <v>1</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272167</v>
      </c>
      <c r="B31" s="52" t="s">
        <v>205</v>
      </c>
      <c r="C31" s="52" t="s">
        <v>494</v>
      </c>
      <c r="D31" s="52">
        <v>1</v>
      </c>
      <c r="E31" s="52">
        <v>1.9968049999999999</v>
      </c>
      <c r="F31" s="52">
        <v>23.510770000000001</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272191</v>
      </c>
      <c r="B32" s="52" t="s">
        <v>298</v>
      </c>
      <c r="C32" s="52" t="s">
        <v>494</v>
      </c>
      <c r="D32" s="52">
        <v>1</v>
      </c>
      <c r="E32" s="52">
        <v>1.109127</v>
      </c>
      <c r="F32" s="52">
        <v>13.05908</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272230</v>
      </c>
      <c r="B33" s="52" t="s">
        <v>171</v>
      </c>
      <c r="C33" s="52" t="s">
        <v>494</v>
      </c>
      <c r="D33" s="52">
        <v>2</v>
      </c>
      <c r="E33" s="52">
        <v>3.3127939999999998</v>
      </c>
      <c r="F33" s="52">
        <v>39.005479999999999</v>
      </c>
      <c r="G33" s="52">
        <v>0</v>
      </c>
      <c r="H33" s="52">
        <v>0</v>
      </c>
      <c r="I33" s="52">
        <v>0</v>
      </c>
      <c r="J33" s="52">
        <v>0</v>
      </c>
      <c r="K33" s="52">
        <v>0</v>
      </c>
      <c r="L33" s="52">
        <v>1</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1</v>
      </c>
      <c r="AY33" s="52">
        <v>0</v>
      </c>
      <c r="AZ33" s="52">
        <v>0</v>
      </c>
      <c r="BA33" s="52">
        <v>0</v>
      </c>
      <c r="BB33" s="52">
        <v>0</v>
      </c>
      <c r="BC33" s="52">
        <v>0</v>
      </c>
      <c r="BD33" s="52">
        <v>0</v>
      </c>
      <c r="BE33" s="52">
        <v>0</v>
      </c>
      <c r="BF33" s="52">
        <v>1</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272264</v>
      </c>
      <c r="B34" s="52" t="s">
        <v>212</v>
      </c>
      <c r="C34" s="52" t="s">
        <v>494</v>
      </c>
      <c r="D34" s="52">
        <v>1</v>
      </c>
      <c r="E34" s="52">
        <v>3.2377129999999998</v>
      </c>
      <c r="F34" s="52">
        <v>38.121459999999999</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272272</v>
      </c>
      <c r="B35" s="52" t="s">
        <v>213</v>
      </c>
      <c r="C35" s="52" t="s">
        <v>494</v>
      </c>
      <c r="D35" s="52">
        <v>2</v>
      </c>
      <c r="E35" s="52">
        <v>0.83809999999999996</v>
      </c>
      <c r="F35" s="52">
        <v>9.8679509999999997</v>
      </c>
      <c r="G35" s="52">
        <v>0</v>
      </c>
      <c r="H35" s="52">
        <v>1</v>
      </c>
      <c r="I35" s="52">
        <v>0</v>
      </c>
      <c r="J35" s="52">
        <v>0</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1</v>
      </c>
      <c r="BB35" s="52">
        <v>0</v>
      </c>
      <c r="BC35" s="52">
        <v>0</v>
      </c>
      <c r="BD35" s="52">
        <v>0</v>
      </c>
      <c r="BE35" s="52">
        <v>0</v>
      </c>
      <c r="BF35" s="52">
        <v>0</v>
      </c>
      <c r="BG35" s="52">
        <v>0</v>
      </c>
      <c r="BH35" s="52">
        <v>1</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272281</v>
      </c>
      <c r="B36" s="52" t="s">
        <v>214</v>
      </c>
      <c r="C36" s="52" t="s">
        <v>494</v>
      </c>
      <c r="D36" s="52">
        <v>2</v>
      </c>
      <c r="E36" s="52">
        <v>6.6423120000000004</v>
      </c>
      <c r="F36" s="52">
        <v>78.207859999999997</v>
      </c>
      <c r="G36" s="52">
        <v>0</v>
      </c>
      <c r="H36" s="52">
        <v>0</v>
      </c>
      <c r="I36" s="52">
        <v>0</v>
      </c>
      <c r="J36" s="52">
        <v>1</v>
      </c>
      <c r="K36" s="52">
        <v>0</v>
      </c>
      <c r="L36" s="52">
        <v>1</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1</v>
      </c>
      <c r="AY36" s="52">
        <v>0</v>
      </c>
      <c r="AZ36" s="52">
        <v>0</v>
      </c>
      <c r="BA36" s="52">
        <v>0</v>
      </c>
      <c r="BB36" s="52">
        <v>0</v>
      </c>
      <c r="BC36" s="52">
        <v>0</v>
      </c>
      <c r="BD36" s="52">
        <v>0</v>
      </c>
      <c r="BE36" s="52">
        <v>0</v>
      </c>
      <c r="BF36" s="52">
        <v>1</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273660</v>
      </c>
      <c r="B37" s="52" t="s">
        <v>325</v>
      </c>
      <c r="C37" s="52" t="s">
        <v>494</v>
      </c>
      <c r="D37" s="52">
        <v>1</v>
      </c>
      <c r="E37" s="52">
        <v>13.38688</v>
      </c>
      <c r="F37" s="52">
        <v>157.61969999999999</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row r="39" spans="1:74" s="52" customFormat="1" x14ac:dyDescent="0.15"/>
    <row r="40" spans="1:74" s="52" customFormat="1" x14ac:dyDescent="0.15"/>
    <row r="41" spans="1:74" s="52" customFormat="1" x14ac:dyDescent="0.15"/>
    <row r="42" spans="1:74" s="52" customFormat="1" x14ac:dyDescent="0.15"/>
    <row r="85" spans="1:75" x14ac:dyDescent="0.15">
      <c r="B85" s="52">
        <v>271004</v>
      </c>
      <c r="C85" t="s">
        <v>427</v>
      </c>
      <c r="D85">
        <f>IFERROR(VLOOKUP($B85,$A$8:$BW$70,D$88,FALSE),0)</f>
        <v>12</v>
      </c>
      <c r="E85">
        <f t="shared" ref="E85:BP85" si="0">IFERROR(VLOOKUP($B85,$A$8:$BW$70,E88,FALSE),0)</f>
        <v>0.91065969999999996</v>
      </c>
      <c r="F85">
        <f t="shared" si="0"/>
        <v>10.72228</v>
      </c>
      <c r="G85">
        <f t="shared" si="0"/>
        <v>0</v>
      </c>
      <c r="H85">
        <f t="shared" si="0"/>
        <v>1</v>
      </c>
      <c r="I85">
        <f t="shared" si="0"/>
        <v>0</v>
      </c>
      <c r="J85">
        <f t="shared" si="0"/>
        <v>4</v>
      </c>
      <c r="K85">
        <f t="shared" si="0"/>
        <v>2</v>
      </c>
      <c r="L85">
        <f t="shared" si="0"/>
        <v>2</v>
      </c>
      <c r="M85">
        <f t="shared" si="0"/>
        <v>3</v>
      </c>
      <c r="N85">
        <f t="shared" si="0"/>
        <v>0</v>
      </c>
      <c r="O85">
        <f t="shared" si="0"/>
        <v>0</v>
      </c>
      <c r="P85">
        <f t="shared" si="0"/>
        <v>6</v>
      </c>
      <c r="Q85">
        <f t="shared" si="0"/>
        <v>6</v>
      </c>
      <c r="R85">
        <f t="shared" si="0"/>
        <v>0</v>
      </c>
      <c r="S85">
        <f t="shared" si="0"/>
        <v>1</v>
      </c>
      <c r="T85">
        <f t="shared" si="0"/>
        <v>3</v>
      </c>
      <c r="U85">
        <f t="shared" si="0"/>
        <v>8</v>
      </c>
      <c r="V85">
        <f t="shared" si="0"/>
        <v>0</v>
      </c>
      <c r="W85">
        <f t="shared" si="0"/>
        <v>8</v>
      </c>
      <c r="X85">
        <f t="shared" si="0"/>
        <v>0</v>
      </c>
      <c r="Y85">
        <f t="shared" si="0"/>
        <v>1</v>
      </c>
      <c r="Z85">
        <f t="shared" si="0"/>
        <v>5</v>
      </c>
      <c r="AA85">
        <f t="shared" si="0"/>
        <v>2</v>
      </c>
      <c r="AB85">
        <f t="shared" si="0"/>
        <v>0</v>
      </c>
      <c r="AC85">
        <f t="shared" si="0"/>
        <v>6</v>
      </c>
      <c r="AD85">
        <f t="shared" si="0"/>
        <v>2</v>
      </c>
      <c r="AE85">
        <f t="shared" si="0"/>
        <v>1</v>
      </c>
      <c r="AF85">
        <f t="shared" si="0"/>
        <v>1</v>
      </c>
      <c r="AG85">
        <f t="shared" si="0"/>
        <v>0</v>
      </c>
      <c r="AH85">
        <f t="shared" si="0"/>
        <v>2</v>
      </c>
      <c r="AI85">
        <f t="shared" si="0"/>
        <v>0</v>
      </c>
      <c r="AJ85">
        <f t="shared" si="0"/>
        <v>7</v>
      </c>
      <c r="AK85">
        <f t="shared" si="0"/>
        <v>1</v>
      </c>
      <c r="AL85">
        <f t="shared" si="0"/>
        <v>1</v>
      </c>
      <c r="AM85">
        <f t="shared" si="0"/>
        <v>2</v>
      </c>
      <c r="AN85">
        <f t="shared" si="0"/>
        <v>0</v>
      </c>
      <c r="AO85">
        <f t="shared" si="0"/>
        <v>1</v>
      </c>
      <c r="AP85">
        <f t="shared" si="0"/>
        <v>0</v>
      </c>
      <c r="AQ85">
        <f t="shared" si="0"/>
        <v>0</v>
      </c>
      <c r="AR85">
        <f t="shared" si="0"/>
        <v>0</v>
      </c>
      <c r="AS85">
        <f t="shared" si="0"/>
        <v>0</v>
      </c>
      <c r="AT85">
        <f t="shared" si="0"/>
        <v>1</v>
      </c>
      <c r="AU85">
        <f t="shared" si="0"/>
        <v>0</v>
      </c>
      <c r="AV85">
        <f t="shared" si="0"/>
        <v>1</v>
      </c>
      <c r="AW85">
        <f t="shared" si="0"/>
        <v>2</v>
      </c>
      <c r="AX85">
        <f t="shared" si="0"/>
        <v>0</v>
      </c>
      <c r="AY85">
        <f t="shared" si="0"/>
        <v>0</v>
      </c>
      <c r="AZ85">
        <f t="shared" si="0"/>
        <v>0</v>
      </c>
      <c r="BA85">
        <f t="shared" si="0"/>
        <v>1</v>
      </c>
      <c r="BB85">
        <f t="shared" si="0"/>
        <v>1</v>
      </c>
      <c r="BC85">
        <f t="shared" si="0"/>
        <v>6</v>
      </c>
      <c r="BD85">
        <f t="shared" si="0"/>
        <v>4</v>
      </c>
      <c r="BE85">
        <f t="shared" si="0"/>
        <v>2</v>
      </c>
      <c r="BF85">
        <f t="shared" si="0"/>
        <v>0</v>
      </c>
      <c r="BG85">
        <f t="shared" si="0"/>
        <v>2</v>
      </c>
      <c r="BH85">
        <f t="shared" si="0"/>
        <v>1</v>
      </c>
      <c r="BI85">
        <f t="shared" si="0"/>
        <v>2</v>
      </c>
      <c r="BJ85">
        <f t="shared" si="0"/>
        <v>0</v>
      </c>
      <c r="BK85">
        <f t="shared" si="0"/>
        <v>1</v>
      </c>
      <c r="BL85">
        <f t="shared" si="0"/>
        <v>1</v>
      </c>
      <c r="BM85">
        <f t="shared" si="0"/>
        <v>10</v>
      </c>
      <c r="BN85">
        <f t="shared" si="0"/>
        <v>2</v>
      </c>
      <c r="BO85">
        <f t="shared" si="0"/>
        <v>2</v>
      </c>
      <c r="BP85">
        <f t="shared" si="0"/>
        <v>1</v>
      </c>
      <c r="BQ85">
        <f t="shared" ref="BQ85:BW85" si="1">IFERROR(VLOOKUP($B85,$A$8:$BW$70,BQ88,FALSE),0)</f>
        <v>0</v>
      </c>
      <c r="BR85">
        <f t="shared" si="1"/>
        <v>1</v>
      </c>
      <c r="BS85">
        <f t="shared" si="1"/>
        <v>0</v>
      </c>
      <c r="BT85">
        <f t="shared" si="1"/>
        <v>3</v>
      </c>
      <c r="BU85">
        <f t="shared" si="1"/>
        <v>5</v>
      </c>
      <c r="BV85">
        <f t="shared" si="1"/>
        <v>4</v>
      </c>
      <c r="BW85">
        <f t="shared" si="1"/>
        <v>0</v>
      </c>
    </row>
    <row r="86" spans="1:75" x14ac:dyDescent="0.15">
      <c r="B86" s="52">
        <v>271403</v>
      </c>
      <c r="C86" t="s">
        <v>428</v>
      </c>
      <c r="D86">
        <f>IFERROR(VLOOKUP($B86,$A$8:$BW$70,D$88,FALSE),0)</f>
        <v>4</v>
      </c>
      <c r="E86">
        <f t="shared" ref="E86:BP86" si="2">IFERROR(VLOOKUP($B86,$A$8:$BW$70,E$88,FALSE),0)</f>
        <v>0.99350989999999995</v>
      </c>
      <c r="F86">
        <f t="shared" si="2"/>
        <v>11.69778</v>
      </c>
      <c r="G86">
        <f t="shared" si="2"/>
        <v>0</v>
      </c>
      <c r="H86">
        <f t="shared" si="2"/>
        <v>1</v>
      </c>
      <c r="I86">
        <f t="shared" si="2"/>
        <v>0</v>
      </c>
      <c r="J86">
        <f t="shared" si="2"/>
        <v>1</v>
      </c>
      <c r="K86">
        <f t="shared" si="2"/>
        <v>1</v>
      </c>
      <c r="L86">
        <f t="shared" si="2"/>
        <v>1</v>
      </c>
      <c r="M86">
        <f t="shared" si="2"/>
        <v>0</v>
      </c>
      <c r="N86">
        <f t="shared" si="2"/>
        <v>0</v>
      </c>
      <c r="O86">
        <f t="shared" si="2"/>
        <v>0</v>
      </c>
      <c r="P86">
        <f t="shared" si="2"/>
        <v>3</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0</v>
      </c>
      <c r="AX86">
        <f t="shared" si="2"/>
        <v>0</v>
      </c>
      <c r="AY86">
        <f t="shared" si="2"/>
        <v>0</v>
      </c>
      <c r="AZ86">
        <f t="shared" si="2"/>
        <v>1</v>
      </c>
      <c r="BA86">
        <f t="shared" si="2"/>
        <v>0</v>
      </c>
      <c r="BB86">
        <f t="shared" si="2"/>
        <v>1</v>
      </c>
      <c r="BC86">
        <f t="shared" si="2"/>
        <v>1</v>
      </c>
      <c r="BD86">
        <f t="shared" si="2"/>
        <v>1</v>
      </c>
      <c r="BE86">
        <f t="shared" si="2"/>
        <v>1</v>
      </c>
      <c r="BF86">
        <f t="shared" si="2"/>
        <v>2</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54</v>
      </c>
      <c r="G87">
        <f t="shared" ref="G87:BR87" si="4">SUM(G8:G83)</f>
        <v>1</v>
      </c>
      <c r="H87">
        <f t="shared" si="4"/>
        <v>6</v>
      </c>
      <c r="I87">
        <f t="shared" si="4"/>
        <v>4</v>
      </c>
      <c r="J87">
        <f t="shared" si="4"/>
        <v>12</v>
      </c>
      <c r="K87">
        <f t="shared" si="4"/>
        <v>10</v>
      </c>
      <c r="L87">
        <f t="shared" si="4"/>
        <v>11</v>
      </c>
      <c r="M87">
        <f t="shared" si="4"/>
        <v>9</v>
      </c>
      <c r="N87">
        <f t="shared" si="4"/>
        <v>1</v>
      </c>
      <c r="O87">
        <f t="shared" si="4"/>
        <v>0</v>
      </c>
      <c r="P87">
        <f t="shared" si="4"/>
        <v>39</v>
      </c>
      <c r="Q87">
        <f t="shared" si="4"/>
        <v>15</v>
      </c>
      <c r="R87">
        <f t="shared" si="4"/>
        <v>0</v>
      </c>
      <c r="S87">
        <f t="shared" si="4"/>
        <v>1</v>
      </c>
      <c r="T87">
        <f t="shared" si="4"/>
        <v>3</v>
      </c>
      <c r="U87">
        <f t="shared" si="4"/>
        <v>8</v>
      </c>
      <c r="V87">
        <f t="shared" si="4"/>
        <v>0</v>
      </c>
      <c r="W87">
        <f t="shared" si="4"/>
        <v>8</v>
      </c>
      <c r="X87">
        <f t="shared" si="4"/>
        <v>0</v>
      </c>
      <c r="Y87">
        <f t="shared" si="4"/>
        <v>1</v>
      </c>
      <c r="Z87">
        <f t="shared" si="4"/>
        <v>5</v>
      </c>
      <c r="AA87">
        <f t="shared" si="4"/>
        <v>2</v>
      </c>
      <c r="AB87">
        <f t="shared" si="4"/>
        <v>0</v>
      </c>
      <c r="AC87">
        <f t="shared" si="4"/>
        <v>6</v>
      </c>
      <c r="AD87">
        <f t="shared" si="4"/>
        <v>2</v>
      </c>
      <c r="AE87">
        <f t="shared" si="4"/>
        <v>1</v>
      </c>
      <c r="AF87">
        <f t="shared" si="4"/>
        <v>1</v>
      </c>
      <c r="AG87">
        <f t="shared" si="4"/>
        <v>0</v>
      </c>
      <c r="AH87">
        <f t="shared" si="4"/>
        <v>2</v>
      </c>
      <c r="AI87">
        <f t="shared" si="4"/>
        <v>0</v>
      </c>
      <c r="AJ87">
        <f t="shared" si="4"/>
        <v>7</v>
      </c>
      <c r="AK87">
        <f t="shared" si="4"/>
        <v>1</v>
      </c>
      <c r="AL87">
        <f t="shared" si="4"/>
        <v>1</v>
      </c>
      <c r="AM87">
        <f t="shared" si="4"/>
        <v>2</v>
      </c>
      <c r="AN87">
        <f t="shared" si="4"/>
        <v>0</v>
      </c>
      <c r="AO87">
        <f t="shared" si="4"/>
        <v>1</v>
      </c>
      <c r="AP87">
        <f t="shared" si="4"/>
        <v>0</v>
      </c>
      <c r="AQ87">
        <f t="shared" si="4"/>
        <v>3</v>
      </c>
      <c r="AR87">
        <f t="shared" si="4"/>
        <v>1</v>
      </c>
      <c r="AS87">
        <f t="shared" si="4"/>
        <v>1</v>
      </c>
      <c r="AT87">
        <f t="shared" si="4"/>
        <v>3</v>
      </c>
      <c r="AU87">
        <f t="shared" si="4"/>
        <v>1</v>
      </c>
      <c r="AV87">
        <f t="shared" si="4"/>
        <v>5</v>
      </c>
      <c r="AW87">
        <f t="shared" si="4"/>
        <v>4</v>
      </c>
      <c r="AX87">
        <f t="shared" si="4"/>
        <v>4</v>
      </c>
      <c r="AY87">
        <f t="shared" si="4"/>
        <v>3</v>
      </c>
      <c r="AZ87">
        <f t="shared" si="4"/>
        <v>4</v>
      </c>
      <c r="BA87">
        <f t="shared" si="4"/>
        <v>3</v>
      </c>
      <c r="BB87">
        <f t="shared" si="4"/>
        <v>5</v>
      </c>
      <c r="BC87">
        <f t="shared" si="4"/>
        <v>17</v>
      </c>
      <c r="BD87">
        <f t="shared" si="4"/>
        <v>11</v>
      </c>
      <c r="BE87">
        <f t="shared" si="4"/>
        <v>8</v>
      </c>
      <c r="BF87">
        <f t="shared" si="4"/>
        <v>10</v>
      </c>
      <c r="BG87">
        <f t="shared" si="4"/>
        <v>9</v>
      </c>
      <c r="BH87">
        <f t="shared" si="4"/>
        <v>5</v>
      </c>
      <c r="BI87">
        <f t="shared" si="4"/>
        <v>7</v>
      </c>
      <c r="BJ87">
        <f t="shared" si="4"/>
        <v>2</v>
      </c>
      <c r="BK87">
        <f t="shared" si="4"/>
        <v>2</v>
      </c>
      <c r="BL87">
        <f t="shared" si="4"/>
        <v>1</v>
      </c>
      <c r="BM87">
        <f t="shared" si="4"/>
        <v>10</v>
      </c>
      <c r="BN87">
        <f t="shared" si="4"/>
        <v>2</v>
      </c>
      <c r="BO87">
        <f t="shared" si="4"/>
        <v>2</v>
      </c>
      <c r="BP87">
        <f t="shared" si="4"/>
        <v>1</v>
      </c>
      <c r="BQ87">
        <f t="shared" si="4"/>
        <v>0</v>
      </c>
      <c r="BR87">
        <f t="shared" si="4"/>
        <v>1</v>
      </c>
      <c r="BS87">
        <f t="shared" ref="BS87:BW87" si="5">SUM(BS8:BS83)</f>
        <v>0</v>
      </c>
      <c r="BT87">
        <f t="shared" si="5"/>
        <v>3</v>
      </c>
      <c r="BU87">
        <f t="shared" si="5"/>
        <v>5</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38</v>
      </c>
      <c r="E90">
        <v>0.8896868</v>
      </c>
      <c r="F90">
        <v>10.475339999999999</v>
      </c>
      <c r="G90">
        <v>1</v>
      </c>
      <c r="H90">
        <v>4</v>
      </c>
      <c r="I90">
        <v>4</v>
      </c>
      <c r="J90">
        <v>7</v>
      </c>
      <c r="K90">
        <v>7</v>
      </c>
      <c r="L90">
        <v>8</v>
      </c>
      <c r="M90">
        <v>6</v>
      </c>
      <c r="N90">
        <v>1</v>
      </c>
      <c r="O90">
        <v>0</v>
      </c>
      <c r="P90">
        <v>30</v>
      </c>
      <c r="Q90">
        <v>8</v>
      </c>
      <c r="R90">
        <v>0</v>
      </c>
      <c r="S90">
        <v>5</v>
      </c>
      <c r="T90">
        <v>12</v>
      </c>
      <c r="U90">
        <v>21</v>
      </c>
      <c r="V90">
        <v>1</v>
      </c>
      <c r="W90">
        <v>20</v>
      </c>
      <c r="X90">
        <v>0</v>
      </c>
      <c r="Y90">
        <v>5</v>
      </c>
      <c r="Z90">
        <v>10</v>
      </c>
      <c r="AA90">
        <v>5</v>
      </c>
      <c r="AB90">
        <v>0</v>
      </c>
      <c r="AC90">
        <v>23</v>
      </c>
      <c r="AD90">
        <v>5</v>
      </c>
      <c r="AE90">
        <v>1</v>
      </c>
      <c r="AF90">
        <v>1</v>
      </c>
      <c r="AG90">
        <v>1</v>
      </c>
      <c r="AH90">
        <v>7</v>
      </c>
      <c r="AI90">
        <v>0</v>
      </c>
      <c r="AJ90">
        <v>28</v>
      </c>
      <c r="AK90">
        <v>1</v>
      </c>
      <c r="AL90">
        <v>1</v>
      </c>
      <c r="AM90">
        <v>5</v>
      </c>
      <c r="AN90">
        <v>1</v>
      </c>
      <c r="AO90">
        <v>2</v>
      </c>
      <c r="AP90">
        <v>0</v>
      </c>
      <c r="AQ90">
        <v>2</v>
      </c>
      <c r="AR90">
        <v>1</v>
      </c>
      <c r="AS90">
        <v>1</v>
      </c>
      <c r="AT90">
        <v>2</v>
      </c>
      <c r="AU90">
        <v>1</v>
      </c>
      <c r="AV90">
        <v>4</v>
      </c>
      <c r="AW90">
        <v>2</v>
      </c>
      <c r="AX90">
        <v>4</v>
      </c>
      <c r="AY90">
        <v>3</v>
      </c>
      <c r="AZ90">
        <v>3</v>
      </c>
      <c r="BA90">
        <v>2</v>
      </c>
      <c r="BB90">
        <v>3</v>
      </c>
      <c r="BC90">
        <v>10</v>
      </c>
      <c r="BD90">
        <v>6</v>
      </c>
      <c r="BE90">
        <v>5</v>
      </c>
      <c r="BF90">
        <v>8</v>
      </c>
      <c r="BG90">
        <v>7</v>
      </c>
      <c r="BH90">
        <v>4</v>
      </c>
      <c r="BI90">
        <v>5</v>
      </c>
      <c r="BJ90">
        <v>2</v>
      </c>
      <c r="BK90">
        <v>1</v>
      </c>
      <c r="BL90">
        <v>8</v>
      </c>
      <c r="BM90">
        <v>24</v>
      </c>
      <c r="BN90">
        <v>12</v>
      </c>
      <c r="BO90">
        <v>3</v>
      </c>
      <c r="BP90">
        <v>5</v>
      </c>
      <c r="BQ90">
        <v>1</v>
      </c>
      <c r="BR90">
        <v>1</v>
      </c>
      <c r="BS90">
        <v>0</v>
      </c>
      <c r="BT90">
        <v>12</v>
      </c>
      <c r="BU90">
        <v>20</v>
      </c>
      <c r="BV90">
        <v>6</v>
      </c>
    </row>
    <row r="91" spans="1:75" x14ac:dyDescent="0.15">
      <c r="B91" t="s">
        <v>504</v>
      </c>
    </row>
    <row r="92" spans="1:75" x14ac:dyDescent="0.15">
      <c r="D92">
        <f>D87-D85-D86</f>
        <v>38</v>
      </c>
    </row>
    <row r="100" spans="1:6" s="147" customFormat="1" x14ac:dyDescent="0.15"/>
    <row r="101" spans="1:6" x14ac:dyDescent="0.15">
      <c r="A101" s="52">
        <v>271004</v>
      </c>
      <c r="B101" s="52" t="s">
        <v>172</v>
      </c>
      <c r="C101" s="52" t="s">
        <v>494</v>
      </c>
      <c r="D101" s="52">
        <v>13</v>
      </c>
      <c r="E101" s="52">
        <v>1</v>
      </c>
      <c r="F101" s="52">
        <v>11.774190000000001</v>
      </c>
    </row>
    <row r="102" spans="1:6" x14ac:dyDescent="0.15">
      <c r="A102" s="52">
        <v>271080</v>
      </c>
      <c r="B102" s="52" t="s">
        <v>494</v>
      </c>
      <c r="C102" s="52" t="s">
        <v>175</v>
      </c>
      <c r="D102" s="52">
        <v>1</v>
      </c>
      <c r="E102" s="52">
        <v>3.0409920000000001</v>
      </c>
      <c r="F102" s="52">
        <v>35.805230000000002</v>
      </c>
    </row>
    <row r="103" spans="1:6" x14ac:dyDescent="0.15">
      <c r="A103" s="52">
        <v>271144</v>
      </c>
      <c r="B103" s="52" t="s">
        <v>494</v>
      </c>
      <c r="C103" s="52" t="s">
        <v>379</v>
      </c>
      <c r="D103" s="52">
        <v>1</v>
      </c>
      <c r="E103" s="52">
        <v>1.178023</v>
      </c>
      <c r="F103" s="52">
        <v>13.87027</v>
      </c>
    </row>
    <row r="104" spans="1:6" x14ac:dyDescent="0.15">
      <c r="A104" s="52">
        <v>271152</v>
      </c>
      <c r="B104" s="52" t="s">
        <v>494</v>
      </c>
      <c r="C104" s="52" t="s">
        <v>388</v>
      </c>
      <c r="D104" s="52">
        <v>1</v>
      </c>
      <c r="E104" s="52">
        <v>2.51959</v>
      </c>
      <c r="F104" s="52">
        <v>29.666139999999999</v>
      </c>
    </row>
    <row r="105" spans="1:6" x14ac:dyDescent="0.15">
      <c r="A105" s="52">
        <v>271161</v>
      </c>
      <c r="B105" s="52" t="s">
        <v>494</v>
      </c>
      <c r="C105" s="52" t="s">
        <v>178</v>
      </c>
      <c r="D105" s="52">
        <v>1</v>
      </c>
      <c r="E105" s="52">
        <v>1.6190659999999999</v>
      </c>
      <c r="F105" s="52">
        <v>19.063199999999998</v>
      </c>
    </row>
    <row r="106" spans="1:6" x14ac:dyDescent="0.15">
      <c r="A106" s="52">
        <v>271187</v>
      </c>
      <c r="B106" s="52" t="s">
        <v>494</v>
      </c>
      <c r="C106" s="52" t="s">
        <v>180</v>
      </c>
      <c r="D106" s="52">
        <v>1</v>
      </c>
      <c r="E106" s="52">
        <v>1.2347509999999999</v>
      </c>
      <c r="F106" s="52">
        <v>14.5382</v>
      </c>
    </row>
    <row r="107" spans="1:6" x14ac:dyDescent="0.15">
      <c r="A107" s="52">
        <v>271209</v>
      </c>
      <c r="B107" s="52" t="s">
        <v>494</v>
      </c>
      <c r="C107" s="52" t="s">
        <v>181</v>
      </c>
      <c r="D107" s="52">
        <v>2</v>
      </c>
      <c r="E107" s="52">
        <v>2.7731560000000002</v>
      </c>
      <c r="F107" s="52">
        <v>32.651679999999999</v>
      </c>
    </row>
    <row r="108" spans="1:6" x14ac:dyDescent="0.15">
      <c r="A108" s="52">
        <v>271225</v>
      </c>
      <c r="B108" s="52" t="s">
        <v>494</v>
      </c>
      <c r="C108" s="52" t="s">
        <v>182</v>
      </c>
      <c r="D108" s="52">
        <v>1</v>
      </c>
      <c r="E108" s="52">
        <v>1.594311</v>
      </c>
      <c r="F108" s="52">
        <v>18.771730000000002</v>
      </c>
    </row>
    <row r="109" spans="1:6" x14ac:dyDescent="0.15">
      <c r="A109" s="52">
        <v>271233</v>
      </c>
      <c r="B109" s="52" t="s">
        <v>494</v>
      </c>
      <c r="C109" s="52" t="s">
        <v>183</v>
      </c>
      <c r="D109" s="52">
        <v>1</v>
      </c>
      <c r="E109" s="52">
        <v>1.144531</v>
      </c>
      <c r="F109" s="52">
        <v>13.47593</v>
      </c>
    </row>
    <row r="110" spans="1:6" x14ac:dyDescent="0.15">
      <c r="A110" s="52">
        <v>271250</v>
      </c>
      <c r="B110" s="52" t="s">
        <v>494</v>
      </c>
      <c r="C110" s="52" t="s">
        <v>184</v>
      </c>
      <c r="D110" s="52">
        <v>1</v>
      </c>
      <c r="E110" s="52">
        <v>1.6873929999999999</v>
      </c>
      <c r="F110" s="52">
        <v>19.867699999999999</v>
      </c>
    </row>
    <row r="111" spans="1:6" x14ac:dyDescent="0.15">
      <c r="A111" s="52">
        <v>271268</v>
      </c>
      <c r="B111" s="52" t="s">
        <v>494</v>
      </c>
      <c r="C111" s="52" t="s">
        <v>185</v>
      </c>
      <c r="D111" s="52">
        <v>3</v>
      </c>
      <c r="E111" s="52">
        <v>3.1682670000000002</v>
      </c>
      <c r="F111" s="52">
        <v>37.303780000000003</v>
      </c>
    </row>
    <row r="112" spans="1:6" x14ac:dyDescent="0.15">
      <c r="A112" s="52">
        <v>271403</v>
      </c>
      <c r="B112" s="52" t="s">
        <v>188</v>
      </c>
      <c r="C112" s="52" t="s">
        <v>494</v>
      </c>
      <c r="D112" s="52">
        <v>3</v>
      </c>
      <c r="E112" s="52">
        <v>0.74221599999999999</v>
      </c>
      <c r="F112" s="52">
        <v>8.7389949999999992</v>
      </c>
    </row>
    <row r="113" spans="1:6" x14ac:dyDescent="0.15">
      <c r="A113" s="52">
        <v>271411</v>
      </c>
      <c r="B113" s="52" t="s">
        <v>494</v>
      </c>
      <c r="C113" s="52" t="s">
        <v>189</v>
      </c>
      <c r="D113" s="52">
        <v>1</v>
      </c>
      <c r="E113" s="52">
        <v>1.3922730000000001</v>
      </c>
      <c r="F113" s="52">
        <v>16.392890000000001</v>
      </c>
    </row>
    <row r="114" spans="1:6" x14ac:dyDescent="0.15">
      <c r="A114" s="52">
        <v>271420</v>
      </c>
      <c r="B114" s="52" t="s">
        <v>494</v>
      </c>
      <c r="C114" s="52" t="s">
        <v>190</v>
      </c>
      <c r="D114" s="52">
        <v>1</v>
      </c>
      <c r="E114" s="52">
        <v>1.6501920000000001</v>
      </c>
      <c r="F114" s="52">
        <v>19.429680000000001</v>
      </c>
    </row>
    <row r="115" spans="1:6" x14ac:dyDescent="0.15">
      <c r="A115" s="52">
        <v>271446</v>
      </c>
      <c r="B115" s="52" t="s">
        <v>494</v>
      </c>
      <c r="C115" s="52" t="s">
        <v>192</v>
      </c>
      <c r="D115" s="52">
        <v>1</v>
      </c>
      <c r="E115" s="52">
        <v>1.4874309999999999</v>
      </c>
      <c r="F115" s="52">
        <v>17.513300000000001</v>
      </c>
    </row>
    <row r="116" spans="1:6" x14ac:dyDescent="0.15">
      <c r="A116" s="52">
        <v>272027</v>
      </c>
      <c r="B116" s="52" t="s">
        <v>273</v>
      </c>
      <c r="C116" s="52" t="s">
        <v>494</v>
      </c>
      <c r="D116" s="52">
        <v>4</v>
      </c>
      <c r="E116" s="52">
        <v>4.2283739999999996</v>
      </c>
      <c r="F116" s="52">
        <v>49.785699999999999</v>
      </c>
    </row>
    <row r="117" spans="1:6" x14ac:dyDescent="0.15">
      <c r="A117" s="52">
        <v>272035</v>
      </c>
      <c r="B117" s="52" t="s">
        <v>194</v>
      </c>
      <c r="C117" s="52" t="s">
        <v>494</v>
      </c>
      <c r="D117" s="52">
        <v>4</v>
      </c>
      <c r="E117" s="52">
        <v>2.0681129999999999</v>
      </c>
      <c r="F117" s="52">
        <v>24.350370000000002</v>
      </c>
    </row>
    <row r="118" spans="1:6" x14ac:dyDescent="0.15">
      <c r="A118" s="52">
        <v>272043</v>
      </c>
      <c r="B118" s="52" t="s">
        <v>195</v>
      </c>
      <c r="C118" s="52" t="s">
        <v>494</v>
      </c>
      <c r="D118" s="52">
        <v>1</v>
      </c>
      <c r="E118" s="52">
        <v>2.0075479999999999</v>
      </c>
      <c r="F118" s="52">
        <v>23.637260000000001</v>
      </c>
    </row>
    <row r="119" spans="1:6" x14ac:dyDescent="0.15">
      <c r="A119" s="52">
        <v>272060</v>
      </c>
      <c r="B119" s="52" t="s">
        <v>282</v>
      </c>
      <c r="C119" s="52" t="s">
        <v>494</v>
      </c>
      <c r="D119" s="52">
        <v>1</v>
      </c>
      <c r="E119" s="52">
        <v>2.768856</v>
      </c>
      <c r="F119" s="52">
        <v>32.601039999999998</v>
      </c>
    </row>
    <row r="120" spans="1:6" x14ac:dyDescent="0.15">
      <c r="A120" s="52">
        <v>272086</v>
      </c>
      <c r="B120" s="52" t="s">
        <v>198</v>
      </c>
      <c r="C120" s="52" t="s">
        <v>494</v>
      </c>
      <c r="D120" s="52">
        <v>1</v>
      </c>
      <c r="E120" s="52">
        <v>2.357545</v>
      </c>
      <c r="F120" s="52">
        <v>27.758199999999999</v>
      </c>
    </row>
    <row r="121" spans="1:6" x14ac:dyDescent="0.15">
      <c r="A121" s="52">
        <v>272108</v>
      </c>
      <c r="B121" s="52" t="s">
        <v>200</v>
      </c>
      <c r="C121" s="52" t="s">
        <v>494</v>
      </c>
      <c r="D121" s="52">
        <v>3</v>
      </c>
      <c r="E121" s="52">
        <v>1.5438449999999999</v>
      </c>
      <c r="F121" s="52">
        <v>18.177530000000001</v>
      </c>
    </row>
    <row r="122" spans="1:6" x14ac:dyDescent="0.15">
      <c r="A122" s="52">
        <v>272116</v>
      </c>
      <c r="B122" s="52" t="s">
        <v>201</v>
      </c>
      <c r="C122" s="52" t="s">
        <v>494</v>
      </c>
      <c r="D122" s="52">
        <v>2</v>
      </c>
      <c r="E122" s="52">
        <v>1.4637</v>
      </c>
      <c r="F122" s="52">
        <v>17.233889999999999</v>
      </c>
    </row>
    <row r="123" spans="1:6" x14ac:dyDescent="0.15">
      <c r="A123" s="52">
        <v>272124</v>
      </c>
      <c r="B123" s="52" t="s">
        <v>202</v>
      </c>
      <c r="C123" s="52" t="s">
        <v>494</v>
      </c>
      <c r="D123" s="52">
        <v>1</v>
      </c>
      <c r="E123" s="52">
        <v>0.77927139999999995</v>
      </c>
      <c r="F123" s="52">
        <v>9.1752920000000007</v>
      </c>
    </row>
    <row r="124" spans="1:6" x14ac:dyDescent="0.15">
      <c r="A124" s="52">
        <v>272132</v>
      </c>
      <c r="B124" s="52" t="s">
        <v>203</v>
      </c>
      <c r="C124" s="52" t="s">
        <v>494</v>
      </c>
      <c r="D124" s="52">
        <v>1</v>
      </c>
      <c r="E124" s="52">
        <v>2.0566399999999998</v>
      </c>
      <c r="F124" s="52">
        <v>24.21528</v>
      </c>
    </row>
    <row r="125" spans="1:6" x14ac:dyDescent="0.15">
      <c r="A125" s="52">
        <v>272141</v>
      </c>
      <c r="B125" s="52" t="s">
        <v>292</v>
      </c>
      <c r="C125" s="52" t="s">
        <v>494</v>
      </c>
      <c r="D125" s="52">
        <v>1</v>
      </c>
      <c r="E125" s="52">
        <v>1.866368</v>
      </c>
      <c r="F125" s="52">
        <v>21.974979999999999</v>
      </c>
    </row>
    <row r="126" spans="1:6" x14ac:dyDescent="0.15">
      <c r="A126" s="52">
        <v>272159</v>
      </c>
      <c r="B126" s="52" t="s">
        <v>204</v>
      </c>
      <c r="C126" s="52" t="s">
        <v>494</v>
      </c>
      <c r="D126" s="52">
        <v>1</v>
      </c>
      <c r="E126" s="52">
        <v>0.87481410000000004</v>
      </c>
      <c r="F126" s="52">
        <v>10.300230000000001</v>
      </c>
    </row>
    <row r="127" spans="1:6" x14ac:dyDescent="0.15">
      <c r="A127" s="52">
        <v>272175</v>
      </c>
      <c r="B127" s="52" t="s">
        <v>206</v>
      </c>
      <c r="C127" s="52" t="s">
        <v>494</v>
      </c>
      <c r="D127" s="52">
        <v>1</v>
      </c>
      <c r="E127" s="52">
        <v>1.718863</v>
      </c>
      <c r="F127" s="52">
        <v>20.238219999999998</v>
      </c>
    </row>
    <row r="128" spans="1:6" x14ac:dyDescent="0.15">
      <c r="A128" s="52">
        <v>272191</v>
      </c>
      <c r="B128" s="52" t="s">
        <v>298</v>
      </c>
      <c r="C128" s="52" t="s">
        <v>494</v>
      </c>
      <c r="D128" s="52">
        <v>2</v>
      </c>
      <c r="E128" s="52">
        <v>2.2159439999999999</v>
      </c>
      <c r="F128" s="52">
        <v>26.090949999999999</v>
      </c>
    </row>
    <row r="129" spans="1:6" x14ac:dyDescent="0.15">
      <c r="A129" s="52">
        <v>272205</v>
      </c>
      <c r="B129" s="52" t="s">
        <v>208</v>
      </c>
      <c r="C129" s="52" t="s">
        <v>494</v>
      </c>
      <c r="D129" s="52">
        <v>1</v>
      </c>
      <c r="E129" s="52">
        <v>1.515611</v>
      </c>
      <c r="F129" s="52">
        <v>17.845089999999999</v>
      </c>
    </row>
    <row r="130" spans="1:6" x14ac:dyDescent="0.15">
      <c r="A130" s="52">
        <v>272230</v>
      </c>
      <c r="B130" s="52" t="s">
        <v>171</v>
      </c>
      <c r="C130" s="52" t="s">
        <v>494</v>
      </c>
      <c r="D130" s="52">
        <v>2</v>
      </c>
      <c r="E130" s="52">
        <v>3.279871</v>
      </c>
      <c r="F130" s="52">
        <v>38.617840000000001</v>
      </c>
    </row>
    <row r="131" spans="1:6" x14ac:dyDescent="0.15">
      <c r="A131" s="52">
        <v>272256</v>
      </c>
      <c r="B131" s="52" t="s">
        <v>211</v>
      </c>
      <c r="C131" s="52" t="s">
        <v>494</v>
      </c>
      <c r="D131" s="52">
        <v>1</v>
      </c>
      <c r="E131" s="52">
        <v>3.6050330000000002</v>
      </c>
      <c r="F131" s="52">
        <v>42.446350000000002</v>
      </c>
    </row>
    <row r="132" spans="1:6" x14ac:dyDescent="0.15">
      <c r="A132" s="52">
        <v>272272</v>
      </c>
      <c r="B132" s="52" t="s">
        <v>213</v>
      </c>
      <c r="C132" s="52" t="s">
        <v>494</v>
      </c>
      <c r="D132" s="52">
        <v>4</v>
      </c>
      <c r="E132" s="52">
        <v>1.6689339999999999</v>
      </c>
      <c r="F132" s="52">
        <v>19.65035</v>
      </c>
    </row>
    <row r="133" spans="1:6" x14ac:dyDescent="0.15">
      <c r="A133" s="52">
        <v>272311</v>
      </c>
      <c r="B133" s="52" t="s">
        <v>217</v>
      </c>
      <c r="C133" s="52" t="s">
        <v>494</v>
      </c>
      <c r="D133" s="52">
        <v>1</v>
      </c>
      <c r="E133" s="52">
        <v>3.6196480000000002</v>
      </c>
      <c r="F133" s="52">
        <v>42.618429999999996</v>
      </c>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78" spans="1:6" x14ac:dyDescent="0.15">
      <c r="B178">
        <v>271004</v>
      </c>
      <c r="C178" t="s">
        <v>269</v>
      </c>
      <c r="D178">
        <v>13</v>
      </c>
      <c r="E178">
        <v>1</v>
      </c>
      <c r="F178">
        <v>11.774190000000001</v>
      </c>
    </row>
    <row r="179" spans="1:6" x14ac:dyDescent="0.15">
      <c r="B179">
        <v>271403</v>
      </c>
      <c r="C179" t="s">
        <v>271</v>
      </c>
      <c r="D179">
        <v>3</v>
      </c>
      <c r="E179">
        <v>0.74221599999999999</v>
      </c>
      <c r="F179">
        <v>8.7389949999999992</v>
      </c>
    </row>
    <row r="180" spans="1:6" x14ac:dyDescent="0.15">
      <c r="B180" s="52"/>
      <c r="C180" t="s">
        <v>429</v>
      </c>
      <c r="D180">
        <v>64</v>
      </c>
    </row>
    <row r="181" spans="1:6" x14ac:dyDescent="0.15">
      <c r="A181">
        <v>1</v>
      </c>
      <c r="B181" s="52">
        <v>2</v>
      </c>
      <c r="C181">
        <v>3</v>
      </c>
      <c r="D181">
        <v>4</v>
      </c>
      <c r="E181">
        <v>5</v>
      </c>
      <c r="F181">
        <v>6</v>
      </c>
    </row>
    <row r="183" spans="1:6" x14ac:dyDescent="0.15">
      <c r="A183">
        <v>270000</v>
      </c>
      <c r="B183" t="s">
        <v>333</v>
      </c>
      <c r="C183" t="s">
        <v>440</v>
      </c>
      <c r="D183">
        <v>48</v>
      </c>
      <c r="E183">
        <v>1.1219269999999999</v>
      </c>
      <c r="F183">
        <v>13.20979</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74" workbookViewId="0">
      <selection activeCell="E79" sqref="E79"/>
    </sheetView>
  </sheetViews>
  <sheetFormatPr defaultRowHeight="13.5" x14ac:dyDescent="0.15"/>
  <sheetData>
    <row r="1" spans="1:74" x14ac:dyDescent="0.15">
      <c r="A1" s="145" t="s">
        <v>491</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6</v>
      </c>
      <c r="E8" s="52">
        <v>0.42956620000000001</v>
      </c>
      <c r="F8" s="52">
        <v>5.0577949999999996</v>
      </c>
      <c r="G8" s="52">
        <v>0</v>
      </c>
      <c r="H8" s="52">
        <v>1</v>
      </c>
      <c r="I8" s="52">
        <v>0</v>
      </c>
      <c r="J8" s="52">
        <v>2</v>
      </c>
      <c r="K8" s="52">
        <v>1</v>
      </c>
      <c r="L8" s="52">
        <v>2</v>
      </c>
      <c r="M8" s="52">
        <v>0</v>
      </c>
      <c r="N8" s="52">
        <v>0</v>
      </c>
      <c r="O8" s="52">
        <v>0</v>
      </c>
      <c r="P8" s="52">
        <v>3</v>
      </c>
      <c r="Q8" s="52">
        <v>3</v>
      </c>
      <c r="R8" s="52">
        <v>0</v>
      </c>
      <c r="S8" s="52">
        <v>0</v>
      </c>
      <c r="T8" s="52">
        <v>2</v>
      </c>
      <c r="U8" s="52">
        <v>4</v>
      </c>
      <c r="V8" s="52">
        <v>0</v>
      </c>
      <c r="W8" s="52">
        <v>4</v>
      </c>
      <c r="X8" s="52">
        <v>0</v>
      </c>
      <c r="Y8" s="52">
        <v>0</v>
      </c>
      <c r="Z8" s="52">
        <v>2</v>
      </c>
      <c r="AA8" s="52">
        <v>2</v>
      </c>
      <c r="AB8" s="52">
        <v>0</v>
      </c>
      <c r="AC8" s="52">
        <v>2</v>
      </c>
      <c r="AD8" s="52">
        <v>3</v>
      </c>
      <c r="AE8" s="52">
        <v>0</v>
      </c>
      <c r="AF8" s="52">
        <v>1</v>
      </c>
      <c r="AG8" s="52">
        <v>0</v>
      </c>
      <c r="AH8" s="52">
        <v>0</v>
      </c>
      <c r="AI8" s="52">
        <v>0</v>
      </c>
      <c r="AJ8" s="52">
        <v>1</v>
      </c>
      <c r="AK8" s="52">
        <v>0</v>
      </c>
      <c r="AL8" s="52">
        <v>0</v>
      </c>
      <c r="AM8" s="52">
        <v>3</v>
      </c>
      <c r="AN8" s="52">
        <v>0</v>
      </c>
      <c r="AO8" s="52">
        <v>2</v>
      </c>
      <c r="AP8" s="52">
        <v>0</v>
      </c>
      <c r="AQ8" s="52">
        <v>0</v>
      </c>
      <c r="AR8" s="52">
        <v>1</v>
      </c>
      <c r="AS8" s="52">
        <v>1</v>
      </c>
      <c r="AT8" s="52">
        <v>0</v>
      </c>
      <c r="AU8" s="52">
        <v>0</v>
      </c>
      <c r="AV8" s="52">
        <v>0</v>
      </c>
      <c r="AW8" s="52">
        <v>0</v>
      </c>
      <c r="AX8" s="52">
        <v>2</v>
      </c>
      <c r="AY8" s="52">
        <v>0</v>
      </c>
      <c r="AZ8" s="52">
        <v>0</v>
      </c>
      <c r="BA8" s="52">
        <v>0</v>
      </c>
      <c r="BB8" s="52">
        <v>0</v>
      </c>
      <c r="BC8" s="52">
        <v>2</v>
      </c>
      <c r="BD8" s="52">
        <v>0</v>
      </c>
      <c r="BE8" s="52">
        <v>2</v>
      </c>
      <c r="BF8" s="52">
        <v>1</v>
      </c>
      <c r="BG8" s="52">
        <v>0</v>
      </c>
      <c r="BH8" s="52">
        <v>1</v>
      </c>
      <c r="BI8" s="52">
        <v>0</v>
      </c>
      <c r="BJ8" s="52">
        <v>1</v>
      </c>
      <c r="BK8" s="52">
        <v>1</v>
      </c>
      <c r="BL8" s="52">
        <v>2</v>
      </c>
      <c r="BM8" s="52">
        <v>6</v>
      </c>
      <c r="BN8" s="52">
        <v>2</v>
      </c>
      <c r="BO8" s="52">
        <v>0</v>
      </c>
      <c r="BP8" s="52">
        <v>1</v>
      </c>
      <c r="BQ8" s="52">
        <v>0</v>
      </c>
      <c r="BR8" s="52">
        <v>0</v>
      </c>
      <c r="BS8" s="52">
        <v>0</v>
      </c>
      <c r="BT8" s="52">
        <v>3</v>
      </c>
      <c r="BU8" s="52">
        <v>2</v>
      </c>
      <c r="BV8" s="52">
        <v>1</v>
      </c>
    </row>
    <row r="9" spans="1:74" s="52" customFormat="1" x14ac:dyDescent="0.15">
      <c r="A9" s="52">
        <v>271161</v>
      </c>
      <c r="B9" s="52" t="s">
        <v>494</v>
      </c>
      <c r="C9" s="52" t="s">
        <v>178</v>
      </c>
      <c r="D9" s="52">
        <v>1</v>
      </c>
      <c r="E9" s="52">
        <v>1.5204040000000001</v>
      </c>
      <c r="F9" s="52">
        <v>17.901530000000001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271225</v>
      </c>
      <c r="B10" s="52" t="s">
        <v>494</v>
      </c>
      <c r="C10" s="52" t="s">
        <v>182</v>
      </c>
      <c r="D10" s="52">
        <v>1</v>
      </c>
      <c r="E10" s="52">
        <v>2.2321930000000001</v>
      </c>
      <c r="F10" s="52">
        <v>26.28227</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271233</v>
      </c>
      <c r="B11" s="52" t="s">
        <v>494</v>
      </c>
      <c r="C11" s="52" t="s">
        <v>183</v>
      </c>
      <c r="D11" s="52">
        <v>1</v>
      </c>
      <c r="E11" s="52">
        <v>1.1181179999999999</v>
      </c>
      <c r="F11" s="52">
        <v>13.16494</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271241</v>
      </c>
      <c r="B12" s="52" t="s">
        <v>494</v>
      </c>
      <c r="C12" s="52" t="s">
        <v>381</v>
      </c>
      <c r="D12" s="52">
        <v>2</v>
      </c>
      <c r="E12" s="52">
        <v>3.3926479999999999</v>
      </c>
      <c r="F12" s="52">
        <v>39.945700000000002</v>
      </c>
      <c r="G12" s="52">
        <v>0</v>
      </c>
      <c r="H12" s="52">
        <v>1</v>
      </c>
      <c r="I12" s="52">
        <v>0</v>
      </c>
      <c r="J12" s="52">
        <v>1</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1</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271250</v>
      </c>
      <c r="B13" s="52" t="s">
        <v>494</v>
      </c>
      <c r="C13" s="52" t="s">
        <v>184</v>
      </c>
      <c r="D13" s="52">
        <v>1</v>
      </c>
      <c r="E13" s="52">
        <v>1.580478</v>
      </c>
      <c r="F13" s="52">
        <v>18.60885</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271403</v>
      </c>
      <c r="B14" s="52" t="s">
        <v>188</v>
      </c>
      <c r="C14" s="52" t="s">
        <v>494</v>
      </c>
      <c r="D14" s="52">
        <v>1</v>
      </c>
      <c r="E14" s="52">
        <v>0.22980049999999999</v>
      </c>
      <c r="F14" s="52">
        <v>2.7057159999999998</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271454</v>
      </c>
      <c r="B15" s="52" t="s">
        <v>494</v>
      </c>
      <c r="C15" s="52" t="s">
        <v>382</v>
      </c>
      <c r="D15" s="52">
        <v>1</v>
      </c>
      <c r="E15" s="52">
        <v>1.304802</v>
      </c>
      <c r="F15" s="52">
        <v>15.36299</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272035</v>
      </c>
      <c r="B16" s="52" t="s">
        <v>194</v>
      </c>
      <c r="C16" s="52" t="s">
        <v>494</v>
      </c>
      <c r="D16" s="52">
        <v>2</v>
      </c>
      <c r="E16" s="52">
        <v>0.93810389999999999</v>
      </c>
      <c r="F16" s="52">
        <v>11.04542</v>
      </c>
      <c r="G16" s="52">
        <v>0</v>
      </c>
      <c r="H16" s="52">
        <v>1</v>
      </c>
      <c r="I16" s="52">
        <v>1</v>
      </c>
      <c r="J16" s="52">
        <v>0</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1</v>
      </c>
      <c r="AZ16" s="52">
        <v>0</v>
      </c>
      <c r="BA16" s="52">
        <v>0</v>
      </c>
      <c r="BB16" s="52">
        <v>0</v>
      </c>
      <c r="BC16" s="52">
        <v>0</v>
      </c>
      <c r="BD16" s="52">
        <v>1</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272051</v>
      </c>
      <c r="B17" s="52" t="s">
        <v>196</v>
      </c>
      <c r="C17" s="52" t="s">
        <v>494</v>
      </c>
      <c r="D17" s="52">
        <v>1</v>
      </c>
      <c r="E17" s="52">
        <v>0.51699629999999996</v>
      </c>
      <c r="F17" s="52">
        <v>6.0872140000000003</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272060</v>
      </c>
      <c r="B18" s="52" t="s">
        <v>282</v>
      </c>
      <c r="C18" s="52" t="s">
        <v>494</v>
      </c>
      <c r="D18" s="52">
        <v>1</v>
      </c>
      <c r="E18" s="52">
        <v>2.5611470000000001</v>
      </c>
      <c r="F18" s="52">
        <v>30.155449999999998</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272078</v>
      </c>
      <c r="B19" s="52" t="s">
        <v>197</v>
      </c>
      <c r="C19" s="52" t="s">
        <v>494</v>
      </c>
      <c r="D19" s="52">
        <v>2</v>
      </c>
      <c r="E19" s="52">
        <v>1.0879620000000001</v>
      </c>
      <c r="F19" s="52">
        <v>12.80987</v>
      </c>
      <c r="G19" s="52">
        <v>0</v>
      </c>
      <c r="H19" s="52">
        <v>0</v>
      </c>
      <c r="I19" s="52">
        <v>0</v>
      </c>
      <c r="J19" s="52">
        <v>0</v>
      </c>
      <c r="K19" s="52">
        <v>1</v>
      </c>
      <c r="L19" s="52">
        <v>0</v>
      </c>
      <c r="M19" s="52">
        <v>0</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1</v>
      </c>
      <c r="AX19" s="52">
        <v>0</v>
      </c>
      <c r="AY19" s="52">
        <v>0</v>
      </c>
      <c r="AZ19" s="52">
        <v>0</v>
      </c>
      <c r="BA19" s="52">
        <v>0</v>
      </c>
      <c r="BB19" s="52">
        <v>0</v>
      </c>
      <c r="BC19" s="52">
        <v>0</v>
      </c>
      <c r="BD19" s="52">
        <v>1</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272108</v>
      </c>
      <c r="B20" s="52" t="s">
        <v>200</v>
      </c>
      <c r="C20" s="52" t="s">
        <v>494</v>
      </c>
      <c r="D20" s="52">
        <v>1</v>
      </c>
      <c r="E20" s="52">
        <v>0.47839559999999998</v>
      </c>
      <c r="F20" s="52">
        <v>5.6327230000000004</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272116</v>
      </c>
      <c r="B21" s="52" t="s">
        <v>201</v>
      </c>
      <c r="C21" s="52" t="s">
        <v>494</v>
      </c>
      <c r="D21" s="52">
        <v>1</v>
      </c>
      <c r="E21" s="52">
        <v>0.68843019999999999</v>
      </c>
      <c r="F21" s="52">
        <v>8.1057109999999994</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272124</v>
      </c>
      <c r="B22" s="52" t="s">
        <v>202</v>
      </c>
      <c r="C22" s="52" t="s">
        <v>494</v>
      </c>
      <c r="D22" s="52">
        <v>2</v>
      </c>
      <c r="E22" s="52">
        <v>1.438518</v>
      </c>
      <c r="F22" s="52">
        <v>16.937390000000001</v>
      </c>
      <c r="G22" s="52">
        <v>0</v>
      </c>
      <c r="H22" s="52">
        <v>0</v>
      </c>
      <c r="I22" s="52">
        <v>0</v>
      </c>
      <c r="J22" s="52">
        <v>1</v>
      </c>
      <c r="K22" s="52">
        <v>0</v>
      </c>
      <c r="L22" s="52">
        <v>0</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1</v>
      </c>
      <c r="AS22" s="52">
        <v>0</v>
      </c>
      <c r="AT22" s="52">
        <v>0</v>
      </c>
      <c r="AU22" s="52">
        <v>0</v>
      </c>
      <c r="AV22" s="52">
        <v>0</v>
      </c>
      <c r="AW22" s="52">
        <v>0</v>
      </c>
      <c r="AX22" s="52">
        <v>0</v>
      </c>
      <c r="AY22" s="52">
        <v>0</v>
      </c>
      <c r="AZ22" s="52">
        <v>0</v>
      </c>
      <c r="BA22" s="52">
        <v>0</v>
      </c>
      <c r="BB22" s="52">
        <v>0</v>
      </c>
      <c r="BC22" s="52">
        <v>0</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272167</v>
      </c>
      <c r="B23" s="52" t="s">
        <v>205</v>
      </c>
      <c r="C23" s="52" t="s">
        <v>494</v>
      </c>
      <c r="D23" s="52">
        <v>1</v>
      </c>
      <c r="E23" s="52">
        <v>1.7907029999999999</v>
      </c>
      <c r="F23" s="52">
        <v>21.08408</v>
      </c>
      <c r="G23" s="52">
        <v>0</v>
      </c>
      <c r="H23" s="52">
        <v>1</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272183</v>
      </c>
      <c r="B24" s="52" t="s">
        <v>207</v>
      </c>
      <c r="C24" s="52" t="s">
        <v>494</v>
      </c>
      <c r="D24" s="52">
        <v>1</v>
      </c>
      <c r="E24" s="52">
        <v>1.62314</v>
      </c>
      <c r="F24" s="52">
        <v>19.111160000000002</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272205</v>
      </c>
      <c r="B25" s="52" t="s">
        <v>208</v>
      </c>
      <c r="C25" s="52" t="s">
        <v>494</v>
      </c>
      <c r="D25" s="52">
        <v>1</v>
      </c>
      <c r="E25" s="52">
        <v>1.38439</v>
      </c>
      <c r="F25" s="52">
        <v>16.300070000000002</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272230</v>
      </c>
      <c r="B26" s="52" t="s">
        <v>171</v>
      </c>
      <c r="C26" s="52" t="s">
        <v>494</v>
      </c>
      <c r="D26" s="52">
        <v>1</v>
      </c>
      <c r="E26" s="52">
        <v>1.6055489999999999</v>
      </c>
      <c r="F26" s="52">
        <v>18.904039999999998</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272248</v>
      </c>
      <c r="B27" s="52" t="s">
        <v>210</v>
      </c>
      <c r="C27" s="52" t="s">
        <v>494</v>
      </c>
      <c r="D27" s="52">
        <v>1</v>
      </c>
      <c r="E27" s="52">
        <v>2.3201860000000001</v>
      </c>
      <c r="F27" s="52">
        <v>27.31832</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272272</v>
      </c>
      <c r="B28" s="52" t="s">
        <v>213</v>
      </c>
      <c r="C28" s="52" t="s">
        <v>494</v>
      </c>
      <c r="D28" s="52">
        <v>1</v>
      </c>
      <c r="E28" s="52">
        <v>0.39748470000000002</v>
      </c>
      <c r="F28" s="52">
        <v>4.6800620000000004</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273228</v>
      </c>
      <c r="B29" s="52" t="s">
        <v>318</v>
      </c>
      <c r="C29" s="52" t="s">
        <v>494</v>
      </c>
      <c r="D29" s="52">
        <v>1</v>
      </c>
      <c r="E29" s="52">
        <v>19.149750000000001</v>
      </c>
      <c r="F29" s="52">
        <v>225.47290000000001</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273414</v>
      </c>
      <c r="B30" s="52" t="s">
        <v>320</v>
      </c>
      <c r="C30" s="52" t="s">
        <v>494</v>
      </c>
      <c r="D30" s="52">
        <v>1</v>
      </c>
      <c r="E30" s="52">
        <v>11.241009999999999</v>
      </c>
      <c r="F30" s="52">
        <v>132.35380000000001</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85" spans="1:75" x14ac:dyDescent="0.15">
      <c r="B85" s="52">
        <v>271004</v>
      </c>
      <c r="C85" t="s">
        <v>427</v>
      </c>
      <c r="D85">
        <f>IFERROR(VLOOKUP($B85,$A$8:$BW$70,D$88,FALSE),0)</f>
        <v>6</v>
      </c>
      <c r="E85">
        <f t="shared" ref="E85:BP85" si="0">IFERROR(VLOOKUP($B85,$A$8:$BW$70,E88,FALSE),0)</f>
        <v>0.42956620000000001</v>
      </c>
      <c r="F85">
        <f t="shared" si="0"/>
        <v>5.0577949999999996</v>
      </c>
      <c r="G85">
        <f t="shared" si="0"/>
        <v>0</v>
      </c>
      <c r="H85">
        <f t="shared" si="0"/>
        <v>1</v>
      </c>
      <c r="I85">
        <f t="shared" si="0"/>
        <v>0</v>
      </c>
      <c r="J85">
        <f t="shared" si="0"/>
        <v>2</v>
      </c>
      <c r="K85">
        <f t="shared" si="0"/>
        <v>1</v>
      </c>
      <c r="L85">
        <f t="shared" si="0"/>
        <v>2</v>
      </c>
      <c r="M85">
        <f t="shared" si="0"/>
        <v>0</v>
      </c>
      <c r="N85">
        <f t="shared" si="0"/>
        <v>0</v>
      </c>
      <c r="O85">
        <f t="shared" si="0"/>
        <v>0</v>
      </c>
      <c r="P85">
        <f t="shared" si="0"/>
        <v>3</v>
      </c>
      <c r="Q85">
        <f t="shared" si="0"/>
        <v>3</v>
      </c>
      <c r="R85">
        <f t="shared" si="0"/>
        <v>0</v>
      </c>
      <c r="S85">
        <f t="shared" si="0"/>
        <v>0</v>
      </c>
      <c r="T85">
        <f t="shared" si="0"/>
        <v>2</v>
      </c>
      <c r="U85">
        <f t="shared" si="0"/>
        <v>4</v>
      </c>
      <c r="V85">
        <f t="shared" si="0"/>
        <v>0</v>
      </c>
      <c r="W85">
        <f t="shared" si="0"/>
        <v>4</v>
      </c>
      <c r="X85">
        <f t="shared" si="0"/>
        <v>0</v>
      </c>
      <c r="Y85">
        <f t="shared" si="0"/>
        <v>0</v>
      </c>
      <c r="Z85">
        <f t="shared" si="0"/>
        <v>2</v>
      </c>
      <c r="AA85">
        <f t="shared" si="0"/>
        <v>2</v>
      </c>
      <c r="AB85">
        <f t="shared" si="0"/>
        <v>0</v>
      </c>
      <c r="AC85">
        <f t="shared" si="0"/>
        <v>2</v>
      </c>
      <c r="AD85">
        <f t="shared" si="0"/>
        <v>3</v>
      </c>
      <c r="AE85">
        <f t="shared" si="0"/>
        <v>0</v>
      </c>
      <c r="AF85">
        <f t="shared" si="0"/>
        <v>1</v>
      </c>
      <c r="AG85">
        <f t="shared" si="0"/>
        <v>0</v>
      </c>
      <c r="AH85">
        <f t="shared" si="0"/>
        <v>0</v>
      </c>
      <c r="AI85">
        <f t="shared" si="0"/>
        <v>0</v>
      </c>
      <c r="AJ85">
        <f t="shared" si="0"/>
        <v>1</v>
      </c>
      <c r="AK85">
        <f t="shared" si="0"/>
        <v>0</v>
      </c>
      <c r="AL85">
        <f t="shared" si="0"/>
        <v>0</v>
      </c>
      <c r="AM85">
        <f t="shared" si="0"/>
        <v>3</v>
      </c>
      <c r="AN85">
        <f t="shared" si="0"/>
        <v>0</v>
      </c>
      <c r="AO85">
        <f t="shared" si="0"/>
        <v>2</v>
      </c>
      <c r="AP85">
        <f t="shared" si="0"/>
        <v>0</v>
      </c>
      <c r="AQ85">
        <f t="shared" si="0"/>
        <v>0</v>
      </c>
      <c r="AR85">
        <f t="shared" si="0"/>
        <v>1</v>
      </c>
      <c r="AS85">
        <f t="shared" si="0"/>
        <v>1</v>
      </c>
      <c r="AT85">
        <f t="shared" si="0"/>
        <v>0</v>
      </c>
      <c r="AU85">
        <f t="shared" si="0"/>
        <v>0</v>
      </c>
      <c r="AV85">
        <f t="shared" si="0"/>
        <v>0</v>
      </c>
      <c r="AW85">
        <f t="shared" si="0"/>
        <v>0</v>
      </c>
      <c r="AX85">
        <f t="shared" si="0"/>
        <v>2</v>
      </c>
      <c r="AY85">
        <f t="shared" si="0"/>
        <v>0</v>
      </c>
      <c r="AZ85">
        <f t="shared" si="0"/>
        <v>0</v>
      </c>
      <c r="BA85">
        <f t="shared" si="0"/>
        <v>0</v>
      </c>
      <c r="BB85">
        <f t="shared" si="0"/>
        <v>0</v>
      </c>
      <c r="BC85">
        <f t="shared" si="0"/>
        <v>2</v>
      </c>
      <c r="BD85">
        <f t="shared" si="0"/>
        <v>0</v>
      </c>
      <c r="BE85">
        <f t="shared" si="0"/>
        <v>2</v>
      </c>
      <c r="BF85">
        <f t="shared" si="0"/>
        <v>1</v>
      </c>
      <c r="BG85">
        <f t="shared" si="0"/>
        <v>0</v>
      </c>
      <c r="BH85">
        <f t="shared" si="0"/>
        <v>1</v>
      </c>
      <c r="BI85">
        <f t="shared" si="0"/>
        <v>0</v>
      </c>
      <c r="BJ85">
        <f t="shared" si="0"/>
        <v>1</v>
      </c>
      <c r="BK85">
        <f t="shared" si="0"/>
        <v>1</v>
      </c>
      <c r="BL85">
        <f t="shared" si="0"/>
        <v>2</v>
      </c>
      <c r="BM85">
        <f t="shared" si="0"/>
        <v>6</v>
      </c>
      <c r="BN85">
        <f t="shared" si="0"/>
        <v>2</v>
      </c>
      <c r="BO85">
        <f t="shared" si="0"/>
        <v>0</v>
      </c>
      <c r="BP85">
        <f t="shared" si="0"/>
        <v>1</v>
      </c>
      <c r="BQ85">
        <f t="shared" ref="BQ85:BW85" si="1">IFERROR(VLOOKUP($B85,$A$8:$BW$70,BQ88,FALSE),0)</f>
        <v>0</v>
      </c>
      <c r="BR85">
        <f t="shared" si="1"/>
        <v>0</v>
      </c>
      <c r="BS85">
        <f t="shared" si="1"/>
        <v>0</v>
      </c>
      <c r="BT85">
        <f t="shared" si="1"/>
        <v>3</v>
      </c>
      <c r="BU85">
        <f t="shared" si="1"/>
        <v>2</v>
      </c>
      <c r="BV85">
        <f t="shared" si="1"/>
        <v>1</v>
      </c>
      <c r="BW85">
        <f t="shared" si="1"/>
        <v>0</v>
      </c>
    </row>
    <row r="86" spans="1:75" x14ac:dyDescent="0.15">
      <c r="B86" s="52">
        <v>271403</v>
      </c>
      <c r="C86" t="s">
        <v>428</v>
      </c>
      <c r="D86">
        <f>IFERROR(VLOOKUP($B86,$A$8:$BW$70,D$88,FALSE),0)</f>
        <v>1</v>
      </c>
      <c r="E86">
        <f t="shared" ref="E86:BP86" si="2">IFERROR(VLOOKUP($B86,$A$8:$BW$70,E$88,FALSE),0)</f>
        <v>0.22980049999999999</v>
      </c>
      <c r="F86">
        <f t="shared" si="2"/>
        <v>2.7057159999999998</v>
      </c>
      <c r="G86">
        <f t="shared" si="2"/>
        <v>0</v>
      </c>
      <c r="H86">
        <f t="shared" si="2"/>
        <v>1</v>
      </c>
      <c r="I86">
        <f t="shared" si="2"/>
        <v>0</v>
      </c>
      <c r="J86">
        <f t="shared" si="2"/>
        <v>0</v>
      </c>
      <c r="K86">
        <f t="shared" si="2"/>
        <v>0</v>
      </c>
      <c r="L86">
        <f t="shared" si="2"/>
        <v>0</v>
      </c>
      <c r="M86">
        <f t="shared" si="2"/>
        <v>0</v>
      </c>
      <c r="N86">
        <f t="shared" si="2"/>
        <v>0</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0</v>
      </c>
      <c r="AV86">
        <f t="shared" si="2"/>
        <v>0</v>
      </c>
      <c r="AW86">
        <f t="shared" si="2"/>
        <v>0</v>
      </c>
      <c r="AX86">
        <f t="shared" si="2"/>
        <v>0</v>
      </c>
      <c r="AY86">
        <f t="shared" si="2"/>
        <v>0</v>
      </c>
      <c r="AZ86">
        <f t="shared" si="2"/>
        <v>0</v>
      </c>
      <c r="BA86">
        <f t="shared" si="2"/>
        <v>0</v>
      </c>
      <c r="BB86">
        <f t="shared" si="2"/>
        <v>0</v>
      </c>
      <c r="BC86">
        <f t="shared" si="2"/>
        <v>0</v>
      </c>
      <c r="BD86">
        <f t="shared" si="2"/>
        <v>1</v>
      </c>
      <c r="BE86">
        <f t="shared" si="2"/>
        <v>0</v>
      </c>
      <c r="BF86">
        <f t="shared" si="2"/>
        <v>0</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32</v>
      </c>
      <c r="G87">
        <f t="shared" ref="G87:BR87" si="4">SUM(G8:G83)</f>
        <v>0</v>
      </c>
      <c r="H87">
        <f t="shared" si="4"/>
        <v>7</v>
      </c>
      <c r="I87">
        <f t="shared" si="4"/>
        <v>4</v>
      </c>
      <c r="J87">
        <f t="shared" si="4"/>
        <v>6</v>
      </c>
      <c r="K87">
        <f t="shared" si="4"/>
        <v>3</v>
      </c>
      <c r="L87">
        <f t="shared" si="4"/>
        <v>5</v>
      </c>
      <c r="M87">
        <f t="shared" si="4"/>
        <v>3</v>
      </c>
      <c r="N87">
        <f t="shared" si="4"/>
        <v>4</v>
      </c>
      <c r="O87">
        <f t="shared" si="4"/>
        <v>0</v>
      </c>
      <c r="P87">
        <f t="shared" si="4"/>
        <v>19</v>
      </c>
      <c r="Q87">
        <f t="shared" si="4"/>
        <v>13</v>
      </c>
      <c r="R87">
        <f t="shared" si="4"/>
        <v>0</v>
      </c>
      <c r="S87">
        <f t="shared" si="4"/>
        <v>0</v>
      </c>
      <c r="T87">
        <f t="shared" si="4"/>
        <v>2</v>
      </c>
      <c r="U87">
        <f t="shared" si="4"/>
        <v>4</v>
      </c>
      <c r="V87">
        <f t="shared" si="4"/>
        <v>0</v>
      </c>
      <c r="W87">
        <f t="shared" si="4"/>
        <v>4</v>
      </c>
      <c r="X87">
        <f t="shared" si="4"/>
        <v>0</v>
      </c>
      <c r="Y87">
        <f t="shared" si="4"/>
        <v>0</v>
      </c>
      <c r="Z87">
        <f t="shared" si="4"/>
        <v>2</v>
      </c>
      <c r="AA87">
        <f t="shared" si="4"/>
        <v>2</v>
      </c>
      <c r="AB87">
        <f t="shared" si="4"/>
        <v>0</v>
      </c>
      <c r="AC87">
        <f t="shared" si="4"/>
        <v>2</v>
      </c>
      <c r="AD87">
        <f t="shared" si="4"/>
        <v>3</v>
      </c>
      <c r="AE87">
        <f t="shared" si="4"/>
        <v>0</v>
      </c>
      <c r="AF87">
        <f t="shared" si="4"/>
        <v>1</v>
      </c>
      <c r="AG87">
        <f t="shared" si="4"/>
        <v>0</v>
      </c>
      <c r="AH87">
        <f t="shared" si="4"/>
        <v>0</v>
      </c>
      <c r="AI87">
        <f t="shared" si="4"/>
        <v>0</v>
      </c>
      <c r="AJ87">
        <f t="shared" si="4"/>
        <v>1</v>
      </c>
      <c r="AK87">
        <f t="shared" si="4"/>
        <v>0</v>
      </c>
      <c r="AL87">
        <f t="shared" si="4"/>
        <v>0</v>
      </c>
      <c r="AM87">
        <f t="shared" si="4"/>
        <v>3</v>
      </c>
      <c r="AN87">
        <f t="shared" si="4"/>
        <v>0</v>
      </c>
      <c r="AO87">
        <f t="shared" si="4"/>
        <v>2</v>
      </c>
      <c r="AP87">
        <f t="shared" si="4"/>
        <v>0</v>
      </c>
      <c r="AQ87">
        <f t="shared" si="4"/>
        <v>1</v>
      </c>
      <c r="AR87">
        <f t="shared" si="4"/>
        <v>4</v>
      </c>
      <c r="AS87">
        <f t="shared" si="4"/>
        <v>2</v>
      </c>
      <c r="AT87">
        <f t="shared" si="4"/>
        <v>3</v>
      </c>
      <c r="AU87">
        <f t="shared" si="4"/>
        <v>1</v>
      </c>
      <c r="AV87">
        <f t="shared" si="4"/>
        <v>2</v>
      </c>
      <c r="AW87">
        <f t="shared" si="4"/>
        <v>2</v>
      </c>
      <c r="AX87">
        <f t="shared" si="4"/>
        <v>4</v>
      </c>
      <c r="AY87">
        <f t="shared" si="4"/>
        <v>2</v>
      </c>
      <c r="AZ87">
        <f t="shared" si="4"/>
        <v>1</v>
      </c>
      <c r="BA87">
        <f t="shared" si="4"/>
        <v>0</v>
      </c>
      <c r="BB87">
        <f t="shared" si="4"/>
        <v>2</v>
      </c>
      <c r="BC87">
        <f t="shared" si="4"/>
        <v>8</v>
      </c>
      <c r="BD87">
        <f t="shared" si="4"/>
        <v>4</v>
      </c>
      <c r="BE87">
        <f t="shared" si="4"/>
        <v>8</v>
      </c>
      <c r="BF87">
        <f t="shared" si="4"/>
        <v>4</v>
      </c>
      <c r="BG87">
        <f t="shared" si="4"/>
        <v>5</v>
      </c>
      <c r="BH87">
        <f t="shared" si="4"/>
        <v>3</v>
      </c>
      <c r="BI87">
        <f t="shared" si="4"/>
        <v>1</v>
      </c>
      <c r="BJ87">
        <f t="shared" si="4"/>
        <v>5</v>
      </c>
      <c r="BK87">
        <f t="shared" si="4"/>
        <v>2</v>
      </c>
      <c r="BL87">
        <f t="shared" si="4"/>
        <v>2</v>
      </c>
      <c r="BM87">
        <f t="shared" si="4"/>
        <v>6</v>
      </c>
      <c r="BN87">
        <f t="shared" si="4"/>
        <v>2</v>
      </c>
      <c r="BO87">
        <f t="shared" si="4"/>
        <v>0</v>
      </c>
      <c r="BP87">
        <f t="shared" si="4"/>
        <v>1</v>
      </c>
      <c r="BQ87">
        <f t="shared" si="4"/>
        <v>0</v>
      </c>
      <c r="BR87">
        <f t="shared" si="4"/>
        <v>0</v>
      </c>
      <c r="BS87">
        <f t="shared" ref="BS87:BW87" si="5">SUM(BS8:BS83)</f>
        <v>0</v>
      </c>
      <c r="BT87">
        <f t="shared" si="5"/>
        <v>3</v>
      </c>
      <c r="BU87">
        <f t="shared" si="5"/>
        <v>2</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25</v>
      </c>
      <c r="E90">
        <v>0.54610999999999998</v>
      </c>
      <c r="F90">
        <v>6.4300050000000004</v>
      </c>
      <c r="G90">
        <v>0</v>
      </c>
      <c r="H90">
        <v>5</v>
      </c>
      <c r="I90">
        <v>4</v>
      </c>
      <c r="J90">
        <v>4</v>
      </c>
      <c r="K90">
        <v>2</v>
      </c>
      <c r="L90">
        <v>3</v>
      </c>
      <c r="M90">
        <v>3</v>
      </c>
      <c r="N90">
        <v>4</v>
      </c>
      <c r="O90">
        <v>0</v>
      </c>
      <c r="P90">
        <v>15</v>
      </c>
      <c r="Q90">
        <v>10</v>
      </c>
      <c r="R90">
        <v>0</v>
      </c>
      <c r="S90">
        <v>0</v>
      </c>
      <c r="T90">
        <v>5</v>
      </c>
      <c r="U90">
        <v>20</v>
      </c>
      <c r="V90">
        <v>1</v>
      </c>
      <c r="W90">
        <v>19</v>
      </c>
      <c r="X90">
        <v>1</v>
      </c>
      <c r="Y90">
        <v>0</v>
      </c>
      <c r="Z90">
        <v>12</v>
      </c>
      <c r="AA90">
        <v>6</v>
      </c>
      <c r="AB90">
        <v>0</v>
      </c>
      <c r="AC90">
        <v>16</v>
      </c>
      <c r="AD90">
        <v>5</v>
      </c>
      <c r="AE90">
        <v>0</v>
      </c>
      <c r="AF90">
        <v>2</v>
      </c>
      <c r="AG90">
        <v>0</v>
      </c>
      <c r="AH90">
        <v>2</v>
      </c>
      <c r="AI90">
        <v>0</v>
      </c>
      <c r="AJ90">
        <v>14</v>
      </c>
      <c r="AK90">
        <v>1</v>
      </c>
      <c r="AL90">
        <v>0</v>
      </c>
      <c r="AM90">
        <v>5</v>
      </c>
      <c r="AN90">
        <v>0</v>
      </c>
      <c r="AO90">
        <v>5</v>
      </c>
      <c r="AP90">
        <v>0</v>
      </c>
      <c r="AQ90">
        <v>1</v>
      </c>
      <c r="AR90">
        <v>3</v>
      </c>
      <c r="AS90">
        <v>1</v>
      </c>
      <c r="AT90">
        <v>2</v>
      </c>
      <c r="AU90">
        <v>1</v>
      </c>
      <c r="AV90">
        <v>2</v>
      </c>
      <c r="AW90">
        <v>2</v>
      </c>
      <c r="AX90">
        <v>2</v>
      </c>
      <c r="AY90">
        <v>2</v>
      </c>
      <c r="AZ90">
        <v>1</v>
      </c>
      <c r="BA90">
        <v>0</v>
      </c>
      <c r="BB90">
        <v>2</v>
      </c>
      <c r="BC90">
        <v>6</v>
      </c>
      <c r="BD90">
        <v>3</v>
      </c>
      <c r="BE90">
        <v>6</v>
      </c>
      <c r="BF90">
        <v>3</v>
      </c>
      <c r="BG90">
        <v>5</v>
      </c>
      <c r="BH90">
        <v>2</v>
      </c>
      <c r="BI90">
        <v>1</v>
      </c>
      <c r="BJ90">
        <v>4</v>
      </c>
      <c r="BK90">
        <v>1</v>
      </c>
      <c r="BL90">
        <v>6</v>
      </c>
      <c r="BM90">
        <v>26</v>
      </c>
      <c r="BN90">
        <v>2</v>
      </c>
      <c r="BO90">
        <v>0</v>
      </c>
      <c r="BP90">
        <v>3</v>
      </c>
      <c r="BQ90">
        <v>1</v>
      </c>
      <c r="BR90">
        <v>2</v>
      </c>
      <c r="BS90">
        <v>0</v>
      </c>
      <c r="BT90">
        <v>9</v>
      </c>
      <c r="BU90">
        <v>13</v>
      </c>
      <c r="BV90">
        <v>3</v>
      </c>
    </row>
    <row r="91" spans="1:75" x14ac:dyDescent="0.15">
      <c r="B91" t="s">
        <v>504</v>
      </c>
    </row>
    <row r="92" spans="1:75" x14ac:dyDescent="0.15">
      <c r="D92">
        <f>D87-D85-D86</f>
        <v>25</v>
      </c>
    </row>
    <row r="100" spans="1:6" s="147" customFormat="1" x14ac:dyDescent="0.15"/>
    <row r="101" spans="1:6" x14ac:dyDescent="0.15">
      <c r="A101" s="52">
        <v>271004</v>
      </c>
      <c r="B101" s="52" t="s">
        <v>172</v>
      </c>
      <c r="C101" s="52" t="s">
        <v>494</v>
      </c>
      <c r="D101" s="52">
        <v>6</v>
      </c>
      <c r="E101" s="52">
        <v>0.42857139999999999</v>
      </c>
      <c r="F101" s="52">
        <v>5.0460830000000003</v>
      </c>
    </row>
    <row r="102" spans="1:6" x14ac:dyDescent="0.15">
      <c r="A102" s="52">
        <v>271080</v>
      </c>
      <c r="B102" s="52" t="s">
        <v>494</v>
      </c>
      <c r="C102" s="52" t="s">
        <v>175</v>
      </c>
      <c r="D102" s="52">
        <v>1</v>
      </c>
      <c r="E102" s="52">
        <v>2.9745970000000002</v>
      </c>
      <c r="F102" s="52">
        <v>35.023479999999999</v>
      </c>
    </row>
    <row r="103" spans="1:6" x14ac:dyDescent="0.15">
      <c r="A103" s="52">
        <v>271098</v>
      </c>
      <c r="B103" s="52" t="s">
        <v>494</v>
      </c>
      <c r="C103" s="52" t="s">
        <v>391</v>
      </c>
      <c r="D103" s="52">
        <v>1</v>
      </c>
      <c r="E103" s="52">
        <v>2.4568819999999998</v>
      </c>
      <c r="F103" s="52">
        <v>28.927800000000001</v>
      </c>
    </row>
    <row r="104" spans="1:6" x14ac:dyDescent="0.15">
      <c r="A104" s="52">
        <v>271144</v>
      </c>
      <c r="B104" s="52" t="s">
        <v>494</v>
      </c>
      <c r="C104" s="52" t="s">
        <v>379</v>
      </c>
      <c r="D104" s="52">
        <v>1</v>
      </c>
      <c r="E104" s="52">
        <v>1.1550549999999999</v>
      </c>
      <c r="F104" s="52">
        <v>13.59984</v>
      </c>
    </row>
    <row r="105" spans="1:6" x14ac:dyDescent="0.15">
      <c r="A105" s="52">
        <v>271161</v>
      </c>
      <c r="B105" s="52" t="s">
        <v>494</v>
      </c>
      <c r="C105" s="52" t="s">
        <v>178</v>
      </c>
      <c r="D105" s="52">
        <v>1</v>
      </c>
      <c r="E105" s="52">
        <v>1.5209820000000001</v>
      </c>
      <c r="F105" s="52">
        <v>17.908329999999999</v>
      </c>
    </row>
    <row r="106" spans="1:6" x14ac:dyDescent="0.15">
      <c r="A106" s="52">
        <v>271233</v>
      </c>
      <c r="B106" s="52" t="s">
        <v>494</v>
      </c>
      <c r="C106" s="52" t="s">
        <v>183</v>
      </c>
      <c r="D106" s="52">
        <v>1</v>
      </c>
      <c r="E106" s="52">
        <v>1.1265700000000001</v>
      </c>
      <c r="F106" s="52">
        <v>13.26445</v>
      </c>
    </row>
    <row r="107" spans="1:6" x14ac:dyDescent="0.15">
      <c r="A107" s="52">
        <v>271268</v>
      </c>
      <c r="B107" s="52" t="s">
        <v>494</v>
      </c>
      <c r="C107" s="52" t="s">
        <v>185</v>
      </c>
      <c r="D107" s="52">
        <v>1</v>
      </c>
      <c r="E107" s="52">
        <v>0.96935859999999996</v>
      </c>
      <c r="F107" s="52">
        <v>11.413410000000001</v>
      </c>
    </row>
    <row r="108" spans="1:6" x14ac:dyDescent="0.15">
      <c r="A108" s="52">
        <v>271403</v>
      </c>
      <c r="B108" s="52" t="s">
        <v>188</v>
      </c>
      <c r="C108" s="52" t="s">
        <v>494</v>
      </c>
      <c r="D108" s="52">
        <v>2</v>
      </c>
      <c r="E108" s="52">
        <v>0.45826679999999997</v>
      </c>
      <c r="F108" s="52">
        <v>5.3957220000000001</v>
      </c>
    </row>
    <row r="109" spans="1:6" x14ac:dyDescent="0.15">
      <c r="A109" s="52">
        <v>271462</v>
      </c>
      <c r="B109" s="52" t="s">
        <v>494</v>
      </c>
      <c r="C109" s="52" t="s">
        <v>193</v>
      </c>
      <c r="D109" s="52">
        <v>2</v>
      </c>
      <c r="E109" s="52">
        <v>2.4033259999999999</v>
      </c>
      <c r="F109" s="52">
        <v>28.297229999999999</v>
      </c>
    </row>
    <row r="110" spans="1:6" x14ac:dyDescent="0.15">
      <c r="A110" s="52">
        <v>272035</v>
      </c>
      <c r="B110" s="52" t="s">
        <v>194</v>
      </c>
      <c r="C110" s="52" t="s">
        <v>494</v>
      </c>
      <c r="D110" s="52">
        <v>4</v>
      </c>
      <c r="E110" s="52">
        <v>1.881813</v>
      </c>
      <c r="F110" s="52">
        <v>22.156829999999999</v>
      </c>
    </row>
    <row r="111" spans="1:6" x14ac:dyDescent="0.15">
      <c r="A111" s="52">
        <v>272078</v>
      </c>
      <c r="B111" s="52" t="s">
        <v>197</v>
      </c>
      <c r="C111" s="52" t="s">
        <v>494</v>
      </c>
      <c r="D111" s="52">
        <v>1</v>
      </c>
      <c r="E111" s="52">
        <v>0.54253770000000001</v>
      </c>
      <c r="F111" s="52">
        <v>6.3879440000000001</v>
      </c>
    </row>
    <row r="112" spans="1:6" x14ac:dyDescent="0.15">
      <c r="A112" s="52">
        <v>272094</v>
      </c>
      <c r="B112" s="52" t="s">
        <v>199</v>
      </c>
      <c r="C112" s="52" t="s">
        <v>494</v>
      </c>
      <c r="D112" s="52">
        <v>1</v>
      </c>
      <c r="E112" s="52">
        <v>1.351461</v>
      </c>
      <c r="F112" s="52">
        <v>15.91236</v>
      </c>
    </row>
    <row r="113" spans="1:6" x14ac:dyDescent="0.15">
      <c r="A113" s="52">
        <v>272108</v>
      </c>
      <c r="B113" s="52" t="s">
        <v>200</v>
      </c>
      <c r="C113" s="52" t="s">
        <v>494</v>
      </c>
      <c r="D113" s="52">
        <v>1</v>
      </c>
      <c r="E113" s="52">
        <v>0.47694219999999998</v>
      </c>
      <c r="F113" s="52">
        <v>5.6156100000000002</v>
      </c>
    </row>
    <row r="114" spans="1:6" x14ac:dyDescent="0.15">
      <c r="A114" s="52">
        <v>272175</v>
      </c>
      <c r="B114" s="52" t="s">
        <v>206</v>
      </c>
      <c r="C114" s="52" t="s">
        <v>494</v>
      </c>
      <c r="D114" s="52">
        <v>2</v>
      </c>
      <c r="E114" s="52">
        <v>3.1919819999999999</v>
      </c>
      <c r="F114" s="52">
        <v>37.583010000000002</v>
      </c>
    </row>
    <row r="115" spans="1:6" x14ac:dyDescent="0.15">
      <c r="A115" s="52">
        <v>272221</v>
      </c>
      <c r="B115" s="52" t="s">
        <v>209</v>
      </c>
      <c r="C115" s="52" t="s">
        <v>494</v>
      </c>
      <c r="D115" s="52">
        <v>1</v>
      </c>
      <c r="E115" s="52">
        <v>1.6940539999999999</v>
      </c>
      <c r="F115" s="52">
        <v>19.946120000000001</v>
      </c>
    </row>
    <row r="116" spans="1:6" x14ac:dyDescent="0.15">
      <c r="A116" s="52">
        <v>272230</v>
      </c>
      <c r="B116" s="52" t="s">
        <v>171</v>
      </c>
      <c r="C116" s="52" t="s">
        <v>494</v>
      </c>
      <c r="D116" s="52">
        <v>1</v>
      </c>
      <c r="E116" s="52">
        <v>1.5960669999999999</v>
      </c>
      <c r="F116" s="52">
        <v>18.79241</v>
      </c>
    </row>
    <row r="117" spans="1:6" x14ac:dyDescent="0.15">
      <c r="A117" s="52">
        <v>272248</v>
      </c>
      <c r="B117" s="52" t="s">
        <v>210</v>
      </c>
      <c r="C117" s="52" t="s">
        <v>494</v>
      </c>
      <c r="D117" s="52">
        <v>1</v>
      </c>
      <c r="E117" s="52">
        <v>2.3342670000000001</v>
      </c>
      <c r="F117" s="52">
        <v>27.484110000000001</v>
      </c>
    </row>
    <row r="118" spans="1:6" x14ac:dyDescent="0.15">
      <c r="A118" s="52">
        <v>272256</v>
      </c>
      <c r="B118" s="52" t="s">
        <v>211</v>
      </c>
      <c r="C118" s="52" t="s">
        <v>494</v>
      </c>
      <c r="D118" s="52">
        <v>1</v>
      </c>
      <c r="E118" s="52">
        <v>3.3120259999999999</v>
      </c>
      <c r="F118" s="52">
        <v>38.99644</v>
      </c>
    </row>
    <row r="119" spans="1:6" x14ac:dyDescent="0.15">
      <c r="A119" s="52">
        <v>273619</v>
      </c>
      <c r="B119" s="52" t="s">
        <v>219</v>
      </c>
      <c r="C119" s="52" t="s">
        <v>494</v>
      </c>
      <c r="D119" s="52">
        <v>1</v>
      </c>
      <c r="E119" s="52">
        <v>4.4296790000000001</v>
      </c>
      <c r="F119" s="52">
        <v>52.155900000000003</v>
      </c>
    </row>
    <row r="120" spans="1:6" x14ac:dyDescent="0.15">
      <c r="A120" s="52"/>
      <c r="B120" s="52"/>
      <c r="C120" s="52"/>
      <c r="D120" s="52"/>
      <c r="E120" s="52"/>
      <c r="F120" s="52"/>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78" spans="1:6" x14ac:dyDescent="0.15">
      <c r="B178">
        <v>271004</v>
      </c>
      <c r="C178" t="s">
        <v>269</v>
      </c>
      <c r="D178">
        <v>6</v>
      </c>
      <c r="E178">
        <v>0.42857139999999999</v>
      </c>
      <c r="F178">
        <v>5.0460830000000003</v>
      </c>
    </row>
    <row r="179" spans="1:6" x14ac:dyDescent="0.15">
      <c r="B179">
        <v>271403</v>
      </c>
      <c r="C179" t="s">
        <v>271</v>
      </c>
      <c r="D179">
        <v>2</v>
      </c>
      <c r="E179">
        <v>0.45826679999999997</v>
      </c>
      <c r="F179">
        <v>5.3957220000000001</v>
      </c>
    </row>
    <row r="180" spans="1:6" x14ac:dyDescent="0.15">
      <c r="C180" t="s">
        <v>429</v>
      </c>
      <c r="D180">
        <v>30</v>
      </c>
    </row>
    <row r="181" spans="1:6" x14ac:dyDescent="0.15">
      <c r="A181">
        <v>1</v>
      </c>
      <c r="B181">
        <v>2</v>
      </c>
      <c r="C181">
        <v>3</v>
      </c>
      <c r="D181">
        <v>4</v>
      </c>
      <c r="E181">
        <v>5</v>
      </c>
      <c r="F181">
        <v>6</v>
      </c>
    </row>
    <row r="183" spans="1:6" x14ac:dyDescent="0.15">
      <c r="A183">
        <v>270000</v>
      </c>
      <c r="B183" t="s">
        <v>333</v>
      </c>
      <c r="C183" t="s">
        <v>440</v>
      </c>
      <c r="D183">
        <v>22</v>
      </c>
      <c r="E183">
        <v>0.48</v>
      </c>
      <c r="F183">
        <v>5.66</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80"/>
  <sheetViews>
    <sheetView workbookViewId="0">
      <selection sqref="A1:Q80"/>
    </sheetView>
  </sheetViews>
  <sheetFormatPr defaultRowHeight="13.5" x14ac:dyDescent="0.15"/>
  <sheetData>
    <row r="1" spans="1:12" x14ac:dyDescent="0.15">
      <c r="A1" t="s">
        <v>576</v>
      </c>
      <c r="I1" t="s">
        <v>577</v>
      </c>
    </row>
    <row r="3" spans="1:12" x14ac:dyDescent="0.15">
      <c r="A3" t="s">
        <v>578</v>
      </c>
      <c r="G3" t="s">
        <v>513</v>
      </c>
    </row>
    <row r="4" spans="1:12" x14ac:dyDescent="0.15">
      <c r="C4" t="s">
        <v>565</v>
      </c>
      <c r="E4" t="s">
        <v>579</v>
      </c>
      <c r="G4" t="s">
        <v>580</v>
      </c>
      <c r="H4" t="s">
        <v>581</v>
      </c>
    </row>
    <row r="5" spans="1:12" x14ac:dyDescent="0.15">
      <c r="B5" t="s">
        <v>545</v>
      </c>
      <c r="C5">
        <v>789</v>
      </c>
      <c r="D5">
        <v>0.65695253955037469</v>
      </c>
      <c r="E5">
        <v>814</v>
      </c>
      <c r="F5">
        <v>0.6384313725490196</v>
      </c>
      <c r="G5">
        <v>25</v>
      </c>
      <c r="H5">
        <v>3.1685678073510859E-2</v>
      </c>
    </row>
    <row r="6" spans="1:12" x14ac:dyDescent="0.15">
      <c r="B6" t="s">
        <v>546</v>
      </c>
      <c r="C6">
        <v>412</v>
      </c>
      <c r="D6">
        <v>0.34304746044962531</v>
      </c>
      <c r="E6">
        <v>461</v>
      </c>
      <c r="F6">
        <v>0.3615686274509804</v>
      </c>
      <c r="G6">
        <v>49</v>
      </c>
      <c r="H6">
        <v>0.11893203883495151</v>
      </c>
    </row>
    <row r="7" spans="1:12" x14ac:dyDescent="0.15">
      <c r="B7" t="s">
        <v>514</v>
      </c>
      <c r="C7">
        <v>1201</v>
      </c>
      <c r="D7">
        <v>1</v>
      </c>
      <c r="E7">
        <v>1275</v>
      </c>
      <c r="F7">
        <v>1</v>
      </c>
      <c r="G7">
        <v>74</v>
      </c>
      <c r="H7">
        <v>6.1615320566194898E-2</v>
      </c>
    </row>
    <row r="9" spans="1:12" x14ac:dyDescent="0.15">
      <c r="A9" t="s">
        <v>582</v>
      </c>
      <c r="D9" t="s">
        <v>513</v>
      </c>
    </row>
    <row r="10" spans="1:12" x14ac:dyDescent="0.15">
      <c r="B10" t="s">
        <v>545</v>
      </c>
      <c r="C10">
        <v>814</v>
      </c>
      <c r="D10">
        <v>0.6384313725490196</v>
      </c>
    </row>
    <row r="11" spans="1:12" x14ac:dyDescent="0.15">
      <c r="B11" t="s">
        <v>546</v>
      </c>
      <c r="C11">
        <v>461</v>
      </c>
      <c r="D11">
        <v>0.3615686274509804</v>
      </c>
    </row>
    <row r="12" spans="1:12" x14ac:dyDescent="0.15">
      <c r="B12" t="s">
        <v>514</v>
      </c>
      <c r="C12">
        <v>1275</v>
      </c>
      <c r="D12">
        <v>1</v>
      </c>
    </row>
    <row r="14" spans="1:12" x14ac:dyDescent="0.15">
      <c r="A14" t="s">
        <v>583</v>
      </c>
      <c r="L14" t="s">
        <v>513</v>
      </c>
    </row>
    <row r="15" spans="1:12" x14ac:dyDescent="0.15">
      <c r="C15" t="s">
        <v>514</v>
      </c>
      <c r="D15" t="s">
        <v>536</v>
      </c>
    </row>
    <row r="16" spans="1:12" x14ac:dyDescent="0.15">
      <c r="D16" t="s">
        <v>537</v>
      </c>
      <c r="E16" t="s">
        <v>538</v>
      </c>
      <c r="F16" t="s">
        <v>539</v>
      </c>
      <c r="G16" t="s">
        <v>540</v>
      </c>
      <c r="H16" t="s">
        <v>541</v>
      </c>
      <c r="I16" t="s">
        <v>542</v>
      </c>
      <c r="J16" t="s">
        <v>543</v>
      </c>
      <c r="K16" t="s">
        <v>544</v>
      </c>
      <c r="L16" t="s">
        <v>532</v>
      </c>
    </row>
    <row r="17" spans="1:13" x14ac:dyDescent="0.15">
      <c r="B17" t="s">
        <v>545</v>
      </c>
      <c r="C17">
        <v>814</v>
      </c>
      <c r="D17">
        <v>16</v>
      </c>
      <c r="E17">
        <v>91</v>
      </c>
      <c r="F17">
        <v>101</v>
      </c>
      <c r="G17">
        <v>133</v>
      </c>
      <c r="H17">
        <v>146</v>
      </c>
      <c r="I17">
        <v>103</v>
      </c>
      <c r="J17">
        <v>130</v>
      </c>
      <c r="K17">
        <v>94</v>
      </c>
      <c r="L17">
        <v>0</v>
      </c>
      <c r="M17">
        <v>814</v>
      </c>
    </row>
    <row r="18" spans="1:13" x14ac:dyDescent="0.15">
      <c r="B18" t="s">
        <v>546</v>
      </c>
      <c r="C18">
        <v>461</v>
      </c>
      <c r="D18">
        <v>17</v>
      </c>
      <c r="E18">
        <v>32</v>
      </c>
      <c r="F18">
        <v>47</v>
      </c>
      <c r="G18">
        <v>80</v>
      </c>
      <c r="H18">
        <v>76</v>
      </c>
      <c r="I18">
        <v>72</v>
      </c>
      <c r="J18">
        <v>83</v>
      </c>
      <c r="K18">
        <v>54</v>
      </c>
      <c r="L18">
        <v>0</v>
      </c>
      <c r="M18">
        <v>461</v>
      </c>
    </row>
    <row r="19" spans="1:13" x14ac:dyDescent="0.15">
      <c r="B19" t="s">
        <v>514</v>
      </c>
      <c r="C19">
        <v>1275</v>
      </c>
      <c r="D19">
        <v>33</v>
      </c>
      <c r="E19">
        <v>123</v>
      </c>
      <c r="F19">
        <v>148</v>
      </c>
      <c r="G19">
        <v>213</v>
      </c>
      <c r="H19">
        <v>222</v>
      </c>
      <c r="I19">
        <v>175</v>
      </c>
      <c r="J19">
        <v>213</v>
      </c>
      <c r="K19">
        <v>148</v>
      </c>
      <c r="L19">
        <v>0</v>
      </c>
      <c r="M19">
        <v>1275</v>
      </c>
    </row>
    <row r="20" spans="1:13" x14ac:dyDescent="0.15">
      <c r="C20">
        <v>1</v>
      </c>
      <c r="D20">
        <v>2.5882352941176471E-2</v>
      </c>
      <c r="E20">
        <v>9.6470588235294114E-2</v>
      </c>
      <c r="F20">
        <v>0.11607843137254902</v>
      </c>
      <c r="G20">
        <v>0.16705882352941176</v>
      </c>
      <c r="H20">
        <v>0.17411764705882352</v>
      </c>
      <c r="I20">
        <v>0.13725490196078433</v>
      </c>
      <c r="J20">
        <v>0.16705882352941176</v>
      </c>
      <c r="K20">
        <v>0.11607843137254902</v>
      </c>
      <c r="L20">
        <v>0</v>
      </c>
    </row>
    <row r="22" spans="1:13" x14ac:dyDescent="0.15">
      <c r="A22" t="s">
        <v>584</v>
      </c>
      <c r="F22" t="s">
        <v>513</v>
      </c>
    </row>
    <row r="23" spans="1:13" x14ac:dyDescent="0.15">
      <c r="C23" t="s">
        <v>514</v>
      </c>
      <c r="D23" t="s">
        <v>131</v>
      </c>
      <c r="E23" t="s">
        <v>132</v>
      </c>
      <c r="F23" t="s">
        <v>6</v>
      </c>
    </row>
    <row r="24" spans="1:13" x14ac:dyDescent="0.15">
      <c r="B24" t="s">
        <v>498</v>
      </c>
      <c r="C24">
        <v>814</v>
      </c>
      <c r="D24">
        <v>484</v>
      </c>
      <c r="E24">
        <v>330</v>
      </c>
      <c r="F24">
        <v>0</v>
      </c>
      <c r="G24">
        <v>814</v>
      </c>
    </row>
    <row r="25" spans="1:13" x14ac:dyDescent="0.15">
      <c r="B25" t="s">
        <v>499</v>
      </c>
      <c r="C25">
        <v>461</v>
      </c>
      <c r="D25">
        <v>317</v>
      </c>
      <c r="E25">
        <v>144</v>
      </c>
      <c r="F25">
        <v>0</v>
      </c>
      <c r="G25">
        <v>461</v>
      </c>
    </row>
    <row r="26" spans="1:13" x14ac:dyDescent="0.15">
      <c r="B26" t="s">
        <v>514</v>
      </c>
      <c r="C26">
        <v>1275</v>
      </c>
      <c r="D26">
        <v>801</v>
      </c>
      <c r="E26">
        <v>474</v>
      </c>
      <c r="F26">
        <v>0</v>
      </c>
      <c r="G26">
        <v>1275</v>
      </c>
    </row>
    <row r="27" spans="1:13" x14ac:dyDescent="0.15">
      <c r="C27">
        <v>1</v>
      </c>
      <c r="D27">
        <v>0.62823529411764711</v>
      </c>
      <c r="E27">
        <v>0.37176470588235294</v>
      </c>
      <c r="F27">
        <v>0</v>
      </c>
    </row>
    <row r="28" spans="1:13" x14ac:dyDescent="0.15">
      <c r="A28" t="s">
        <v>585</v>
      </c>
      <c r="K28" t="s">
        <v>513</v>
      </c>
    </row>
    <row r="29" spans="1:13" x14ac:dyDescent="0.15">
      <c r="C29" t="s">
        <v>514</v>
      </c>
      <c r="D29" t="s">
        <v>500</v>
      </c>
      <c r="E29" t="s">
        <v>134</v>
      </c>
      <c r="F29" t="s">
        <v>165</v>
      </c>
      <c r="G29" t="s">
        <v>586</v>
      </c>
      <c r="H29" t="s">
        <v>587</v>
      </c>
      <c r="I29" t="s">
        <v>588</v>
      </c>
      <c r="J29" t="s">
        <v>589</v>
      </c>
      <c r="K29" t="s">
        <v>532</v>
      </c>
    </row>
    <row r="30" spans="1:13" x14ac:dyDescent="0.15">
      <c r="B30" t="s">
        <v>545</v>
      </c>
      <c r="C30">
        <v>814</v>
      </c>
      <c r="D30">
        <v>67</v>
      </c>
      <c r="E30">
        <v>244</v>
      </c>
      <c r="F30">
        <v>25</v>
      </c>
      <c r="G30">
        <v>0</v>
      </c>
      <c r="H30">
        <v>26</v>
      </c>
      <c r="I30">
        <v>310</v>
      </c>
      <c r="J30">
        <v>139</v>
      </c>
      <c r="K30">
        <v>3</v>
      </c>
      <c r="L30">
        <v>814</v>
      </c>
    </row>
    <row r="31" spans="1:13" x14ac:dyDescent="0.15">
      <c r="B31" t="s">
        <v>590</v>
      </c>
      <c r="C31">
        <v>461</v>
      </c>
      <c r="D31">
        <v>9</v>
      </c>
      <c r="E31">
        <v>74</v>
      </c>
      <c r="F31">
        <v>15</v>
      </c>
      <c r="G31">
        <v>56</v>
      </c>
      <c r="H31">
        <v>2</v>
      </c>
      <c r="I31">
        <v>211</v>
      </c>
      <c r="J31">
        <v>94</v>
      </c>
      <c r="K31">
        <v>0</v>
      </c>
      <c r="L31">
        <v>461</v>
      </c>
    </row>
    <row r="32" spans="1:13" x14ac:dyDescent="0.15">
      <c r="B32" t="s">
        <v>514</v>
      </c>
      <c r="C32">
        <v>1275</v>
      </c>
      <c r="D32">
        <v>76</v>
      </c>
      <c r="E32">
        <v>318</v>
      </c>
      <c r="F32">
        <v>40</v>
      </c>
      <c r="G32">
        <v>56</v>
      </c>
      <c r="H32">
        <v>28</v>
      </c>
      <c r="I32">
        <v>521</v>
      </c>
      <c r="J32">
        <v>233</v>
      </c>
      <c r="K32">
        <v>3</v>
      </c>
      <c r="L32">
        <v>1275</v>
      </c>
    </row>
    <row r="33" spans="1:11" x14ac:dyDescent="0.15">
      <c r="C33">
        <v>1</v>
      </c>
      <c r="D33">
        <v>5.9607843137254903E-2</v>
      </c>
      <c r="E33">
        <v>0.24941176470588236</v>
      </c>
      <c r="F33">
        <v>3.1372549019607843E-2</v>
      </c>
      <c r="G33">
        <v>4.3921568627450981E-2</v>
      </c>
      <c r="H33">
        <v>2.1960784313725491E-2</v>
      </c>
      <c r="I33">
        <v>0.40862745098039216</v>
      </c>
      <c r="J33">
        <v>0.18274509803921568</v>
      </c>
      <c r="K33">
        <v>2.352941176470588E-3</v>
      </c>
    </row>
    <row r="35" spans="1:11" x14ac:dyDescent="0.15">
      <c r="A35" t="s">
        <v>591</v>
      </c>
      <c r="J35" t="s">
        <v>513</v>
      </c>
    </row>
    <row r="36" spans="1:11" x14ac:dyDescent="0.15">
      <c r="C36" t="s">
        <v>514</v>
      </c>
      <c r="D36" t="s">
        <v>135</v>
      </c>
      <c r="E36" t="s">
        <v>136</v>
      </c>
      <c r="F36" t="s">
        <v>137</v>
      </c>
      <c r="G36" t="s">
        <v>138</v>
      </c>
      <c r="H36" t="s">
        <v>139</v>
      </c>
      <c r="I36" t="s">
        <v>5</v>
      </c>
      <c r="J36" t="s">
        <v>6</v>
      </c>
    </row>
    <row r="37" spans="1:11" x14ac:dyDescent="0.15">
      <c r="B37" t="s">
        <v>498</v>
      </c>
      <c r="C37">
        <v>814</v>
      </c>
      <c r="D37">
        <v>441</v>
      </c>
      <c r="E37">
        <v>128</v>
      </c>
      <c r="F37">
        <v>22</v>
      </c>
      <c r="G37">
        <v>44</v>
      </c>
      <c r="H37">
        <v>13</v>
      </c>
      <c r="I37">
        <v>166</v>
      </c>
      <c r="J37">
        <v>0</v>
      </c>
      <c r="K37">
        <v>814</v>
      </c>
    </row>
    <row r="38" spans="1:11" x14ac:dyDescent="0.15">
      <c r="B38" t="s">
        <v>499</v>
      </c>
      <c r="C38">
        <v>461</v>
      </c>
      <c r="D38">
        <v>266</v>
      </c>
      <c r="E38">
        <v>130</v>
      </c>
      <c r="F38">
        <v>1</v>
      </c>
      <c r="G38">
        <v>27</v>
      </c>
      <c r="H38">
        <v>1</v>
      </c>
      <c r="I38">
        <v>36</v>
      </c>
      <c r="J38">
        <v>0</v>
      </c>
      <c r="K38">
        <v>461</v>
      </c>
    </row>
    <row r="39" spans="1:11" x14ac:dyDescent="0.15">
      <c r="B39" t="s">
        <v>514</v>
      </c>
      <c r="C39">
        <v>1275</v>
      </c>
      <c r="D39">
        <v>707</v>
      </c>
      <c r="E39">
        <v>258</v>
      </c>
      <c r="F39">
        <v>23</v>
      </c>
      <c r="G39">
        <v>71</v>
      </c>
      <c r="H39">
        <v>14</v>
      </c>
      <c r="I39">
        <v>202</v>
      </c>
      <c r="J39">
        <v>0</v>
      </c>
      <c r="K39">
        <v>1275</v>
      </c>
    </row>
    <row r="40" spans="1:11" x14ac:dyDescent="0.15">
      <c r="C40">
        <v>1</v>
      </c>
      <c r="D40">
        <v>0.55450980392156868</v>
      </c>
      <c r="E40">
        <v>0.2023529411764706</v>
      </c>
      <c r="F40">
        <v>1.803921568627451E-2</v>
      </c>
      <c r="G40">
        <v>5.5686274509803922E-2</v>
      </c>
      <c r="H40">
        <v>1.0980392156862745E-2</v>
      </c>
      <c r="I40">
        <v>0.15843137254901959</v>
      </c>
      <c r="J40">
        <v>0</v>
      </c>
    </row>
    <row r="42" spans="1:11" x14ac:dyDescent="0.15">
      <c r="A42" t="s">
        <v>592</v>
      </c>
      <c r="J42" t="s">
        <v>513</v>
      </c>
    </row>
    <row r="43" spans="1:11" x14ac:dyDescent="0.15">
      <c r="C43" t="s">
        <v>514</v>
      </c>
      <c r="D43" t="s">
        <v>140</v>
      </c>
      <c r="E43" t="s">
        <v>141</v>
      </c>
      <c r="F43" t="s">
        <v>142</v>
      </c>
      <c r="G43" t="s">
        <v>143</v>
      </c>
      <c r="H43" t="s">
        <v>144</v>
      </c>
      <c r="I43" t="s">
        <v>5</v>
      </c>
      <c r="J43" t="s">
        <v>6</v>
      </c>
    </row>
    <row r="44" spans="1:11" x14ac:dyDescent="0.15">
      <c r="B44" t="s">
        <v>498</v>
      </c>
      <c r="C44">
        <v>814</v>
      </c>
      <c r="D44">
        <v>507</v>
      </c>
      <c r="E44">
        <v>3</v>
      </c>
      <c r="F44">
        <v>37</v>
      </c>
      <c r="G44">
        <v>140</v>
      </c>
      <c r="H44">
        <v>36</v>
      </c>
      <c r="I44">
        <v>91</v>
      </c>
      <c r="J44">
        <v>0</v>
      </c>
      <c r="K44">
        <v>814</v>
      </c>
    </row>
    <row r="45" spans="1:11" x14ac:dyDescent="0.15">
      <c r="B45" t="s">
        <v>499</v>
      </c>
      <c r="C45">
        <v>461</v>
      </c>
      <c r="D45">
        <v>225</v>
      </c>
      <c r="E45">
        <v>19</v>
      </c>
      <c r="F45">
        <v>8</v>
      </c>
      <c r="G45">
        <v>131</v>
      </c>
      <c r="H45">
        <v>11</v>
      </c>
      <c r="I45">
        <v>67</v>
      </c>
      <c r="J45">
        <v>0</v>
      </c>
      <c r="K45">
        <v>461</v>
      </c>
    </row>
    <row r="46" spans="1:11" x14ac:dyDescent="0.15">
      <c r="B46" t="s">
        <v>514</v>
      </c>
      <c r="C46">
        <v>1275</v>
      </c>
      <c r="D46">
        <v>732</v>
      </c>
      <c r="E46">
        <v>22</v>
      </c>
      <c r="F46">
        <v>45</v>
      </c>
      <c r="G46">
        <v>271</v>
      </c>
      <c r="H46">
        <v>47</v>
      </c>
      <c r="I46">
        <v>158</v>
      </c>
      <c r="J46">
        <v>0</v>
      </c>
      <c r="K46">
        <v>1275</v>
      </c>
    </row>
    <row r="47" spans="1:11" x14ac:dyDescent="0.15">
      <c r="C47">
        <v>1</v>
      </c>
      <c r="D47">
        <v>0.57411764705882351</v>
      </c>
      <c r="E47">
        <v>1.7254901960784313E-2</v>
      </c>
      <c r="F47">
        <v>3.5294117647058823E-2</v>
      </c>
      <c r="G47">
        <v>0.21254901960784314</v>
      </c>
      <c r="H47">
        <v>3.6862745098039218E-2</v>
      </c>
      <c r="I47">
        <v>0.12392156862745098</v>
      </c>
      <c r="J47">
        <v>0</v>
      </c>
    </row>
    <row r="55" spans="1:17" x14ac:dyDescent="0.15">
      <c r="A55" t="s">
        <v>593</v>
      </c>
      <c r="P55" t="s">
        <v>513</v>
      </c>
    </row>
    <row r="56" spans="1:17" x14ac:dyDescent="0.15">
      <c r="C56" t="s">
        <v>514</v>
      </c>
      <c r="D56" t="s">
        <v>515</v>
      </c>
      <c r="E56" t="s">
        <v>516</v>
      </c>
      <c r="F56" t="s">
        <v>517</v>
      </c>
      <c r="G56" t="s">
        <v>518</v>
      </c>
      <c r="H56" t="s">
        <v>519</v>
      </c>
      <c r="I56" t="s">
        <v>520</v>
      </c>
      <c r="J56" t="s">
        <v>521</v>
      </c>
      <c r="K56" t="s">
        <v>522</v>
      </c>
      <c r="L56" t="s">
        <v>523</v>
      </c>
      <c r="M56" t="s">
        <v>524</v>
      </c>
      <c r="N56" t="s">
        <v>155</v>
      </c>
      <c r="O56" t="s">
        <v>156</v>
      </c>
      <c r="P56" t="s">
        <v>6</v>
      </c>
    </row>
    <row r="57" spans="1:17" x14ac:dyDescent="0.15">
      <c r="B57" t="s">
        <v>498</v>
      </c>
      <c r="C57">
        <v>814</v>
      </c>
      <c r="D57">
        <v>73</v>
      </c>
      <c r="E57">
        <v>51</v>
      </c>
      <c r="F57">
        <v>67</v>
      </c>
      <c r="G57">
        <v>55</v>
      </c>
      <c r="H57">
        <v>58</v>
      </c>
      <c r="I57">
        <v>76</v>
      </c>
      <c r="J57">
        <v>52</v>
      </c>
      <c r="K57">
        <v>69</v>
      </c>
      <c r="L57">
        <v>48</v>
      </c>
      <c r="M57">
        <v>30</v>
      </c>
      <c r="N57">
        <v>39</v>
      </c>
      <c r="O57">
        <v>43</v>
      </c>
      <c r="P57">
        <v>153</v>
      </c>
      <c r="Q57">
        <v>814</v>
      </c>
    </row>
    <row r="58" spans="1:17" x14ac:dyDescent="0.15">
      <c r="B58" t="s">
        <v>499</v>
      </c>
      <c r="C58">
        <v>461</v>
      </c>
      <c r="D58">
        <v>27</v>
      </c>
      <c r="E58">
        <v>33</v>
      </c>
      <c r="F58">
        <v>36</v>
      </c>
      <c r="G58">
        <v>43</v>
      </c>
      <c r="H58">
        <v>25</v>
      </c>
      <c r="I58">
        <v>33</v>
      </c>
      <c r="J58">
        <v>42</v>
      </c>
      <c r="K58">
        <v>46</v>
      </c>
      <c r="L58">
        <v>35</v>
      </c>
      <c r="M58">
        <v>33</v>
      </c>
      <c r="N58">
        <v>28</v>
      </c>
      <c r="O58">
        <v>21</v>
      </c>
      <c r="P58">
        <v>59</v>
      </c>
      <c r="Q58">
        <v>461</v>
      </c>
    </row>
    <row r="59" spans="1:17" x14ac:dyDescent="0.15">
      <c r="B59" t="s">
        <v>514</v>
      </c>
      <c r="C59">
        <v>1275</v>
      </c>
      <c r="D59">
        <v>100</v>
      </c>
      <c r="E59">
        <v>84</v>
      </c>
      <c r="F59">
        <v>103</v>
      </c>
      <c r="G59">
        <v>98</v>
      </c>
      <c r="H59">
        <v>83</v>
      </c>
      <c r="I59">
        <v>109</v>
      </c>
      <c r="J59">
        <v>94</v>
      </c>
      <c r="K59">
        <v>115</v>
      </c>
      <c r="L59">
        <v>83</v>
      </c>
      <c r="M59">
        <v>63</v>
      </c>
      <c r="N59">
        <v>67</v>
      </c>
      <c r="O59">
        <v>64</v>
      </c>
      <c r="P59">
        <v>212</v>
      </c>
      <c r="Q59">
        <v>1275</v>
      </c>
    </row>
    <row r="60" spans="1:17" x14ac:dyDescent="0.15">
      <c r="C60">
        <v>1</v>
      </c>
      <c r="D60">
        <v>7.8431372549019607E-2</v>
      </c>
      <c r="E60">
        <v>6.5882352941176475E-2</v>
      </c>
      <c r="F60">
        <v>8.0784313725490192E-2</v>
      </c>
      <c r="G60">
        <v>7.6862745098039212E-2</v>
      </c>
      <c r="H60">
        <v>6.5098039215686271E-2</v>
      </c>
      <c r="I60">
        <v>8.5490196078431377E-2</v>
      </c>
      <c r="J60">
        <v>7.3725490196078436E-2</v>
      </c>
      <c r="K60">
        <v>9.0196078431372548E-2</v>
      </c>
      <c r="L60">
        <v>6.5098039215686271E-2</v>
      </c>
      <c r="M60">
        <v>4.9411764705882349E-2</v>
      </c>
      <c r="N60">
        <v>5.2549019607843139E-2</v>
      </c>
      <c r="O60">
        <v>5.0196078431372547E-2</v>
      </c>
      <c r="P60">
        <v>0.16627450980392156</v>
      </c>
    </row>
    <row r="62" spans="1:17" x14ac:dyDescent="0.15">
      <c r="A62" t="s">
        <v>594</v>
      </c>
      <c r="K62" t="s">
        <v>513</v>
      </c>
    </row>
    <row r="63" spans="1:17" x14ac:dyDescent="0.15">
      <c r="C63" t="s">
        <v>514</v>
      </c>
      <c r="D63" t="s">
        <v>525</v>
      </c>
      <c r="E63" t="s">
        <v>526</v>
      </c>
      <c r="F63" t="s">
        <v>527</v>
      </c>
      <c r="G63" t="s">
        <v>528</v>
      </c>
      <c r="H63" t="s">
        <v>529</v>
      </c>
      <c r="I63" t="s">
        <v>530</v>
      </c>
      <c r="J63" t="s">
        <v>531</v>
      </c>
      <c r="K63" t="s">
        <v>532</v>
      </c>
    </row>
    <row r="64" spans="1:17" x14ac:dyDescent="0.15">
      <c r="B64" t="s">
        <v>498</v>
      </c>
      <c r="C64">
        <v>814</v>
      </c>
      <c r="D64">
        <v>110</v>
      </c>
      <c r="E64">
        <v>133</v>
      </c>
      <c r="F64">
        <v>102</v>
      </c>
      <c r="G64">
        <v>118</v>
      </c>
      <c r="H64">
        <v>110</v>
      </c>
      <c r="I64">
        <v>112</v>
      </c>
      <c r="J64">
        <v>104</v>
      </c>
      <c r="K64">
        <v>25</v>
      </c>
      <c r="L64">
        <v>814</v>
      </c>
    </row>
    <row r="65" spans="1:12" x14ac:dyDescent="0.15">
      <c r="B65" t="s">
        <v>499</v>
      </c>
      <c r="C65">
        <v>461</v>
      </c>
      <c r="D65">
        <v>65</v>
      </c>
      <c r="E65">
        <v>59</v>
      </c>
      <c r="F65">
        <v>53</v>
      </c>
      <c r="G65">
        <v>75</v>
      </c>
      <c r="H65">
        <v>75</v>
      </c>
      <c r="I65">
        <v>62</v>
      </c>
      <c r="J65">
        <v>67</v>
      </c>
      <c r="K65">
        <v>5</v>
      </c>
      <c r="L65">
        <v>461</v>
      </c>
    </row>
    <row r="66" spans="1:12" x14ac:dyDescent="0.15">
      <c r="B66" t="s">
        <v>514</v>
      </c>
      <c r="C66">
        <v>1275</v>
      </c>
      <c r="D66">
        <v>175</v>
      </c>
      <c r="E66">
        <v>192</v>
      </c>
      <c r="F66">
        <v>155</v>
      </c>
      <c r="G66">
        <v>193</v>
      </c>
      <c r="H66">
        <v>185</v>
      </c>
      <c r="I66">
        <v>174</v>
      </c>
      <c r="J66">
        <v>171</v>
      </c>
      <c r="K66">
        <v>30</v>
      </c>
      <c r="L66">
        <v>1275</v>
      </c>
    </row>
    <row r="67" spans="1:12" x14ac:dyDescent="0.15">
      <c r="C67">
        <v>1</v>
      </c>
      <c r="D67">
        <v>0.13725490196078433</v>
      </c>
      <c r="E67">
        <v>0.15058823529411763</v>
      </c>
      <c r="F67">
        <v>0.12156862745098039</v>
      </c>
      <c r="G67">
        <v>0.15137254901960784</v>
      </c>
      <c r="H67">
        <v>0.14509803921568629</v>
      </c>
      <c r="I67">
        <v>0.13647058823529412</v>
      </c>
      <c r="J67">
        <v>0.13411764705882354</v>
      </c>
      <c r="K67">
        <v>2.3529411764705882E-2</v>
      </c>
    </row>
    <row r="69" spans="1:12" x14ac:dyDescent="0.15">
      <c r="A69" t="s">
        <v>595</v>
      </c>
      <c r="K69" t="s">
        <v>513</v>
      </c>
    </row>
    <row r="70" spans="1:12" x14ac:dyDescent="0.15">
      <c r="C70" t="s">
        <v>514</v>
      </c>
      <c r="D70" t="s">
        <v>0</v>
      </c>
      <c r="E70" t="s">
        <v>1</v>
      </c>
      <c r="F70" t="s">
        <v>164</v>
      </c>
      <c r="G70" t="s">
        <v>2</v>
      </c>
      <c r="H70" t="s">
        <v>3</v>
      </c>
      <c r="I70" t="s">
        <v>4</v>
      </c>
      <c r="J70" t="s">
        <v>5</v>
      </c>
      <c r="K70" t="s">
        <v>532</v>
      </c>
    </row>
    <row r="71" spans="1:12" x14ac:dyDescent="0.15">
      <c r="B71" t="s">
        <v>545</v>
      </c>
      <c r="C71">
        <v>1168</v>
      </c>
      <c r="D71">
        <v>136</v>
      </c>
      <c r="E71">
        <v>533</v>
      </c>
      <c r="F71">
        <v>239</v>
      </c>
      <c r="G71">
        <v>113</v>
      </c>
      <c r="H71">
        <v>35</v>
      </c>
      <c r="I71">
        <v>22</v>
      </c>
      <c r="J71">
        <v>60</v>
      </c>
      <c r="K71">
        <v>30</v>
      </c>
      <c r="L71">
        <v>1168</v>
      </c>
    </row>
    <row r="72" spans="1:12" x14ac:dyDescent="0.15">
      <c r="B72" t="s">
        <v>546</v>
      </c>
      <c r="C72">
        <v>634</v>
      </c>
      <c r="D72">
        <v>102</v>
      </c>
      <c r="E72">
        <v>421</v>
      </c>
      <c r="F72">
        <v>39</v>
      </c>
      <c r="G72">
        <v>15</v>
      </c>
      <c r="H72">
        <v>23</v>
      </c>
      <c r="I72">
        <v>9</v>
      </c>
      <c r="J72">
        <v>21</v>
      </c>
      <c r="K72">
        <v>4</v>
      </c>
      <c r="L72">
        <v>634</v>
      </c>
    </row>
    <row r="73" spans="1:12" x14ac:dyDescent="0.15">
      <c r="B73" t="s">
        <v>514</v>
      </c>
      <c r="C73">
        <v>1802</v>
      </c>
      <c r="D73">
        <v>238</v>
      </c>
      <c r="E73">
        <v>954</v>
      </c>
      <c r="F73">
        <v>278</v>
      </c>
      <c r="G73">
        <v>128</v>
      </c>
      <c r="H73">
        <v>58</v>
      </c>
      <c r="I73">
        <v>31</v>
      </c>
      <c r="J73">
        <v>81</v>
      </c>
      <c r="K73">
        <v>34</v>
      </c>
    </row>
    <row r="75" spans="1:12" x14ac:dyDescent="0.15">
      <c r="A75" t="s">
        <v>596</v>
      </c>
      <c r="F75" t="s">
        <v>513</v>
      </c>
    </row>
    <row r="76" spans="1:12" x14ac:dyDescent="0.15">
      <c r="C76" t="s">
        <v>514</v>
      </c>
      <c r="D76" t="s">
        <v>131</v>
      </c>
      <c r="E76" t="s">
        <v>132</v>
      </c>
      <c r="F76" t="s">
        <v>532</v>
      </c>
    </row>
    <row r="77" spans="1:12" x14ac:dyDescent="0.15">
      <c r="B77" t="s">
        <v>498</v>
      </c>
      <c r="C77">
        <v>814</v>
      </c>
      <c r="D77">
        <v>108</v>
      </c>
      <c r="E77">
        <v>590</v>
      </c>
      <c r="F77">
        <v>116</v>
      </c>
      <c r="G77">
        <v>814</v>
      </c>
    </row>
    <row r="78" spans="1:12" x14ac:dyDescent="0.15">
      <c r="B78" t="s">
        <v>499</v>
      </c>
      <c r="C78">
        <v>461</v>
      </c>
      <c r="D78">
        <v>160</v>
      </c>
      <c r="E78">
        <v>257</v>
      </c>
      <c r="F78">
        <v>44</v>
      </c>
      <c r="G78">
        <v>461</v>
      </c>
    </row>
    <row r="79" spans="1:12" x14ac:dyDescent="0.15">
      <c r="B79" t="s">
        <v>514</v>
      </c>
      <c r="C79">
        <v>1275</v>
      </c>
      <c r="D79">
        <v>268</v>
      </c>
      <c r="E79">
        <v>847</v>
      </c>
      <c r="F79">
        <v>160</v>
      </c>
    </row>
    <row r="80" spans="1:12" x14ac:dyDescent="0.15">
      <c r="C80">
        <v>1</v>
      </c>
      <c r="D80">
        <v>0.21019607843137256</v>
      </c>
      <c r="E80">
        <v>0.66431372549019607</v>
      </c>
      <c r="F80">
        <v>0.12549019607843137</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76" workbookViewId="0">
      <selection activeCell="D90" sqref="D90:F90"/>
    </sheetView>
  </sheetViews>
  <sheetFormatPr defaultRowHeight="13.5" x14ac:dyDescent="0.15"/>
  <sheetData>
    <row r="1" spans="1:74" x14ac:dyDescent="0.15">
      <c r="A1" s="145" t="s">
        <v>493</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2.428426</v>
      </c>
      <c r="F8" s="52">
        <v>28.592759999999998</v>
      </c>
      <c r="G8" s="52">
        <v>1</v>
      </c>
      <c r="H8" s="52">
        <v>4</v>
      </c>
      <c r="I8" s="52">
        <v>1</v>
      </c>
      <c r="J8" s="52">
        <v>5</v>
      </c>
      <c r="K8" s="52">
        <v>7</v>
      </c>
      <c r="L8" s="52">
        <v>7</v>
      </c>
      <c r="M8" s="52">
        <v>6</v>
      </c>
      <c r="N8" s="52">
        <v>1</v>
      </c>
      <c r="O8" s="52">
        <v>0</v>
      </c>
      <c r="P8" s="52">
        <v>15</v>
      </c>
      <c r="Q8" s="52">
        <v>17</v>
      </c>
      <c r="R8" s="52">
        <v>0</v>
      </c>
      <c r="S8" s="52">
        <v>0</v>
      </c>
      <c r="T8" s="52">
        <v>6</v>
      </c>
      <c r="U8" s="52">
        <v>26</v>
      </c>
      <c r="V8" s="52">
        <v>1</v>
      </c>
      <c r="W8" s="52">
        <v>25</v>
      </c>
      <c r="X8" s="52">
        <v>0</v>
      </c>
      <c r="Y8" s="52">
        <v>0</v>
      </c>
      <c r="Z8" s="52">
        <v>15</v>
      </c>
      <c r="AA8" s="52">
        <v>10</v>
      </c>
      <c r="AB8" s="52">
        <v>0</v>
      </c>
      <c r="AC8" s="52">
        <v>14</v>
      </c>
      <c r="AD8" s="52">
        <v>11</v>
      </c>
      <c r="AE8" s="52">
        <v>1</v>
      </c>
      <c r="AF8" s="52">
        <v>3</v>
      </c>
      <c r="AG8" s="52">
        <v>0</v>
      </c>
      <c r="AH8" s="52">
        <v>3</v>
      </c>
      <c r="AI8" s="52">
        <v>0</v>
      </c>
      <c r="AJ8" s="52">
        <v>15</v>
      </c>
      <c r="AK8" s="52">
        <v>0</v>
      </c>
      <c r="AL8" s="52">
        <v>1</v>
      </c>
      <c r="AM8" s="52">
        <v>14</v>
      </c>
      <c r="AN8" s="52">
        <v>0</v>
      </c>
      <c r="AO8" s="52">
        <v>2</v>
      </c>
      <c r="AP8" s="52">
        <v>0</v>
      </c>
      <c r="AQ8" s="52">
        <v>1</v>
      </c>
      <c r="AR8" s="52">
        <v>1</v>
      </c>
      <c r="AS8" s="52">
        <v>3</v>
      </c>
      <c r="AT8" s="52">
        <v>6</v>
      </c>
      <c r="AU8" s="52">
        <v>2</v>
      </c>
      <c r="AV8" s="52">
        <v>3</v>
      </c>
      <c r="AW8" s="52">
        <v>5</v>
      </c>
      <c r="AX8" s="52">
        <v>0</v>
      </c>
      <c r="AY8" s="52">
        <v>2</v>
      </c>
      <c r="AZ8" s="52">
        <v>0</v>
      </c>
      <c r="BA8" s="52">
        <v>2</v>
      </c>
      <c r="BB8" s="52">
        <v>1</v>
      </c>
      <c r="BC8" s="52">
        <v>6</v>
      </c>
      <c r="BD8" s="52">
        <v>2</v>
      </c>
      <c r="BE8" s="52">
        <v>3</v>
      </c>
      <c r="BF8" s="52">
        <v>3</v>
      </c>
      <c r="BG8" s="52">
        <v>5</v>
      </c>
      <c r="BH8" s="52">
        <v>6</v>
      </c>
      <c r="BI8" s="52">
        <v>6</v>
      </c>
      <c r="BJ8" s="52">
        <v>7</v>
      </c>
      <c r="BK8" s="52">
        <v>0</v>
      </c>
      <c r="BL8" s="52">
        <v>2</v>
      </c>
      <c r="BM8" s="52">
        <v>28</v>
      </c>
      <c r="BN8" s="52">
        <v>11</v>
      </c>
      <c r="BO8" s="52">
        <v>3</v>
      </c>
      <c r="BP8" s="52">
        <v>0</v>
      </c>
      <c r="BQ8" s="52">
        <v>0</v>
      </c>
      <c r="BR8" s="52">
        <v>3</v>
      </c>
      <c r="BS8" s="52">
        <v>2</v>
      </c>
      <c r="BT8" s="52">
        <v>2</v>
      </c>
      <c r="BU8" s="52">
        <v>28</v>
      </c>
      <c r="BV8" s="52">
        <v>2</v>
      </c>
    </row>
    <row r="9" spans="1:74" s="52" customFormat="1" x14ac:dyDescent="0.15">
      <c r="A9" s="52">
        <v>271021</v>
      </c>
      <c r="B9" s="52" t="s">
        <v>494</v>
      </c>
      <c r="C9" s="52" t="s">
        <v>389</v>
      </c>
      <c r="D9" s="52">
        <v>2</v>
      </c>
      <c r="E9" s="52">
        <v>3.9702229999999998</v>
      </c>
      <c r="F9" s="52">
        <v>46.746180000000003</v>
      </c>
      <c r="G9" s="52">
        <v>0</v>
      </c>
      <c r="H9" s="52">
        <v>0</v>
      </c>
      <c r="I9" s="52">
        <v>0</v>
      </c>
      <c r="J9" s="52">
        <v>0</v>
      </c>
      <c r="K9" s="52">
        <v>2</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1</v>
      </c>
      <c r="AX9" s="52">
        <v>0</v>
      </c>
      <c r="AY9" s="52">
        <v>0</v>
      </c>
      <c r="AZ9" s="52">
        <v>0</v>
      </c>
      <c r="BA9" s="52">
        <v>0</v>
      </c>
      <c r="BB9" s="52">
        <v>0</v>
      </c>
      <c r="BC9" s="52">
        <v>0</v>
      </c>
      <c r="BD9" s="52">
        <v>0</v>
      </c>
      <c r="BE9" s="52">
        <v>0</v>
      </c>
      <c r="BF9" s="52">
        <v>1</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3.039698</v>
      </c>
      <c r="F10" s="52">
        <v>35.79</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2</v>
      </c>
      <c r="E11" s="52">
        <v>4.2829300000000003</v>
      </c>
      <c r="F11" s="52">
        <v>50.428049999999999</v>
      </c>
      <c r="G11" s="52">
        <v>1</v>
      </c>
      <c r="H11" s="52">
        <v>0</v>
      </c>
      <c r="I11" s="52">
        <v>0</v>
      </c>
      <c r="J11" s="52">
        <v>0</v>
      </c>
      <c r="K11" s="52">
        <v>0</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1</v>
      </c>
      <c r="AW11" s="52">
        <v>0</v>
      </c>
      <c r="AX11" s="52">
        <v>0</v>
      </c>
      <c r="AY11" s="52">
        <v>0</v>
      </c>
      <c r="AZ11" s="52">
        <v>0</v>
      </c>
      <c r="BA11" s="52">
        <v>0</v>
      </c>
      <c r="BB11" s="52">
        <v>0</v>
      </c>
      <c r="BC11" s="52">
        <v>0</v>
      </c>
      <c r="BD11" s="52">
        <v>0</v>
      </c>
      <c r="BE11" s="52">
        <v>0</v>
      </c>
      <c r="BF11" s="52">
        <v>0</v>
      </c>
      <c r="BG11" s="52">
        <v>0</v>
      </c>
      <c r="BH11" s="52">
        <v>0</v>
      </c>
      <c r="BI11" s="52">
        <v>0</v>
      </c>
      <c r="BJ11" s="52">
        <v>2</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6.16751</v>
      </c>
      <c r="F12" s="52">
        <v>72.617450000000005</v>
      </c>
      <c r="G12" s="52">
        <v>0</v>
      </c>
      <c r="H12" s="52">
        <v>0</v>
      </c>
      <c r="I12" s="52">
        <v>0</v>
      </c>
      <c r="J12" s="52">
        <v>1</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1</v>
      </c>
      <c r="BB12" s="52">
        <v>0</v>
      </c>
      <c r="BC12" s="52">
        <v>0</v>
      </c>
      <c r="BD12" s="52">
        <v>0</v>
      </c>
      <c r="BE12" s="52">
        <v>1</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2.9087519999999998</v>
      </c>
      <c r="F13" s="52">
        <v>34.24821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2</v>
      </c>
      <c r="E14" s="52">
        <v>4.1371890000000002</v>
      </c>
      <c r="F14" s="52">
        <v>48.712069999999997</v>
      </c>
      <c r="G14" s="52">
        <v>0</v>
      </c>
      <c r="H14" s="52">
        <v>1</v>
      </c>
      <c r="I14" s="52">
        <v>0</v>
      </c>
      <c r="J14" s="52">
        <v>0</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1</v>
      </c>
      <c r="BB14" s="52">
        <v>0</v>
      </c>
      <c r="BC14" s="52">
        <v>0</v>
      </c>
      <c r="BD14" s="52">
        <v>0</v>
      </c>
      <c r="BE14" s="52">
        <v>0</v>
      </c>
      <c r="BF14" s="52">
        <v>0</v>
      </c>
      <c r="BG14" s="52">
        <v>1</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1.1786890000000001</v>
      </c>
      <c r="F15" s="52">
        <v>13.878119999999999</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1</v>
      </c>
      <c r="E16" s="52">
        <v>2.501814</v>
      </c>
      <c r="F16" s="52">
        <v>29.45684</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3</v>
      </c>
      <c r="E17" s="52">
        <v>6.9122830000000004</v>
      </c>
      <c r="F17" s="52">
        <v>81.386560000000003</v>
      </c>
      <c r="G17" s="52">
        <v>0</v>
      </c>
      <c r="H17" s="52">
        <v>0</v>
      </c>
      <c r="I17" s="52">
        <v>0</v>
      </c>
      <c r="J17" s="52">
        <v>1</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1</v>
      </c>
      <c r="AX17" s="52">
        <v>0</v>
      </c>
      <c r="AY17" s="52">
        <v>0</v>
      </c>
      <c r="AZ17" s="52">
        <v>0</v>
      </c>
      <c r="BA17" s="52">
        <v>0</v>
      </c>
      <c r="BB17" s="52">
        <v>0</v>
      </c>
      <c r="BC17" s="52">
        <v>1</v>
      </c>
      <c r="BD17" s="52">
        <v>0</v>
      </c>
      <c r="BE17" s="52">
        <v>0</v>
      </c>
      <c r="BF17" s="52">
        <v>1</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4</v>
      </c>
      <c r="E18" s="52">
        <v>4.9202909999999997</v>
      </c>
      <c r="F18" s="52">
        <v>57.932459999999999</v>
      </c>
      <c r="G18" s="52">
        <v>0</v>
      </c>
      <c r="H18" s="52">
        <v>1</v>
      </c>
      <c r="I18" s="52">
        <v>1</v>
      </c>
      <c r="J18" s="52">
        <v>0</v>
      </c>
      <c r="K18" s="52">
        <v>0</v>
      </c>
      <c r="L18" s="52">
        <v>1</v>
      </c>
      <c r="M18" s="52">
        <v>1</v>
      </c>
      <c r="N18" s="52">
        <v>0</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1</v>
      </c>
      <c r="AX18" s="52">
        <v>0</v>
      </c>
      <c r="AY18" s="52">
        <v>0</v>
      </c>
      <c r="AZ18" s="52">
        <v>0</v>
      </c>
      <c r="BA18" s="52">
        <v>0</v>
      </c>
      <c r="BB18" s="52">
        <v>0</v>
      </c>
      <c r="BC18" s="52">
        <v>2</v>
      </c>
      <c r="BD18" s="52">
        <v>0</v>
      </c>
      <c r="BE18" s="52">
        <v>0</v>
      </c>
      <c r="BF18" s="52">
        <v>0</v>
      </c>
      <c r="BG18" s="52">
        <v>0</v>
      </c>
      <c r="BH18" s="52">
        <v>3</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1.3884449999999999</v>
      </c>
      <c r="F19" s="52">
        <v>16.347819999999999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3</v>
      </c>
      <c r="E20" s="52">
        <v>4.82843</v>
      </c>
      <c r="F20" s="52">
        <v>56.850859999999997</v>
      </c>
      <c r="G20" s="52">
        <v>0</v>
      </c>
      <c r="H20" s="52">
        <v>0</v>
      </c>
      <c r="I20" s="52">
        <v>0</v>
      </c>
      <c r="J20" s="52">
        <v>0</v>
      </c>
      <c r="K20" s="52">
        <v>0</v>
      </c>
      <c r="L20" s="52">
        <v>1</v>
      </c>
      <c r="M20" s="52">
        <v>1</v>
      </c>
      <c r="N20" s="52">
        <v>1</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1</v>
      </c>
      <c r="AW20" s="52">
        <v>0</v>
      </c>
      <c r="AX20" s="52">
        <v>0</v>
      </c>
      <c r="AY20" s="52">
        <v>1</v>
      </c>
      <c r="AZ20" s="52">
        <v>0</v>
      </c>
      <c r="BA20" s="52">
        <v>0</v>
      </c>
      <c r="BB20" s="52">
        <v>0</v>
      </c>
      <c r="BC20" s="52">
        <v>0</v>
      </c>
      <c r="BD20" s="52">
        <v>1</v>
      </c>
      <c r="BE20" s="52">
        <v>0</v>
      </c>
      <c r="BF20" s="52">
        <v>0</v>
      </c>
      <c r="BG20" s="52">
        <v>1</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494</v>
      </c>
      <c r="C21" s="52" t="s">
        <v>381</v>
      </c>
      <c r="D21" s="52">
        <v>1</v>
      </c>
      <c r="E21" s="52">
        <v>1.849283</v>
      </c>
      <c r="F21" s="52">
        <v>21.773820000000001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1</v>
      </c>
      <c r="E22" s="52">
        <v>1.6962379999999999</v>
      </c>
      <c r="F22" s="52">
        <v>19.971830000000001</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4</v>
      </c>
      <c r="E23" s="52">
        <v>4.2500289999999996</v>
      </c>
      <c r="F23" s="52">
        <v>50.040660000000003</v>
      </c>
      <c r="G23" s="52">
        <v>0</v>
      </c>
      <c r="H23" s="52">
        <v>1</v>
      </c>
      <c r="I23" s="52">
        <v>0</v>
      </c>
      <c r="J23" s="52">
        <v>1</v>
      </c>
      <c r="K23" s="52">
        <v>0</v>
      </c>
      <c r="L23" s="52">
        <v>1</v>
      </c>
      <c r="M23" s="52">
        <v>1</v>
      </c>
      <c r="N23" s="52">
        <v>0</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1</v>
      </c>
      <c r="AW23" s="52">
        <v>1</v>
      </c>
      <c r="AX23" s="52">
        <v>0</v>
      </c>
      <c r="AY23" s="52">
        <v>0</v>
      </c>
      <c r="AZ23" s="52">
        <v>0</v>
      </c>
      <c r="BA23" s="52">
        <v>0</v>
      </c>
      <c r="BB23" s="52">
        <v>0</v>
      </c>
      <c r="BC23" s="52">
        <v>1</v>
      </c>
      <c r="BD23" s="52">
        <v>0</v>
      </c>
      <c r="BE23" s="52">
        <v>0</v>
      </c>
      <c r="BF23" s="52">
        <v>0</v>
      </c>
      <c r="BG23" s="52">
        <v>1</v>
      </c>
      <c r="BH23" s="52">
        <v>0</v>
      </c>
      <c r="BI23" s="52">
        <v>0</v>
      </c>
      <c r="BJ23" s="52">
        <v>3</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1</v>
      </c>
      <c r="E24" s="52">
        <v>1.626069</v>
      </c>
      <c r="F24" s="52">
        <v>19.14565</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2</v>
      </c>
      <c r="E25" s="52">
        <v>4.298025</v>
      </c>
      <c r="F25" s="52">
        <v>50.605780000000003</v>
      </c>
      <c r="G25" s="52">
        <v>0</v>
      </c>
      <c r="H25" s="52">
        <v>1</v>
      </c>
      <c r="I25" s="52">
        <v>0</v>
      </c>
      <c r="J25" s="52">
        <v>0</v>
      </c>
      <c r="K25" s="52">
        <v>1</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1</v>
      </c>
      <c r="BD25" s="52">
        <v>0</v>
      </c>
      <c r="BE25" s="52">
        <v>1</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7</v>
      </c>
      <c r="E26" s="52">
        <v>1.738642</v>
      </c>
      <c r="F26" s="52">
        <v>20.471109999999999</v>
      </c>
      <c r="G26" s="52">
        <v>1</v>
      </c>
      <c r="H26" s="52">
        <v>1</v>
      </c>
      <c r="I26" s="52">
        <v>1</v>
      </c>
      <c r="J26" s="52">
        <v>2</v>
      </c>
      <c r="K26" s="52">
        <v>2</v>
      </c>
      <c r="L26" s="52">
        <v>0</v>
      </c>
      <c r="M26" s="52">
        <v>0</v>
      </c>
      <c r="N26" s="52">
        <v>0</v>
      </c>
      <c r="O26" s="52">
        <v>0</v>
      </c>
      <c r="P26" s="52">
        <v>5</v>
      </c>
      <c r="Q26" s="52">
        <v>2</v>
      </c>
      <c r="R26" s="52">
        <v>0</v>
      </c>
      <c r="S26" s="52">
        <v>0</v>
      </c>
      <c r="T26" s="52">
        <v>3</v>
      </c>
      <c r="U26" s="52">
        <v>4</v>
      </c>
      <c r="V26" s="52">
        <v>1</v>
      </c>
      <c r="W26" s="52">
        <v>3</v>
      </c>
      <c r="X26" s="52">
        <v>0</v>
      </c>
      <c r="Y26" s="52">
        <v>0</v>
      </c>
      <c r="Z26" s="52">
        <v>1</v>
      </c>
      <c r="AA26" s="52">
        <v>2</v>
      </c>
      <c r="AB26" s="52">
        <v>0</v>
      </c>
      <c r="AC26" s="52">
        <v>6</v>
      </c>
      <c r="AD26" s="52">
        <v>0</v>
      </c>
      <c r="AE26" s="52">
        <v>1</v>
      </c>
      <c r="AF26" s="52">
        <v>0</v>
      </c>
      <c r="AG26" s="52">
        <v>0</v>
      </c>
      <c r="AH26" s="52">
        <v>0</v>
      </c>
      <c r="AI26" s="52">
        <v>0</v>
      </c>
      <c r="AJ26" s="52">
        <v>6</v>
      </c>
      <c r="AK26" s="52">
        <v>0</v>
      </c>
      <c r="AL26" s="52">
        <v>1</v>
      </c>
      <c r="AM26" s="52">
        <v>0</v>
      </c>
      <c r="AN26" s="52">
        <v>0</v>
      </c>
      <c r="AO26" s="52">
        <v>0</v>
      </c>
      <c r="AP26" s="52">
        <v>0</v>
      </c>
      <c r="AQ26" s="52">
        <v>0</v>
      </c>
      <c r="AR26" s="52">
        <v>0</v>
      </c>
      <c r="AS26" s="52">
        <v>1</v>
      </c>
      <c r="AT26" s="52">
        <v>0</v>
      </c>
      <c r="AU26" s="52">
        <v>0</v>
      </c>
      <c r="AV26" s="52">
        <v>0</v>
      </c>
      <c r="AW26" s="52">
        <v>1</v>
      </c>
      <c r="AX26" s="52">
        <v>0</v>
      </c>
      <c r="AY26" s="52">
        <v>1</v>
      </c>
      <c r="AZ26" s="52">
        <v>1</v>
      </c>
      <c r="BA26" s="52">
        <v>0</v>
      </c>
      <c r="BB26" s="52">
        <v>0</v>
      </c>
      <c r="BC26" s="52">
        <v>3</v>
      </c>
      <c r="BD26" s="52">
        <v>1</v>
      </c>
      <c r="BE26" s="52">
        <v>1</v>
      </c>
      <c r="BF26" s="52">
        <v>1</v>
      </c>
      <c r="BG26" s="52">
        <v>1</v>
      </c>
      <c r="BH26" s="52">
        <v>1</v>
      </c>
      <c r="BI26" s="52">
        <v>1</v>
      </c>
      <c r="BJ26" s="52">
        <v>0</v>
      </c>
      <c r="BK26" s="52">
        <v>1</v>
      </c>
      <c r="BL26" s="52">
        <v>2</v>
      </c>
      <c r="BM26" s="52">
        <v>4</v>
      </c>
      <c r="BN26" s="52">
        <v>2</v>
      </c>
      <c r="BO26" s="52">
        <v>1</v>
      </c>
      <c r="BP26" s="52">
        <v>1</v>
      </c>
      <c r="BQ26" s="52">
        <v>1</v>
      </c>
      <c r="BR26" s="52">
        <v>2</v>
      </c>
      <c r="BS26" s="52">
        <v>0</v>
      </c>
      <c r="BT26" s="52">
        <v>2</v>
      </c>
      <c r="BU26" s="52">
        <v>5</v>
      </c>
      <c r="BV26" s="52">
        <v>0</v>
      </c>
    </row>
    <row r="27" spans="1:74" s="52" customFormat="1" x14ac:dyDescent="0.15">
      <c r="A27" s="52">
        <v>271411</v>
      </c>
      <c r="B27" s="52" t="s">
        <v>494</v>
      </c>
      <c r="C27" s="52" t="s">
        <v>189</v>
      </c>
      <c r="D27" s="52">
        <v>1</v>
      </c>
      <c r="E27" s="52">
        <v>1.3933009999999999</v>
      </c>
      <c r="F27" s="52">
        <v>16.404990000000002</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494</v>
      </c>
      <c r="C28" s="52" t="s">
        <v>190</v>
      </c>
      <c r="D28" s="52">
        <v>3</v>
      </c>
      <c r="E28" s="52">
        <v>4.9822300000000004</v>
      </c>
      <c r="F28" s="52">
        <v>58.661740000000002</v>
      </c>
      <c r="G28" s="52">
        <v>0</v>
      </c>
      <c r="H28" s="52">
        <v>1</v>
      </c>
      <c r="I28" s="52">
        <v>0</v>
      </c>
      <c r="J28" s="52">
        <v>1</v>
      </c>
      <c r="K28" s="52">
        <v>1</v>
      </c>
      <c r="L28" s="52">
        <v>0</v>
      </c>
      <c r="M28" s="52">
        <v>0</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1</v>
      </c>
      <c r="BA28" s="52">
        <v>0</v>
      </c>
      <c r="BB28" s="52">
        <v>0</v>
      </c>
      <c r="BC28" s="52">
        <v>1</v>
      </c>
      <c r="BD28" s="52">
        <v>1</v>
      </c>
      <c r="BE28" s="52">
        <v>1</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2</v>
      </c>
      <c r="E29" s="52">
        <v>2.9877950000000002</v>
      </c>
      <c r="F29" s="52">
        <v>35.178870000000003</v>
      </c>
      <c r="G29" s="52">
        <v>1</v>
      </c>
      <c r="H29" s="52">
        <v>0</v>
      </c>
      <c r="I29" s="52">
        <v>1</v>
      </c>
      <c r="J29" s="52">
        <v>0</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1</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494</v>
      </c>
      <c r="C30" s="52" t="s">
        <v>574</v>
      </c>
      <c r="D30" s="52">
        <v>1</v>
      </c>
      <c r="E30" s="52">
        <v>5.2823409999999997</v>
      </c>
      <c r="F30" s="52">
        <v>62.195300000000003</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1</v>
      </c>
      <c r="E31" s="52">
        <v>1.065939</v>
      </c>
      <c r="F31" s="52">
        <v>12.55057</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494</v>
      </c>
      <c r="D32" s="52">
        <v>1</v>
      </c>
      <c r="E32" s="52">
        <v>0.51707110000000001</v>
      </c>
      <c r="F32" s="52">
        <v>6.0880960000000002</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494</v>
      </c>
      <c r="D33" s="52">
        <v>2</v>
      </c>
      <c r="E33" s="52">
        <v>1.1217680000000001</v>
      </c>
      <c r="F33" s="52">
        <v>13.20791</v>
      </c>
      <c r="G33" s="52">
        <v>0</v>
      </c>
      <c r="H33" s="52">
        <v>0</v>
      </c>
      <c r="I33" s="52">
        <v>1</v>
      </c>
      <c r="J33" s="52">
        <v>0</v>
      </c>
      <c r="K33" s="52">
        <v>0</v>
      </c>
      <c r="L33" s="52">
        <v>0</v>
      </c>
      <c r="M33" s="52">
        <v>1</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0</v>
      </c>
      <c r="AW33" s="52">
        <v>0</v>
      </c>
      <c r="AX33" s="52">
        <v>0</v>
      </c>
      <c r="AY33" s="52">
        <v>0</v>
      </c>
      <c r="AZ33" s="52">
        <v>1</v>
      </c>
      <c r="BA33" s="52">
        <v>0</v>
      </c>
      <c r="BB33" s="52">
        <v>0</v>
      </c>
      <c r="BC33" s="52">
        <v>0</v>
      </c>
      <c r="BD33" s="52">
        <v>0</v>
      </c>
      <c r="BE33" s="52">
        <v>2</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494</v>
      </c>
      <c r="D34" s="52">
        <v>1</v>
      </c>
      <c r="E34" s="52">
        <v>2.7949350000000002</v>
      </c>
      <c r="F34" s="52">
        <v>32.908110000000001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494</v>
      </c>
      <c r="D35" s="52">
        <v>2</v>
      </c>
      <c r="E35" s="52">
        <v>1.185775</v>
      </c>
      <c r="F35" s="52">
        <v>13.961550000000001</v>
      </c>
      <c r="G35" s="52">
        <v>0</v>
      </c>
      <c r="H35" s="52">
        <v>0</v>
      </c>
      <c r="I35" s="52">
        <v>0</v>
      </c>
      <c r="J35" s="52">
        <v>1</v>
      </c>
      <c r="K35" s="52">
        <v>0</v>
      </c>
      <c r="L35" s="52">
        <v>0</v>
      </c>
      <c r="M35" s="52">
        <v>0</v>
      </c>
      <c r="N35" s="52">
        <v>1</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2</v>
      </c>
      <c r="BC35" s="52">
        <v>0</v>
      </c>
      <c r="BD35" s="52">
        <v>0</v>
      </c>
      <c r="BE35" s="52">
        <v>1</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1</v>
      </c>
      <c r="E36" s="52">
        <v>1.4330959999999999</v>
      </c>
      <c r="F36" s="52">
        <v>16.873550000000002</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2</v>
      </c>
      <c r="E37" s="52">
        <v>1.0333410000000001</v>
      </c>
      <c r="F37" s="52">
        <v>12.16675</v>
      </c>
      <c r="G37" s="52">
        <v>0</v>
      </c>
      <c r="H37" s="52">
        <v>0</v>
      </c>
      <c r="I37" s="52">
        <v>0</v>
      </c>
      <c r="J37" s="52">
        <v>0</v>
      </c>
      <c r="K37" s="52">
        <v>0</v>
      </c>
      <c r="L37" s="52">
        <v>1</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2</v>
      </c>
      <c r="BC37" s="52">
        <v>0</v>
      </c>
      <c r="BD37" s="52">
        <v>1</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494</v>
      </c>
      <c r="D38" s="52">
        <v>2</v>
      </c>
      <c r="E38" s="52">
        <v>1.4624159999999999</v>
      </c>
      <c r="F38" s="52">
        <v>17.218769999999999</v>
      </c>
      <c r="G38" s="52">
        <v>0</v>
      </c>
      <c r="H38" s="52">
        <v>2</v>
      </c>
      <c r="I38" s="52">
        <v>0</v>
      </c>
      <c r="J38" s="52">
        <v>0</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2</v>
      </c>
      <c r="AY38" s="52">
        <v>0</v>
      </c>
      <c r="AZ38" s="52">
        <v>0</v>
      </c>
      <c r="BA38" s="52">
        <v>0</v>
      </c>
      <c r="BB38" s="52">
        <v>0</v>
      </c>
      <c r="BC38" s="52">
        <v>0</v>
      </c>
      <c r="BD38" s="52">
        <v>0</v>
      </c>
      <c r="BE38" s="52">
        <v>0</v>
      </c>
      <c r="BF38" s="52">
        <v>1</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494</v>
      </c>
      <c r="D39" s="52">
        <v>2</v>
      </c>
      <c r="E39" s="52">
        <v>1.5635870000000001</v>
      </c>
      <c r="F39" s="52">
        <v>18.409980000000001</v>
      </c>
      <c r="G39" s="52">
        <v>0</v>
      </c>
      <c r="H39" s="52">
        <v>0</v>
      </c>
      <c r="I39" s="52">
        <v>1</v>
      </c>
      <c r="J39" s="52">
        <v>0</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1</v>
      </c>
      <c r="AY39" s="52">
        <v>0</v>
      </c>
      <c r="AZ39" s="52">
        <v>0</v>
      </c>
      <c r="BA39" s="52">
        <v>0</v>
      </c>
      <c r="BB39" s="52">
        <v>0</v>
      </c>
      <c r="BC39" s="52">
        <v>0</v>
      </c>
      <c r="BD39" s="52">
        <v>0</v>
      </c>
      <c r="BE39" s="52">
        <v>0</v>
      </c>
      <c r="BF39" s="52">
        <v>0</v>
      </c>
      <c r="BG39" s="52">
        <v>0</v>
      </c>
      <c r="BH39" s="52">
        <v>0</v>
      </c>
      <c r="BI39" s="52">
        <v>1</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494</v>
      </c>
      <c r="D40" s="52">
        <v>1</v>
      </c>
      <c r="E40" s="52">
        <v>2.064282</v>
      </c>
      <c r="F40" s="52">
        <v>24.305250000000001</v>
      </c>
      <c r="G40" s="52">
        <v>0</v>
      </c>
      <c r="H40" s="52">
        <v>0</v>
      </c>
      <c r="I40" s="52">
        <v>0</v>
      </c>
      <c r="J40" s="52">
        <v>0</v>
      </c>
      <c r="K40" s="52">
        <v>1</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2</v>
      </c>
      <c r="E41" s="52">
        <v>1.768597</v>
      </c>
      <c r="F41" s="52">
        <v>20.823799999999999</v>
      </c>
      <c r="G41" s="52">
        <v>1</v>
      </c>
      <c r="H41" s="52">
        <v>0</v>
      </c>
      <c r="I41" s="52">
        <v>0</v>
      </c>
      <c r="J41" s="52">
        <v>1</v>
      </c>
      <c r="K41" s="52">
        <v>0</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1</v>
      </c>
      <c r="AY41" s="52">
        <v>0</v>
      </c>
      <c r="AZ41" s="52">
        <v>0</v>
      </c>
      <c r="BA41" s="52">
        <v>0</v>
      </c>
      <c r="BB41" s="52">
        <v>0</v>
      </c>
      <c r="BC41" s="52">
        <v>1</v>
      </c>
      <c r="BD41" s="52">
        <v>0</v>
      </c>
      <c r="BE41" s="52">
        <v>0</v>
      </c>
      <c r="BF41" s="52">
        <v>1</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494</v>
      </c>
      <c r="D42" s="52">
        <v>2</v>
      </c>
      <c r="E42" s="52">
        <v>3.4525619999999999</v>
      </c>
      <c r="F42" s="52">
        <v>40.651130000000002</v>
      </c>
      <c r="G42" s="52">
        <v>0</v>
      </c>
      <c r="H42" s="52">
        <v>0</v>
      </c>
      <c r="I42" s="52">
        <v>1</v>
      </c>
      <c r="J42" s="52">
        <v>0</v>
      </c>
      <c r="K42" s="52">
        <v>1</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1</v>
      </c>
      <c r="BC42" s="52">
        <v>0</v>
      </c>
      <c r="BD42" s="52">
        <v>1</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494</v>
      </c>
      <c r="D43" s="52">
        <v>1</v>
      </c>
      <c r="E43" s="52">
        <v>1.109127</v>
      </c>
      <c r="F43" s="52">
        <v>13.05908</v>
      </c>
      <c r="G43" s="52">
        <v>0</v>
      </c>
      <c r="H43" s="52">
        <v>0</v>
      </c>
      <c r="I43" s="52">
        <v>1</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1</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272213</v>
      </c>
      <c r="B44" s="52" t="s">
        <v>301</v>
      </c>
      <c r="C44" s="52" t="s">
        <v>494</v>
      </c>
      <c r="D44" s="52">
        <v>1</v>
      </c>
      <c r="E44" s="52">
        <v>2.9905200000000001</v>
      </c>
      <c r="F44" s="52">
        <v>35.21096</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272248</v>
      </c>
      <c r="B45" s="52" t="s">
        <v>210</v>
      </c>
      <c r="C45" s="52" t="s">
        <v>494</v>
      </c>
      <c r="D45" s="52">
        <v>1</v>
      </c>
      <c r="E45" s="52">
        <v>2.338908</v>
      </c>
      <c r="F45" s="52">
        <v>27.53875</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494</v>
      </c>
      <c r="D46" s="52">
        <v>3</v>
      </c>
      <c r="E46" s="52">
        <v>1.25715</v>
      </c>
      <c r="F46" s="52">
        <v>14.80193</v>
      </c>
      <c r="G46" s="52">
        <v>0</v>
      </c>
      <c r="H46" s="52">
        <v>1</v>
      </c>
      <c r="I46" s="52">
        <v>0</v>
      </c>
      <c r="J46" s="52">
        <v>0</v>
      </c>
      <c r="K46" s="52">
        <v>0</v>
      </c>
      <c r="L46" s="52">
        <v>1</v>
      </c>
      <c r="M46" s="52">
        <v>0</v>
      </c>
      <c r="N46" s="52">
        <v>1</v>
      </c>
      <c r="O46" s="52">
        <v>0</v>
      </c>
      <c r="P46" s="52">
        <v>2</v>
      </c>
      <c r="Q46" s="52">
        <v>1</v>
      </c>
      <c r="R46" s="52">
        <v>0</v>
      </c>
      <c r="S46" s="52">
        <v>0</v>
      </c>
      <c r="T46" s="52">
        <v>2</v>
      </c>
      <c r="U46" s="52">
        <v>1</v>
      </c>
      <c r="V46" s="52">
        <v>0</v>
      </c>
      <c r="W46" s="52">
        <v>1</v>
      </c>
      <c r="X46" s="52">
        <v>0</v>
      </c>
      <c r="Y46" s="52">
        <v>0</v>
      </c>
      <c r="Z46" s="52">
        <v>1</v>
      </c>
      <c r="AA46" s="52">
        <v>0</v>
      </c>
      <c r="AB46" s="52">
        <v>0</v>
      </c>
      <c r="AC46" s="52">
        <v>1</v>
      </c>
      <c r="AD46" s="52">
        <v>2</v>
      </c>
      <c r="AE46" s="52">
        <v>0</v>
      </c>
      <c r="AF46" s="52">
        <v>0</v>
      </c>
      <c r="AG46" s="52">
        <v>0</v>
      </c>
      <c r="AH46" s="52">
        <v>0</v>
      </c>
      <c r="AI46" s="52">
        <v>0</v>
      </c>
      <c r="AJ46" s="52">
        <v>1</v>
      </c>
      <c r="AK46" s="52">
        <v>0</v>
      </c>
      <c r="AL46" s="52">
        <v>0</v>
      </c>
      <c r="AM46" s="52">
        <v>2</v>
      </c>
      <c r="AN46" s="52">
        <v>0</v>
      </c>
      <c r="AO46" s="52">
        <v>0</v>
      </c>
      <c r="AP46" s="52">
        <v>0</v>
      </c>
      <c r="AQ46" s="52">
        <v>0</v>
      </c>
      <c r="AR46" s="52">
        <v>0</v>
      </c>
      <c r="AS46" s="52">
        <v>0</v>
      </c>
      <c r="AT46" s="52">
        <v>0</v>
      </c>
      <c r="AU46" s="52">
        <v>1</v>
      </c>
      <c r="AV46" s="52">
        <v>0</v>
      </c>
      <c r="AW46" s="52">
        <v>0</v>
      </c>
      <c r="AX46" s="52">
        <v>0</v>
      </c>
      <c r="AY46" s="52">
        <v>0</v>
      </c>
      <c r="AZ46" s="52">
        <v>0</v>
      </c>
      <c r="BA46" s="52">
        <v>0</v>
      </c>
      <c r="BB46" s="52">
        <v>2</v>
      </c>
      <c r="BC46" s="52">
        <v>0</v>
      </c>
      <c r="BD46" s="52">
        <v>1</v>
      </c>
      <c r="BE46" s="52">
        <v>1</v>
      </c>
      <c r="BF46" s="52">
        <v>0</v>
      </c>
      <c r="BG46" s="52">
        <v>0</v>
      </c>
      <c r="BH46" s="52">
        <v>0</v>
      </c>
      <c r="BI46" s="52">
        <v>0</v>
      </c>
      <c r="BJ46" s="52">
        <v>1</v>
      </c>
      <c r="BK46" s="52">
        <v>0</v>
      </c>
      <c r="BL46" s="52">
        <v>0</v>
      </c>
      <c r="BM46" s="52">
        <v>2</v>
      </c>
      <c r="BN46" s="52">
        <v>0</v>
      </c>
      <c r="BO46" s="52">
        <v>1</v>
      </c>
      <c r="BP46" s="52">
        <v>0</v>
      </c>
      <c r="BQ46" s="52">
        <v>0</v>
      </c>
      <c r="BR46" s="52">
        <v>1</v>
      </c>
      <c r="BS46" s="52">
        <v>0</v>
      </c>
      <c r="BT46" s="52">
        <v>0</v>
      </c>
      <c r="BU46" s="52">
        <v>3</v>
      </c>
      <c r="BV46" s="52">
        <v>0</v>
      </c>
    </row>
    <row r="47" spans="1:74" s="52" customFormat="1" x14ac:dyDescent="0.15">
      <c r="A47" s="52">
        <v>272329</v>
      </c>
      <c r="B47" s="52" t="s">
        <v>218</v>
      </c>
      <c r="C47" s="52" t="s">
        <v>494</v>
      </c>
      <c r="D47" s="52">
        <v>1</v>
      </c>
      <c r="E47" s="52">
        <v>3.8355320000000002</v>
      </c>
      <c r="F47" s="52">
        <v>45.160299999999999</v>
      </c>
      <c r="G47" s="52">
        <v>0</v>
      </c>
      <c r="H47" s="52">
        <v>0</v>
      </c>
      <c r="I47" s="52">
        <v>0</v>
      </c>
      <c r="J47" s="52">
        <v>0</v>
      </c>
      <c r="K47" s="52">
        <v>0</v>
      </c>
      <c r="L47" s="52">
        <v>1</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1</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273228</v>
      </c>
      <c r="B48" s="52" t="s">
        <v>318</v>
      </c>
      <c r="C48" s="52" t="s">
        <v>494</v>
      </c>
      <c r="D48" s="52">
        <v>2</v>
      </c>
      <c r="E48" s="52">
        <v>40.88308</v>
      </c>
      <c r="F48" s="52">
        <v>481.36520000000002</v>
      </c>
      <c r="G48" s="52">
        <v>0</v>
      </c>
      <c r="H48" s="52">
        <v>0</v>
      </c>
      <c r="I48" s="52">
        <v>0</v>
      </c>
      <c r="J48" s="52">
        <v>0</v>
      </c>
      <c r="K48" s="52">
        <v>1</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1</v>
      </c>
      <c r="BA48" s="52">
        <v>0</v>
      </c>
      <c r="BB48" s="52">
        <v>0</v>
      </c>
      <c r="BC48" s="52">
        <v>1</v>
      </c>
      <c r="BD48" s="52">
        <v>0</v>
      </c>
      <c r="BE48" s="52">
        <v>1</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273830</v>
      </c>
      <c r="B49" s="52" t="s">
        <v>331</v>
      </c>
      <c r="C49" s="52" t="s">
        <v>494</v>
      </c>
      <c r="D49" s="52">
        <v>1</v>
      </c>
      <c r="E49" s="52">
        <v>39.824770000000001</v>
      </c>
      <c r="F49" s="52">
        <v>468.90460000000002</v>
      </c>
      <c r="G49" s="52">
        <v>0</v>
      </c>
      <c r="H49" s="52">
        <v>0</v>
      </c>
      <c r="I49" s="52">
        <v>0</v>
      </c>
      <c r="J49" s="52">
        <v>0</v>
      </c>
      <c r="K49" s="52">
        <v>0</v>
      </c>
      <c r="L49" s="52">
        <v>1</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85" spans="1:75" x14ac:dyDescent="0.15">
      <c r="B85" s="52">
        <v>271004</v>
      </c>
      <c r="C85" t="s">
        <v>427</v>
      </c>
      <c r="D85">
        <f>IFERROR(VLOOKUP($B85,$A$8:$BW$70,D$88,FALSE),0)</f>
        <v>32</v>
      </c>
      <c r="E85">
        <f t="shared" ref="E85:BP85" si="0">IFERROR(VLOOKUP($B85,$A$8:$BW$70,E88,FALSE),0)</f>
        <v>2.428426</v>
      </c>
      <c r="F85">
        <f t="shared" si="0"/>
        <v>28.592759999999998</v>
      </c>
      <c r="G85">
        <f t="shared" si="0"/>
        <v>1</v>
      </c>
      <c r="H85">
        <f t="shared" si="0"/>
        <v>4</v>
      </c>
      <c r="I85">
        <f t="shared" si="0"/>
        <v>1</v>
      </c>
      <c r="J85">
        <f t="shared" si="0"/>
        <v>5</v>
      </c>
      <c r="K85">
        <f t="shared" si="0"/>
        <v>7</v>
      </c>
      <c r="L85">
        <f t="shared" si="0"/>
        <v>7</v>
      </c>
      <c r="M85">
        <f t="shared" si="0"/>
        <v>6</v>
      </c>
      <c r="N85">
        <f t="shared" si="0"/>
        <v>1</v>
      </c>
      <c r="O85">
        <f t="shared" si="0"/>
        <v>0</v>
      </c>
      <c r="P85">
        <f t="shared" si="0"/>
        <v>15</v>
      </c>
      <c r="Q85">
        <f t="shared" si="0"/>
        <v>17</v>
      </c>
      <c r="R85">
        <f t="shared" si="0"/>
        <v>0</v>
      </c>
      <c r="S85">
        <f t="shared" si="0"/>
        <v>0</v>
      </c>
      <c r="T85">
        <f t="shared" si="0"/>
        <v>6</v>
      </c>
      <c r="U85">
        <f t="shared" si="0"/>
        <v>26</v>
      </c>
      <c r="V85">
        <f t="shared" si="0"/>
        <v>1</v>
      </c>
      <c r="W85">
        <f t="shared" si="0"/>
        <v>25</v>
      </c>
      <c r="X85">
        <f t="shared" si="0"/>
        <v>0</v>
      </c>
      <c r="Y85">
        <f t="shared" si="0"/>
        <v>0</v>
      </c>
      <c r="Z85">
        <f t="shared" si="0"/>
        <v>15</v>
      </c>
      <c r="AA85">
        <f t="shared" si="0"/>
        <v>10</v>
      </c>
      <c r="AB85">
        <f t="shared" si="0"/>
        <v>0</v>
      </c>
      <c r="AC85">
        <f t="shared" si="0"/>
        <v>14</v>
      </c>
      <c r="AD85">
        <f t="shared" si="0"/>
        <v>11</v>
      </c>
      <c r="AE85">
        <f t="shared" si="0"/>
        <v>1</v>
      </c>
      <c r="AF85">
        <f t="shared" si="0"/>
        <v>3</v>
      </c>
      <c r="AG85">
        <f t="shared" si="0"/>
        <v>0</v>
      </c>
      <c r="AH85">
        <f t="shared" si="0"/>
        <v>3</v>
      </c>
      <c r="AI85">
        <f t="shared" si="0"/>
        <v>0</v>
      </c>
      <c r="AJ85">
        <f t="shared" si="0"/>
        <v>15</v>
      </c>
      <c r="AK85">
        <f t="shared" si="0"/>
        <v>0</v>
      </c>
      <c r="AL85">
        <f t="shared" si="0"/>
        <v>1</v>
      </c>
      <c r="AM85">
        <f t="shared" si="0"/>
        <v>14</v>
      </c>
      <c r="AN85">
        <f t="shared" si="0"/>
        <v>0</v>
      </c>
      <c r="AO85">
        <f t="shared" si="0"/>
        <v>2</v>
      </c>
      <c r="AP85">
        <f t="shared" si="0"/>
        <v>0</v>
      </c>
      <c r="AQ85">
        <f t="shared" si="0"/>
        <v>1</v>
      </c>
      <c r="AR85">
        <f t="shared" si="0"/>
        <v>1</v>
      </c>
      <c r="AS85">
        <f t="shared" si="0"/>
        <v>3</v>
      </c>
      <c r="AT85">
        <f t="shared" si="0"/>
        <v>6</v>
      </c>
      <c r="AU85">
        <f t="shared" si="0"/>
        <v>2</v>
      </c>
      <c r="AV85">
        <f t="shared" si="0"/>
        <v>3</v>
      </c>
      <c r="AW85">
        <f t="shared" si="0"/>
        <v>5</v>
      </c>
      <c r="AX85">
        <f t="shared" si="0"/>
        <v>0</v>
      </c>
      <c r="AY85">
        <f t="shared" si="0"/>
        <v>2</v>
      </c>
      <c r="AZ85">
        <f t="shared" si="0"/>
        <v>0</v>
      </c>
      <c r="BA85">
        <f t="shared" si="0"/>
        <v>2</v>
      </c>
      <c r="BB85">
        <f t="shared" si="0"/>
        <v>1</v>
      </c>
      <c r="BC85">
        <f t="shared" si="0"/>
        <v>6</v>
      </c>
      <c r="BD85">
        <f t="shared" si="0"/>
        <v>2</v>
      </c>
      <c r="BE85">
        <f t="shared" si="0"/>
        <v>3</v>
      </c>
      <c r="BF85">
        <f t="shared" si="0"/>
        <v>3</v>
      </c>
      <c r="BG85">
        <f t="shared" si="0"/>
        <v>5</v>
      </c>
      <c r="BH85">
        <f t="shared" si="0"/>
        <v>6</v>
      </c>
      <c r="BI85">
        <f t="shared" si="0"/>
        <v>6</v>
      </c>
      <c r="BJ85">
        <f t="shared" si="0"/>
        <v>7</v>
      </c>
      <c r="BK85">
        <f t="shared" si="0"/>
        <v>0</v>
      </c>
      <c r="BL85">
        <f t="shared" si="0"/>
        <v>2</v>
      </c>
      <c r="BM85">
        <f t="shared" si="0"/>
        <v>28</v>
      </c>
      <c r="BN85">
        <f t="shared" si="0"/>
        <v>11</v>
      </c>
      <c r="BO85">
        <f t="shared" si="0"/>
        <v>3</v>
      </c>
      <c r="BP85">
        <f t="shared" si="0"/>
        <v>0</v>
      </c>
      <c r="BQ85">
        <f t="shared" ref="BQ85:BW85" si="1">IFERROR(VLOOKUP($B85,$A$8:$BW$70,BQ88,FALSE),0)</f>
        <v>0</v>
      </c>
      <c r="BR85">
        <f t="shared" si="1"/>
        <v>3</v>
      </c>
      <c r="BS85">
        <f t="shared" si="1"/>
        <v>2</v>
      </c>
      <c r="BT85">
        <f t="shared" si="1"/>
        <v>2</v>
      </c>
      <c r="BU85">
        <f t="shared" si="1"/>
        <v>28</v>
      </c>
      <c r="BV85">
        <f t="shared" si="1"/>
        <v>2</v>
      </c>
      <c r="BW85">
        <f t="shared" si="1"/>
        <v>0</v>
      </c>
    </row>
    <row r="86" spans="1:75" x14ac:dyDescent="0.15">
      <c r="B86" s="52">
        <v>271403</v>
      </c>
      <c r="C86" t="s">
        <v>428</v>
      </c>
      <c r="D86">
        <f>IFERROR(VLOOKUP($B86,$A$8:$BW$70,D$88,FALSE),0)</f>
        <v>7</v>
      </c>
      <c r="E86">
        <f t="shared" ref="E86:BP86" si="2">IFERROR(VLOOKUP($B86,$A$8:$BW$70,E$88,FALSE),0)</f>
        <v>1.738642</v>
      </c>
      <c r="F86">
        <f t="shared" si="2"/>
        <v>20.471109999999999</v>
      </c>
      <c r="G86">
        <f t="shared" si="2"/>
        <v>1</v>
      </c>
      <c r="H86">
        <f t="shared" si="2"/>
        <v>1</v>
      </c>
      <c r="I86">
        <f t="shared" si="2"/>
        <v>1</v>
      </c>
      <c r="J86">
        <f t="shared" si="2"/>
        <v>2</v>
      </c>
      <c r="K86">
        <f t="shared" si="2"/>
        <v>2</v>
      </c>
      <c r="L86">
        <f t="shared" si="2"/>
        <v>0</v>
      </c>
      <c r="M86">
        <f t="shared" si="2"/>
        <v>0</v>
      </c>
      <c r="N86">
        <f t="shared" si="2"/>
        <v>0</v>
      </c>
      <c r="O86">
        <f t="shared" si="2"/>
        <v>0</v>
      </c>
      <c r="P86">
        <f t="shared" si="2"/>
        <v>5</v>
      </c>
      <c r="Q86">
        <f t="shared" si="2"/>
        <v>2</v>
      </c>
      <c r="R86">
        <f t="shared" si="2"/>
        <v>0</v>
      </c>
      <c r="S86">
        <f t="shared" si="2"/>
        <v>0</v>
      </c>
      <c r="T86">
        <f t="shared" si="2"/>
        <v>3</v>
      </c>
      <c r="U86">
        <f t="shared" si="2"/>
        <v>4</v>
      </c>
      <c r="V86">
        <f t="shared" si="2"/>
        <v>1</v>
      </c>
      <c r="W86">
        <f t="shared" si="2"/>
        <v>3</v>
      </c>
      <c r="X86">
        <f t="shared" si="2"/>
        <v>0</v>
      </c>
      <c r="Y86">
        <f t="shared" si="2"/>
        <v>0</v>
      </c>
      <c r="Z86">
        <f t="shared" si="2"/>
        <v>1</v>
      </c>
      <c r="AA86">
        <f t="shared" si="2"/>
        <v>2</v>
      </c>
      <c r="AB86">
        <f t="shared" si="2"/>
        <v>0</v>
      </c>
      <c r="AC86">
        <f t="shared" si="2"/>
        <v>6</v>
      </c>
      <c r="AD86">
        <f t="shared" si="2"/>
        <v>0</v>
      </c>
      <c r="AE86">
        <f t="shared" si="2"/>
        <v>1</v>
      </c>
      <c r="AF86">
        <f t="shared" si="2"/>
        <v>0</v>
      </c>
      <c r="AG86">
        <f t="shared" si="2"/>
        <v>0</v>
      </c>
      <c r="AH86">
        <f t="shared" si="2"/>
        <v>0</v>
      </c>
      <c r="AI86">
        <f t="shared" si="2"/>
        <v>0</v>
      </c>
      <c r="AJ86">
        <f t="shared" si="2"/>
        <v>6</v>
      </c>
      <c r="AK86">
        <f t="shared" si="2"/>
        <v>0</v>
      </c>
      <c r="AL86">
        <f t="shared" si="2"/>
        <v>1</v>
      </c>
      <c r="AM86">
        <f t="shared" si="2"/>
        <v>0</v>
      </c>
      <c r="AN86">
        <f t="shared" si="2"/>
        <v>0</v>
      </c>
      <c r="AO86">
        <f t="shared" si="2"/>
        <v>0</v>
      </c>
      <c r="AP86">
        <f t="shared" si="2"/>
        <v>0</v>
      </c>
      <c r="AQ86">
        <f t="shared" si="2"/>
        <v>0</v>
      </c>
      <c r="AR86">
        <f t="shared" si="2"/>
        <v>0</v>
      </c>
      <c r="AS86">
        <f t="shared" si="2"/>
        <v>1</v>
      </c>
      <c r="AT86">
        <f t="shared" si="2"/>
        <v>0</v>
      </c>
      <c r="AU86">
        <f t="shared" si="2"/>
        <v>0</v>
      </c>
      <c r="AV86">
        <f t="shared" si="2"/>
        <v>0</v>
      </c>
      <c r="AW86">
        <f t="shared" si="2"/>
        <v>1</v>
      </c>
      <c r="AX86">
        <f t="shared" si="2"/>
        <v>0</v>
      </c>
      <c r="AY86">
        <f t="shared" si="2"/>
        <v>1</v>
      </c>
      <c r="AZ86">
        <f t="shared" si="2"/>
        <v>1</v>
      </c>
      <c r="BA86">
        <f t="shared" si="2"/>
        <v>0</v>
      </c>
      <c r="BB86">
        <f t="shared" si="2"/>
        <v>0</v>
      </c>
      <c r="BC86">
        <f t="shared" si="2"/>
        <v>3</v>
      </c>
      <c r="BD86">
        <f t="shared" si="2"/>
        <v>1</v>
      </c>
      <c r="BE86">
        <f t="shared" si="2"/>
        <v>1</v>
      </c>
      <c r="BF86">
        <f t="shared" si="2"/>
        <v>1</v>
      </c>
      <c r="BG86">
        <f t="shared" si="2"/>
        <v>1</v>
      </c>
      <c r="BH86">
        <f t="shared" si="2"/>
        <v>1</v>
      </c>
      <c r="BI86">
        <f t="shared" si="2"/>
        <v>1</v>
      </c>
      <c r="BJ86">
        <f t="shared" si="2"/>
        <v>0</v>
      </c>
      <c r="BK86">
        <f t="shared" si="2"/>
        <v>1</v>
      </c>
      <c r="BL86">
        <f t="shared" si="2"/>
        <v>2</v>
      </c>
      <c r="BM86">
        <f t="shared" si="2"/>
        <v>4</v>
      </c>
      <c r="BN86">
        <f t="shared" si="2"/>
        <v>2</v>
      </c>
      <c r="BO86">
        <f t="shared" si="2"/>
        <v>1</v>
      </c>
      <c r="BP86">
        <f t="shared" si="2"/>
        <v>1</v>
      </c>
      <c r="BQ86">
        <f t="shared" ref="BQ86:BW86" si="3">IFERROR(VLOOKUP($B86,$A$8:$BW$70,BQ$88,FALSE),0)</f>
        <v>1</v>
      </c>
      <c r="BR86">
        <f t="shared" si="3"/>
        <v>2</v>
      </c>
      <c r="BS86">
        <f t="shared" si="3"/>
        <v>0</v>
      </c>
      <c r="BT86">
        <f t="shared" si="3"/>
        <v>2</v>
      </c>
      <c r="BU86">
        <f t="shared" si="3"/>
        <v>5</v>
      </c>
      <c r="BV86">
        <f t="shared" si="3"/>
        <v>0</v>
      </c>
      <c r="BW86">
        <f t="shared" si="3"/>
        <v>0</v>
      </c>
    </row>
    <row r="87" spans="1:75" x14ac:dyDescent="0.15">
      <c r="C87" t="s">
        <v>429</v>
      </c>
      <c r="D87">
        <f>SUM(D8:D83)</f>
        <v>107</v>
      </c>
      <c r="G87">
        <f t="shared" ref="G87:BR87" si="4">SUM(G8:G83)</f>
        <v>5</v>
      </c>
      <c r="H87">
        <f t="shared" si="4"/>
        <v>13</v>
      </c>
      <c r="I87">
        <f t="shared" si="4"/>
        <v>10</v>
      </c>
      <c r="J87">
        <f t="shared" si="4"/>
        <v>17</v>
      </c>
      <c r="K87">
        <f t="shared" si="4"/>
        <v>23</v>
      </c>
      <c r="L87">
        <f t="shared" si="4"/>
        <v>19</v>
      </c>
      <c r="M87">
        <f t="shared" si="4"/>
        <v>15</v>
      </c>
      <c r="N87">
        <f t="shared" si="4"/>
        <v>5</v>
      </c>
      <c r="O87">
        <f t="shared" si="4"/>
        <v>0</v>
      </c>
      <c r="P87">
        <f t="shared" si="4"/>
        <v>57</v>
      </c>
      <c r="Q87">
        <f t="shared" si="4"/>
        <v>50</v>
      </c>
      <c r="R87">
        <f t="shared" si="4"/>
        <v>0</v>
      </c>
      <c r="S87">
        <f t="shared" si="4"/>
        <v>0</v>
      </c>
      <c r="T87">
        <f t="shared" si="4"/>
        <v>11</v>
      </c>
      <c r="U87">
        <f t="shared" si="4"/>
        <v>31</v>
      </c>
      <c r="V87">
        <f t="shared" si="4"/>
        <v>2</v>
      </c>
      <c r="W87">
        <f t="shared" si="4"/>
        <v>29</v>
      </c>
      <c r="X87">
        <f t="shared" si="4"/>
        <v>0</v>
      </c>
      <c r="Y87">
        <f t="shared" si="4"/>
        <v>0</v>
      </c>
      <c r="Z87">
        <f t="shared" si="4"/>
        <v>17</v>
      </c>
      <c r="AA87">
        <f t="shared" si="4"/>
        <v>12</v>
      </c>
      <c r="AB87">
        <f t="shared" si="4"/>
        <v>0</v>
      </c>
      <c r="AC87">
        <f t="shared" si="4"/>
        <v>21</v>
      </c>
      <c r="AD87">
        <f t="shared" si="4"/>
        <v>13</v>
      </c>
      <c r="AE87">
        <f t="shared" si="4"/>
        <v>2</v>
      </c>
      <c r="AF87">
        <f t="shared" si="4"/>
        <v>3</v>
      </c>
      <c r="AG87">
        <f t="shared" si="4"/>
        <v>0</v>
      </c>
      <c r="AH87">
        <f t="shared" si="4"/>
        <v>3</v>
      </c>
      <c r="AI87">
        <f t="shared" si="4"/>
        <v>0</v>
      </c>
      <c r="AJ87">
        <f t="shared" si="4"/>
        <v>22</v>
      </c>
      <c r="AK87">
        <f t="shared" si="4"/>
        <v>0</v>
      </c>
      <c r="AL87">
        <f t="shared" si="4"/>
        <v>2</v>
      </c>
      <c r="AM87">
        <f t="shared" si="4"/>
        <v>16</v>
      </c>
      <c r="AN87">
        <f t="shared" si="4"/>
        <v>0</v>
      </c>
      <c r="AO87">
        <f t="shared" si="4"/>
        <v>2</v>
      </c>
      <c r="AP87">
        <f t="shared" si="4"/>
        <v>0</v>
      </c>
      <c r="AQ87">
        <f t="shared" si="4"/>
        <v>3</v>
      </c>
      <c r="AR87">
        <f t="shared" si="4"/>
        <v>3</v>
      </c>
      <c r="AS87">
        <f t="shared" si="4"/>
        <v>8</v>
      </c>
      <c r="AT87">
        <f t="shared" si="4"/>
        <v>14</v>
      </c>
      <c r="AU87">
        <f t="shared" si="4"/>
        <v>6</v>
      </c>
      <c r="AV87">
        <f t="shared" si="4"/>
        <v>6</v>
      </c>
      <c r="AW87">
        <f t="shared" si="4"/>
        <v>13</v>
      </c>
      <c r="AX87">
        <f t="shared" si="4"/>
        <v>4</v>
      </c>
      <c r="AY87">
        <f t="shared" si="4"/>
        <v>7</v>
      </c>
      <c r="AZ87">
        <f t="shared" si="4"/>
        <v>4</v>
      </c>
      <c r="BA87">
        <f t="shared" si="4"/>
        <v>6</v>
      </c>
      <c r="BB87">
        <f t="shared" si="4"/>
        <v>9</v>
      </c>
      <c r="BC87">
        <f t="shared" si="4"/>
        <v>24</v>
      </c>
      <c r="BD87">
        <f t="shared" si="4"/>
        <v>12</v>
      </c>
      <c r="BE87">
        <f t="shared" si="4"/>
        <v>15</v>
      </c>
      <c r="BF87">
        <f t="shared" si="4"/>
        <v>13</v>
      </c>
      <c r="BG87">
        <f t="shared" si="4"/>
        <v>14</v>
      </c>
      <c r="BH87">
        <f t="shared" si="4"/>
        <v>17</v>
      </c>
      <c r="BI87">
        <f t="shared" si="4"/>
        <v>15</v>
      </c>
      <c r="BJ87">
        <f t="shared" si="4"/>
        <v>19</v>
      </c>
      <c r="BK87">
        <f t="shared" si="4"/>
        <v>2</v>
      </c>
      <c r="BL87">
        <f t="shared" si="4"/>
        <v>4</v>
      </c>
      <c r="BM87">
        <f t="shared" si="4"/>
        <v>34</v>
      </c>
      <c r="BN87">
        <f t="shared" si="4"/>
        <v>13</v>
      </c>
      <c r="BO87">
        <f t="shared" si="4"/>
        <v>5</v>
      </c>
      <c r="BP87">
        <f t="shared" si="4"/>
        <v>1</v>
      </c>
      <c r="BQ87">
        <f t="shared" si="4"/>
        <v>1</v>
      </c>
      <c r="BR87">
        <f t="shared" si="4"/>
        <v>6</v>
      </c>
      <c r="BS87">
        <f t="shared" ref="BS87:BW87" si="5">SUM(BS8:BS83)</f>
        <v>2</v>
      </c>
      <c r="BT87">
        <f t="shared" si="5"/>
        <v>4</v>
      </c>
      <c r="BU87">
        <f t="shared" si="5"/>
        <v>36</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68</v>
      </c>
      <c r="E90">
        <v>1.592071</v>
      </c>
      <c r="F90">
        <v>18.745349999999998</v>
      </c>
      <c r="G90">
        <v>3</v>
      </c>
      <c r="H90">
        <v>8</v>
      </c>
      <c r="I90">
        <v>8</v>
      </c>
      <c r="J90">
        <v>10</v>
      </c>
      <c r="K90">
        <v>14</v>
      </c>
      <c r="L90">
        <v>12</v>
      </c>
      <c r="M90">
        <v>9</v>
      </c>
      <c r="N90">
        <v>4</v>
      </c>
      <c r="O90">
        <v>0</v>
      </c>
      <c r="P90">
        <v>37</v>
      </c>
      <c r="Q90">
        <v>31</v>
      </c>
      <c r="R90">
        <v>0</v>
      </c>
      <c r="S90">
        <v>1</v>
      </c>
      <c r="T90">
        <v>22</v>
      </c>
      <c r="U90">
        <v>45</v>
      </c>
      <c r="V90">
        <v>3</v>
      </c>
      <c r="W90">
        <v>42</v>
      </c>
      <c r="X90">
        <v>0</v>
      </c>
      <c r="Y90">
        <v>0</v>
      </c>
      <c r="Z90">
        <v>23</v>
      </c>
      <c r="AA90">
        <v>19</v>
      </c>
      <c r="AB90">
        <v>0</v>
      </c>
      <c r="AC90">
        <v>35</v>
      </c>
      <c r="AD90">
        <v>14</v>
      </c>
      <c r="AE90">
        <v>5</v>
      </c>
      <c r="AF90">
        <v>3</v>
      </c>
      <c r="AG90">
        <v>1</v>
      </c>
      <c r="AH90">
        <v>10</v>
      </c>
      <c r="AI90">
        <v>0</v>
      </c>
      <c r="AJ90">
        <v>41</v>
      </c>
      <c r="AK90">
        <v>1</v>
      </c>
      <c r="AL90">
        <v>5</v>
      </c>
      <c r="AM90">
        <v>17</v>
      </c>
      <c r="AN90">
        <v>2</v>
      </c>
      <c r="AO90">
        <v>2</v>
      </c>
      <c r="AP90">
        <v>0</v>
      </c>
      <c r="AQ90">
        <v>2</v>
      </c>
      <c r="AR90">
        <v>2</v>
      </c>
      <c r="AS90">
        <v>4</v>
      </c>
      <c r="AT90">
        <v>8</v>
      </c>
      <c r="AU90">
        <v>4</v>
      </c>
      <c r="AV90">
        <v>3</v>
      </c>
      <c r="AW90">
        <v>7</v>
      </c>
      <c r="AX90">
        <v>4</v>
      </c>
      <c r="AY90">
        <v>4</v>
      </c>
      <c r="AZ90">
        <v>3</v>
      </c>
      <c r="BA90">
        <v>4</v>
      </c>
      <c r="BB90">
        <v>8</v>
      </c>
      <c r="BC90">
        <v>15</v>
      </c>
      <c r="BD90">
        <v>9</v>
      </c>
      <c r="BE90">
        <v>11</v>
      </c>
      <c r="BF90">
        <v>9</v>
      </c>
      <c r="BG90">
        <v>8</v>
      </c>
      <c r="BH90">
        <v>10</v>
      </c>
      <c r="BI90">
        <v>8</v>
      </c>
      <c r="BJ90">
        <v>12</v>
      </c>
      <c r="BK90">
        <v>1</v>
      </c>
      <c r="BL90">
        <v>13</v>
      </c>
      <c r="BM90">
        <v>47</v>
      </c>
      <c r="BN90">
        <v>21</v>
      </c>
      <c r="BO90">
        <v>12</v>
      </c>
      <c r="BP90">
        <v>1</v>
      </c>
      <c r="BQ90">
        <v>2</v>
      </c>
      <c r="BR90">
        <v>6</v>
      </c>
      <c r="BS90">
        <v>2</v>
      </c>
      <c r="BT90">
        <v>6</v>
      </c>
      <c r="BU90">
        <v>59</v>
      </c>
      <c r="BV90">
        <v>3</v>
      </c>
    </row>
    <row r="91" spans="1:75" x14ac:dyDescent="0.15">
      <c r="B91" t="s">
        <v>504</v>
      </c>
    </row>
    <row r="92" spans="1:75" x14ac:dyDescent="0.15">
      <c r="D92">
        <f>D87-D85-D86</f>
        <v>68</v>
      </c>
    </row>
    <row r="100" spans="1:6" s="147" customFormat="1" x14ac:dyDescent="0.15"/>
    <row r="101" spans="1:6" x14ac:dyDescent="0.15">
      <c r="A101" s="52">
        <v>271004</v>
      </c>
      <c r="B101" s="52" t="s">
        <v>172</v>
      </c>
      <c r="C101" s="52" t="s">
        <v>494</v>
      </c>
      <c r="D101" s="52">
        <v>22</v>
      </c>
      <c r="E101" s="52">
        <v>1.68062</v>
      </c>
      <c r="F101" s="52">
        <v>19.787939999999999</v>
      </c>
    </row>
    <row r="102" spans="1:6" x14ac:dyDescent="0.15">
      <c r="A102" s="52">
        <v>271039</v>
      </c>
      <c r="B102" s="52" t="s">
        <v>494</v>
      </c>
      <c r="C102" s="52" t="s">
        <v>173</v>
      </c>
      <c r="D102" s="52">
        <v>1</v>
      </c>
      <c r="E102" s="52">
        <v>2.9232070000000001</v>
      </c>
      <c r="F102" s="52">
        <v>34.418410000000002</v>
      </c>
    </row>
    <row r="103" spans="1:6" x14ac:dyDescent="0.15">
      <c r="A103" s="52">
        <v>271098</v>
      </c>
      <c r="B103" s="52" t="s">
        <v>494</v>
      </c>
      <c r="C103" s="52" t="s">
        <v>391</v>
      </c>
      <c r="D103" s="52">
        <v>1</v>
      </c>
      <c r="E103" s="52">
        <v>2.8836729999999999</v>
      </c>
      <c r="F103" s="52">
        <v>33.952919999999999</v>
      </c>
    </row>
    <row r="104" spans="1:6" x14ac:dyDescent="0.15">
      <c r="A104" s="52">
        <v>271136</v>
      </c>
      <c r="B104" s="52" t="s">
        <v>494</v>
      </c>
      <c r="C104" s="52" t="s">
        <v>177</v>
      </c>
      <c r="D104" s="52">
        <v>3</v>
      </c>
      <c r="E104" s="52">
        <v>6.2190339999999997</v>
      </c>
      <c r="F104" s="52">
        <v>73.224109999999996</v>
      </c>
    </row>
    <row r="105" spans="1:6" x14ac:dyDescent="0.15">
      <c r="A105" s="52">
        <v>271144</v>
      </c>
      <c r="B105" s="52" t="s">
        <v>494</v>
      </c>
      <c r="C105" s="52" t="s">
        <v>379</v>
      </c>
      <c r="D105" s="52">
        <v>2</v>
      </c>
      <c r="E105" s="52">
        <v>2.3611360000000001</v>
      </c>
      <c r="F105" s="52">
        <v>27.800470000000001</v>
      </c>
    </row>
    <row r="106" spans="1:6" x14ac:dyDescent="0.15">
      <c r="A106" s="52">
        <v>271179</v>
      </c>
      <c r="B106" s="52" t="s">
        <v>494</v>
      </c>
      <c r="C106" s="52" t="s">
        <v>179</v>
      </c>
      <c r="D106" s="52">
        <v>2</v>
      </c>
      <c r="E106" s="52">
        <v>4.579593</v>
      </c>
      <c r="F106" s="52">
        <v>53.921019999999999</v>
      </c>
    </row>
    <row r="107" spans="1:6" x14ac:dyDescent="0.15">
      <c r="A107" s="52">
        <v>271187</v>
      </c>
      <c r="B107" s="52" t="s">
        <v>494</v>
      </c>
      <c r="C107" s="52" t="s">
        <v>180</v>
      </c>
      <c r="D107" s="52">
        <v>1</v>
      </c>
      <c r="E107" s="52">
        <v>1.2388809999999999</v>
      </c>
      <c r="F107" s="52">
        <v>14.586819999999999</v>
      </c>
    </row>
    <row r="108" spans="1:6" x14ac:dyDescent="0.15">
      <c r="A108" s="52">
        <v>271195</v>
      </c>
      <c r="B108" s="52" t="s">
        <v>494</v>
      </c>
      <c r="C108" s="52" t="s">
        <v>380</v>
      </c>
      <c r="D108" s="52">
        <v>1</v>
      </c>
      <c r="E108" s="52">
        <v>1.9857419999999999</v>
      </c>
      <c r="F108" s="52">
        <v>23.380510000000001</v>
      </c>
    </row>
    <row r="109" spans="1:6" x14ac:dyDescent="0.15">
      <c r="A109" s="52">
        <v>271209</v>
      </c>
      <c r="B109" s="52" t="s">
        <v>494</v>
      </c>
      <c r="C109" s="52" t="s">
        <v>181</v>
      </c>
      <c r="D109" s="52">
        <v>1</v>
      </c>
      <c r="E109" s="52">
        <v>1.381597</v>
      </c>
      <c r="F109" s="52">
        <v>16.267189999999999</v>
      </c>
    </row>
    <row r="110" spans="1:6" x14ac:dyDescent="0.15">
      <c r="A110" s="52">
        <v>271217</v>
      </c>
      <c r="B110" s="52" t="s">
        <v>494</v>
      </c>
      <c r="C110" s="52" t="s">
        <v>390</v>
      </c>
      <c r="D110" s="52">
        <v>2</v>
      </c>
      <c r="E110" s="52">
        <v>3.2034850000000001</v>
      </c>
      <c r="F110" s="52">
        <v>37.71846</v>
      </c>
    </row>
    <row r="111" spans="1:6" x14ac:dyDescent="0.15">
      <c r="A111" s="52">
        <v>271225</v>
      </c>
      <c r="B111" s="52" t="s">
        <v>494</v>
      </c>
      <c r="C111" s="52" t="s">
        <v>182</v>
      </c>
      <c r="D111" s="52">
        <v>1</v>
      </c>
      <c r="E111" s="52">
        <v>1.5906340000000001</v>
      </c>
      <c r="F111" s="52">
        <v>18.728439999999999</v>
      </c>
    </row>
    <row r="112" spans="1:6" x14ac:dyDescent="0.15">
      <c r="A112" s="52">
        <v>271233</v>
      </c>
      <c r="B112" s="52" t="s">
        <v>494</v>
      </c>
      <c r="C112" s="52" t="s">
        <v>183</v>
      </c>
      <c r="D112" s="52">
        <v>4</v>
      </c>
      <c r="E112" s="52">
        <v>4.6160059999999996</v>
      </c>
      <c r="F112" s="52">
        <v>54.34975</v>
      </c>
    </row>
    <row r="113" spans="1:6" x14ac:dyDescent="0.15">
      <c r="A113" s="52">
        <v>271241</v>
      </c>
      <c r="B113" s="52" t="s">
        <v>494</v>
      </c>
      <c r="C113" s="52" t="s">
        <v>381</v>
      </c>
      <c r="D113" s="52">
        <v>1</v>
      </c>
      <c r="E113" s="52">
        <v>1.8399939999999999</v>
      </c>
      <c r="F113" s="52">
        <v>21.664449999999999</v>
      </c>
    </row>
    <row r="114" spans="1:6" x14ac:dyDescent="0.15">
      <c r="A114" s="52">
        <v>271268</v>
      </c>
      <c r="B114" s="52" t="s">
        <v>494</v>
      </c>
      <c r="C114" s="52" t="s">
        <v>185</v>
      </c>
      <c r="D114" s="52">
        <v>1</v>
      </c>
      <c r="E114" s="52">
        <v>1.0502880000000001</v>
      </c>
      <c r="F114" s="52">
        <v>12.366289999999999</v>
      </c>
    </row>
    <row r="115" spans="1:6" x14ac:dyDescent="0.15">
      <c r="A115" s="52">
        <v>271284</v>
      </c>
      <c r="B115" s="52" t="s">
        <v>494</v>
      </c>
      <c r="C115" s="52" t="s">
        <v>187</v>
      </c>
      <c r="D115" s="52">
        <v>1</v>
      </c>
      <c r="E115" s="52">
        <v>2.2139570000000002</v>
      </c>
      <c r="F115" s="52">
        <v>26.06756</v>
      </c>
    </row>
    <row r="116" spans="1:6" x14ac:dyDescent="0.15">
      <c r="A116" s="52">
        <v>271403</v>
      </c>
      <c r="B116" s="52" t="s">
        <v>188</v>
      </c>
      <c r="C116" s="52" t="s">
        <v>494</v>
      </c>
      <c r="D116" s="52">
        <v>8</v>
      </c>
      <c r="E116" s="52">
        <v>1.969643</v>
      </c>
      <c r="F116" s="52">
        <v>23.19096</v>
      </c>
    </row>
    <row r="117" spans="1:6" x14ac:dyDescent="0.15">
      <c r="A117" s="52">
        <v>271411</v>
      </c>
      <c r="B117" s="52" t="s">
        <v>494</v>
      </c>
      <c r="C117" s="52" t="s">
        <v>189</v>
      </c>
      <c r="D117" s="52">
        <v>1</v>
      </c>
      <c r="E117" s="52">
        <v>1.390801</v>
      </c>
      <c r="F117" s="52">
        <v>16.37556</v>
      </c>
    </row>
    <row r="118" spans="1:6" x14ac:dyDescent="0.15">
      <c r="A118" s="52">
        <v>271438</v>
      </c>
      <c r="B118" s="52" t="s">
        <v>494</v>
      </c>
      <c r="C118" s="52" t="s">
        <v>191</v>
      </c>
      <c r="D118" s="52">
        <v>1</v>
      </c>
      <c r="E118" s="52">
        <v>2.4094639999999998</v>
      </c>
      <c r="F118" s="52">
        <v>28.369499999999999</v>
      </c>
    </row>
    <row r="119" spans="1:6" x14ac:dyDescent="0.15">
      <c r="A119" s="52">
        <v>271454</v>
      </c>
      <c r="B119" s="52" t="s">
        <v>494</v>
      </c>
      <c r="C119" s="52" t="s">
        <v>382</v>
      </c>
      <c r="D119" s="52">
        <v>2</v>
      </c>
      <c r="E119" s="52">
        <v>2.8841299999999999</v>
      </c>
      <c r="F119" s="52">
        <v>33.958309999999997</v>
      </c>
    </row>
    <row r="120" spans="1:6" x14ac:dyDescent="0.15">
      <c r="A120" s="52">
        <v>271462</v>
      </c>
      <c r="B120" s="52" t="s">
        <v>494</v>
      </c>
      <c r="C120" s="52" t="s">
        <v>193</v>
      </c>
      <c r="D120" s="52">
        <v>4</v>
      </c>
      <c r="E120" s="52">
        <v>5.2666919999999999</v>
      </c>
      <c r="F120" s="52">
        <v>62.011049999999997</v>
      </c>
    </row>
    <row r="121" spans="1:6" x14ac:dyDescent="0.15">
      <c r="A121" s="52">
        <v>272027</v>
      </c>
      <c r="B121" s="52" t="s">
        <v>273</v>
      </c>
      <c r="C121" s="52" t="s">
        <v>494</v>
      </c>
      <c r="D121" s="52">
        <v>3</v>
      </c>
      <c r="E121" s="52">
        <v>3.1528499999999999</v>
      </c>
      <c r="F121" s="52">
        <v>37.12227</v>
      </c>
    </row>
    <row r="122" spans="1:6" x14ac:dyDescent="0.15">
      <c r="A122" s="52">
        <v>272035</v>
      </c>
      <c r="B122" s="52" t="s">
        <v>194</v>
      </c>
      <c r="C122" s="52" t="s">
        <v>494</v>
      </c>
      <c r="D122" s="52">
        <v>4</v>
      </c>
      <c r="E122" s="52">
        <v>2.0778789999999998</v>
      </c>
      <c r="F122" s="52">
        <v>24.465350000000001</v>
      </c>
    </row>
    <row r="123" spans="1:6" x14ac:dyDescent="0.15">
      <c r="A123" s="52">
        <v>272051</v>
      </c>
      <c r="B123" s="52" t="s">
        <v>196</v>
      </c>
      <c r="C123" s="52" t="s">
        <v>494</v>
      </c>
      <c r="D123" s="52">
        <v>1</v>
      </c>
      <c r="E123" s="52">
        <v>0.56228420000000001</v>
      </c>
      <c r="F123" s="52">
        <v>6.6204429999999999</v>
      </c>
    </row>
    <row r="124" spans="1:6" x14ac:dyDescent="0.15">
      <c r="A124" s="52">
        <v>272108</v>
      </c>
      <c r="B124" s="52" t="s">
        <v>200</v>
      </c>
      <c r="C124" s="52" t="s">
        <v>494</v>
      </c>
      <c r="D124" s="52">
        <v>2</v>
      </c>
      <c r="E124" s="52">
        <v>1.025536</v>
      </c>
      <c r="F124" s="52">
        <v>12.074859999999999</v>
      </c>
    </row>
    <row r="125" spans="1:6" x14ac:dyDescent="0.15">
      <c r="A125" s="52">
        <v>272124</v>
      </c>
      <c r="B125" s="52" t="s">
        <v>202</v>
      </c>
      <c r="C125" s="52" t="s">
        <v>494</v>
      </c>
      <c r="D125" s="52">
        <v>1</v>
      </c>
      <c r="E125" s="52">
        <v>0.77613840000000001</v>
      </c>
      <c r="F125" s="52">
        <v>9.1384039999999995</v>
      </c>
    </row>
    <row r="126" spans="1:6" x14ac:dyDescent="0.15">
      <c r="A126" s="52">
        <v>272132</v>
      </c>
      <c r="B126" s="52" t="s">
        <v>203</v>
      </c>
      <c r="C126" s="52" t="s">
        <v>494</v>
      </c>
      <c r="D126" s="52">
        <v>4</v>
      </c>
      <c r="E126" s="52">
        <v>8.2149020000000004</v>
      </c>
      <c r="F126" s="52">
        <v>96.723849999999999</v>
      </c>
    </row>
    <row r="127" spans="1:6" x14ac:dyDescent="0.15">
      <c r="A127" s="52">
        <v>272141</v>
      </c>
      <c r="B127" s="52" t="s">
        <v>292</v>
      </c>
      <c r="C127" s="52" t="s">
        <v>494</v>
      </c>
      <c r="D127" s="52">
        <v>1</v>
      </c>
      <c r="E127" s="52">
        <v>1.8494539999999999</v>
      </c>
      <c r="F127" s="52">
        <v>21.775839999999999</v>
      </c>
    </row>
    <row r="128" spans="1:6" x14ac:dyDescent="0.15">
      <c r="A128" s="52">
        <v>272175</v>
      </c>
      <c r="B128" s="52" t="s">
        <v>206</v>
      </c>
      <c r="C128" s="52" t="s">
        <v>494</v>
      </c>
      <c r="D128" s="52">
        <v>1</v>
      </c>
      <c r="E128" s="52">
        <v>1.7091099999999999</v>
      </c>
      <c r="F128" s="52">
        <v>20.123390000000001</v>
      </c>
    </row>
    <row r="129" spans="1:6" x14ac:dyDescent="0.15">
      <c r="A129" s="52">
        <v>272191</v>
      </c>
      <c r="B129" s="52" t="s">
        <v>298</v>
      </c>
      <c r="C129" s="52" t="s">
        <v>494</v>
      </c>
      <c r="D129" s="52">
        <v>2</v>
      </c>
      <c r="E129" s="52">
        <v>2.2070430000000001</v>
      </c>
      <c r="F129" s="52">
        <v>25.986149999999999</v>
      </c>
    </row>
    <row r="130" spans="1:6" x14ac:dyDescent="0.15">
      <c r="A130" s="52">
        <v>272248</v>
      </c>
      <c r="B130" s="52" t="s">
        <v>210</v>
      </c>
      <c r="C130" s="52" t="s">
        <v>494</v>
      </c>
      <c r="D130" s="52">
        <v>1</v>
      </c>
      <c r="E130" s="52">
        <v>2.3474179999999998</v>
      </c>
      <c r="F130" s="52">
        <v>27.638950000000001</v>
      </c>
    </row>
    <row r="131" spans="1:6" x14ac:dyDescent="0.15">
      <c r="A131" s="52">
        <v>272264</v>
      </c>
      <c r="B131" s="52" t="s">
        <v>212</v>
      </c>
      <c r="C131" s="52" t="s">
        <v>494</v>
      </c>
      <c r="D131" s="52">
        <v>1</v>
      </c>
      <c r="E131" s="52">
        <v>3.1932559999999999</v>
      </c>
      <c r="F131" s="52">
        <v>37.598010000000002</v>
      </c>
    </row>
    <row r="132" spans="1:6" x14ac:dyDescent="0.15">
      <c r="A132" s="52">
        <v>272272</v>
      </c>
      <c r="B132" s="52" t="s">
        <v>213</v>
      </c>
      <c r="C132" s="52" t="s">
        <v>494</v>
      </c>
      <c r="D132" s="52">
        <v>1</v>
      </c>
      <c r="E132" s="52">
        <v>0.41518070000000001</v>
      </c>
      <c r="F132" s="52">
        <v>4.8884169999999996</v>
      </c>
    </row>
    <row r="133" spans="1:6" x14ac:dyDescent="0.15">
      <c r="A133" s="52">
        <v>272281</v>
      </c>
      <c r="B133" s="52" t="s">
        <v>214</v>
      </c>
      <c r="C133" s="52" t="s">
        <v>494</v>
      </c>
      <c r="D133" s="52">
        <v>1</v>
      </c>
      <c r="E133" s="52">
        <v>3.2609409999999999</v>
      </c>
      <c r="F133" s="52">
        <v>38.394950000000001</v>
      </c>
    </row>
    <row r="134" spans="1:6" x14ac:dyDescent="0.15">
      <c r="A134" s="52">
        <v>272299</v>
      </c>
      <c r="B134" s="52" t="s">
        <v>215</v>
      </c>
      <c r="C134" s="52" t="s">
        <v>494</v>
      </c>
      <c r="D134" s="52">
        <v>1</v>
      </c>
      <c r="E134" s="52">
        <v>3.6372900000000001</v>
      </c>
      <c r="F134" s="52">
        <v>42.826149999999998</v>
      </c>
    </row>
    <row r="135" spans="1:6" x14ac:dyDescent="0.15">
      <c r="A135" s="52">
        <v>272329</v>
      </c>
      <c r="B135" s="52" t="s">
        <v>218</v>
      </c>
      <c r="C135" s="52" t="s">
        <v>494</v>
      </c>
      <c r="D135" s="52">
        <v>1</v>
      </c>
      <c r="E135" s="52">
        <v>3.7405550000000001</v>
      </c>
      <c r="F135" s="52">
        <v>44.042020000000001</v>
      </c>
    </row>
    <row r="136" spans="1:6" x14ac:dyDescent="0.15">
      <c r="A136" s="52">
        <v>273414</v>
      </c>
      <c r="B136" s="52" t="s">
        <v>320</v>
      </c>
      <c r="C136" s="52" t="s">
        <v>494</v>
      </c>
      <c r="D136" s="52">
        <v>1</v>
      </c>
      <c r="E136" s="52">
        <v>11.849740000000001</v>
      </c>
      <c r="F136" s="52">
        <v>139.52119999999999</v>
      </c>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78" spans="1:6" x14ac:dyDescent="0.15">
      <c r="B178">
        <v>271004</v>
      </c>
      <c r="C178" t="s">
        <v>269</v>
      </c>
      <c r="D178">
        <v>22</v>
      </c>
      <c r="E178">
        <v>1.68062</v>
      </c>
      <c r="F178">
        <v>19.787939999999999</v>
      </c>
    </row>
    <row r="179" spans="1:6" x14ac:dyDescent="0.15">
      <c r="B179">
        <v>271403</v>
      </c>
      <c r="C179" t="s">
        <v>271</v>
      </c>
      <c r="D179">
        <v>8</v>
      </c>
      <c r="E179">
        <v>1.969643</v>
      </c>
      <c r="F179">
        <v>23.19096</v>
      </c>
    </row>
    <row r="180" spans="1:6" x14ac:dyDescent="0.15">
      <c r="B180" s="52"/>
      <c r="C180" t="s">
        <v>429</v>
      </c>
      <c r="D180">
        <v>86</v>
      </c>
    </row>
    <row r="181" spans="1:6" x14ac:dyDescent="0.15">
      <c r="A181">
        <v>1</v>
      </c>
      <c r="B181" s="52">
        <v>2</v>
      </c>
      <c r="C181">
        <v>3</v>
      </c>
      <c r="D181">
        <v>4</v>
      </c>
      <c r="E181">
        <v>5</v>
      </c>
      <c r="F181">
        <v>6</v>
      </c>
    </row>
    <row r="183" spans="1:6" x14ac:dyDescent="0.15">
      <c r="A183">
        <v>270000</v>
      </c>
      <c r="B183" t="s">
        <v>333</v>
      </c>
      <c r="C183" t="s">
        <v>440</v>
      </c>
      <c r="D183">
        <v>56</v>
      </c>
      <c r="E183">
        <v>1.31</v>
      </c>
      <c r="F183">
        <v>15.39</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B19"/>
  <sheetViews>
    <sheetView workbookViewId="0">
      <selection activeCell="B17" sqref="B17"/>
    </sheetView>
  </sheetViews>
  <sheetFormatPr defaultRowHeight="13.5" x14ac:dyDescent="0.15"/>
  <sheetData>
    <row r="3" spans="2:2" x14ac:dyDescent="0.15">
      <c r="B3" t="s">
        <v>505</v>
      </c>
    </row>
    <row r="5" spans="2:2" x14ac:dyDescent="0.15">
      <c r="B5" t="s">
        <v>433</v>
      </c>
    </row>
    <row r="6" spans="2:2" x14ac:dyDescent="0.15">
      <c r="B6" t="s">
        <v>434</v>
      </c>
    </row>
    <row r="7" spans="2:2" x14ac:dyDescent="0.15">
      <c r="B7" t="s">
        <v>435</v>
      </c>
    </row>
    <row r="8" spans="2:2" x14ac:dyDescent="0.15">
      <c r="B8" t="s">
        <v>436</v>
      </c>
    </row>
    <row r="9" spans="2:2" x14ac:dyDescent="0.15">
      <c r="B9" t="s">
        <v>510</v>
      </c>
    </row>
    <row r="10" spans="2:2" x14ac:dyDescent="0.15">
      <c r="B10" t="s">
        <v>506</v>
      </c>
    </row>
    <row r="11" spans="2:2" x14ac:dyDescent="0.15">
      <c r="B11" t="s">
        <v>507</v>
      </c>
    </row>
    <row r="12" spans="2:2" x14ac:dyDescent="0.15">
      <c r="B12" t="s">
        <v>511</v>
      </c>
    </row>
    <row r="13" spans="2:2" ht="15.75" customHeight="1" x14ac:dyDescent="0.15">
      <c r="B13" t="s">
        <v>508</v>
      </c>
    </row>
    <row r="14" spans="2:2" x14ac:dyDescent="0.15">
      <c r="B14" t="s">
        <v>509</v>
      </c>
    </row>
    <row r="15" spans="2:2" x14ac:dyDescent="0.15">
      <c r="B15" t="s">
        <v>564</v>
      </c>
    </row>
    <row r="16" spans="2:2" x14ac:dyDescent="0.15">
      <c r="B16" t="s">
        <v>609</v>
      </c>
    </row>
    <row r="17" spans="2:2" x14ac:dyDescent="0.15">
      <c r="B17" t="s">
        <v>560</v>
      </c>
    </row>
    <row r="18" spans="2:2" x14ac:dyDescent="0.15">
      <c r="B18" t="s">
        <v>563</v>
      </c>
    </row>
    <row r="19" spans="2:2" x14ac:dyDescent="0.15">
      <c r="B19" t="s">
        <v>561</v>
      </c>
    </row>
  </sheetData>
  <phoneticPr fontId="17"/>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395</v>
      </c>
    </row>
    <row r="49" spans="5:26" x14ac:dyDescent="0.15">
      <c r="E49" t="s">
        <v>331</v>
      </c>
      <c r="J49" t="str">
        <f t="shared" si="5"/>
        <v>千早赤阪村</v>
      </c>
      <c r="K49">
        <f t="shared" si="4"/>
        <v>31</v>
      </c>
      <c r="L49">
        <v>273830</v>
      </c>
      <c r="M49">
        <v>43</v>
      </c>
      <c r="N49" t="s">
        <v>332</v>
      </c>
      <c r="O49">
        <v>43</v>
      </c>
      <c r="Y49">
        <v>43</v>
      </c>
      <c r="Z49" s="52" t="s">
        <v>396</v>
      </c>
    </row>
    <row r="50" spans="5:26" x14ac:dyDescent="0.15">
      <c r="Y50">
        <v>44</v>
      </c>
      <c r="Z50" s="52" t="s">
        <v>397</v>
      </c>
    </row>
    <row r="51" spans="5:26" x14ac:dyDescent="0.15">
      <c r="J51" t="s">
        <v>610</v>
      </c>
      <c r="K51">
        <v>50</v>
      </c>
      <c r="L51">
        <v>270000</v>
      </c>
      <c r="M51">
        <v>50</v>
      </c>
      <c r="N51" t="s">
        <v>610</v>
      </c>
      <c r="Y51">
        <v>45</v>
      </c>
      <c r="Z51" s="52" t="s">
        <v>398</v>
      </c>
    </row>
    <row r="52" spans="5:26" x14ac:dyDescent="0.15">
      <c r="Y52">
        <v>46</v>
      </c>
      <c r="Z52" s="52" t="s">
        <v>399</v>
      </c>
    </row>
    <row r="53" spans="5:26" x14ac:dyDescent="0.15">
      <c r="Y53">
        <v>47</v>
      </c>
      <c r="Z53" s="52" t="s">
        <v>400</v>
      </c>
    </row>
    <row r="54" spans="5:26" x14ac:dyDescent="0.15">
      <c r="Y54">
        <v>48</v>
      </c>
      <c r="Z54" s="52" t="s">
        <v>401</v>
      </c>
    </row>
    <row r="55" spans="5:26" x14ac:dyDescent="0.15">
      <c r="Y55">
        <v>49</v>
      </c>
      <c r="Z55" s="52" t="s">
        <v>402</v>
      </c>
    </row>
    <row r="56" spans="5:26" x14ac:dyDescent="0.15">
      <c r="Y56">
        <v>50</v>
      </c>
      <c r="Z56" s="52" t="s">
        <v>403</v>
      </c>
    </row>
    <row r="57" spans="5:26" x14ac:dyDescent="0.15">
      <c r="Y57">
        <v>51</v>
      </c>
      <c r="Z57" s="52" t="s">
        <v>404</v>
      </c>
    </row>
    <row r="58" spans="5:26" x14ac:dyDescent="0.15">
      <c r="E58" t="s">
        <v>266</v>
      </c>
      <c r="Y58">
        <v>52</v>
      </c>
      <c r="Z58" s="52" t="s">
        <v>405</v>
      </c>
    </row>
    <row r="59" spans="5:26" x14ac:dyDescent="0.15">
      <c r="Y59">
        <v>53</v>
      </c>
      <c r="Z59" s="52" t="s">
        <v>406</v>
      </c>
    </row>
    <row r="60" spans="5:26" x14ac:dyDescent="0.15">
      <c r="E60" t="s">
        <v>268</v>
      </c>
      <c r="Y60">
        <v>54</v>
      </c>
      <c r="Z60" s="52" t="s">
        <v>407</v>
      </c>
    </row>
    <row r="61" spans="5:26" x14ac:dyDescent="0.15">
      <c r="Y61">
        <v>55</v>
      </c>
      <c r="Z61" s="52" t="s">
        <v>408</v>
      </c>
    </row>
    <row r="62" spans="5:26" x14ac:dyDescent="0.15">
      <c r="E62" t="s">
        <v>270</v>
      </c>
      <c r="Y62">
        <v>56</v>
      </c>
      <c r="Z62" s="52" t="s">
        <v>409</v>
      </c>
    </row>
    <row r="63" spans="5:26" x14ac:dyDescent="0.15">
      <c r="Y63">
        <v>57</v>
      </c>
      <c r="Z63" s="52" t="s">
        <v>410</v>
      </c>
    </row>
    <row r="64" spans="5:26" x14ac:dyDescent="0.15">
      <c r="E64" t="s">
        <v>272</v>
      </c>
      <c r="Y64">
        <v>58</v>
      </c>
      <c r="Z64" s="52" t="s">
        <v>411</v>
      </c>
    </row>
    <row r="65" spans="5:26" x14ac:dyDescent="0.15">
      <c r="Y65">
        <v>59</v>
      </c>
      <c r="Z65" s="52" t="s">
        <v>412</v>
      </c>
    </row>
    <row r="66" spans="5:26" x14ac:dyDescent="0.15">
      <c r="E66" t="s">
        <v>275</v>
      </c>
      <c r="Y66">
        <v>60</v>
      </c>
      <c r="Z66" s="52" t="s">
        <v>413</v>
      </c>
    </row>
    <row r="67" spans="5:26" x14ac:dyDescent="0.15">
      <c r="Y67">
        <v>61</v>
      </c>
      <c r="Z67" s="52" t="s">
        <v>414</v>
      </c>
    </row>
    <row r="68" spans="5:26" x14ac:dyDescent="0.15">
      <c r="E68" t="s">
        <v>277</v>
      </c>
      <c r="Y68">
        <v>62</v>
      </c>
      <c r="Z68" s="52" t="s">
        <v>415</v>
      </c>
    </row>
    <row r="69" spans="5:26" x14ac:dyDescent="0.15">
      <c r="Y69">
        <v>63</v>
      </c>
      <c r="Z69" s="52" t="s">
        <v>416</v>
      </c>
    </row>
    <row r="70" spans="5:26" x14ac:dyDescent="0.15">
      <c r="E70" t="s">
        <v>279</v>
      </c>
      <c r="Y70">
        <v>64</v>
      </c>
      <c r="Z70" s="52" t="s">
        <v>417</v>
      </c>
    </row>
    <row r="71" spans="5:26" x14ac:dyDescent="0.15">
      <c r="Y71">
        <v>65</v>
      </c>
      <c r="Z71" s="52" t="s">
        <v>418</v>
      </c>
    </row>
    <row r="72" spans="5:26" x14ac:dyDescent="0.15">
      <c r="E72" t="s">
        <v>281</v>
      </c>
      <c r="Y72">
        <v>66</v>
      </c>
      <c r="Z72" s="52" t="s">
        <v>419</v>
      </c>
    </row>
    <row r="73" spans="5:26" x14ac:dyDescent="0.15">
      <c r="Y73">
        <v>67</v>
      </c>
      <c r="Z73" s="52" t="s">
        <v>420</v>
      </c>
    </row>
    <row r="74" spans="5:26" x14ac:dyDescent="0.15">
      <c r="E74" t="s">
        <v>284</v>
      </c>
      <c r="Y74">
        <v>68</v>
      </c>
      <c r="Z74" s="52" t="s">
        <v>421</v>
      </c>
    </row>
    <row r="75" spans="5:26" x14ac:dyDescent="0.15">
      <c r="Y75">
        <v>69</v>
      </c>
      <c r="Z75" s="52" t="s">
        <v>422</v>
      </c>
    </row>
    <row r="76" spans="5:26" x14ac:dyDescent="0.15">
      <c r="E76" t="s">
        <v>229</v>
      </c>
      <c r="Y76">
        <v>70</v>
      </c>
      <c r="Z76" s="52" t="s">
        <v>423</v>
      </c>
    </row>
    <row r="77" spans="5:26" x14ac:dyDescent="0.15">
      <c r="Y77">
        <v>71</v>
      </c>
      <c r="Z77" s="52" t="s">
        <v>424</v>
      </c>
    </row>
    <row r="78" spans="5:26" x14ac:dyDescent="0.15">
      <c r="E78" t="s">
        <v>230</v>
      </c>
      <c r="Y78">
        <v>72</v>
      </c>
      <c r="Z78" s="146" t="s">
        <v>425</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8"/>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zoomScaleNormal="100" zoomScaleSheetLayoutView="100" workbookViewId="0">
      <selection activeCell="G25" sqref="G25"/>
    </sheetView>
  </sheetViews>
  <sheetFormatPr defaultRowHeight="13.5" x14ac:dyDescent="0.15"/>
  <cols>
    <col min="1" max="16" width="7.625" style="1" customWidth="1"/>
    <col min="17" max="16384" width="9" style="1"/>
  </cols>
  <sheetData>
    <row r="1" spans="1:19" ht="19.5" customHeight="1" x14ac:dyDescent="0.15">
      <c r="A1" s="520" t="s">
        <v>432</v>
      </c>
      <c r="B1" s="520"/>
      <c r="C1" s="520"/>
      <c r="D1" s="520"/>
      <c r="E1" s="520"/>
      <c r="F1" s="520"/>
      <c r="G1" s="520"/>
      <c r="H1" s="520"/>
      <c r="I1" s="520"/>
      <c r="J1" s="520"/>
      <c r="K1" s="520"/>
      <c r="L1" s="520"/>
      <c r="M1" s="520"/>
      <c r="N1" s="520"/>
      <c r="O1" s="520"/>
      <c r="P1" s="520"/>
      <c r="Q1" s="520"/>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21"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2"/>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3"/>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2"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2"/>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3"/>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1"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2"/>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3"/>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2"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2"/>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2"/>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4"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3"/>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4"/>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2"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3"/>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4"/>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5" t="s">
        <v>46</v>
      </c>
      <c r="D31" s="517" t="s">
        <v>7</v>
      </c>
      <c r="E31" s="517"/>
      <c r="F31" s="517"/>
      <c r="G31" s="517"/>
      <c r="H31" s="517"/>
      <c r="I31" s="517"/>
      <c r="J31" s="517"/>
      <c r="K31" s="517"/>
      <c r="L31" s="518"/>
      <c r="M31" s="74"/>
      <c r="N31" s="74"/>
      <c r="O31" s="74"/>
      <c r="P31" s="75"/>
      <c r="Q31" s="74"/>
    </row>
    <row r="32" spans="1:19" s="2" customFormat="1" ht="12" customHeight="1" x14ac:dyDescent="0.15">
      <c r="A32" s="74"/>
      <c r="B32" s="77"/>
      <c r="C32" s="516"/>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19" t="s">
        <v>94</v>
      </c>
      <c r="C78" s="519"/>
      <c r="D78" s="519"/>
      <c r="E78" s="519"/>
      <c r="F78" s="519"/>
      <c r="G78" s="519"/>
      <c r="H78" s="519"/>
      <c r="I78" s="519"/>
      <c r="J78" s="519"/>
      <c r="K78" s="519"/>
      <c r="L78" s="519"/>
      <c r="M78" s="519"/>
      <c r="N78" s="519"/>
      <c r="O78" s="519"/>
      <c r="P78" s="519"/>
      <c r="Q78" s="519"/>
    </row>
    <row r="79" spans="1:17" s="31" customFormat="1" ht="12" customHeight="1" x14ac:dyDescent="0.15">
      <c r="A79" s="108"/>
      <c r="B79" s="519"/>
      <c r="C79" s="519"/>
      <c r="D79" s="519"/>
      <c r="E79" s="519"/>
      <c r="F79" s="519"/>
      <c r="G79" s="519"/>
      <c r="H79" s="519"/>
      <c r="I79" s="519"/>
      <c r="J79" s="519"/>
      <c r="K79" s="519"/>
      <c r="L79" s="519"/>
      <c r="M79" s="519"/>
      <c r="N79" s="519"/>
      <c r="O79" s="519"/>
      <c r="P79" s="519"/>
      <c r="Q79" s="519"/>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workbookViewId="0">
      <selection activeCell="C62" sqref="C62"/>
    </sheetView>
  </sheetViews>
  <sheetFormatPr defaultRowHeight="13.5" x14ac:dyDescent="0.15"/>
  <sheetData>
    <row r="3" spans="1:79" x14ac:dyDescent="0.15">
      <c r="A3" t="s">
        <v>491</v>
      </c>
      <c r="C3" t="s">
        <v>597</v>
      </c>
      <c r="Z3" t="s">
        <v>566</v>
      </c>
      <c r="BA3" t="s">
        <v>566</v>
      </c>
    </row>
    <row r="4" spans="1:79" x14ac:dyDescent="0.15">
      <c r="A4" t="s">
        <v>533</v>
      </c>
      <c r="E4" t="s">
        <v>598</v>
      </c>
      <c r="BY4" t="s">
        <v>599</v>
      </c>
    </row>
    <row r="5" spans="1:79" x14ac:dyDescent="0.15">
      <c r="A5" t="s">
        <v>384</v>
      </c>
      <c r="BY5" t="s">
        <v>600</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601</v>
      </c>
      <c r="BY7" t="s">
        <v>602</v>
      </c>
    </row>
    <row r="8" spans="1:79" x14ac:dyDescent="0.15">
      <c r="V8" t="s">
        <v>165</v>
      </c>
      <c r="W8" t="s">
        <v>374</v>
      </c>
    </row>
    <row r="9" spans="1:79" s="147" customFormat="1" x14ac:dyDescent="0.15">
      <c r="X9" s="147" t="s">
        <v>166</v>
      </c>
      <c r="Y9" s="147" t="s">
        <v>167</v>
      </c>
      <c r="Z9" s="147" t="s">
        <v>168</v>
      </c>
      <c r="AA9" s="147" t="s">
        <v>169</v>
      </c>
      <c r="CA9" s="147" t="s">
        <v>603</v>
      </c>
    </row>
    <row r="10" spans="1:79" x14ac:dyDescent="0.15">
      <c r="A10">
        <v>271004</v>
      </c>
      <c r="B10" t="s">
        <v>172</v>
      </c>
      <c r="D10">
        <v>461</v>
      </c>
      <c r="E10">
        <v>17.074069999999999</v>
      </c>
      <c r="F10">
        <v>17.074069999999999</v>
      </c>
      <c r="G10">
        <v>13</v>
      </c>
      <c r="H10">
        <v>48</v>
      </c>
      <c r="I10">
        <v>59</v>
      </c>
      <c r="J10">
        <v>81</v>
      </c>
      <c r="K10">
        <v>77</v>
      </c>
      <c r="L10">
        <v>66</v>
      </c>
      <c r="M10">
        <v>72</v>
      </c>
      <c r="N10">
        <v>45</v>
      </c>
      <c r="O10">
        <v>0</v>
      </c>
      <c r="P10">
        <v>247</v>
      </c>
      <c r="Q10">
        <v>214</v>
      </c>
      <c r="R10">
        <v>0</v>
      </c>
      <c r="S10">
        <v>32</v>
      </c>
      <c r="T10">
        <v>114</v>
      </c>
      <c r="U10">
        <v>312</v>
      </c>
      <c r="V10">
        <v>12</v>
      </c>
      <c r="W10">
        <v>300</v>
      </c>
      <c r="X10">
        <v>24</v>
      </c>
      <c r="Y10">
        <v>6</v>
      </c>
      <c r="Z10">
        <v>187</v>
      </c>
      <c r="AA10">
        <v>83</v>
      </c>
      <c r="AB10">
        <v>3</v>
      </c>
      <c r="AC10">
        <v>230</v>
      </c>
      <c r="AD10">
        <v>123</v>
      </c>
      <c r="AE10">
        <v>6</v>
      </c>
      <c r="AF10">
        <v>37</v>
      </c>
      <c r="AG10">
        <v>0</v>
      </c>
      <c r="AH10">
        <v>65</v>
      </c>
      <c r="AI10">
        <v>0</v>
      </c>
      <c r="AJ10">
        <v>236</v>
      </c>
      <c r="AK10">
        <v>9</v>
      </c>
      <c r="AL10">
        <v>14</v>
      </c>
      <c r="AM10">
        <v>127</v>
      </c>
      <c r="AN10">
        <v>13</v>
      </c>
      <c r="AO10">
        <v>62</v>
      </c>
      <c r="AP10">
        <v>0</v>
      </c>
      <c r="AQ10">
        <v>42</v>
      </c>
      <c r="AR10">
        <v>33</v>
      </c>
      <c r="AS10">
        <v>36</v>
      </c>
      <c r="AT10">
        <v>33</v>
      </c>
      <c r="AU10">
        <v>25</v>
      </c>
      <c r="AV10">
        <v>32</v>
      </c>
      <c r="AW10">
        <v>41</v>
      </c>
      <c r="AX10">
        <v>45</v>
      </c>
      <c r="AY10">
        <v>26</v>
      </c>
      <c r="AZ10">
        <v>16</v>
      </c>
      <c r="BA10">
        <v>28</v>
      </c>
      <c r="BB10">
        <v>27</v>
      </c>
      <c r="BC10">
        <v>77</v>
      </c>
      <c r="BD10">
        <v>66</v>
      </c>
      <c r="BE10">
        <v>58</v>
      </c>
      <c r="BF10">
        <v>54</v>
      </c>
      <c r="BG10">
        <v>72</v>
      </c>
      <c r="BH10">
        <v>63</v>
      </c>
      <c r="BI10">
        <v>68</v>
      </c>
      <c r="BJ10">
        <v>69</v>
      </c>
      <c r="BK10">
        <v>11</v>
      </c>
      <c r="BL10">
        <v>79</v>
      </c>
      <c r="BM10">
        <v>337</v>
      </c>
      <c r="BN10">
        <v>108</v>
      </c>
      <c r="BO10">
        <v>44</v>
      </c>
      <c r="BP10">
        <v>27</v>
      </c>
      <c r="BQ10">
        <v>9</v>
      </c>
      <c r="BR10">
        <v>37</v>
      </c>
      <c r="BS10">
        <v>18</v>
      </c>
      <c r="BT10">
        <v>104</v>
      </c>
      <c r="BU10">
        <v>304</v>
      </c>
      <c r="BV10">
        <v>53</v>
      </c>
      <c r="BW10">
        <v>442</v>
      </c>
      <c r="BY10">
        <v>461</v>
      </c>
      <c r="CA10">
        <v>461</v>
      </c>
    </row>
    <row r="11" spans="1:79" x14ac:dyDescent="0.15">
      <c r="A11">
        <v>271403</v>
      </c>
      <c r="B11" t="s">
        <v>188</v>
      </c>
      <c r="D11">
        <v>122</v>
      </c>
      <c r="E11">
        <v>14.513059999999999</v>
      </c>
      <c r="F11">
        <v>14.513059999999999</v>
      </c>
      <c r="G11">
        <v>4</v>
      </c>
      <c r="H11">
        <v>13</v>
      </c>
      <c r="I11">
        <v>15</v>
      </c>
      <c r="J11">
        <v>17</v>
      </c>
      <c r="K11">
        <v>19</v>
      </c>
      <c r="L11">
        <v>17</v>
      </c>
      <c r="M11">
        <v>22</v>
      </c>
      <c r="N11">
        <v>15</v>
      </c>
      <c r="O11">
        <v>0</v>
      </c>
      <c r="P11">
        <v>79</v>
      </c>
      <c r="Q11">
        <v>43</v>
      </c>
      <c r="R11">
        <v>0</v>
      </c>
      <c r="S11">
        <v>6</v>
      </c>
      <c r="T11">
        <v>28</v>
      </c>
      <c r="U11">
        <v>88</v>
      </c>
      <c r="V11">
        <v>7</v>
      </c>
      <c r="W11">
        <v>81</v>
      </c>
      <c r="X11">
        <v>7</v>
      </c>
      <c r="Y11">
        <v>1</v>
      </c>
      <c r="Z11">
        <v>53</v>
      </c>
      <c r="AA11">
        <v>20</v>
      </c>
      <c r="AB11">
        <v>0</v>
      </c>
      <c r="AC11">
        <v>70</v>
      </c>
      <c r="AD11">
        <v>27</v>
      </c>
      <c r="AE11">
        <v>1</v>
      </c>
      <c r="AF11">
        <v>8</v>
      </c>
      <c r="AG11">
        <v>0</v>
      </c>
      <c r="AH11">
        <v>16</v>
      </c>
      <c r="AI11">
        <v>0</v>
      </c>
      <c r="AJ11">
        <v>64</v>
      </c>
      <c r="AK11">
        <v>5</v>
      </c>
      <c r="AL11">
        <v>2</v>
      </c>
      <c r="AM11">
        <v>29</v>
      </c>
      <c r="AN11">
        <v>3</v>
      </c>
      <c r="AO11">
        <v>19</v>
      </c>
      <c r="AP11">
        <v>0</v>
      </c>
      <c r="AQ11">
        <v>8</v>
      </c>
      <c r="AR11">
        <v>9</v>
      </c>
      <c r="AS11">
        <v>10</v>
      </c>
      <c r="AT11">
        <v>9</v>
      </c>
      <c r="AU11">
        <v>9</v>
      </c>
      <c r="AV11">
        <v>10</v>
      </c>
      <c r="AW11">
        <v>5</v>
      </c>
      <c r="AX11">
        <v>7</v>
      </c>
      <c r="AY11">
        <v>6</v>
      </c>
      <c r="AZ11">
        <v>10</v>
      </c>
      <c r="BA11">
        <v>4</v>
      </c>
      <c r="BB11">
        <v>11</v>
      </c>
      <c r="BC11">
        <v>24</v>
      </c>
      <c r="BD11">
        <v>20</v>
      </c>
      <c r="BE11">
        <v>23</v>
      </c>
      <c r="BF11">
        <v>17</v>
      </c>
      <c r="BG11">
        <v>12</v>
      </c>
      <c r="BH11">
        <v>13</v>
      </c>
      <c r="BI11">
        <v>17</v>
      </c>
      <c r="BJ11">
        <v>18</v>
      </c>
      <c r="BK11">
        <v>2</v>
      </c>
      <c r="BL11">
        <v>17</v>
      </c>
      <c r="BM11">
        <v>97</v>
      </c>
      <c r="BN11">
        <v>24</v>
      </c>
      <c r="BO11">
        <v>14</v>
      </c>
      <c r="BP11">
        <v>7</v>
      </c>
      <c r="BQ11">
        <v>4</v>
      </c>
      <c r="BR11">
        <v>2</v>
      </c>
      <c r="BS11">
        <v>2</v>
      </c>
      <c r="BT11">
        <v>25</v>
      </c>
      <c r="BU11">
        <v>89</v>
      </c>
      <c r="BV11">
        <v>8</v>
      </c>
      <c r="BW11">
        <v>109</v>
      </c>
      <c r="BY11">
        <v>122</v>
      </c>
      <c r="CA11">
        <v>122</v>
      </c>
    </row>
    <row r="12" spans="1:79" x14ac:dyDescent="0.15">
      <c r="A12">
        <v>272027</v>
      </c>
      <c r="B12" t="s">
        <v>273</v>
      </c>
      <c r="D12">
        <v>34</v>
      </c>
      <c r="E12">
        <v>17.270189999999999</v>
      </c>
      <c r="F12">
        <v>17.270189999999999</v>
      </c>
      <c r="G12">
        <v>1</v>
      </c>
      <c r="H12">
        <v>3</v>
      </c>
      <c r="I12">
        <v>6</v>
      </c>
      <c r="J12">
        <v>5</v>
      </c>
      <c r="K12">
        <v>7</v>
      </c>
      <c r="L12">
        <v>5</v>
      </c>
      <c r="M12">
        <v>3</v>
      </c>
      <c r="N12">
        <v>4</v>
      </c>
      <c r="O12">
        <v>0</v>
      </c>
      <c r="P12">
        <v>30</v>
      </c>
      <c r="Q12">
        <v>4</v>
      </c>
      <c r="R12">
        <v>0</v>
      </c>
      <c r="S12">
        <v>2</v>
      </c>
      <c r="T12">
        <v>8</v>
      </c>
      <c r="U12">
        <v>24</v>
      </c>
      <c r="V12">
        <v>0</v>
      </c>
      <c r="W12">
        <v>24</v>
      </c>
      <c r="X12">
        <v>2</v>
      </c>
      <c r="Y12">
        <v>2</v>
      </c>
      <c r="Z12">
        <v>9</v>
      </c>
      <c r="AA12">
        <v>11</v>
      </c>
      <c r="AB12">
        <v>0</v>
      </c>
      <c r="AC12">
        <v>17</v>
      </c>
      <c r="AD12">
        <v>5</v>
      </c>
      <c r="AE12">
        <v>1</v>
      </c>
      <c r="AF12">
        <v>1</v>
      </c>
      <c r="AG12">
        <v>1</v>
      </c>
      <c r="AH12">
        <v>9</v>
      </c>
      <c r="AI12">
        <v>0</v>
      </c>
      <c r="AJ12">
        <v>22</v>
      </c>
      <c r="AK12">
        <v>1</v>
      </c>
      <c r="AL12">
        <v>3</v>
      </c>
      <c r="AM12">
        <v>5</v>
      </c>
      <c r="AN12">
        <v>1</v>
      </c>
      <c r="AO12">
        <v>2</v>
      </c>
      <c r="AP12">
        <v>0</v>
      </c>
      <c r="AQ12">
        <v>2</v>
      </c>
      <c r="AR12">
        <v>3</v>
      </c>
      <c r="AS12">
        <v>4</v>
      </c>
      <c r="AT12">
        <v>2</v>
      </c>
      <c r="AU12">
        <v>2</v>
      </c>
      <c r="AV12">
        <v>4</v>
      </c>
      <c r="AW12">
        <v>1</v>
      </c>
      <c r="AX12">
        <v>3</v>
      </c>
      <c r="AY12">
        <v>3</v>
      </c>
      <c r="AZ12">
        <v>2</v>
      </c>
      <c r="BA12">
        <v>3</v>
      </c>
      <c r="BB12">
        <v>3</v>
      </c>
      <c r="BC12">
        <v>2</v>
      </c>
      <c r="BD12">
        <v>5</v>
      </c>
      <c r="BE12">
        <v>5</v>
      </c>
      <c r="BF12">
        <v>2</v>
      </c>
      <c r="BG12">
        <v>6</v>
      </c>
      <c r="BH12">
        <v>5</v>
      </c>
      <c r="BI12">
        <v>6</v>
      </c>
      <c r="BJ12">
        <v>5</v>
      </c>
      <c r="BK12">
        <v>0</v>
      </c>
      <c r="BL12">
        <v>10</v>
      </c>
      <c r="BM12">
        <v>18</v>
      </c>
      <c r="BN12">
        <v>9</v>
      </c>
      <c r="BO12">
        <v>2</v>
      </c>
      <c r="BP12">
        <v>1</v>
      </c>
      <c r="BQ12">
        <v>0</v>
      </c>
      <c r="BR12">
        <v>2</v>
      </c>
      <c r="BS12">
        <v>0</v>
      </c>
      <c r="BT12">
        <v>2</v>
      </c>
      <c r="BU12">
        <v>28</v>
      </c>
      <c r="BV12">
        <v>4</v>
      </c>
      <c r="BW12">
        <v>26</v>
      </c>
      <c r="BY12">
        <v>34</v>
      </c>
      <c r="CA12">
        <v>34</v>
      </c>
    </row>
    <row r="13" spans="1:79" x14ac:dyDescent="0.15">
      <c r="A13">
        <v>272035</v>
      </c>
      <c r="B13" t="s">
        <v>194</v>
      </c>
      <c r="D13">
        <v>71</v>
      </c>
      <c r="E13">
        <v>17.488800000000001</v>
      </c>
      <c r="F13">
        <v>17.488800000000001</v>
      </c>
      <c r="G13">
        <v>4</v>
      </c>
      <c r="H13">
        <v>8</v>
      </c>
      <c r="I13">
        <v>4</v>
      </c>
      <c r="J13">
        <v>11</v>
      </c>
      <c r="K13">
        <v>11</v>
      </c>
      <c r="L13">
        <v>9</v>
      </c>
      <c r="M13">
        <v>11</v>
      </c>
      <c r="N13">
        <v>13</v>
      </c>
      <c r="O13">
        <v>0</v>
      </c>
      <c r="P13">
        <v>51</v>
      </c>
      <c r="Q13">
        <v>20</v>
      </c>
      <c r="R13">
        <v>0</v>
      </c>
      <c r="S13">
        <v>2</v>
      </c>
      <c r="T13">
        <v>19</v>
      </c>
      <c r="U13">
        <v>50</v>
      </c>
      <c r="V13">
        <v>3</v>
      </c>
      <c r="W13">
        <v>47</v>
      </c>
      <c r="X13">
        <v>3</v>
      </c>
      <c r="Y13">
        <v>1</v>
      </c>
      <c r="Z13">
        <v>28</v>
      </c>
      <c r="AA13">
        <v>15</v>
      </c>
      <c r="AB13">
        <v>0</v>
      </c>
      <c r="AC13">
        <v>44</v>
      </c>
      <c r="AD13">
        <v>17</v>
      </c>
      <c r="AE13">
        <v>1</v>
      </c>
      <c r="AF13">
        <v>0</v>
      </c>
      <c r="AG13">
        <v>0</v>
      </c>
      <c r="AH13">
        <v>9</v>
      </c>
      <c r="AI13">
        <v>0</v>
      </c>
      <c r="AJ13">
        <v>44</v>
      </c>
      <c r="AK13">
        <v>0</v>
      </c>
      <c r="AL13">
        <v>3</v>
      </c>
      <c r="AM13">
        <v>17</v>
      </c>
      <c r="AN13">
        <v>2</v>
      </c>
      <c r="AO13">
        <v>5</v>
      </c>
      <c r="AP13">
        <v>0</v>
      </c>
      <c r="AQ13">
        <v>5</v>
      </c>
      <c r="AR13">
        <v>5</v>
      </c>
      <c r="AS13">
        <v>6</v>
      </c>
      <c r="AT13">
        <v>5</v>
      </c>
      <c r="AU13">
        <v>2</v>
      </c>
      <c r="AV13">
        <v>8</v>
      </c>
      <c r="AW13">
        <v>6</v>
      </c>
      <c r="AX13">
        <v>7</v>
      </c>
      <c r="AY13">
        <v>11</v>
      </c>
      <c r="AZ13">
        <v>4</v>
      </c>
      <c r="BA13">
        <v>4</v>
      </c>
      <c r="BB13">
        <v>2</v>
      </c>
      <c r="BC13">
        <v>6</v>
      </c>
      <c r="BD13">
        <v>5</v>
      </c>
      <c r="BE13">
        <v>11</v>
      </c>
      <c r="BF13">
        <v>9</v>
      </c>
      <c r="BG13">
        <v>15</v>
      </c>
      <c r="BH13">
        <v>6</v>
      </c>
      <c r="BI13">
        <v>15</v>
      </c>
      <c r="BJ13">
        <v>8</v>
      </c>
      <c r="BK13">
        <v>2</v>
      </c>
      <c r="BL13">
        <v>13</v>
      </c>
      <c r="BM13">
        <v>55</v>
      </c>
      <c r="BN13">
        <v>10</v>
      </c>
      <c r="BO13">
        <v>14</v>
      </c>
      <c r="BP13">
        <v>1</v>
      </c>
      <c r="BQ13">
        <v>1</v>
      </c>
      <c r="BR13">
        <v>5</v>
      </c>
      <c r="BS13">
        <v>1</v>
      </c>
      <c r="BT13">
        <v>16</v>
      </c>
      <c r="BU13">
        <v>33</v>
      </c>
      <c r="BV13">
        <v>22</v>
      </c>
      <c r="BW13">
        <v>56</v>
      </c>
      <c r="BY13">
        <v>71</v>
      </c>
      <c r="CA13">
        <v>71</v>
      </c>
    </row>
    <row r="14" spans="1:79" x14ac:dyDescent="0.15">
      <c r="A14">
        <v>272043</v>
      </c>
      <c r="B14" t="s">
        <v>195</v>
      </c>
      <c r="D14">
        <v>10</v>
      </c>
      <c r="E14">
        <v>9.6566100000000006</v>
      </c>
      <c r="F14">
        <v>9.6566100000000006</v>
      </c>
      <c r="G14">
        <v>0</v>
      </c>
      <c r="H14">
        <v>1</v>
      </c>
      <c r="I14">
        <v>2</v>
      </c>
      <c r="J14">
        <v>1</v>
      </c>
      <c r="K14">
        <v>1</v>
      </c>
      <c r="L14">
        <v>1</v>
      </c>
      <c r="M14">
        <v>1</v>
      </c>
      <c r="N14">
        <v>3</v>
      </c>
      <c r="O14">
        <v>0</v>
      </c>
      <c r="P14">
        <v>7</v>
      </c>
      <c r="Q14">
        <v>3</v>
      </c>
      <c r="R14">
        <v>0</v>
      </c>
      <c r="S14">
        <v>0</v>
      </c>
      <c r="T14">
        <v>3</v>
      </c>
      <c r="U14">
        <v>7</v>
      </c>
      <c r="V14">
        <v>1</v>
      </c>
      <c r="W14">
        <v>6</v>
      </c>
      <c r="X14">
        <v>0</v>
      </c>
      <c r="Y14">
        <v>0</v>
      </c>
      <c r="Z14">
        <v>5</v>
      </c>
      <c r="AA14">
        <v>1</v>
      </c>
      <c r="AB14">
        <v>0</v>
      </c>
      <c r="AC14">
        <v>7</v>
      </c>
      <c r="AD14">
        <v>2</v>
      </c>
      <c r="AE14">
        <v>0</v>
      </c>
      <c r="AF14">
        <v>0</v>
      </c>
      <c r="AG14">
        <v>0</v>
      </c>
      <c r="AH14">
        <v>1</v>
      </c>
      <c r="AI14">
        <v>0</v>
      </c>
      <c r="AJ14">
        <v>7</v>
      </c>
      <c r="AK14">
        <v>0</v>
      </c>
      <c r="AL14">
        <v>0</v>
      </c>
      <c r="AM14">
        <v>2</v>
      </c>
      <c r="AN14">
        <v>0</v>
      </c>
      <c r="AO14">
        <v>1</v>
      </c>
      <c r="AP14">
        <v>0</v>
      </c>
      <c r="AQ14">
        <v>1</v>
      </c>
      <c r="AR14">
        <v>1</v>
      </c>
      <c r="AS14">
        <v>1</v>
      </c>
      <c r="AT14">
        <v>1</v>
      </c>
      <c r="AU14">
        <v>0</v>
      </c>
      <c r="AV14">
        <v>2</v>
      </c>
      <c r="AW14">
        <v>0</v>
      </c>
      <c r="AX14">
        <v>1</v>
      </c>
      <c r="AY14">
        <v>0</v>
      </c>
      <c r="AZ14">
        <v>1</v>
      </c>
      <c r="BA14">
        <v>0</v>
      </c>
      <c r="BB14">
        <v>0</v>
      </c>
      <c r="BC14">
        <v>2</v>
      </c>
      <c r="BD14">
        <v>1</v>
      </c>
      <c r="BE14">
        <v>2</v>
      </c>
      <c r="BF14">
        <v>1</v>
      </c>
      <c r="BG14">
        <v>1</v>
      </c>
      <c r="BH14">
        <v>2</v>
      </c>
      <c r="BI14">
        <v>1</v>
      </c>
      <c r="BJ14">
        <v>2</v>
      </c>
      <c r="BK14">
        <v>0</v>
      </c>
      <c r="BL14">
        <v>2</v>
      </c>
      <c r="BM14">
        <v>9</v>
      </c>
      <c r="BN14">
        <v>1</v>
      </c>
      <c r="BO14">
        <v>0</v>
      </c>
      <c r="BP14">
        <v>0</v>
      </c>
      <c r="BQ14">
        <v>0</v>
      </c>
      <c r="BR14">
        <v>2</v>
      </c>
      <c r="BS14">
        <v>0</v>
      </c>
      <c r="BT14">
        <v>1</v>
      </c>
      <c r="BU14">
        <v>6</v>
      </c>
      <c r="BV14">
        <v>3</v>
      </c>
      <c r="BW14">
        <v>14</v>
      </c>
      <c r="BY14">
        <v>10</v>
      </c>
      <c r="CA14">
        <v>10</v>
      </c>
    </row>
    <row r="15" spans="1:79" x14ac:dyDescent="0.15">
      <c r="A15">
        <v>272051</v>
      </c>
      <c r="B15" t="s">
        <v>196</v>
      </c>
      <c r="D15">
        <v>38</v>
      </c>
      <c r="E15">
        <v>10.254110000000001</v>
      </c>
      <c r="F15">
        <v>10.254110000000001</v>
      </c>
      <c r="G15">
        <v>0</v>
      </c>
      <c r="H15">
        <v>5</v>
      </c>
      <c r="I15">
        <v>2</v>
      </c>
      <c r="J15">
        <v>9</v>
      </c>
      <c r="K15">
        <v>8</v>
      </c>
      <c r="L15">
        <v>4</v>
      </c>
      <c r="M15">
        <v>5</v>
      </c>
      <c r="N15">
        <v>5</v>
      </c>
      <c r="O15">
        <v>0</v>
      </c>
      <c r="P15">
        <v>26</v>
      </c>
      <c r="Q15">
        <v>12</v>
      </c>
      <c r="R15">
        <v>0</v>
      </c>
      <c r="S15">
        <v>2</v>
      </c>
      <c r="T15">
        <v>11</v>
      </c>
      <c r="U15">
        <v>25</v>
      </c>
      <c r="V15">
        <v>2</v>
      </c>
      <c r="W15">
        <v>23</v>
      </c>
      <c r="X15">
        <v>2</v>
      </c>
      <c r="Y15">
        <v>0</v>
      </c>
      <c r="Z15">
        <v>15</v>
      </c>
      <c r="AA15">
        <v>6</v>
      </c>
      <c r="AB15">
        <v>0</v>
      </c>
      <c r="AC15">
        <v>25</v>
      </c>
      <c r="AD15">
        <v>8</v>
      </c>
      <c r="AE15">
        <v>0</v>
      </c>
      <c r="AF15">
        <v>0</v>
      </c>
      <c r="AG15">
        <v>0</v>
      </c>
      <c r="AH15">
        <v>5</v>
      </c>
      <c r="AI15">
        <v>0</v>
      </c>
      <c r="AJ15">
        <v>26</v>
      </c>
      <c r="AK15">
        <v>1</v>
      </c>
      <c r="AL15">
        <v>1</v>
      </c>
      <c r="AM15">
        <v>8</v>
      </c>
      <c r="AN15">
        <v>0</v>
      </c>
      <c r="AO15">
        <v>2</v>
      </c>
      <c r="AP15">
        <v>0</v>
      </c>
      <c r="AQ15">
        <v>2</v>
      </c>
      <c r="AR15">
        <v>4</v>
      </c>
      <c r="AS15">
        <v>2</v>
      </c>
      <c r="AT15">
        <v>4</v>
      </c>
      <c r="AU15">
        <v>3</v>
      </c>
      <c r="AV15">
        <v>1</v>
      </c>
      <c r="AW15">
        <v>3</v>
      </c>
      <c r="AX15">
        <v>2</v>
      </c>
      <c r="AY15">
        <v>2</v>
      </c>
      <c r="AZ15">
        <v>1</v>
      </c>
      <c r="BA15">
        <v>0</v>
      </c>
      <c r="BB15">
        <v>2</v>
      </c>
      <c r="BC15">
        <v>12</v>
      </c>
      <c r="BD15">
        <v>5</v>
      </c>
      <c r="BE15">
        <v>6</v>
      </c>
      <c r="BF15">
        <v>4</v>
      </c>
      <c r="BG15">
        <v>6</v>
      </c>
      <c r="BH15">
        <v>7</v>
      </c>
      <c r="BI15">
        <v>5</v>
      </c>
      <c r="BJ15">
        <v>4</v>
      </c>
      <c r="BK15">
        <v>1</v>
      </c>
      <c r="BL15">
        <v>10</v>
      </c>
      <c r="BM15">
        <v>28</v>
      </c>
      <c r="BN15">
        <v>5</v>
      </c>
      <c r="BO15">
        <v>7</v>
      </c>
      <c r="BP15">
        <v>2</v>
      </c>
      <c r="BQ15">
        <v>2</v>
      </c>
      <c r="BR15">
        <v>0</v>
      </c>
      <c r="BS15">
        <v>0</v>
      </c>
      <c r="BT15">
        <v>6</v>
      </c>
      <c r="BU15">
        <v>27</v>
      </c>
      <c r="BV15">
        <v>5</v>
      </c>
      <c r="BW15">
        <v>30</v>
      </c>
      <c r="BY15">
        <v>38</v>
      </c>
      <c r="CA15">
        <v>38</v>
      </c>
    </row>
    <row r="16" spans="1:79" x14ac:dyDescent="0.15">
      <c r="A16">
        <v>272060</v>
      </c>
      <c r="B16" t="s">
        <v>282</v>
      </c>
      <c r="D16">
        <v>7</v>
      </c>
      <c r="E16">
        <v>9.2997300000000003</v>
      </c>
      <c r="F16">
        <v>9.2997300000000003</v>
      </c>
      <c r="G16">
        <v>0</v>
      </c>
      <c r="H16">
        <v>0</v>
      </c>
      <c r="I16">
        <v>1</v>
      </c>
      <c r="J16">
        <v>1</v>
      </c>
      <c r="K16">
        <v>0</v>
      </c>
      <c r="L16">
        <v>0</v>
      </c>
      <c r="M16">
        <v>2</v>
      </c>
      <c r="N16">
        <v>3</v>
      </c>
      <c r="O16">
        <v>0</v>
      </c>
      <c r="P16">
        <v>2</v>
      </c>
      <c r="Q16">
        <v>5</v>
      </c>
      <c r="R16">
        <v>0</v>
      </c>
      <c r="S16">
        <v>1</v>
      </c>
      <c r="T16">
        <v>2</v>
      </c>
      <c r="U16">
        <v>4</v>
      </c>
      <c r="V16">
        <v>0</v>
      </c>
      <c r="W16">
        <v>4</v>
      </c>
      <c r="X16">
        <v>0</v>
      </c>
      <c r="Y16">
        <v>0</v>
      </c>
      <c r="Z16">
        <v>4</v>
      </c>
      <c r="AA16">
        <v>0</v>
      </c>
      <c r="AB16">
        <v>0</v>
      </c>
      <c r="AC16">
        <v>4</v>
      </c>
      <c r="AD16">
        <v>1</v>
      </c>
      <c r="AE16">
        <v>0</v>
      </c>
      <c r="AF16">
        <v>1</v>
      </c>
      <c r="AG16">
        <v>0</v>
      </c>
      <c r="AH16">
        <v>1</v>
      </c>
      <c r="AI16">
        <v>0</v>
      </c>
      <c r="AJ16">
        <v>4</v>
      </c>
      <c r="AK16">
        <v>0</v>
      </c>
      <c r="AL16">
        <v>1</v>
      </c>
      <c r="AM16">
        <v>1</v>
      </c>
      <c r="AN16">
        <v>0</v>
      </c>
      <c r="AO16">
        <v>1</v>
      </c>
      <c r="AP16">
        <v>0</v>
      </c>
      <c r="AQ16">
        <v>0</v>
      </c>
      <c r="AR16">
        <v>0</v>
      </c>
      <c r="AS16">
        <v>0</v>
      </c>
      <c r="AT16">
        <v>1</v>
      </c>
      <c r="AU16">
        <v>2</v>
      </c>
      <c r="AV16">
        <v>2</v>
      </c>
      <c r="AW16">
        <v>1</v>
      </c>
      <c r="AX16">
        <v>0</v>
      </c>
      <c r="AY16">
        <v>0</v>
      </c>
      <c r="AZ16">
        <v>0</v>
      </c>
      <c r="BA16">
        <v>0</v>
      </c>
      <c r="BB16">
        <v>0</v>
      </c>
      <c r="BC16">
        <v>1</v>
      </c>
      <c r="BD16">
        <v>2</v>
      </c>
      <c r="BE16">
        <v>0</v>
      </c>
      <c r="BF16">
        <v>1</v>
      </c>
      <c r="BG16">
        <v>2</v>
      </c>
      <c r="BH16">
        <v>0</v>
      </c>
      <c r="BI16">
        <v>2</v>
      </c>
      <c r="BJ16">
        <v>0</v>
      </c>
      <c r="BK16">
        <v>0</v>
      </c>
      <c r="BL16">
        <v>2</v>
      </c>
      <c r="BM16">
        <v>4</v>
      </c>
      <c r="BN16">
        <v>2</v>
      </c>
      <c r="BO16">
        <v>0</v>
      </c>
      <c r="BP16">
        <v>0</v>
      </c>
      <c r="BQ16">
        <v>0</v>
      </c>
      <c r="BR16">
        <v>0</v>
      </c>
      <c r="BS16">
        <v>0</v>
      </c>
      <c r="BT16">
        <v>0</v>
      </c>
      <c r="BU16">
        <v>7</v>
      </c>
      <c r="BV16">
        <v>0</v>
      </c>
      <c r="BW16">
        <v>8</v>
      </c>
      <c r="BY16">
        <v>7</v>
      </c>
      <c r="CA16">
        <v>7</v>
      </c>
    </row>
    <row r="17" spans="1:79" x14ac:dyDescent="0.15">
      <c r="A17">
        <v>272078</v>
      </c>
      <c r="B17" t="s">
        <v>197</v>
      </c>
      <c r="D17">
        <v>30</v>
      </c>
      <c r="E17">
        <v>8.4850510000000003</v>
      </c>
      <c r="F17">
        <v>8.4850510000000003</v>
      </c>
      <c r="G17">
        <v>1</v>
      </c>
      <c r="H17">
        <v>3</v>
      </c>
      <c r="I17">
        <v>3</v>
      </c>
      <c r="J17">
        <v>5</v>
      </c>
      <c r="K17">
        <v>5</v>
      </c>
      <c r="L17">
        <v>4</v>
      </c>
      <c r="M17">
        <v>7</v>
      </c>
      <c r="N17">
        <v>2</v>
      </c>
      <c r="O17">
        <v>0</v>
      </c>
      <c r="P17">
        <v>22</v>
      </c>
      <c r="Q17">
        <v>8</v>
      </c>
      <c r="R17">
        <v>0</v>
      </c>
      <c r="S17">
        <v>2</v>
      </c>
      <c r="T17">
        <v>7</v>
      </c>
      <c r="U17">
        <v>21</v>
      </c>
      <c r="V17">
        <v>1</v>
      </c>
      <c r="W17">
        <v>20</v>
      </c>
      <c r="X17">
        <v>1</v>
      </c>
      <c r="Y17">
        <v>0</v>
      </c>
      <c r="Z17">
        <v>13</v>
      </c>
      <c r="AA17">
        <v>6</v>
      </c>
      <c r="AB17">
        <v>0</v>
      </c>
      <c r="AC17">
        <v>18</v>
      </c>
      <c r="AD17">
        <v>0</v>
      </c>
      <c r="AE17">
        <v>0</v>
      </c>
      <c r="AF17">
        <v>2</v>
      </c>
      <c r="AG17">
        <v>1</v>
      </c>
      <c r="AH17">
        <v>9</v>
      </c>
      <c r="AI17">
        <v>0</v>
      </c>
      <c r="AJ17">
        <v>18</v>
      </c>
      <c r="AK17">
        <v>0</v>
      </c>
      <c r="AL17">
        <v>0</v>
      </c>
      <c r="AM17">
        <v>1</v>
      </c>
      <c r="AN17">
        <v>6</v>
      </c>
      <c r="AO17">
        <v>5</v>
      </c>
      <c r="AP17">
        <v>0</v>
      </c>
      <c r="AQ17">
        <v>2</v>
      </c>
      <c r="AR17">
        <v>1</v>
      </c>
      <c r="AS17">
        <v>0</v>
      </c>
      <c r="AT17">
        <v>4</v>
      </c>
      <c r="AU17">
        <v>3</v>
      </c>
      <c r="AV17">
        <v>5</v>
      </c>
      <c r="AW17">
        <v>1</v>
      </c>
      <c r="AX17">
        <v>2</v>
      </c>
      <c r="AY17">
        <v>4</v>
      </c>
      <c r="AZ17">
        <v>4</v>
      </c>
      <c r="BA17">
        <v>2</v>
      </c>
      <c r="BB17">
        <v>2</v>
      </c>
      <c r="BC17">
        <v>0</v>
      </c>
      <c r="BD17">
        <v>5</v>
      </c>
      <c r="BE17">
        <v>7</v>
      </c>
      <c r="BF17">
        <v>2</v>
      </c>
      <c r="BG17">
        <v>5</v>
      </c>
      <c r="BH17">
        <v>3</v>
      </c>
      <c r="BI17">
        <v>5</v>
      </c>
      <c r="BJ17">
        <v>3</v>
      </c>
      <c r="BK17">
        <v>0</v>
      </c>
      <c r="BL17">
        <v>12</v>
      </c>
      <c r="BM17">
        <v>22</v>
      </c>
      <c r="BN17">
        <v>7</v>
      </c>
      <c r="BO17">
        <v>1</v>
      </c>
      <c r="BP17">
        <v>0</v>
      </c>
      <c r="BQ17">
        <v>1</v>
      </c>
      <c r="BR17">
        <v>3</v>
      </c>
      <c r="BS17">
        <v>0</v>
      </c>
      <c r="BT17">
        <v>5</v>
      </c>
      <c r="BU17">
        <v>23</v>
      </c>
      <c r="BV17">
        <v>2</v>
      </c>
      <c r="BW17">
        <v>38</v>
      </c>
      <c r="BY17">
        <v>30</v>
      </c>
      <c r="CA17">
        <v>30</v>
      </c>
    </row>
    <row r="18" spans="1:79" x14ac:dyDescent="0.15">
      <c r="A18">
        <v>272086</v>
      </c>
      <c r="B18" t="s">
        <v>198</v>
      </c>
      <c r="D18">
        <v>11</v>
      </c>
      <c r="E18">
        <v>12.5091</v>
      </c>
      <c r="F18">
        <v>12.5091</v>
      </c>
      <c r="G18">
        <v>0</v>
      </c>
      <c r="H18">
        <v>2</v>
      </c>
      <c r="I18">
        <v>1</v>
      </c>
      <c r="J18">
        <v>3</v>
      </c>
      <c r="K18">
        <v>2</v>
      </c>
      <c r="L18">
        <v>1</v>
      </c>
      <c r="M18">
        <v>2</v>
      </c>
      <c r="N18">
        <v>0</v>
      </c>
      <c r="O18">
        <v>0</v>
      </c>
      <c r="P18">
        <v>10</v>
      </c>
      <c r="Q18">
        <v>1</v>
      </c>
      <c r="R18">
        <v>0</v>
      </c>
      <c r="S18">
        <v>0</v>
      </c>
      <c r="T18">
        <v>4</v>
      </c>
      <c r="U18">
        <v>7</v>
      </c>
      <c r="V18">
        <v>1</v>
      </c>
      <c r="W18">
        <v>6</v>
      </c>
      <c r="X18">
        <v>0</v>
      </c>
      <c r="Y18">
        <v>0</v>
      </c>
      <c r="Z18">
        <v>2</v>
      </c>
      <c r="AA18">
        <v>4</v>
      </c>
      <c r="AB18">
        <v>0</v>
      </c>
      <c r="AC18">
        <v>5</v>
      </c>
      <c r="AD18">
        <v>2</v>
      </c>
      <c r="AE18">
        <v>1</v>
      </c>
      <c r="AF18">
        <v>2</v>
      </c>
      <c r="AG18">
        <v>0</v>
      </c>
      <c r="AH18">
        <v>1</v>
      </c>
      <c r="AI18">
        <v>0</v>
      </c>
      <c r="AJ18">
        <v>2</v>
      </c>
      <c r="AK18">
        <v>1</v>
      </c>
      <c r="AL18">
        <v>2</v>
      </c>
      <c r="AM18">
        <v>2</v>
      </c>
      <c r="AN18">
        <v>1</v>
      </c>
      <c r="AO18">
        <v>3</v>
      </c>
      <c r="AP18">
        <v>0</v>
      </c>
      <c r="AQ18">
        <v>1</v>
      </c>
      <c r="AR18">
        <v>0</v>
      </c>
      <c r="AS18">
        <v>2</v>
      </c>
      <c r="AT18">
        <v>0</v>
      </c>
      <c r="AU18">
        <v>1</v>
      </c>
      <c r="AV18">
        <v>0</v>
      </c>
      <c r="AW18">
        <v>0</v>
      </c>
      <c r="AX18">
        <v>1</v>
      </c>
      <c r="AY18">
        <v>0</v>
      </c>
      <c r="AZ18">
        <v>1</v>
      </c>
      <c r="BA18">
        <v>1</v>
      </c>
      <c r="BB18">
        <v>1</v>
      </c>
      <c r="BC18">
        <v>3</v>
      </c>
      <c r="BD18">
        <v>1</v>
      </c>
      <c r="BE18">
        <v>3</v>
      </c>
      <c r="BF18">
        <v>1</v>
      </c>
      <c r="BG18">
        <v>2</v>
      </c>
      <c r="BH18">
        <v>0</v>
      </c>
      <c r="BI18">
        <v>4</v>
      </c>
      <c r="BJ18">
        <v>0</v>
      </c>
      <c r="BK18">
        <v>0</v>
      </c>
      <c r="BL18">
        <v>6</v>
      </c>
      <c r="BM18">
        <v>5</v>
      </c>
      <c r="BN18">
        <v>2</v>
      </c>
      <c r="BO18">
        <v>2</v>
      </c>
      <c r="BP18">
        <v>0</v>
      </c>
      <c r="BQ18">
        <v>1</v>
      </c>
      <c r="BR18">
        <v>1</v>
      </c>
      <c r="BS18">
        <v>0</v>
      </c>
      <c r="BT18">
        <v>2</v>
      </c>
      <c r="BU18">
        <v>8</v>
      </c>
      <c r="BV18">
        <v>1</v>
      </c>
      <c r="BW18">
        <v>7</v>
      </c>
      <c r="BY18">
        <v>11</v>
      </c>
      <c r="CA18">
        <v>11</v>
      </c>
    </row>
    <row r="19" spans="1:79" x14ac:dyDescent="0.15">
      <c r="A19">
        <v>272094</v>
      </c>
      <c r="B19" t="s">
        <v>199</v>
      </c>
      <c r="D19">
        <v>20</v>
      </c>
      <c r="E19">
        <v>13.879060000000001</v>
      </c>
      <c r="F19">
        <v>13.879060000000001</v>
      </c>
      <c r="G19">
        <v>0</v>
      </c>
      <c r="H19">
        <v>0</v>
      </c>
      <c r="I19">
        <v>3</v>
      </c>
      <c r="J19">
        <v>2</v>
      </c>
      <c r="K19">
        <v>4</v>
      </c>
      <c r="L19">
        <v>2</v>
      </c>
      <c r="M19">
        <v>6</v>
      </c>
      <c r="N19">
        <v>3</v>
      </c>
      <c r="O19">
        <v>0</v>
      </c>
      <c r="P19">
        <v>17</v>
      </c>
      <c r="Q19">
        <v>3</v>
      </c>
      <c r="R19">
        <v>0</v>
      </c>
      <c r="S19">
        <v>2</v>
      </c>
      <c r="T19">
        <v>2</v>
      </c>
      <c r="U19">
        <v>16</v>
      </c>
      <c r="V19">
        <v>0</v>
      </c>
      <c r="W19">
        <v>16</v>
      </c>
      <c r="X19">
        <v>0</v>
      </c>
      <c r="Y19">
        <v>1</v>
      </c>
      <c r="Z19">
        <v>11</v>
      </c>
      <c r="AA19">
        <v>4</v>
      </c>
      <c r="AB19">
        <v>0</v>
      </c>
      <c r="AC19">
        <v>12</v>
      </c>
      <c r="AD19">
        <v>2</v>
      </c>
      <c r="AE19">
        <v>0</v>
      </c>
      <c r="AF19">
        <v>1</v>
      </c>
      <c r="AG19">
        <v>0</v>
      </c>
      <c r="AH19">
        <v>5</v>
      </c>
      <c r="AI19">
        <v>0</v>
      </c>
      <c r="AJ19">
        <v>13</v>
      </c>
      <c r="AK19">
        <v>1</v>
      </c>
      <c r="AL19">
        <v>0</v>
      </c>
      <c r="AM19">
        <v>3</v>
      </c>
      <c r="AN19">
        <v>0</v>
      </c>
      <c r="AO19">
        <v>3</v>
      </c>
      <c r="AP19">
        <v>0</v>
      </c>
      <c r="AQ19">
        <v>2</v>
      </c>
      <c r="AR19">
        <v>1</v>
      </c>
      <c r="AS19">
        <v>1</v>
      </c>
      <c r="AT19">
        <v>4</v>
      </c>
      <c r="AU19">
        <v>1</v>
      </c>
      <c r="AV19">
        <v>3</v>
      </c>
      <c r="AW19">
        <v>1</v>
      </c>
      <c r="AX19">
        <v>3</v>
      </c>
      <c r="AY19">
        <v>0</v>
      </c>
      <c r="AZ19">
        <v>3</v>
      </c>
      <c r="BA19">
        <v>0</v>
      </c>
      <c r="BB19">
        <v>1</v>
      </c>
      <c r="BC19">
        <v>0</v>
      </c>
      <c r="BD19">
        <v>3</v>
      </c>
      <c r="BE19">
        <v>1</v>
      </c>
      <c r="BF19">
        <v>1</v>
      </c>
      <c r="BG19">
        <v>2</v>
      </c>
      <c r="BH19">
        <v>6</v>
      </c>
      <c r="BI19">
        <v>3</v>
      </c>
      <c r="BJ19">
        <v>4</v>
      </c>
      <c r="BK19">
        <v>0</v>
      </c>
      <c r="BL19">
        <v>0</v>
      </c>
      <c r="BM19">
        <v>21</v>
      </c>
      <c r="BN19">
        <v>2</v>
      </c>
      <c r="BO19">
        <v>2</v>
      </c>
      <c r="BP19">
        <v>0</v>
      </c>
      <c r="BQ19">
        <v>0</v>
      </c>
      <c r="BR19">
        <v>0</v>
      </c>
      <c r="BS19">
        <v>0</v>
      </c>
      <c r="BT19">
        <v>7</v>
      </c>
      <c r="BU19">
        <v>7</v>
      </c>
      <c r="BV19">
        <v>6</v>
      </c>
      <c r="BW19">
        <v>23</v>
      </c>
      <c r="BY19">
        <v>20</v>
      </c>
      <c r="CA19">
        <v>20</v>
      </c>
    </row>
    <row r="20" spans="1:79" x14ac:dyDescent="0.15">
      <c r="A20">
        <v>272108</v>
      </c>
      <c r="B20" t="s">
        <v>200</v>
      </c>
      <c r="D20">
        <v>42</v>
      </c>
      <c r="E20">
        <v>10.396319999999999</v>
      </c>
      <c r="F20">
        <v>10.396319999999999</v>
      </c>
      <c r="G20">
        <v>0</v>
      </c>
      <c r="H20">
        <v>5</v>
      </c>
      <c r="I20">
        <v>3</v>
      </c>
      <c r="J20">
        <v>8</v>
      </c>
      <c r="K20">
        <v>5</v>
      </c>
      <c r="L20">
        <v>7</v>
      </c>
      <c r="M20">
        <v>7</v>
      </c>
      <c r="N20">
        <v>7</v>
      </c>
      <c r="O20">
        <v>0</v>
      </c>
      <c r="P20">
        <v>29</v>
      </c>
      <c r="Q20">
        <v>13</v>
      </c>
      <c r="R20">
        <v>0</v>
      </c>
      <c r="S20">
        <v>1</v>
      </c>
      <c r="T20">
        <v>11</v>
      </c>
      <c r="U20">
        <v>30</v>
      </c>
      <c r="V20">
        <v>0</v>
      </c>
      <c r="W20">
        <v>30</v>
      </c>
      <c r="X20">
        <v>1</v>
      </c>
      <c r="Y20">
        <v>2</v>
      </c>
      <c r="Z20">
        <v>18</v>
      </c>
      <c r="AA20">
        <v>9</v>
      </c>
      <c r="AB20">
        <v>0</v>
      </c>
      <c r="AC20">
        <v>21</v>
      </c>
      <c r="AD20">
        <v>11</v>
      </c>
      <c r="AE20">
        <v>2</v>
      </c>
      <c r="AF20">
        <v>1</v>
      </c>
      <c r="AG20">
        <v>0</v>
      </c>
      <c r="AH20">
        <v>7</v>
      </c>
      <c r="AI20">
        <v>0</v>
      </c>
      <c r="AJ20">
        <v>25</v>
      </c>
      <c r="AK20">
        <v>0</v>
      </c>
      <c r="AL20">
        <v>3</v>
      </c>
      <c r="AM20">
        <v>11</v>
      </c>
      <c r="AN20">
        <v>2</v>
      </c>
      <c r="AO20">
        <v>1</v>
      </c>
      <c r="AP20">
        <v>0</v>
      </c>
      <c r="AQ20">
        <v>3</v>
      </c>
      <c r="AR20">
        <v>3</v>
      </c>
      <c r="AS20">
        <v>3</v>
      </c>
      <c r="AT20">
        <v>7</v>
      </c>
      <c r="AU20">
        <v>4</v>
      </c>
      <c r="AV20">
        <v>2</v>
      </c>
      <c r="AW20">
        <v>1</v>
      </c>
      <c r="AX20">
        <v>3</v>
      </c>
      <c r="AY20">
        <v>4</v>
      </c>
      <c r="AZ20">
        <v>2</v>
      </c>
      <c r="BA20">
        <v>3</v>
      </c>
      <c r="BB20">
        <v>1</v>
      </c>
      <c r="BC20">
        <v>6</v>
      </c>
      <c r="BD20">
        <v>3</v>
      </c>
      <c r="BE20">
        <v>8</v>
      </c>
      <c r="BF20">
        <v>9</v>
      </c>
      <c r="BG20">
        <v>5</v>
      </c>
      <c r="BH20">
        <v>7</v>
      </c>
      <c r="BI20">
        <v>4</v>
      </c>
      <c r="BJ20">
        <v>5</v>
      </c>
      <c r="BK20">
        <v>1</v>
      </c>
      <c r="BL20">
        <v>6</v>
      </c>
      <c r="BM20">
        <v>31</v>
      </c>
      <c r="BN20">
        <v>8</v>
      </c>
      <c r="BO20">
        <v>1</v>
      </c>
      <c r="BP20">
        <v>4</v>
      </c>
      <c r="BQ20">
        <v>0</v>
      </c>
      <c r="BR20">
        <v>4</v>
      </c>
      <c r="BS20">
        <v>1</v>
      </c>
      <c r="BT20">
        <v>9</v>
      </c>
      <c r="BU20">
        <v>30</v>
      </c>
      <c r="BV20">
        <v>3</v>
      </c>
      <c r="BW20">
        <v>47</v>
      </c>
      <c r="BY20">
        <v>42</v>
      </c>
      <c r="CA20">
        <v>42</v>
      </c>
    </row>
    <row r="21" spans="1:79" x14ac:dyDescent="0.15">
      <c r="A21">
        <v>272116</v>
      </c>
      <c r="B21" t="s">
        <v>201</v>
      </c>
      <c r="D21">
        <v>36</v>
      </c>
      <c r="E21">
        <v>12.78069</v>
      </c>
      <c r="F21">
        <v>12.78069</v>
      </c>
      <c r="G21">
        <v>2</v>
      </c>
      <c r="H21">
        <v>4</v>
      </c>
      <c r="I21">
        <v>3</v>
      </c>
      <c r="J21">
        <v>4</v>
      </c>
      <c r="K21">
        <v>12</v>
      </c>
      <c r="L21">
        <v>5</v>
      </c>
      <c r="M21">
        <v>4</v>
      </c>
      <c r="N21">
        <v>2</v>
      </c>
      <c r="O21">
        <v>0</v>
      </c>
      <c r="P21">
        <v>19</v>
      </c>
      <c r="Q21">
        <v>17</v>
      </c>
      <c r="R21">
        <v>0</v>
      </c>
      <c r="S21">
        <v>1</v>
      </c>
      <c r="T21">
        <v>11</v>
      </c>
      <c r="U21">
        <v>24</v>
      </c>
      <c r="V21">
        <v>2</v>
      </c>
      <c r="W21">
        <v>22</v>
      </c>
      <c r="X21">
        <v>2</v>
      </c>
      <c r="Y21">
        <v>1</v>
      </c>
      <c r="Z21">
        <v>12</v>
      </c>
      <c r="AA21">
        <v>7</v>
      </c>
      <c r="AB21">
        <v>0</v>
      </c>
      <c r="AC21">
        <v>20</v>
      </c>
      <c r="AD21">
        <v>8</v>
      </c>
      <c r="AE21">
        <v>1</v>
      </c>
      <c r="AF21">
        <v>1</v>
      </c>
      <c r="AG21">
        <v>1</v>
      </c>
      <c r="AH21">
        <v>5</v>
      </c>
      <c r="AI21">
        <v>0</v>
      </c>
      <c r="AJ21">
        <v>22</v>
      </c>
      <c r="AK21">
        <v>0</v>
      </c>
      <c r="AL21">
        <v>1</v>
      </c>
      <c r="AM21">
        <v>9</v>
      </c>
      <c r="AN21">
        <v>3</v>
      </c>
      <c r="AO21">
        <v>1</v>
      </c>
      <c r="AP21">
        <v>0</v>
      </c>
      <c r="AQ21">
        <v>3</v>
      </c>
      <c r="AR21">
        <v>1</v>
      </c>
      <c r="AS21">
        <v>3</v>
      </c>
      <c r="AT21">
        <v>2</v>
      </c>
      <c r="AU21">
        <v>3</v>
      </c>
      <c r="AV21">
        <v>3</v>
      </c>
      <c r="AW21">
        <v>2</v>
      </c>
      <c r="AX21">
        <v>5</v>
      </c>
      <c r="AY21">
        <v>3</v>
      </c>
      <c r="AZ21">
        <v>4</v>
      </c>
      <c r="BA21">
        <v>2</v>
      </c>
      <c r="BB21">
        <v>2</v>
      </c>
      <c r="BC21">
        <v>3</v>
      </c>
      <c r="BD21">
        <v>2</v>
      </c>
      <c r="BE21">
        <v>6</v>
      </c>
      <c r="BF21">
        <v>3</v>
      </c>
      <c r="BG21">
        <v>6</v>
      </c>
      <c r="BH21">
        <v>5</v>
      </c>
      <c r="BI21">
        <v>7</v>
      </c>
      <c r="BJ21">
        <v>6</v>
      </c>
      <c r="BK21">
        <v>1</v>
      </c>
      <c r="BL21">
        <v>7</v>
      </c>
      <c r="BM21">
        <v>30</v>
      </c>
      <c r="BN21">
        <v>9</v>
      </c>
      <c r="BO21">
        <v>4</v>
      </c>
      <c r="BP21">
        <v>1</v>
      </c>
      <c r="BQ21">
        <v>2</v>
      </c>
      <c r="BR21">
        <v>2</v>
      </c>
      <c r="BS21">
        <v>0</v>
      </c>
      <c r="BT21">
        <v>10</v>
      </c>
      <c r="BU21">
        <v>16</v>
      </c>
      <c r="BV21">
        <v>10</v>
      </c>
      <c r="BW21">
        <v>41</v>
      </c>
      <c r="BY21">
        <v>36</v>
      </c>
      <c r="CA21">
        <v>36</v>
      </c>
    </row>
    <row r="22" spans="1:79" x14ac:dyDescent="0.15">
      <c r="A22">
        <v>272124</v>
      </c>
      <c r="B22" t="s">
        <v>202</v>
      </c>
      <c r="D22">
        <v>37</v>
      </c>
      <c r="E22">
        <v>13.824439999999999</v>
      </c>
      <c r="F22">
        <v>13.824439999999999</v>
      </c>
      <c r="G22">
        <v>1</v>
      </c>
      <c r="H22">
        <v>5</v>
      </c>
      <c r="I22">
        <v>1</v>
      </c>
      <c r="J22">
        <v>10</v>
      </c>
      <c r="K22">
        <v>5</v>
      </c>
      <c r="L22">
        <v>4</v>
      </c>
      <c r="M22">
        <v>6</v>
      </c>
      <c r="N22">
        <v>5</v>
      </c>
      <c r="O22">
        <v>0</v>
      </c>
      <c r="P22">
        <v>22</v>
      </c>
      <c r="Q22">
        <v>15</v>
      </c>
      <c r="R22">
        <v>0</v>
      </c>
      <c r="S22">
        <v>3</v>
      </c>
      <c r="T22">
        <v>9</v>
      </c>
      <c r="U22">
        <v>25</v>
      </c>
      <c r="V22">
        <v>2</v>
      </c>
      <c r="W22">
        <v>23</v>
      </c>
      <c r="X22">
        <v>0</v>
      </c>
      <c r="Y22">
        <v>1</v>
      </c>
      <c r="Z22">
        <v>13</v>
      </c>
      <c r="AA22">
        <v>9</v>
      </c>
      <c r="AB22">
        <v>0</v>
      </c>
      <c r="AC22">
        <v>22</v>
      </c>
      <c r="AD22">
        <v>7</v>
      </c>
      <c r="AE22">
        <v>0</v>
      </c>
      <c r="AF22">
        <v>0</v>
      </c>
      <c r="AG22">
        <v>1</v>
      </c>
      <c r="AH22">
        <v>7</v>
      </c>
      <c r="AI22">
        <v>0</v>
      </c>
      <c r="AJ22">
        <v>22</v>
      </c>
      <c r="AK22">
        <v>0</v>
      </c>
      <c r="AL22">
        <v>1</v>
      </c>
      <c r="AM22">
        <v>7</v>
      </c>
      <c r="AN22">
        <v>3</v>
      </c>
      <c r="AO22">
        <v>4</v>
      </c>
      <c r="AP22">
        <v>0</v>
      </c>
      <c r="AQ22">
        <v>4</v>
      </c>
      <c r="AR22">
        <v>3</v>
      </c>
      <c r="AS22">
        <v>3</v>
      </c>
      <c r="AT22">
        <v>1</v>
      </c>
      <c r="AU22">
        <v>1</v>
      </c>
      <c r="AV22">
        <v>4</v>
      </c>
      <c r="AW22">
        <v>3</v>
      </c>
      <c r="AX22">
        <v>6</v>
      </c>
      <c r="AY22">
        <v>1</v>
      </c>
      <c r="AZ22">
        <v>2</v>
      </c>
      <c r="BA22">
        <v>3</v>
      </c>
      <c r="BB22">
        <v>1</v>
      </c>
      <c r="BC22">
        <v>5</v>
      </c>
      <c r="BD22">
        <v>6</v>
      </c>
      <c r="BE22">
        <v>3</v>
      </c>
      <c r="BF22">
        <v>8</v>
      </c>
      <c r="BG22">
        <v>5</v>
      </c>
      <c r="BH22">
        <v>7</v>
      </c>
      <c r="BI22">
        <v>3</v>
      </c>
      <c r="BJ22">
        <v>3</v>
      </c>
      <c r="BK22">
        <v>2</v>
      </c>
      <c r="BL22">
        <v>3</v>
      </c>
      <c r="BM22">
        <v>26</v>
      </c>
      <c r="BN22">
        <v>9</v>
      </c>
      <c r="BO22">
        <v>5</v>
      </c>
      <c r="BP22">
        <v>0</v>
      </c>
      <c r="BQ22">
        <v>1</v>
      </c>
      <c r="BR22">
        <v>1</v>
      </c>
      <c r="BS22">
        <v>2</v>
      </c>
      <c r="BT22">
        <v>7</v>
      </c>
      <c r="BU22">
        <v>27</v>
      </c>
      <c r="BV22">
        <v>3</v>
      </c>
      <c r="BW22">
        <v>41</v>
      </c>
      <c r="BY22">
        <v>37</v>
      </c>
      <c r="CA22">
        <v>37</v>
      </c>
    </row>
    <row r="23" spans="1:79" x14ac:dyDescent="0.15">
      <c r="A23">
        <v>272132</v>
      </c>
      <c r="B23" t="s">
        <v>203</v>
      </c>
      <c r="D23">
        <v>22</v>
      </c>
      <c r="E23">
        <v>21.838609999999999</v>
      </c>
      <c r="F23">
        <v>21.838609999999999</v>
      </c>
      <c r="G23">
        <v>0</v>
      </c>
      <c r="H23">
        <v>3</v>
      </c>
      <c r="I23">
        <v>1</v>
      </c>
      <c r="J23">
        <v>2</v>
      </c>
      <c r="K23">
        <v>6</v>
      </c>
      <c r="L23">
        <v>4</v>
      </c>
      <c r="M23">
        <v>2</v>
      </c>
      <c r="N23">
        <v>4</v>
      </c>
      <c r="O23">
        <v>0</v>
      </c>
      <c r="P23">
        <v>18</v>
      </c>
      <c r="Q23">
        <v>4</v>
      </c>
      <c r="R23">
        <v>0</v>
      </c>
      <c r="S23">
        <v>0</v>
      </c>
      <c r="T23">
        <v>3</v>
      </c>
      <c r="U23">
        <v>19</v>
      </c>
      <c r="V23">
        <v>0</v>
      </c>
      <c r="W23">
        <v>19</v>
      </c>
      <c r="X23">
        <v>2</v>
      </c>
      <c r="Y23">
        <v>0</v>
      </c>
      <c r="Z23">
        <v>12</v>
      </c>
      <c r="AA23">
        <v>5</v>
      </c>
      <c r="AB23">
        <v>0</v>
      </c>
      <c r="AC23">
        <v>13</v>
      </c>
      <c r="AD23">
        <v>5</v>
      </c>
      <c r="AE23">
        <v>0</v>
      </c>
      <c r="AF23">
        <v>1</v>
      </c>
      <c r="AG23">
        <v>0</v>
      </c>
      <c r="AH23">
        <v>3</v>
      </c>
      <c r="AI23">
        <v>0</v>
      </c>
      <c r="AJ23">
        <v>14</v>
      </c>
      <c r="AK23">
        <v>0</v>
      </c>
      <c r="AL23">
        <v>0</v>
      </c>
      <c r="AM23">
        <v>5</v>
      </c>
      <c r="AN23">
        <v>0</v>
      </c>
      <c r="AO23">
        <v>3</v>
      </c>
      <c r="AP23">
        <v>0</v>
      </c>
      <c r="AQ23">
        <v>2</v>
      </c>
      <c r="AR23">
        <v>3</v>
      </c>
      <c r="AS23">
        <v>2</v>
      </c>
      <c r="AT23">
        <v>3</v>
      </c>
      <c r="AU23">
        <v>2</v>
      </c>
      <c r="AV23">
        <v>4</v>
      </c>
      <c r="AW23">
        <v>1</v>
      </c>
      <c r="AX23">
        <v>1</v>
      </c>
      <c r="AY23">
        <v>1</v>
      </c>
      <c r="AZ23">
        <v>0</v>
      </c>
      <c r="BA23">
        <v>1</v>
      </c>
      <c r="BB23">
        <v>0</v>
      </c>
      <c r="BC23">
        <v>2</v>
      </c>
      <c r="BD23">
        <v>2</v>
      </c>
      <c r="BE23">
        <v>6</v>
      </c>
      <c r="BF23">
        <v>0</v>
      </c>
      <c r="BG23">
        <v>5</v>
      </c>
      <c r="BH23">
        <v>3</v>
      </c>
      <c r="BI23">
        <v>0</v>
      </c>
      <c r="BJ23">
        <v>5</v>
      </c>
      <c r="BK23">
        <v>1</v>
      </c>
      <c r="BL23">
        <v>5</v>
      </c>
      <c r="BM23">
        <v>20</v>
      </c>
      <c r="BN23">
        <v>3</v>
      </c>
      <c r="BO23">
        <v>1</v>
      </c>
      <c r="BP23">
        <v>2</v>
      </c>
      <c r="BQ23">
        <v>0</v>
      </c>
      <c r="BR23">
        <v>2</v>
      </c>
      <c r="BS23">
        <v>1</v>
      </c>
      <c r="BT23">
        <v>6</v>
      </c>
      <c r="BU23">
        <v>13</v>
      </c>
      <c r="BV23">
        <v>3</v>
      </c>
      <c r="BW23">
        <v>16</v>
      </c>
      <c r="BY23">
        <v>22</v>
      </c>
      <c r="CA23">
        <v>22</v>
      </c>
    </row>
    <row r="24" spans="1:79" x14ac:dyDescent="0.15">
      <c r="A24">
        <v>272141</v>
      </c>
      <c r="B24" t="s">
        <v>292</v>
      </c>
      <c r="D24">
        <v>11</v>
      </c>
      <c r="E24">
        <v>9.7404609999999998</v>
      </c>
      <c r="F24">
        <v>9.7404609999999998</v>
      </c>
      <c r="G24">
        <v>0</v>
      </c>
      <c r="H24">
        <v>0</v>
      </c>
      <c r="I24">
        <v>3</v>
      </c>
      <c r="J24">
        <v>1</v>
      </c>
      <c r="K24">
        <v>0</v>
      </c>
      <c r="L24">
        <v>5</v>
      </c>
      <c r="M24">
        <v>0</v>
      </c>
      <c r="N24">
        <v>2</v>
      </c>
      <c r="O24">
        <v>0</v>
      </c>
      <c r="P24">
        <v>9</v>
      </c>
      <c r="Q24">
        <v>2</v>
      </c>
      <c r="R24">
        <v>0</v>
      </c>
      <c r="S24">
        <v>2</v>
      </c>
      <c r="T24">
        <v>3</v>
      </c>
      <c r="U24">
        <v>6</v>
      </c>
      <c r="V24">
        <v>0</v>
      </c>
      <c r="W24">
        <v>6</v>
      </c>
      <c r="X24">
        <v>1</v>
      </c>
      <c r="Y24">
        <v>0</v>
      </c>
      <c r="Z24">
        <v>3</v>
      </c>
      <c r="AA24">
        <v>2</v>
      </c>
      <c r="AB24">
        <v>0</v>
      </c>
      <c r="AC24">
        <v>5</v>
      </c>
      <c r="AD24">
        <v>0</v>
      </c>
      <c r="AE24">
        <v>0</v>
      </c>
      <c r="AF24">
        <v>0</v>
      </c>
      <c r="AG24">
        <v>0</v>
      </c>
      <c r="AH24">
        <v>6</v>
      </c>
      <c r="AI24">
        <v>0</v>
      </c>
      <c r="AJ24">
        <v>9</v>
      </c>
      <c r="AK24">
        <v>0</v>
      </c>
      <c r="AL24">
        <v>0</v>
      </c>
      <c r="AM24">
        <v>0</v>
      </c>
      <c r="AN24">
        <v>0</v>
      </c>
      <c r="AO24">
        <v>2</v>
      </c>
      <c r="AP24">
        <v>0</v>
      </c>
      <c r="AQ24">
        <v>0</v>
      </c>
      <c r="AR24">
        <v>2</v>
      </c>
      <c r="AS24">
        <v>2</v>
      </c>
      <c r="AT24">
        <v>0</v>
      </c>
      <c r="AU24">
        <v>0</v>
      </c>
      <c r="AV24">
        <v>0</v>
      </c>
      <c r="AW24">
        <v>1</v>
      </c>
      <c r="AX24">
        <v>1</v>
      </c>
      <c r="AY24">
        <v>1</v>
      </c>
      <c r="AZ24">
        <v>1</v>
      </c>
      <c r="BA24">
        <v>1</v>
      </c>
      <c r="BB24">
        <v>0</v>
      </c>
      <c r="BC24">
        <v>2</v>
      </c>
      <c r="BD24">
        <v>2</v>
      </c>
      <c r="BE24">
        <v>1</v>
      </c>
      <c r="BF24">
        <v>3</v>
      </c>
      <c r="BG24">
        <v>3</v>
      </c>
      <c r="BH24">
        <v>0</v>
      </c>
      <c r="BI24">
        <v>1</v>
      </c>
      <c r="BJ24">
        <v>1</v>
      </c>
      <c r="BK24">
        <v>0</v>
      </c>
      <c r="BL24">
        <v>1</v>
      </c>
      <c r="BM24">
        <v>8</v>
      </c>
      <c r="BN24">
        <v>0</v>
      </c>
      <c r="BO24">
        <v>1</v>
      </c>
      <c r="BP24">
        <v>1</v>
      </c>
      <c r="BQ24">
        <v>0</v>
      </c>
      <c r="BR24">
        <v>0</v>
      </c>
      <c r="BS24">
        <v>2</v>
      </c>
      <c r="BT24">
        <v>2</v>
      </c>
      <c r="BU24">
        <v>7</v>
      </c>
      <c r="BV24">
        <v>2</v>
      </c>
      <c r="BW24">
        <v>13</v>
      </c>
      <c r="BY24">
        <v>11</v>
      </c>
      <c r="CA24">
        <v>11</v>
      </c>
    </row>
    <row r="25" spans="1:79" x14ac:dyDescent="0.15">
      <c r="A25">
        <v>272159</v>
      </c>
      <c r="B25" t="s">
        <v>204</v>
      </c>
      <c r="D25">
        <v>25</v>
      </c>
      <c r="E25">
        <v>10.606479999999999</v>
      </c>
      <c r="F25">
        <v>10.606479999999999</v>
      </c>
      <c r="G25">
        <v>0</v>
      </c>
      <c r="H25">
        <v>4</v>
      </c>
      <c r="I25">
        <v>3</v>
      </c>
      <c r="J25">
        <v>4</v>
      </c>
      <c r="K25">
        <v>2</v>
      </c>
      <c r="L25">
        <v>4</v>
      </c>
      <c r="M25">
        <v>5</v>
      </c>
      <c r="N25">
        <v>3</v>
      </c>
      <c r="O25">
        <v>0</v>
      </c>
      <c r="P25">
        <v>13</v>
      </c>
      <c r="Q25">
        <v>12</v>
      </c>
      <c r="R25">
        <v>0</v>
      </c>
      <c r="S25">
        <v>1</v>
      </c>
      <c r="T25">
        <v>7</v>
      </c>
      <c r="U25">
        <v>17</v>
      </c>
      <c r="V25">
        <v>1</v>
      </c>
      <c r="W25">
        <v>16</v>
      </c>
      <c r="X25">
        <v>2</v>
      </c>
      <c r="Y25">
        <v>0</v>
      </c>
      <c r="Z25">
        <v>13</v>
      </c>
      <c r="AA25">
        <v>1</v>
      </c>
      <c r="AB25">
        <v>0</v>
      </c>
      <c r="AC25">
        <v>12</v>
      </c>
      <c r="AD25">
        <v>4</v>
      </c>
      <c r="AE25">
        <v>0</v>
      </c>
      <c r="AF25">
        <v>2</v>
      </c>
      <c r="AG25">
        <v>0</v>
      </c>
      <c r="AH25">
        <v>7</v>
      </c>
      <c r="AI25">
        <v>0</v>
      </c>
      <c r="AJ25">
        <v>14</v>
      </c>
      <c r="AK25">
        <v>1</v>
      </c>
      <c r="AL25">
        <v>0</v>
      </c>
      <c r="AM25">
        <v>4</v>
      </c>
      <c r="AN25">
        <v>2</v>
      </c>
      <c r="AO25">
        <v>4</v>
      </c>
      <c r="AP25">
        <v>0</v>
      </c>
      <c r="AQ25">
        <v>1</v>
      </c>
      <c r="AR25">
        <v>0</v>
      </c>
      <c r="AS25">
        <v>1</v>
      </c>
      <c r="AT25">
        <v>1</v>
      </c>
      <c r="AU25">
        <v>4</v>
      </c>
      <c r="AV25">
        <v>1</v>
      </c>
      <c r="AW25">
        <v>3</v>
      </c>
      <c r="AX25">
        <v>2</v>
      </c>
      <c r="AY25">
        <v>2</v>
      </c>
      <c r="AZ25">
        <v>2</v>
      </c>
      <c r="BA25">
        <v>3</v>
      </c>
      <c r="BB25">
        <v>1</v>
      </c>
      <c r="BC25">
        <v>4</v>
      </c>
      <c r="BD25">
        <v>2</v>
      </c>
      <c r="BE25">
        <v>6</v>
      </c>
      <c r="BF25">
        <v>4</v>
      </c>
      <c r="BG25">
        <v>2</v>
      </c>
      <c r="BH25">
        <v>4</v>
      </c>
      <c r="BI25">
        <v>2</v>
      </c>
      <c r="BJ25">
        <v>4</v>
      </c>
      <c r="BK25">
        <v>1</v>
      </c>
      <c r="BL25">
        <v>4</v>
      </c>
      <c r="BM25">
        <v>19</v>
      </c>
      <c r="BN25">
        <v>6</v>
      </c>
      <c r="BO25">
        <v>1</v>
      </c>
      <c r="BP25">
        <v>1</v>
      </c>
      <c r="BQ25">
        <v>0</v>
      </c>
      <c r="BR25">
        <v>0</v>
      </c>
      <c r="BS25">
        <v>0</v>
      </c>
      <c r="BT25">
        <v>2</v>
      </c>
      <c r="BU25">
        <v>19</v>
      </c>
      <c r="BV25">
        <v>4</v>
      </c>
      <c r="BW25">
        <v>31</v>
      </c>
      <c r="BY25">
        <v>25</v>
      </c>
      <c r="CA25">
        <v>25</v>
      </c>
    </row>
    <row r="26" spans="1:79" x14ac:dyDescent="0.15">
      <c r="A26">
        <v>272167</v>
      </c>
      <c r="B26" t="s">
        <v>205</v>
      </c>
      <c r="D26">
        <v>8</v>
      </c>
      <c r="E26">
        <v>7.4571209999999999</v>
      </c>
      <c r="F26">
        <v>7.4571209999999999</v>
      </c>
      <c r="G26">
        <v>0</v>
      </c>
      <c r="H26">
        <v>0</v>
      </c>
      <c r="I26">
        <v>2</v>
      </c>
      <c r="J26">
        <v>1</v>
      </c>
      <c r="K26">
        <v>2</v>
      </c>
      <c r="L26">
        <v>0</v>
      </c>
      <c r="M26">
        <v>2</v>
      </c>
      <c r="N26">
        <v>1</v>
      </c>
      <c r="O26">
        <v>0</v>
      </c>
      <c r="P26">
        <v>5</v>
      </c>
      <c r="Q26">
        <v>3</v>
      </c>
      <c r="R26">
        <v>0</v>
      </c>
      <c r="S26">
        <v>0</v>
      </c>
      <c r="T26">
        <v>2</v>
      </c>
      <c r="U26">
        <v>6</v>
      </c>
      <c r="V26">
        <v>0</v>
      </c>
      <c r="W26">
        <v>6</v>
      </c>
      <c r="X26">
        <v>1</v>
      </c>
      <c r="Y26">
        <v>1</v>
      </c>
      <c r="Z26">
        <v>2</v>
      </c>
      <c r="AA26">
        <v>2</v>
      </c>
      <c r="AB26">
        <v>0</v>
      </c>
      <c r="AC26">
        <v>6</v>
      </c>
      <c r="AD26">
        <v>2</v>
      </c>
      <c r="AE26">
        <v>0</v>
      </c>
      <c r="AF26">
        <v>0</v>
      </c>
      <c r="AG26">
        <v>0</v>
      </c>
      <c r="AH26">
        <v>0</v>
      </c>
      <c r="AI26">
        <v>0</v>
      </c>
      <c r="AJ26">
        <v>5</v>
      </c>
      <c r="AK26">
        <v>0</v>
      </c>
      <c r="AL26">
        <v>1</v>
      </c>
      <c r="AM26">
        <v>2</v>
      </c>
      <c r="AN26">
        <v>0</v>
      </c>
      <c r="AO26">
        <v>0</v>
      </c>
      <c r="AP26">
        <v>0</v>
      </c>
      <c r="AQ26">
        <v>1</v>
      </c>
      <c r="AR26">
        <v>1</v>
      </c>
      <c r="AS26">
        <v>0</v>
      </c>
      <c r="AT26">
        <v>0</v>
      </c>
      <c r="AU26">
        <v>0</v>
      </c>
      <c r="AV26">
        <v>3</v>
      </c>
      <c r="AW26">
        <v>0</v>
      </c>
      <c r="AX26">
        <v>2</v>
      </c>
      <c r="AY26">
        <v>0</v>
      </c>
      <c r="AZ26">
        <v>0</v>
      </c>
      <c r="BA26">
        <v>1</v>
      </c>
      <c r="BB26">
        <v>0</v>
      </c>
      <c r="BC26">
        <v>0</v>
      </c>
      <c r="BD26">
        <v>1</v>
      </c>
      <c r="BE26">
        <v>0</v>
      </c>
      <c r="BF26">
        <v>0</v>
      </c>
      <c r="BG26">
        <v>2</v>
      </c>
      <c r="BH26">
        <v>3</v>
      </c>
      <c r="BI26">
        <v>0</v>
      </c>
      <c r="BJ26">
        <v>2</v>
      </c>
      <c r="BK26">
        <v>0</v>
      </c>
      <c r="BL26">
        <v>5</v>
      </c>
      <c r="BM26">
        <v>10</v>
      </c>
      <c r="BN26">
        <v>0</v>
      </c>
      <c r="BO26">
        <v>0</v>
      </c>
      <c r="BP26">
        <v>1</v>
      </c>
      <c r="BQ26">
        <v>0</v>
      </c>
      <c r="BR26">
        <v>0</v>
      </c>
      <c r="BS26">
        <v>0</v>
      </c>
      <c r="BT26">
        <v>1</v>
      </c>
      <c r="BU26">
        <v>7</v>
      </c>
      <c r="BV26">
        <v>0</v>
      </c>
      <c r="BW26">
        <v>10</v>
      </c>
      <c r="BY26">
        <v>8</v>
      </c>
      <c r="CA26">
        <v>8</v>
      </c>
    </row>
    <row r="27" spans="1:79" x14ac:dyDescent="0.15">
      <c r="A27">
        <v>272175</v>
      </c>
      <c r="B27" t="s">
        <v>206</v>
      </c>
      <c r="D27">
        <v>21</v>
      </c>
      <c r="E27">
        <v>17.379069999999999</v>
      </c>
      <c r="F27">
        <v>17.379069999999999</v>
      </c>
      <c r="G27">
        <v>1</v>
      </c>
      <c r="H27">
        <v>2</v>
      </c>
      <c r="I27">
        <v>4</v>
      </c>
      <c r="J27">
        <v>2</v>
      </c>
      <c r="K27">
        <v>6</v>
      </c>
      <c r="L27">
        <v>2</v>
      </c>
      <c r="M27">
        <v>3</v>
      </c>
      <c r="N27">
        <v>1</v>
      </c>
      <c r="O27">
        <v>0</v>
      </c>
      <c r="P27">
        <v>16</v>
      </c>
      <c r="Q27">
        <v>5</v>
      </c>
      <c r="R27">
        <v>0</v>
      </c>
      <c r="S27">
        <v>2</v>
      </c>
      <c r="T27">
        <v>2</v>
      </c>
      <c r="U27">
        <v>17</v>
      </c>
      <c r="V27">
        <v>1</v>
      </c>
      <c r="W27">
        <v>16</v>
      </c>
      <c r="X27">
        <v>1</v>
      </c>
      <c r="Y27">
        <v>3</v>
      </c>
      <c r="Z27">
        <v>6</v>
      </c>
      <c r="AA27">
        <v>6</v>
      </c>
      <c r="AB27">
        <v>0</v>
      </c>
      <c r="AC27">
        <v>14</v>
      </c>
      <c r="AD27">
        <v>3</v>
      </c>
      <c r="AE27">
        <v>0</v>
      </c>
      <c r="AF27">
        <v>1</v>
      </c>
      <c r="AG27">
        <v>0</v>
      </c>
      <c r="AH27">
        <v>3</v>
      </c>
      <c r="AI27">
        <v>0</v>
      </c>
      <c r="AJ27">
        <v>12</v>
      </c>
      <c r="AK27">
        <v>0</v>
      </c>
      <c r="AL27">
        <v>0</v>
      </c>
      <c r="AM27">
        <v>3</v>
      </c>
      <c r="AN27">
        <v>2</v>
      </c>
      <c r="AO27">
        <v>4</v>
      </c>
      <c r="AP27">
        <v>0</v>
      </c>
      <c r="AQ27">
        <v>1</v>
      </c>
      <c r="AR27">
        <v>1</v>
      </c>
      <c r="AS27">
        <v>2</v>
      </c>
      <c r="AT27">
        <v>1</v>
      </c>
      <c r="AU27">
        <v>3</v>
      </c>
      <c r="AV27">
        <v>4</v>
      </c>
      <c r="AW27">
        <v>0</v>
      </c>
      <c r="AX27">
        <v>3</v>
      </c>
      <c r="AY27">
        <v>2</v>
      </c>
      <c r="AZ27">
        <v>1</v>
      </c>
      <c r="BA27">
        <v>1</v>
      </c>
      <c r="BB27">
        <v>1</v>
      </c>
      <c r="BC27">
        <v>1</v>
      </c>
      <c r="BD27">
        <v>5</v>
      </c>
      <c r="BE27">
        <v>4</v>
      </c>
      <c r="BF27">
        <v>2</v>
      </c>
      <c r="BG27">
        <v>1</v>
      </c>
      <c r="BH27">
        <v>4</v>
      </c>
      <c r="BI27">
        <v>3</v>
      </c>
      <c r="BJ27">
        <v>2</v>
      </c>
      <c r="BK27">
        <v>0</v>
      </c>
      <c r="BL27">
        <v>5</v>
      </c>
      <c r="BM27">
        <v>17</v>
      </c>
      <c r="BN27">
        <v>5</v>
      </c>
      <c r="BO27">
        <v>0</v>
      </c>
      <c r="BP27">
        <v>1</v>
      </c>
      <c r="BQ27">
        <v>1</v>
      </c>
      <c r="BR27">
        <v>0</v>
      </c>
      <c r="BS27">
        <v>0</v>
      </c>
      <c r="BT27">
        <v>4</v>
      </c>
      <c r="BU27">
        <v>16</v>
      </c>
      <c r="BV27">
        <v>1</v>
      </c>
      <c r="BW27">
        <v>8</v>
      </c>
      <c r="BY27">
        <v>21</v>
      </c>
      <c r="CA27">
        <v>21</v>
      </c>
    </row>
    <row r="28" spans="1:79" x14ac:dyDescent="0.15">
      <c r="A28">
        <v>272183</v>
      </c>
      <c r="B28" t="s">
        <v>207</v>
      </c>
      <c r="D28">
        <v>12</v>
      </c>
      <c r="E28">
        <v>9.8544020000000003</v>
      </c>
      <c r="F28">
        <v>9.8544020000000003</v>
      </c>
      <c r="G28">
        <v>0</v>
      </c>
      <c r="H28">
        <v>2</v>
      </c>
      <c r="I28">
        <v>0</v>
      </c>
      <c r="J28">
        <v>3</v>
      </c>
      <c r="K28">
        <v>3</v>
      </c>
      <c r="L28">
        <v>2</v>
      </c>
      <c r="M28">
        <v>0</v>
      </c>
      <c r="N28">
        <v>2</v>
      </c>
      <c r="O28">
        <v>0</v>
      </c>
      <c r="P28">
        <v>7</v>
      </c>
      <c r="Q28">
        <v>5</v>
      </c>
      <c r="R28">
        <v>0</v>
      </c>
      <c r="S28">
        <v>1</v>
      </c>
      <c r="T28">
        <v>5</v>
      </c>
      <c r="U28">
        <v>6</v>
      </c>
      <c r="V28">
        <v>1</v>
      </c>
      <c r="W28">
        <v>5</v>
      </c>
      <c r="X28">
        <v>0</v>
      </c>
      <c r="Y28">
        <v>0</v>
      </c>
      <c r="Z28">
        <v>5</v>
      </c>
      <c r="AA28">
        <v>0</v>
      </c>
      <c r="AB28">
        <v>0</v>
      </c>
      <c r="AC28">
        <v>6</v>
      </c>
      <c r="AD28">
        <v>2</v>
      </c>
      <c r="AE28">
        <v>1</v>
      </c>
      <c r="AF28">
        <v>0</v>
      </c>
      <c r="AG28">
        <v>0</v>
      </c>
      <c r="AH28">
        <v>3</v>
      </c>
      <c r="AI28">
        <v>0</v>
      </c>
      <c r="AJ28">
        <v>8</v>
      </c>
      <c r="AK28">
        <v>0</v>
      </c>
      <c r="AL28">
        <v>1</v>
      </c>
      <c r="AM28">
        <v>2</v>
      </c>
      <c r="AN28">
        <v>1</v>
      </c>
      <c r="AO28">
        <v>0</v>
      </c>
      <c r="AP28">
        <v>0</v>
      </c>
      <c r="AQ28">
        <v>0</v>
      </c>
      <c r="AR28">
        <v>0</v>
      </c>
      <c r="AS28">
        <v>0</v>
      </c>
      <c r="AT28">
        <v>2</v>
      </c>
      <c r="AU28">
        <v>0</v>
      </c>
      <c r="AV28">
        <v>2</v>
      </c>
      <c r="AW28">
        <v>1</v>
      </c>
      <c r="AX28">
        <v>2</v>
      </c>
      <c r="AY28">
        <v>1</v>
      </c>
      <c r="AZ28">
        <v>0</v>
      </c>
      <c r="BA28">
        <v>0</v>
      </c>
      <c r="BB28">
        <v>2</v>
      </c>
      <c r="BC28">
        <v>2</v>
      </c>
      <c r="BD28">
        <v>2</v>
      </c>
      <c r="BE28">
        <v>3</v>
      </c>
      <c r="BF28">
        <v>0</v>
      </c>
      <c r="BG28">
        <v>0</v>
      </c>
      <c r="BH28">
        <v>3</v>
      </c>
      <c r="BI28">
        <v>0</v>
      </c>
      <c r="BJ28">
        <v>4</v>
      </c>
      <c r="BK28">
        <v>0</v>
      </c>
      <c r="BL28">
        <v>2</v>
      </c>
      <c r="BM28">
        <v>10</v>
      </c>
      <c r="BN28">
        <v>3</v>
      </c>
      <c r="BO28">
        <v>2</v>
      </c>
      <c r="BP28">
        <v>0</v>
      </c>
      <c r="BQ28">
        <v>2</v>
      </c>
      <c r="BR28">
        <v>1</v>
      </c>
      <c r="BS28">
        <v>0</v>
      </c>
      <c r="BT28">
        <v>2</v>
      </c>
      <c r="BU28">
        <v>8</v>
      </c>
      <c r="BV28">
        <v>2</v>
      </c>
      <c r="BW28">
        <v>12</v>
      </c>
      <c r="BY28">
        <v>12</v>
      </c>
      <c r="CA28">
        <v>12</v>
      </c>
    </row>
    <row r="29" spans="1:79" x14ac:dyDescent="0.15">
      <c r="A29">
        <v>272191</v>
      </c>
      <c r="B29" t="s">
        <v>298</v>
      </c>
      <c r="D29">
        <v>19</v>
      </c>
      <c r="E29">
        <v>10.206490000000001</v>
      </c>
      <c r="F29">
        <v>10.206490000000001</v>
      </c>
      <c r="G29">
        <v>0</v>
      </c>
      <c r="H29">
        <v>0</v>
      </c>
      <c r="I29">
        <v>4</v>
      </c>
      <c r="J29">
        <v>5</v>
      </c>
      <c r="K29">
        <v>1</v>
      </c>
      <c r="L29">
        <v>1</v>
      </c>
      <c r="M29">
        <v>4</v>
      </c>
      <c r="N29">
        <v>4</v>
      </c>
      <c r="O29">
        <v>0</v>
      </c>
      <c r="P29">
        <v>10</v>
      </c>
      <c r="Q29">
        <v>9</v>
      </c>
      <c r="R29">
        <v>0</v>
      </c>
      <c r="S29">
        <v>0</v>
      </c>
      <c r="T29">
        <v>2</v>
      </c>
      <c r="U29">
        <v>17</v>
      </c>
      <c r="V29">
        <v>0</v>
      </c>
      <c r="W29">
        <v>17</v>
      </c>
      <c r="X29">
        <v>0</v>
      </c>
      <c r="Y29">
        <v>1</v>
      </c>
      <c r="Z29">
        <v>11</v>
      </c>
      <c r="AA29">
        <v>5</v>
      </c>
      <c r="AB29">
        <v>0</v>
      </c>
      <c r="AC29">
        <v>11</v>
      </c>
      <c r="AD29">
        <v>2</v>
      </c>
      <c r="AE29">
        <v>0</v>
      </c>
      <c r="AF29">
        <v>1</v>
      </c>
      <c r="AG29">
        <v>0</v>
      </c>
      <c r="AH29">
        <v>5</v>
      </c>
      <c r="AI29">
        <v>0</v>
      </c>
      <c r="AJ29">
        <v>11</v>
      </c>
      <c r="AK29">
        <v>0</v>
      </c>
      <c r="AL29">
        <v>0</v>
      </c>
      <c r="AM29">
        <v>2</v>
      </c>
      <c r="AN29">
        <v>0</v>
      </c>
      <c r="AO29">
        <v>6</v>
      </c>
      <c r="AP29">
        <v>0</v>
      </c>
      <c r="AQ29">
        <v>2</v>
      </c>
      <c r="AR29">
        <v>0</v>
      </c>
      <c r="AS29">
        <v>3</v>
      </c>
      <c r="AT29">
        <v>1</v>
      </c>
      <c r="AU29">
        <v>0</v>
      </c>
      <c r="AV29">
        <v>1</v>
      </c>
      <c r="AW29">
        <v>3</v>
      </c>
      <c r="AX29">
        <v>3</v>
      </c>
      <c r="AY29">
        <v>2</v>
      </c>
      <c r="AZ29">
        <v>0</v>
      </c>
      <c r="BA29">
        <v>1</v>
      </c>
      <c r="BB29">
        <v>0</v>
      </c>
      <c r="BC29">
        <v>3</v>
      </c>
      <c r="BD29">
        <v>2</v>
      </c>
      <c r="BE29">
        <v>0</v>
      </c>
      <c r="BF29">
        <v>6</v>
      </c>
      <c r="BG29">
        <v>2</v>
      </c>
      <c r="BH29">
        <v>6</v>
      </c>
      <c r="BI29">
        <v>1</v>
      </c>
      <c r="BJ29">
        <v>1</v>
      </c>
      <c r="BK29">
        <v>1</v>
      </c>
      <c r="BL29">
        <v>9</v>
      </c>
      <c r="BM29">
        <v>15</v>
      </c>
      <c r="BN29">
        <v>4</v>
      </c>
      <c r="BO29">
        <v>1</v>
      </c>
      <c r="BP29">
        <v>0</v>
      </c>
      <c r="BQ29">
        <v>0</v>
      </c>
      <c r="BR29">
        <v>4</v>
      </c>
      <c r="BS29">
        <v>0</v>
      </c>
      <c r="BT29">
        <v>6</v>
      </c>
      <c r="BU29">
        <v>12</v>
      </c>
      <c r="BV29">
        <v>1</v>
      </c>
      <c r="BW29">
        <v>12</v>
      </c>
      <c r="BY29">
        <v>19</v>
      </c>
      <c r="CA29">
        <v>19</v>
      </c>
    </row>
    <row r="30" spans="1:79" x14ac:dyDescent="0.15">
      <c r="A30">
        <v>272205</v>
      </c>
      <c r="B30" t="s">
        <v>208</v>
      </c>
      <c r="D30">
        <v>29</v>
      </c>
      <c r="E30">
        <v>21.01754</v>
      </c>
      <c r="F30">
        <v>21.01754</v>
      </c>
      <c r="G30">
        <v>0</v>
      </c>
      <c r="H30">
        <v>4</v>
      </c>
      <c r="I30">
        <v>4</v>
      </c>
      <c r="J30">
        <v>5</v>
      </c>
      <c r="K30">
        <v>4</v>
      </c>
      <c r="L30">
        <v>3</v>
      </c>
      <c r="M30">
        <v>7</v>
      </c>
      <c r="N30">
        <v>2</v>
      </c>
      <c r="O30">
        <v>0</v>
      </c>
      <c r="P30">
        <v>18</v>
      </c>
      <c r="Q30">
        <v>11</v>
      </c>
      <c r="R30">
        <v>0</v>
      </c>
      <c r="S30">
        <v>2</v>
      </c>
      <c r="T30">
        <v>7</v>
      </c>
      <c r="U30">
        <v>20</v>
      </c>
      <c r="V30">
        <v>2</v>
      </c>
      <c r="W30">
        <v>18</v>
      </c>
      <c r="X30">
        <v>0</v>
      </c>
      <c r="Y30">
        <v>0</v>
      </c>
      <c r="Z30">
        <v>13</v>
      </c>
      <c r="AA30">
        <v>5</v>
      </c>
      <c r="AB30">
        <v>0</v>
      </c>
      <c r="AC30">
        <v>15</v>
      </c>
      <c r="AD30">
        <v>4</v>
      </c>
      <c r="AE30">
        <v>2</v>
      </c>
      <c r="AF30">
        <v>0</v>
      </c>
      <c r="AG30">
        <v>3</v>
      </c>
      <c r="AH30">
        <v>5</v>
      </c>
      <c r="AI30">
        <v>0</v>
      </c>
      <c r="AJ30">
        <v>20</v>
      </c>
      <c r="AK30">
        <v>1</v>
      </c>
      <c r="AL30">
        <v>2</v>
      </c>
      <c r="AM30">
        <v>4</v>
      </c>
      <c r="AN30">
        <v>0</v>
      </c>
      <c r="AO30">
        <v>2</v>
      </c>
      <c r="AP30">
        <v>0</v>
      </c>
      <c r="AQ30">
        <v>2</v>
      </c>
      <c r="AR30">
        <v>1</v>
      </c>
      <c r="AS30">
        <v>1</v>
      </c>
      <c r="AT30">
        <v>1</v>
      </c>
      <c r="AU30">
        <v>2</v>
      </c>
      <c r="AV30">
        <v>1</v>
      </c>
      <c r="AW30">
        <v>6</v>
      </c>
      <c r="AX30">
        <v>3</v>
      </c>
      <c r="AY30">
        <v>3</v>
      </c>
      <c r="AZ30">
        <v>1</v>
      </c>
      <c r="BA30">
        <v>1</v>
      </c>
      <c r="BB30">
        <v>1</v>
      </c>
      <c r="BC30">
        <v>6</v>
      </c>
      <c r="BD30">
        <v>3</v>
      </c>
      <c r="BE30">
        <v>8</v>
      </c>
      <c r="BF30">
        <v>1</v>
      </c>
      <c r="BG30">
        <v>4</v>
      </c>
      <c r="BH30">
        <v>7</v>
      </c>
      <c r="BI30">
        <v>4</v>
      </c>
      <c r="BJ30">
        <v>2</v>
      </c>
      <c r="BK30">
        <v>0</v>
      </c>
      <c r="BL30">
        <v>5</v>
      </c>
      <c r="BM30">
        <v>21</v>
      </c>
      <c r="BN30">
        <v>3</v>
      </c>
      <c r="BO30">
        <v>5</v>
      </c>
      <c r="BP30">
        <v>1</v>
      </c>
      <c r="BQ30">
        <v>4</v>
      </c>
      <c r="BR30">
        <v>4</v>
      </c>
      <c r="BS30">
        <v>1</v>
      </c>
      <c r="BT30">
        <v>4</v>
      </c>
      <c r="BU30">
        <v>21</v>
      </c>
      <c r="BV30">
        <v>4</v>
      </c>
      <c r="BW30">
        <v>21</v>
      </c>
      <c r="BY30">
        <v>29</v>
      </c>
      <c r="CA30">
        <v>29</v>
      </c>
    </row>
    <row r="31" spans="1:79" x14ac:dyDescent="0.15">
      <c r="A31">
        <v>272213</v>
      </c>
      <c r="B31" t="s">
        <v>301</v>
      </c>
      <c r="D31">
        <v>10</v>
      </c>
      <c r="E31">
        <v>14.261670000000001</v>
      </c>
      <c r="F31">
        <v>14.261670000000001</v>
      </c>
      <c r="G31">
        <v>1</v>
      </c>
      <c r="H31">
        <v>0</v>
      </c>
      <c r="I31">
        <v>0</v>
      </c>
      <c r="J31">
        <v>2</v>
      </c>
      <c r="K31">
        <v>3</v>
      </c>
      <c r="L31">
        <v>1</v>
      </c>
      <c r="M31">
        <v>3</v>
      </c>
      <c r="N31">
        <v>0</v>
      </c>
      <c r="O31">
        <v>0</v>
      </c>
      <c r="P31">
        <v>8</v>
      </c>
      <c r="Q31">
        <v>2</v>
      </c>
      <c r="R31">
        <v>0</v>
      </c>
      <c r="S31">
        <v>0</v>
      </c>
      <c r="T31">
        <v>3</v>
      </c>
      <c r="U31">
        <v>7</v>
      </c>
      <c r="V31">
        <v>0</v>
      </c>
      <c r="W31">
        <v>7</v>
      </c>
      <c r="X31">
        <v>2</v>
      </c>
      <c r="Y31">
        <v>0</v>
      </c>
      <c r="Z31">
        <v>3</v>
      </c>
      <c r="AA31">
        <v>2</v>
      </c>
      <c r="AB31">
        <v>0</v>
      </c>
      <c r="AC31">
        <v>7</v>
      </c>
      <c r="AD31">
        <v>0</v>
      </c>
      <c r="AE31">
        <v>0</v>
      </c>
      <c r="AF31">
        <v>1</v>
      </c>
      <c r="AG31">
        <v>1</v>
      </c>
      <c r="AH31">
        <v>1</v>
      </c>
      <c r="AI31">
        <v>0</v>
      </c>
      <c r="AJ31">
        <v>7</v>
      </c>
      <c r="AK31">
        <v>0</v>
      </c>
      <c r="AL31">
        <v>0</v>
      </c>
      <c r="AM31">
        <v>0</v>
      </c>
      <c r="AN31">
        <v>0</v>
      </c>
      <c r="AO31">
        <v>3</v>
      </c>
      <c r="AP31">
        <v>0</v>
      </c>
      <c r="AQ31">
        <v>1</v>
      </c>
      <c r="AR31">
        <v>1</v>
      </c>
      <c r="AS31">
        <v>1</v>
      </c>
      <c r="AT31">
        <v>1</v>
      </c>
      <c r="AU31">
        <v>0</v>
      </c>
      <c r="AV31">
        <v>2</v>
      </c>
      <c r="AW31">
        <v>0</v>
      </c>
      <c r="AX31">
        <v>1</v>
      </c>
      <c r="AY31">
        <v>1</v>
      </c>
      <c r="AZ31">
        <v>1</v>
      </c>
      <c r="BA31">
        <v>0</v>
      </c>
      <c r="BB31">
        <v>0</v>
      </c>
      <c r="BC31">
        <v>1</v>
      </c>
      <c r="BD31">
        <v>0</v>
      </c>
      <c r="BE31">
        <v>0</v>
      </c>
      <c r="BF31">
        <v>1</v>
      </c>
      <c r="BG31">
        <v>1</v>
      </c>
      <c r="BH31">
        <v>4</v>
      </c>
      <c r="BI31">
        <v>2</v>
      </c>
      <c r="BJ31">
        <v>1</v>
      </c>
      <c r="BK31">
        <v>1</v>
      </c>
      <c r="BL31">
        <v>2</v>
      </c>
      <c r="BM31">
        <v>7</v>
      </c>
      <c r="BN31">
        <v>2</v>
      </c>
      <c r="BO31">
        <v>2</v>
      </c>
      <c r="BP31">
        <v>1</v>
      </c>
      <c r="BQ31">
        <v>0</v>
      </c>
      <c r="BR31">
        <v>1</v>
      </c>
      <c r="BS31">
        <v>0</v>
      </c>
      <c r="BT31">
        <v>2</v>
      </c>
      <c r="BU31">
        <v>8</v>
      </c>
      <c r="BV31">
        <v>0</v>
      </c>
      <c r="BW31">
        <v>11</v>
      </c>
      <c r="BY31">
        <v>10</v>
      </c>
      <c r="CA31">
        <v>10</v>
      </c>
    </row>
    <row r="32" spans="1:79" x14ac:dyDescent="0.15">
      <c r="A32">
        <v>272221</v>
      </c>
      <c r="B32" t="s">
        <v>209</v>
      </c>
      <c r="D32">
        <v>12</v>
      </c>
      <c r="E32">
        <v>10.64594</v>
      </c>
      <c r="F32">
        <v>10.64594</v>
      </c>
      <c r="G32">
        <v>0</v>
      </c>
      <c r="H32">
        <v>1</v>
      </c>
      <c r="I32">
        <v>0</v>
      </c>
      <c r="J32">
        <v>0</v>
      </c>
      <c r="K32">
        <v>2</v>
      </c>
      <c r="L32">
        <v>1</v>
      </c>
      <c r="M32">
        <v>6</v>
      </c>
      <c r="N32">
        <v>2</v>
      </c>
      <c r="O32">
        <v>0</v>
      </c>
      <c r="P32">
        <v>7</v>
      </c>
      <c r="Q32">
        <v>5</v>
      </c>
      <c r="R32">
        <v>0</v>
      </c>
      <c r="S32">
        <v>0</v>
      </c>
      <c r="T32">
        <v>2</v>
      </c>
      <c r="U32">
        <v>10</v>
      </c>
      <c r="V32">
        <v>0</v>
      </c>
      <c r="W32">
        <v>10</v>
      </c>
      <c r="X32">
        <v>0</v>
      </c>
      <c r="Y32">
        <v>0</v>
      </c>
      <c r="Z32">
        <v>8</v>
      </c>
      <c r="AA32">
        <v>2</v>
      </c>
      <c r="AB32">
        <v>0</v>
      </c>
      <c r="AC32">
        <v>10</v>
      </c>
      <c r="AD32">
        <v>1</v>
      </c>
      <c r="AE32">
        <v>0</v>
      </c>
      <c r="AF32">
        <v>0</v>
      </c>
      <c r="AG32">
        <v>0</v>
      </c>
      <c r="AH32">
        <v>1</v>
      </c>
      <c r="AI32">
        <v>0</v>
      </c>
      <c r="AJ32">
        <v>10</v>
      </c>
      <c r="AK32">
        <v>0</v>
      </c>
      <c r="AL32">
        <v>0</v>
      </c>
      <c r="AM32">
        <v>1</v>
      </c>
      <c r="AN32">
        <v>0</v>
      </c>
      <c r="AO32">
        <v>1</v>
      </c>
      <c r="AP32">
        <v>0</v>
      </c>
      <c r="AQ32">
        <v>2</v>
      </c>
      <c r="AR32">
        <v>2</v>
      </c>
      <c r="AS32">
        <v>2</v>
      </c>
      <c r="AT32">
        <v>0</v>
      </c>
      <c r="AU32">
        <v>0</v>
      </c>
      <c r="AV32">
        <v>0</v>
      </c>
      <c r="AW32">
        <v>0</v>
      </c>
      <c r="AX32">
        <v>1</v>
      </c>
      <c r="AY32">
        <v>0</v>
      </c>
      <c r="AZ32">
        <v>0</v>
      </c>
      <c r="BA32">
        <v>0</v>
      </c>
      <c r="BB32">
        <v>0</v>
      </c>
      <c r="BC32">
        <v>5</v>
      </c>
      <c r="BD32">
        <v>4</v>
      </c>
      <c r="BE32">
        <v>1</v>
      </c>
      <c r="BF32">
        <v>0</v>
      </c>
      <c r="BG32">
        <v>2</v>
      </c>
      <c r="BH32">
        <v>2</v>
      </c>
      <c r="BI32">
        <v>2</v>
      </c>
      <c r="BJ32">
        <v>1</v>
      </c>
      <c r="BK32">
        <v>0</v>
      </c>
      <c r="BL32">
        <v>1</v>
      </c>
      <c r="BM32">
        <v>9</v>
      </c>
      <c r="BN32">
        <v>2</v>
      </c>
      <c r="BO32">
        <v>1</v>
      </c>
      <c r="BP32">
        <v>0</v>
      </c>
      <c r="BQ32">
        <v>0</v>
      </c>
      <c r="BR32">
        <v>2</v>
      </c>
      <c r="BS32">
        <v>0</v>
      </c>
      <c r="BT32">
        <v>0</v>
      </c>
      <c r="BU32">
        <v>11</v>
      </c>
      <c r="BV32">
        <v>1</v>
      </c>
      <c r="BW32">
        <v>14</v>
      </c>
      <c r="BY32">
        <v>12</v>
      </c>
      <c r="CA32">
        <v>12</v>
      </c>
    </row>
    <row r="33" spans="1:79" x14ac:dyDescent="0.15">
      <c r="A33">
        <v>272230</v>
      </c>
      <c r="B33" t="s">
        <v>171</v>
      </c>
      <c r="D33">
        <v>20</v>
      </c>
      <c r="E33">
        <v>16.177040000000002</v>
      </c>
      <c r="F33">
        <v>16.177040000000002</v>
      </c>
      <c r="G33">
        <v>2</v>
      </c>
      <c r="H33">
        <v>2</v>
      </c>
      <c r="I33">
        <v>2</v>
      </c>
      <c r="J33">
        <v>6</v>
      </c>
      <c r="K33">
        <v>5</v>
      </c>
      <c r="L33">
        <v>2</v>
      </c>
      <c r="M33">
        <v>0</v>
      </c>
      <c r="N33">
        <v>1</v>
      </c>
      <c r="O33">
        <v>0</v>
      </c>
      <c r="P33">
        <v>10</v>
      </c>
      <c r="Q33">
        <v>10</v>
      </c>
      <c r="R33">
        <v>0</v>
      </c>
      <c r="S33">
        <v>1</v>
      </c>
      <c r="T33">
        <v>3</v>
      </c>
      <c r="U33">
        <v>16</v>
      </c>
      <c r="V33">
        <v>2</v>
      </c>
      <c r="W33">
        <v>14</v>
      </c>
      <c r="X33">
        <v>0</v>
      </c>
      <c r="Y33">
        <v>3</v>
      </c>
      <c r="Z33">
        <v>7</v>
      </c>
      <c r="AA33">
        <v>4</v>
      </c>
      <c r="AB33">
        <v>0</v>
      </c>
      <c r="AC33">
        <v>15</v>
      </c>
      <c r="AD33">
        <v>3</v>
      </c>
      <c r="AE33">
        <v>0</v>
      </c>
      <c r="AF33">
        <v>1</v>
      </c>
      <c r="AG33">
        <v>0</v>
      </c>
      <c r="AH33">
        <v>1</v>
      </c>
      <c r="AI33">
        <v>0</v>
      </c>
      <c r="AJ33">
        <v>14</v>
      </c>
      <c r="AK33">
        <v>0</v>
      </c>
      <c r="AL33">
        <v>1</v>
      </c>
      <c r="AM33">
        <v>4</v>
      </c>
      <c r="AN33">
        <v>0</v>
      </c>
      <c r="AO33">
        <v>1</v>
      </c>
      <c r="AP33">
        <v>0</v>
      </c>
      <c r="AQ33">
        <v>1</v>
      </c>
      <c r="AR33">
        <v>1</v>
      </c>
      <c r="AS33">
        <v>1</v>
      </c>
      <c r="AT33">
        <v>1</v>
      </c>
      <c r="AU33">
        <v>1</v>
      </c>
      <c r="AV33">
        <v>1</v>
      </c>
      <c r="AW33">
        <v>0</v>
      </c>
      <c r="AX33">
        <v>3</v>
      </c>
      <c r="AY33">
        <v>1</v>
      </c>
      <c r="AZ33">
        <v>1</v>
      </c>
      <c r="BA33">
        <v>1</v>
      </c>
      <c r="BB33">
        <v>2</v>
      </c>
      <c r="BC33">
        <v>6</v>
      </c>
      <c r="BD33">
        <v>2</v>
      </c>
      <c r="BE33">
        <v>4</v>
      </c>
      <c r="BF33">
        <v>2</v>
      </c>
      <c r="BG33">
        <v>3</v>
      </c>
      <c r="BH33">
        <v>4</v>
      </c>
      <c r="BI33">
        <v>1</v>
      </c>
      <c r="BJ33">
        <v>2</v>
      </c>
      <c r="BK33">
        <v>2</v>
      </c>
      <c r="BL33">
        <v>1</v>
      </c>
      <c r="BM33">
        <v>15</v>
      </c>
      <c r="BN33">
        <v>5</v>
      </c>
      <c r="BO33">
        <v>2</v>
      </c>
      <c r="BP33">
        <v>2</v>
      </c>
      <c r="BQ33">
        <v>1</v>
      </c>
      <c r="BR33">
        <v>0</v>
      </c>
      <c r="BS33">
        <v>0</v>
      </c>
      <c r="BT33">
        <v>7</v>
      </c>
      <c r="BU33">
        <v>10</v>
      </c>
      <c r="BV33">
        <v>3</v>
      </c>
      <c r="BW33">
        <v>30</v>
      </c>
      <c r="BY33">
        <v>20</v>
      </c>
      <c r="CA33">
        <v>20</v>
      </c>
    </row>
    <row r="34" spans="1:79" x14ac:dyDescent="0.15">
      <c r="A34">
        <v>272248</v>
      </c>
      <c r="B34" t="s">
        <v>210</v>
      </c>
      <c r="D34">
        <v>13</v>
      </c>
      <c r="E34">
        <v>15.221769999999999</v>
      </c>
      <c r="F34">
        <v>15.221769999999999</v>
      </c>
      <c r="G34">
        <v>0</v>
      </c>
      <c r="H34">
        <v>2</v>
      </c>
      <c r="I34">
        <v>3</v>
      </c>
      <c r="J34">
        <v>2</v>
      </c>
      <c r="K34">
        <v>1</v>
      </c>
      <c r="L34">
        <v>1</v>
      </c>
      <c r="M34">
        <v>2</v>
      </c>
      <c r="N34">
        <v>2</v>
      </c>
      <c r="O34">
        <v>0</v>
      </c>
      <c r="P34">
        <v>11</v>
      </c>
      <c r="Q34">
        <v>2</v>
      </c>
      <c r="R34">
        <v>0</v>
      </c>
      <c r="S34">
        <v>1</v>
      </c>
      <c r="T34">
        <v>4</v>
      </c>
      <c r="U34">
        <v>8</v>
      </c>
      <c r="V34">
        <v>0</v>
      </c>
      <c r="W34">
        <v>8</v>
      </c>
      <c r="X34">
        <v>0</v>
      </c>
      <c r="Y34">
        <v>0</v>
      </c>
      <c r="Z34">
        <v>5</v>
      </c>
      <c r="AA34">
        <v>3</v>
      </c>
      <c r="AB34">
        <v>0</v>
      </c>
      <c r="AC34">
        <v>11</v>
      </c>
      <c r="AD34">
        <v>0</v>
      </c>
      <c r="AE34">
        <v>0</v>
      </c>
      <c r="AF34">
        <v>0</v>
      </c>
      <c r="AG34">
        <v>0</v>
      </c>
      <c r="AH34">
        <v>2</v>
      </c>
      <c r="AI34">
        <v>0</v>
      </c>
      <c r="AJ34">
        <v>11</v>
      </c>
      <c r="AK34">
        <v>0</v>
      </c>
      <c r="AL34">
        <v>0</v>
      </c>
      <c r="AM34">
        <v>0</v>
      </c>
      <c r="AN34">
        <v>2</v>
      </c>
      <c r="AO34">
        <v>0</v>
      </c>
      <c r="AP34">
        <v>0</v>
      </c>
      <c r="AQ34">
        <v>2</v>
      </c>
      <c r="AR34">
        <v>1</v>
      </c>
      <c r="AS34">
        <v>2</v>
      </c>
      <c r="AT34">
        <v>1</v>
      </c>
      <c r="AU34">
        <v>0</v>
      </c>
      <c r="AV34">
        <v>1</v>
      </c>
      <c r="AW34">
        <v>0</v>
      </c>
      <c r="AX34">
        <v>2</v>
      </c>
      <c r="AY34">
        <v>0</v>
      </c>
      <c r="AZ34">
        <v>0</v>
      </c>
      <c r="BA34">
        <v>0</v>
      </c>
      <c r="BB34">
        <v>0</v>
      </c>
      <c r="BC34">
        <v>4</v>
      </c>
      <c r="BD34">
        <v>2</v>
      </c>
      <c r="BE34">
        <v>4</v>
      </c>
      <c r="BF34">
        <v>1</v>
      </c>
      <c r="BG34">
        <v>3</v>
      </c>
      <c r="BH34">
        <v>0</v>
      </c>
      <c r="BI34">
        <v>2</v>
      </c>
      <c r="BJ34">
        <v>1</v>
      </c>
      <c r="BK34">
        <v>0</v>
      </c>
      <c r="BL34">
        <v>5</v>
      </c>
      <c r="BM34">
        <v>10</v>
      </c>
      <c r="BN34">
        <v>6</v>
      </c>
      <c r="BO34">
        <v>2</v>
      </c>
      <c r="BP34">
        <v>0</v>
      </c>
      <c r="BQ34">
        <v>0</v>
      </c>
      <c r="BR34">
        <v>1</v>
      </c>
      <c r="BS34">
        <v>0</v>
      </c>
      <c r="BT34">
        <v>5</v>
      </c>
      <c r="BU34">
        <v>6</v>
      </c>
      <c r="BV34">
        <v>2</v>
      </c>
      <c r="BW34">
        <v>10</v>
      </c>
      <c r="BY34">
        <v>13</v>
      </c>
      <c r="CA34">
        <v>13</v>
      </c>
    </row>
    <row r="35" spans="1:79" x14ac:dyDescent="0.15">
      <c r="A35">
        <v>272256</v>
      </c>
      <c r="B35" t="s">
        <v>211</v>
      </c>
      <c r="D35">
        <v>11</v>
      </c>
      <c r="E35">
        <v>18.987780000000001</v>
      </c>
      <c r="F35">
        <v>18.987780000000001</v>
      </c>
      <c r="G35">
        <v>0</v>
      </c>
      <c r="H35">
        <v>0</v>
      </c>
      <c r="I35">
        <v>0</v>
      </c>
      <c r="J35">
        <v>1</v>
      </c>
      <c r="K35">
        <v>3</v>
      </c>
      <c r="L35">
        <v>3</v>
      </c>
      <c r="M35">
        <v>2</v>
      </c>
      <c r="N35">
        <v>2</v>
      </c>
      <c r="O35">
        <v>0</v>
      </c>
      <c r="P35">
        <v>7</v>
      </c>
      <c r="Q35">
        <v>4</v>
      </c>
      <c r="R35">
        <v>0</v>
      </c>
      <c r="S35">
        <v>1</v>
      </c>
      <c r="T35">
        <v>2</v>
      </c>
      <c r="U35">
        <v>8</v>
      </c>
      <c r="V35">
        <v>0</v>
      </c>
      <c r="W35">
        <v>8</v>
      </c>
      <c r="X35">
        <v>1</v>
      </c>
      <c r="Y35">
        <v>0</v>
      </c>
      <c r="Z35">
        <v>5</v>
      </c>
      <c r="AA35">
        <v>2</v>
      </c>
      <c r="AB35">
        <v>0</v>
      </c>
      <c r="AC35">
        <v>7</v>
      </c>
      <c r="AD35">
        <v>0</v>
      </c>
      <c r="AE35">
        <v>0</v>
      </c>
      <c r="AF35">
        <v>1</v>
      </c>
      <c r="AG35">
        <v>0</v>
      </c>
      <c r="AH35">
        <v>3</v>
      </c>
      <c r="AI35">
        <v>0</v>
      </c>
      <c r="AJ35">
        <v>7</v>
      </c>
      <c r="AK35">
        <v>0</v>
      </c>
      <c r="AL35">
        <v>0</v>
      </c>
      <c r="AM35">
        <v>0</v>
      </c>
      <c r="AN35">
        <v>1</v>
      </c>
      <c r="AO35">
        <v>3</v>
      </c>
      <c r="AP35">
        <v>0</v>
      </c>
      <c r="AQ35">
        <v>1</v>
      </c>
      <c r="AR35">
        <v>2</v>
      </c>
      <c r="AS35">
        <v>1</v>
      </c>
      <c r="AT35">
        <v>1</v>
      </c>
      <c r="AU35">
        <v>1</v>
      </c>
      <c r="AV35">
        <v>0</v>
      </c>
      <c r="AW35">
        <v>1</v>
      </c>
      <c r="AX35">
        <v>0</v>
      </c>
      <c r="AY35">
        <v>0</v>
      </c>
      <c r="AZ35">
        <v>0</v>
      </c>
      <c r="BA35">
        <v>2</v>
      </c>
      <c r="BB35">
        <v>1</v>
      </c>
      <c r="BC35">
        <v>1</v>
      </c>
      <c r="BD35">
        <v>0</v>
      </c>
      <c r="BE35">
        <v>3</v>
      </c>
      <c r="BF35">
        <v>2</v>
      </c>
      <c r="BG35">
        <v>2</v>
      </c>
      <c r="BH35">
        <v>2</v>
      </c>
      <c r="BI35">
        <v>0</v>
      </c>
      <c r="BJ35">
        <v>2</v>
      </c>
      <c r="BK35">
        <v>0</v>
      </c>
      <c r="BL35">
        <v>1</v>
      </c>
      <c r="BM35">
        <v>9</v>
      </c>
      <c r="BN35">
        <v>2</v>
      </c>
      <c r="BO35">
        <v>0</v>
      </c>
      <c r="BP35">
        <v>0</v>
      </c>
      <c r="BQ35">
        <v>0</v>
      </c>
      <c r="BR35">
        <v>0</v>
      </c>
      <c r="BS35">
        <v>0</v>
      </c>
      <c r="BT35">
        <v>1</v>
      </c>
      <c r="BU35">
        <v>10</v>
      </c>
      <c r="BV35">
        <v>0</v>
      </c>
      <c r="BW35">
        <v>8</v>
      </c>
      <c r="BY35">
        <v>11</v>
      </c>
      <c r="CA35">
        <v>11</v>
      </c>
    </row>
    <row r="36" spans="1:79" x14ac:dyDescent="0.15">
      <c r="A36">
        <v>272264</v>
      </c>
      <c r="B36" t="s">
        <v>212</v>
      </c>
      <c r="D36">
        <v>11</v>
      </c>
      <c r="E36">
        <v>16.842490000000002</v>
      </c>
      <c r="F36">
        <v>16.842490000000002</v>
      </c>
      <c r="G36">
        <v>0</v>
      </c>
      <c r="H36">
        <v>0</v>
      </c>
      <c r="I36">
        <v>3</v>
      </c>
      <c r="J36">
        <v>1</v>
      </c>
      <c r="K36">
        <v>3</v>
      </c>
      <c r="L36">
        <v>3</v>
      </c>
      <c r="M36">
        <v>0</v>
      </c>
      <c r="N36">
        <v>1</v>
      </c>
      <c r="O36">
        <v>0</v>
      </c>
      <c r="P36">
        <v>8</v>
      </c>
      <c r="Q36">
        <v>3</v>
      </c>
      <c r="R36">
        <v>0</v>
      </c>
      <c r="S36">
        <v>2</v>
      </c>
      <c r="T36">
        <v>5</v>
      </c>
      <c r="U36">
        <v>4</v>
      </c>
      <c r="V36">
        <v>0</v>
      </c>
      <c r="W36">
        <v>4</v>
      </c>
      <c r="X36">
        <v>1</v>
      </c>
      <c r="Y36">
        <v>0</v>
      </c>
      <c r="Z36">
        <v>3</v>
      </c>
      <c r="AA36">
        <v>0</v>
      </c>
      <c r="AB36">
        <v>0</v>
      </c>
      <c r="AC36">
        <v>8</v>
      </c>
      <c r="AD36">
        <v>1</v>
      </c>
      <c r="AE36">
        <v>0</v>
      </c>
      <c r="AF36">
        <v>2</v>
      </c>
      <c r="AG36">
        <v>0</v>
      </c>
      <c r="AH36">
        <v>0</v>
      </c>
      <c r="AI36">
        <v>0</v>
      </c>
      <c r="AJ36">
        <v>7</v>
      </c>
      <c r="AK36">
        <v>0</v>
      </c>
      <c r="AL36">
        <v>0</v>
      </c>
      <c r="AM36">
        <v>3</v>
      </c>
      <c r="AN36">
        <v>0</v>
      </c>
      <c r="AO36">
        <v>1</v>
      </c>
      <c r="AP36">
        <v>0</v>
      </c>
      <c r="AQ36">
        <v>1</v>
      </c>
      <c r="AR36">
        <v>0</v>
      </c>
      <c r="AS36">
        <v>3</v>
      </c>
      <c r="AT36">
        <v>1</v>
      </c>
      <c r="AU36">
        <v>1</v>
      </c>
      <c r="AV36">
        <v>1</v>
      </c>
      <c r="AW36">
        <v>0</v>
      </c>
      <c r="AX36">
        <v>0</v>
      </c>
      <c r="AY36">
        <v>0</v>
      </c>
      <c r="AZ36">
        <v>0</v>
      </c>
      <c r="BA36">
        <v>1</v>
      </c>
      <c r="BB36">
        <v>0</v>
      </c>
      <c r="BC36">
        <v>3</v>
      </c>
      <c r="BD36">
        <v>1</v>
      </c>
      <c r="BE36">
        <v>1</v>
      </c>
      <c r="BF36">
        <v>1</v>
      </c>
      <c r="BG36">
        <v>4</v>
      </c>
      <c r="BH36">
        <v>1</v>
      </c>
      <c r="BI36">
        <v>0</v>
      </c>
      <c r="BJ36">
        <v>2</v>
      </c>
      <c r="BK36">
        <v>1</v>
      </c>
      <c r="BL36">
        <v>0</v>
      </c>
      <c r="BM36">
        <v>7</v>
      </c>
      <c r="BN36">
        <v>6</v>
      </c>
      <c r="BO36">
        <v>2</v>
      </c>
      <c r="BP36">
        <v>0</v>
      </c>
      <c r="BQ36">
        <v>0</v>
      </c>
      <c r="BR36">
        <v>1</v>
      </c>
      <c r="BS36">
        <v>0</v>
      </c>
      <c r="BT36">
        <v>2</v>
      </c>
      <c r="BU36">
        <v>8</v>
      </c>
      <c r="BV36">
        <v>1</v>
      </c>
      <c r="BW36">
        <v>9</v>
      </c>
      <c r="BY36">
        <v>11</v>
      </c>
      <c r="CA36">
        <v>11</v>
      </c>
    </row>
    <row r="37" spans="1:79" x14ac:dyDescent="0.15">
      <c r="A37">
        <v>272272</v>
      </c>
      <c r="B37" t="s">
        <v>213</v>
      </c>
      <c r="D37">
        <v>68</v>
      </c>
      <c r="E37">
        <v>13.822850000000001</v>
      </c>
      <c r="F37">
        <v>13.822850000000001</v>
      </c>
      <c r="G37">
        <v>2</v>
      </c>
      <c r="H37">
        <v>3</v>
      </c>
      <c r="I37">
        <v>8</v>
      </c>
      <c r="J37">
        <v>10</v>
      </c>
      <c r="K37">
        <v>17</v>
      </c>
      <c r="L37">
        <v>8</v>
      </c>
      <c r="M37">
        <v>14</v>
      </c>
      <c r="N37">
        <v>6</v>
      </c>
      <c r="O37">
        <v>0</v>
      </c>
      <c r="P37">
        <v>44</v>
      </c>
      <c r="Q37">
        <v>24</v>
      </c>
      <c r="R37">
        <v>0</v>
      </c>
      <c r="S37">
        <v>7</v>
      </c>
      <c r="T37">
        <v>19</v>
      </c>
      <c r="U37">
        <v>42</v>
      </c>
      <c r="V37">
        <v>1</v>
      </c>
      <c r="W37">
        <v>41</v>
      </c>
      <c r="X37">
        <v>2</v>
      </c>
      <c r="Y37">
        <v>1</v>
      </c>
      <c r="Z37">
        <v>26</v>
      </c>
      <c r="AA37">
        <v>12</v>
      </c>
      <c r="AB37">
        <v>0</v>
      </c>
      <c r="AC37">
        <v>38</v>
      </c>
      <c r="AD37">
        <v>11</v>
      </c>
      <c r="AE37">
        <v>3</v>
      </c>
      <c r="AF37">
        <v>3</v>
      </c>
      <c r="AG37">
        <v>2</v>
      </c>
      <c r="AH37">
        <v>11</v>
      </c>
      <c r="AI37">
        <v>0</v>
      </c>
      <c r="AJ37">
        <v>35</v>
      </c>
      <c r="AK37">
        <v>1</v>
      </c>
      <c r="AL37">
        <v>6</v>
      </c>
      <c r="AM37">
        <v>12</v>
      </c>
      <c r="AN37">
        <v>3</v>
      </c>
      <c r="AO37">
        <v>11</v>
      </c>
      <c r="AP37">
        <v>0</v>
      </c>
      <c r="AQ37">
        <v>5</v>
      </c>
      <c r="AR37">
        <v>4</v>
      </c>
      <c r="AS37">
        <v>5</v>
      </c>
      <c r="AT37">
        <v>6</v>
      </c>
      <c r="AU37">
        <v>4</v>
      </c>
      <c r="AV37">
        <v>5</v>
      </c>
      <c r="AW37">
        <v>4</v>
      </c>
      <c r="AX37">
        <v>2</v>
      </c>
      <c r="AY37">
        <v>6</v>
      </c>
      <c r="AZ37">
        <v>2</v>
      </c>
      <c r="BA37">
        <v>1</v>
      </c>
      <c r="BB37">
        <v>3</v>
      </c>
      <c r="BC37">
        <v>21</v>
      </c>
      <c r="BD37">
        <v>12</v>
      </c>
      <c r="BE37">
        <v>10</v>
      </c>
      <c r="BF37">
        <v>9</v>
      </c>
      <c r="BG37">
        <v>7</v>
      </c>
      <c r="BH37">
        <v>8</v>
      </c>
      <c r="BI37">
        <v>10</v>
      </c>
      <c r="BJ37">
        <v>9</v>
      </c>
      <c r="BK37">
        <v>3</v>
      </c>
      <c r="BL37">
        <v>12</v>
      </c>
      <c r="BM37">
        <v>46</v>
      </c>
      <c r="BN37">
        <v>19</v>
      </c>
      <c r="BO37">
        <v>5</v>
      </c>
      <c r="BP37">
        <v>3</v>
      </c>
      <c r="BQ37">
        <v>1</v>
      </c>
      <c r="BR37">
        <v>2</v>
      </c>
      <c r="BS37">
        <v>5</v>
      </c>
      <c r="BT37">
        <v>17</v>
      </c>
      <c r="BU37">
        <v>42</v>
      </c>
      <c r="BV37">
        <v>9</v>
      </c>
      <c r="BW37">
        <v>64</v>
      </c>
      <c r="BY37">
        <v>68</v>
      </c>
      <c r="CA37">
        <v>68</v>
      </c>
    </row>
    <row r="38" spans="1:79" x14ac:dyDescent="0.15">
      <c r="A38">
        <v>272281</v>
      </c>
      <c r="B38" t="s">
        <v>214</v>
      </c>
      <c r="D38">
        <v>9</v>
      </c>
      <c r="E38">
        <v>14.33212</v>
      </c>
      <c r="F38">
        <v>14.33212</v>
      </c>
      <c r="G38">
        <v>0</v>
      </c>
      <c r="H38">
        <v>0</v>
      </c>
      <c r="I38">
        <v>2</v>
      </c>
      <c r="J38">
        <v>3</v>
      </c>
      <c r="K38">
        <v>1</v>
      </c>
      <c r="L38">
        <v>1</v>
      </c>
      <c r="M38">
        <v>1</v>
      </c>
      <c r="N38">
        <v>1</v>
      </c>
      <c r="O38">
        <v>0</v>
      </c>
      <c r="P38">
        <v>7</v>
      </c>
      <c r="Q38">
        <v>2</v>
      </c>
      <c r="R38">
        <v>0</v>
      </c>
      <c r="S38">
        <v>0</v>
      </c>
      <c r="T38">
        <v>5</v>
      </c>
      <c r="U38">
        <v>4</v>
      </c>
      <c r="V38">
        <v>0</v>
      </c>
      <c r="W38">
        <v>4</v>
      </c>
      <c r="X38">
        <v>0</v>
      </c>
      <c r="Y38">
        <v>0</v>
      </c>
      <c r="Z38">
        <v>2</v>
      </c>
      <c r="AA38">
        <v>2</v>
      </c>
      <c r="AB38">
        <v>0</v>
      </c>
      <c r="AC38">
        <v>3</v>
      </c>
      <c r="AD38">
        <v>0</v>
      </c>
      <c r="AE38">
        <v>0</v>
      </c>
      <c r="AF38">
        <v>1</v>
      </c>
      <c r="AG38">
        <v>1</v>
      </c>
      <c r="AH38">
        <v>4</v>
      </c>
      <c r="AI38">
        <v>0</v>
      </c>
      <c r="AJ38">
        <v>7</v>
      </c>
      <c r="AK38">
        <v>0</v>
      </c>
      <c r="AL38">
        <v>0</v>
      </c>
      <c r="AM38">
        <v>0</v>
      </c>
      <c r="AN38">
        <v>1</v>
      </c>
      <c r="AO38">
        <v>1</v>
      </c>
      <c r="AP38">
        <v>0</v>
      </c>
      <c r="AQ38">
        <v>1</v>
      </c>
      <c r="AR38">
        <v>0</v>
      </c>
      <c r="AS38">
        <v>0</v>
      </c>
      <c r="AT38">
        <v>1</v>
      </c>
      <c r="AU38">
        <v>1</v>
      </c>
      <c r="AV38">
        <v>1</v>
      </c>
      <c r="AW38">
        <v>0</v>
      </c>
      <c r="AX38">
        <v>0</v>
      </c>
      <c r="AY38">
        <v>1</v>
      </c>
      <c r="AZ38">
        <v>1</v>
      </c>
      <c r="BA38">
        <v>2</v>
      </c>
      <c r="BB38">
        <v>0</v>
      </c>
      <c r="BC38">
        <v>1</v>
      </c>
      <c r="BD38">
        <v>1</v>
      </c>
      <c r="BE38">
        <v>0</v>
      </c>
      <c r="BF38">
        <v>2</v>
      </c>
      <c r="BG38">
        <v>1</v>
      </c>
      <c r="BH38">
        <v>2</v>
      </c>
      <c r="BI38">
        <v>2</v>
      </c>
      <c r="BJ38">
        <v>1</v>
      </c>
      <c r="BK38">
        <v>0</v>
      </c>
      <c r="BL38">
        <v>3</v>
      </c>
      <c r="BM38">
        <v>6</v>
      </c>
      <c r="BN38">
        <v>1</v>
      </c>
      <c r="BO38">
        <v>5</v>
      </c>
      <c r="BP38">
        <v>0</v>
      </c>
      <c r="BQ38">
        <v>0</v>
      </c>
      <c r="BR38">
        <v>2</v>
      </c>
      <c r="BS38">
        <v>0</v>
      </c>
      <c r="BT38">
        <v>0</v>
      </c>
      <c r="BU38">
        <v>9</v>
      </c>
      <c r="BV38">
        <v>0</v>
      </c>
      <c r="BW38">
        <v>11</v>
      </c>
      <c r="BY38">
        <v>9</v>
      </c>
      <c r="CA38">
        <v>9</v>
      </c>
    </row>
    <row r="39" spans="1:79" x14ac:dyDescent="0.15">
      <c r="A39">
        <v>272299</v>
      </c>
      <c r="B39" t="s">
        <v>215</v>
      </c>
      <c r="D39">
        <v>5</v>
      </c>
      <c r="E39">
        <v>8.9615369999999999</v>
      </c>
      <c r="F39">
        <v>8.9615369999999999</v>
      </c>
      <c r="G39">
        <v>1</v>
      </c>
      <c r="H39">
        <v>0</v>
      </c>
      <c r="I39">
        <v>0</v>
      </c>
      <c r="J39">
        <v>0</v>
      </c>
      <c r="K39">
        <v>1</v>
      </c>
      <c r="L39">
        <v>1</v>
      </c>
      <c r="M39">
        <v>1</v>
      </c>
      <c r="N39">
        <v>1</v>
      </c>
      <c r="O39">
        <v>0</v>
      </c>
      <c r="P39">
        <v>3</v>
      </c>
      <c r="Q39">
        <v>2</v>
      </c>
      <c r="R39">
        <v>0</v>
      </c>
      <c r="S39">
        <v>0</v>
      </c>
      <c r="T39">
        <v>2</v>
      </c>
      <c r="U39">
        <v>3</v>
      </c>
      <c r="V39">
        <v>1</v>
      </c>
      <c r="W39">
        <v>2</v>
      </c>
      <c r="X39">
        <v>0</v>
      </c>
      <c r="Y39">
        <v>0</v>
      </c>
      <c r="Z39">
        <v>2</v>
      </c>
      <c r="AA39">
        <v>0</v>
      </c>
      <c r="AB39">
        <v>0</v>
      </c>
      <c r="AC39">
        <v>3</v>
      </c>
      <c r="AD39">
        <v>1</v>
      </c>
      <c r="AE39">
        <v>0</v>
      </c>
      <c r="AF39">
        <v>0</v>
      </c>
      <c r="AG39">
        <v>0</v>
      </c>
      <c r="AH39">
        <v>1</v>
      </c>
      <c r="AI39">
        <v>0</v>
      </c>
      <c r="AJ39">
        <v>3</v>
      </c>
      <c r="AK39">
        <v>0</v>
      </c>
      <c r="AL39">
        <v>0</v>
      </c>
      <c r="AM39">
        <v>1</v>
      </c>
      <c r="AN39">
        <v>0</v>
      </c>
      <c r="AO39">
        <v>1</v>
      </c>
      <c r="AP39">
        <v>0</v>
      </c>
      <c r="AQ39">
        <v>0</v>
      </c>
      <c r="AR39">
        <v>0</v>
      </c>
      <c r="AS39">
        <v>1</v>
      </c>
      <c r="AT39">
        <v>1</v>
      </c>
      <c r="AU39">
        <v>0</v>
      </c>
      <c r="AV39">
        <v>0</v>
      </c>
      <c r="AW39">
        <v>0</v>
      </c>
      <c r="AX39">
        <v>0</v>
      </c>
      <c r="AY39">
        <v>1</v>
      </c>
      <c r="AZ39">
        <v>1</v>
      </c>
      <c r="BA39">
        <v>0</v>
      </c>
      <c r="BB39">
        <v>0</v>
      </c>
      <c r="BC39">
        <v>1</v>
      </c>
      <c r="BD39">
        <v>2</v>
      </c>
      <c r="BE39">
        <v>1</v>
      </c>
      <c r="BF39">
        <v>1</v>
      </c>
      <c r="BG39">
        <v>1</v>
      </c>
      <c r="BH39">
        <v>0</v>
      </c>
      <c r="BI39">
        <v>0</v>
      </c>
      <c r="BJ39">
        <v>0</v>
      </c>
      <c r="BK39">
        <v>0</v>
      </c>
      <c r="BL39">
        <v>1</v>
      </c>
      <c r="BM39">
        <v>2</v>
      </c>
      <c r="BN39">
        <v>2</v>
      </c>
      <c r="BO39">
        <v>1</v>
      </c>
      <c r="BP39">
        <v>0</v>
      </c>
      <c r="BQ39">
        <v>1</v>
      </c>
      <c r="BR39">
        <v>0</v>
      </c>
      <c r="BS39">
        <v>0</v>
      </c>
      <c r="BT39">
        <v>1</v>
      </c>
      <c r="BU39">
        <v>1</v>
      </c>
      <c r="BV39">
        <v>3</v>
      </c>
      <c r="BW39">
        <v>5</v>
      </c>
      <c r="BY39">
        <v>5</v>
      </c>
      <c r="CA39">
        <v>5</v>
      </c>
    </row>
    <row r="40" spans="1:79" x14ac:dyDescent="0.15">
      <c r="A40">
        <v>272302</v>
      </c>
      <c r="B40" t="s">
        <v>216</v>
      </c>
      <c r="D40">
        <v>6</v>
      </c>
      <c r="E40">
        <v>7.7022810000000002</v>
      </c>
      <c r="F40">
        <v>7.7022810000000002</v>
      </c>
      <c r="G40">
        <v>0</v>
      </c>
      <c r="H40">
        <v>0</v>
      </c>
      <c r="I40">
        <v>1</v>
      </c>
      <c r="J40">
        <v>1</v>
      </c>
      <c r="K40">
        <v>2</v>
      </c>
      <c r="L40">
        <v>1</v>
      </c>
      <c r="M40">
        <v>0</v>
      </c>
      <c r="N40">
        <v>1</v>
      </c>
      <c r="O40">
        <v>0</v>
      </c>
      <c r="P40">
        <v>4</v>
      </c>
      <c r="Q40">
        <v>2</v>
      </c>
      <c r="R40">
        <v>0</v>
      </c>
      <c r="S40">
        <v>1</v>
      </c>
      <c r="T40">
        <v>2</v>
      </c>
      <c r="U40">
        <v>3</v>
      </c>
      <c r="V40">
        <v>0</v>
      </c>
      <c r="W40">
        <v>3</v>
      </c>
      <c r="X40">
        <v>0</v>
      </c>
      <c r="Y40">
        <v>1</v>
      </c>
      <c r="Z40">
        <v>2</v>
      </c>
      <c r="AA40">
        <v>0</v>
      </c>
      <c r="AB40">
        <v>0</v>
      </c>
      <c r="AC40">
        <v>3</v>
      </c>
      <c r="AD40">
        <v>0</v>
      </c>
      <c r="AE40">
        <v>2</v>
      </c>
      <c r="AF40">
        <v>1</v>
      </c>
      <c r="AG40">
        <v>0</v>
      </c>
      <c r="AH40">
        <v>0</v>
      </c>
      <c r="AI40">
        <v>0</v>
      </c>
      <c r="AJ40">
        <v>2</v>
      </c>
      <c r="AK40">
        <v>0</v>
      </c>
      <c r="AL40">
        <v>1</v>
      </c>
      <c r="AM40">
        <v>0</v>
      </c>
      <c r="AN40">
        <v>0</v>
      </c>
      <c r="AO40">
        <v>3</v>
      </c>
      <c r="AP40">
        <v>0</v>
      </c>
      <c r="AQ40">
        <v>0</v>
      </c>
      <c r="AR40">
        <v>1</v>
      </c>
      <c r="AS40">
        <v>1</v>
      </c>
      <c r="AT40">
        <v>0</v>
      </c>
      <c r="AU40">
        <v>1</v>
      </c>
      <c r="AV40">
        <v>0</v>
      </c>
      <c r="AW40">
        <v>0</v>
      </c>
      <c r="AX40">
        <v>1</v>
      </c>
      <c r="AY40">
        <v>0</v>
      </c>
      <c r="AZ40">
        <v>0</v>
      </c>
      <c r="BA40">
        <v>0</v>
      </c>
      <c r="BB40">
        <v>0</v>
      </c>
      <c r="BC40">
        <v>2</v>
      </c>
      <c r="BD40">
        <v>0</v>
      </c>
      <c r="BE40">
        <v>1</v>
      </c>
      <c r="BF40">
        <v>1</v>
      </c>
      <c r="BG40">
        <v>2</v>
      </c>
      <c r="BH40">
        <v>1</v>
      </c>
      <c r="BI40">
        <v>0</v>
      </c>
      <c r="BJ40">
        <v>1</v>
      </c>
      <c r="BK40">
        <v>0</v>
      </c>
      <c r="BL40">
        <v>0</v>
      </c>
      <c r="BM40">
        <v>5</v>
      </c>
      <c r="BN40">
        <v>2</v>
      </c>
      <c r="BO40">
        <v>0</v>
      </c>
      <c r="BP40">
        <v>1</v>
      </c>
      <c r="BQ40">
        <v>0</v>
      </c>
      <c r="BR40">
        <v>0</v>
      </c>
      <c r="BS40">
        <v>0</v>
      </c>
      <c r="BT40">
        <v>4</v>
      </c>
      <c r="BU40">
        <v>2</v>
      </c>
      <c r="BV40">
        <v>0</v>
      </c>
      <c r="BW40">
        <v>6</v>
      </c>
      <c r="BY40">
        <v>6</v>
      </c>
      <c r="CA40">
        <v>6</v>
      </c>
    </row>
    <row r="41" spans="1:79" x14ac:dyDescent="0.15">
      <c r="A41">
        <v>272311</v>
      </c>
      <c r="B41" t="s">
        <v>217</v>
      </c>
      <c r="D41">
        <v>10</v>
      </c>
      <c r="E41">
        <v>17.172689999999999</v>
      </c>
      <c r="F41">
        <v>17.172689999999999</v>
      </c>
      <c r="G41">
        <v>0</v>
      </c>
      <c r="H41">
        <v>1</v>
      </c>
      <c r="I41">
        <v>2</v>
      </c>
      <c r="J41">
        <v>1</v>
      </c>
      <c r="K41">
        <v>0</v>
      </c>
      <c r="L41">
        <v>1</v>
      </c>
      <c r="M41">
        <v>5</v>
      </c>
      <c r="N41">
        <v>0</v>
      </c>
      <c r="O41">
        <v>0</v>
      </c>
      <c r="P41">
        <v>9</v>
      </c>
      <c r="Q41">
        <v>1</v>
      </c>
      <c r="R41">
        <v>0</v>
      </c>
      <c r="S41">
        <v>0</v>
      </c>
      <c r="T41">
        <v>3</v>
      </c>
      <c r="U41">
        <v>7</v>
      </c>
      <c r="V41">
        <v>0</v>
      </c>
      <c r="W41">
        <v>7</v>
      </c>
      <c r="X41">
        <v>0</v>
      </c>
      <c r="Y41">
        <v>0</v>
      </c>
      <c r="Z41">
        <v>7</v>
      </c>
      <c r="AA41">
        <v>0</v>
      </c>
      <c r="AB41">
        <v>0</v>
      </c>
      <c r="AC41">
        <v>5</v>
      </c>
      <c r="AD41">
        <v>3</v>
      </c>
      <c r="AE41">
        <v>0</v>
      </c>
      <c r="AF41">
        <v>0</v>
      </c>
      <c r="AG41">
        <v>0</v>
      </c>
      <c r="AH41">
        <v>2</v>
      </c>
      <c r="AI41">
        <v>0</v>
      </c>
      <c r="AJ41">
        <v>6</v>
      </c>
      <c r="AK41">
        <v>0</v>
      </c>
      <c r="AL41">
        <v>0</v>
      </c>
      <c r="AM41">
        <v>3</v>
      </c>
      <c r="AN41">
        <v>1</v>
      </c>
      <c r="AO41">
        <v>0</v>
      </c>
      <c r="AP41">
        <v>0</v>
      </c>
      <c r="AQ41">
        <v>0</v>
      </c>
      <c r="AR41">
        <v>0</v>
      </c>
      <c r="AS41">
        <v>1</v>
      </c>
      <c r="AT41">
        <v>0</v>
      </c>
      <c r="AU41">
        <v>3</v>
      </c>
      <c r="AV41">
        <v>1</v>
      </c>
      <c r="AW41">
        <v>2</v>
      </c>
      <c r="AX41">
        <v>1</v>
      </c>
      <c r="AY41">
        <v>0</v>
      </c>
      <c r="AZ41">
        <v>0</v>
      </c>
      <c r="BA41">
        <v>1</v>
      </c>
      <c r="BB41">
        <v>0</v>
      </c>
      <c r="BC41">
        <v>1</v>
      </c>
      <c r="BD41">
        <v>1</v>
      </c>
      <c r="BE41">
        <v>0</v>
      </c>
      <c r="BF41">
        <v>1</v>
      </c>
      <c r="BG41">
        <v>2</v>
      </c>
      <c r="BH41">
        <v>3</v>
      </c>
      <c r="BI41">
        <v>2</v>
      </c>
      <c r="BJ41">
        <v>1</v>
      </c>
      <c r="BK41">
        <v>0</v>
      </c>
      <c r="BL41">
        <v>2</v>
      </c>
      <c r="BM41">
        <v>9</v>
      </c>
      <c r="BN41">
        <v>1</v>
      </c>
      <c r="BO41">
        <v>1</v>
      </c>
      <c r="BP41">
        <v>1</v>
      </c>
      <c r="BQ41">
        <v>0</v>
      </c>
      <c r="BR41">
        <v>1</v>
      </c>
      <c r="BS41">
        <v>0</v>
      </c>
      <c r="BT41">
        <v>1</v>
      </c>
      <c r="BU41">
        <v>9</v>
      </c>
      <c r="BV41">
        <v>0</v>
      </c>
      <c r="BW41">
        <v>2</v>
      </c>
      <c r="BY41">
        <v>10</v>
      </c>
      <c r="CA41">
        <v>10</v>
      </c>
    </row>
    <row r="42" spans="1:79" x14ac:dyDescent="0.15">
      <c r="A42">
        <v>272329</v>
      </c>
      <c r="B42" t="s">
        <v>218</v>
      </c>
      <c r="D42">
        <v>6</v>
      </c>
      <c r="E42">
        <v>10.854419999999999</v>
      </c>
      <c r="F42">
        <v>10.854419999999999</v>
      </c>
      <c r="G42">
        <v>0</v>
      </c>
      <c r="H42">
        <v>0</v>
      </c>
      <c r="I42">
        <v>0</v>
      </c>
      <c r="J42">
        <v>0</v>
      </c>
      <c r="K42">
        <v>1</v>
      </c>
      <c r="L42">
        <v>1</v>
      </c>
      <c r="M42">
        <v>2</v>
      </c>
      <c r="N42">
        <v>2</v>
      </c>
      <c r="O42">
        <v>0</v>
      </c>
      <c r="P42">
        <v>6</v>
      </c>
      <c r="Q42">
        <v>0</v>
      </c>
      <c r="R42">
        <v>0</v>
      </c>
      <c r="S42">
        <v>0</v>
      </c>
      <c r="T42">
        <v>0</v>
      </c>
      <c r="U42">
        <v>6</v>
      </c>
      <c r="V42">
        <v>0</v>
      </c>
      <c r="W42">
        <v>6</v>
      </c>
      <c r="X42">
        <v>1</v>
      </c>
      <c r="Y42">
        <v>0</v>
      </c>
      <c r="Z42">
        <v>4</v>
      </c>
      <c r="AA42">
        <v>1</v>
      </c>
      <c r="AB42">
        <v>0</v>
      </c>
      <c r="AC42">
        <v>4</v>
      </c>
      <c r="AD42">
        <v>2</v>
      </c>
      <c r="AE42">
        <v>0</v>
      </c>
      <c r="AF42">
        <v>0</v>
      </c>
      <c r="AG42">
        <v>0</v>
      </c>
      <c r="AH42">
        <v>0</v>
      </c>
      <c r="AI42">
        <v>0</v>
      </c>
      <c r="AJ42">
        <v>4</v>
      </c>
      <c r="AK42">
        <v>0</v>
      </c>
      <c r="AL42">
        <v>0</v>
      </c>
      <c r="AM42">
        <v>2</v>
      </c>
      <c r="AN42">
        <v>0</v>
      </c>
      <c r="AO42">
        <v>0</v>
      </c>
      <c r="AP42">
        <v>0</v>
      </c>
      <c r="AQ42">
        <v>0</v>
      </c>
      <c r="AR42">
        <v>0</v>
      </c>
      <c r="AS42">
        <v>0</v>
      </c>
      <c r="AT42">
        <v>1</v>
      </c>
      <c r="AU42">
        <v>0</v>
      </c>
      <c r="AV42">
        <v>2</v>
      </c>
      <c r="AW42">
        <v>3</v>
      </c>
      <c r="AX42">
        <v>0</v>
      </c>
      <c r="AY42">
        <v>0</v>
      </c>
      <c r="AZ42">
        <v>0</v>
      </c>
      <c r="BA42">
        <v>0</v>
      </c>
      <c r="BB42">
        <v>0</v>
      </c>
      <c r="BC42">
        <v>0</v>
      </c>
      <c r="BD42">
        <v>3</v>
      </c>
      <c r="BE42">
        <v>0</v>
      </c>
      <c r="BF42">
        <v>0</v>
      </c>
      <c r="BG42">
        <v>1</v>
      </c>
      <c r="BH42">
        <v>1</v>
      </c>
      <c r="BI42">
        <v>1</v>
      </c>
      <c r="BJ42">
        <v>0</v>
      </c>
      <c r="BK42">
        <v>0</v>
      </c>
      <c r="BL42">
        <v>1</v>
      </c>
      <c r="BM42">
        <v>5</v>
      </c>
      <c r="BN42">
        <v>1</v>
      </c>
      <c r="BO42">
        <v>0</v>
      </c>
      <c r="BP42">
        <v>0</v>
      </c>
      <c r="BQ42">
        <v>0</v>
      </c>
      <c r="BR42">
        <v>0</v>
      </c>
      <c r="BS42">
        <v>0</v>
      </c>
      <c r="BT42">
        <v>1</v>
      </c>
      <c r="BU42">
        <v>4</v>
      </c>
      <c r="BV42">
        <v>1</v>
      </c>
      <c r="BW42">
        <v>5</v>
      </c>
      <c r="BY42">
        <v>6</v>
      </c>
      <c r="CA42">
        <v>6</v>
      </c>
    </row>
    <row r="43" spans="1:79" x14ac:dyDescent="0.15">
      <c r="A43">
        <v>273015</v>
      </c>
      <c r="B43" t="s">
        <v>314</v>
      </c>
      <c r="D43">
        <v>1</v>
      </c>
      <c r="E43">
        <v>3.2678669999999999</v>
      </c>
      <c r="F43">
        <v>3.2678669999999999</v>
      </c>
      <c r="G43">
        <v>0</v>
      </c>
      <c r="H43">
        <v>0</v>
      </c>
      <c r="I43">
        <v>1</v>
      </c>
      <c r="J43">
        <v>0</v>
      </c>
      <c r="K43">
        <v>0</v>
      </c>
      <c r="L43">
        <v>0</v>
      </c>
      <c r="M43">
        <v>0</v>
      </c>
      <c r="N43">
        <v>0</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1</v>
      </c>
      <c r="BA43">
        <v>0</v>
      </c>
      <c r="BB43">
        <v>0</v>
      </c>
      <c r="BC43">
        <v>0</v>
      </c>
      <c r="BD43">
        <v>0</v>
      </c>
      <c r="BE43">
        <v>0</v>
      </c>
      <c r="BF43">
        <v>0</v>
      </c>
      <c r="BG43">
        <v>0</v>
      </c>
      <c r="BH43">
        <v>1</v>
      </c>
      <c r="BI43">
        <v>0</v>
      </c>
      <c r="BJ43">
        <v>0</v>
      </c>
      <c r="BK43">
        <v>0</v>
      </c>
      <c r="BL43" t="s">
        <v>170</v>
      </c>
      <c r="BM43" t="s">
        <v>170</v>
      </c>
      <c r="BN43" t="s">
        <v>170</v>
      </c>
      <c r="BO43" t="s">
        <v>170</v>
      </c>
      <c r="BP43" t="s">
        <v>170</v>
      </c>
      <c r="BQ43" t="s">
        <v>170</v>
      </c>
      <c r="BR43" t="s">
        <v>170</v>
      </c>
      <c r="BS43" t="s">
        <v>170</v>
      </c>
      <c r="BT43" t="s">
        <v>170</v>
      </c>
      <c r="BU43" t="s">
        <v>170</v>
      </c>
      <c r="BV43" t="s">
        <v>170</v>
      </c>
      <c r="BW43">
        <v>2</v>
      </c>
      <c r="BY43">
        <v>1</v>
      </c>
      <c r="CA43">
        <v>1</v>
      </c>
    </row>
    <row r="44" spans="1:79" x14ac:dyDescent="0.15">
      <c r="A44">
        <v>273210</v>
      </c>
      <c r="B44" t="s">
        <v>316</v>
      </c>
      <c r="D44">
        <v>3</v>
      </c>
      <c r="E44">
        <v>14.98127</v>
      </c>
      <c r="F44">
        <v>14.98127</v>
      </c>
      <c r="G44">
        <v>0</v>
      </c>
      <c r="H44">
        <v>0</v>
      </c>
      <c r="I44">
        <v>1</v>
      </c>
      <c r="J44">
        <v>0</v>
      </c>
      <c r="K44">
        <v>0</v>
      </c>
      <c r="L44">
        <v>1</v>
      </c>
      <c r="M44">
        <v>1</v>
      </c>
      <c r="N44">
        <v>0</v>
      </c>
      <c r="O44">
        <v>0</v>
      </c>
      <c r="P44">
        <v>1</v>
      </c>
      <c r="Q44">
        <v>2</v>
      </c>
      <c r="R44">
        <v>0</v>
      </c>
      <c r="S44">
        <v>0</v>
      </c>
      <c r="T44">
        <v>1</v>
      </c>
      <c r="U44">
        <v>2</v>
      </c>
      <c r="V44">
        <v>0</v>
      </c>
      <c r="W44">
        <v>2</v>
      </c>
      <c r="X44">
        <v>0</v>
      </c>
      <c r="Y44">
        <v>0</v>
      </c>
      <c r="Z44">
        <v>2</v>
      </c>
      <c r="AA44">
        <v>0</v>
      </c>
      <c r="AB44">
        <v>0</v>
      </c>
      <c r="AC44">
        <v>2</v>
      </c>
      <c r="AD44">
        <v>0</v>
      </c>
      <c r="AE44">
        <v>1</v>
      </c>
      <c r="AF44">
        <v>0</v>
      </c>
      <c r="AG44">
        <v>0</v>
      </c>
      <c r="AH44">
        <v>0</v>
      </c>
      <c r="AI44">
        <v>0</v>
      </c>
      <c r="AJ44">
        <v>1</v>
      </c>
      <c r="AK44">
        <v>1</v>
      </c>
      <c r="AL44">
        <v>1</v>
      </c>
      <c r="AM44">
        <v>0</v>
      </c>
      <c r="AN44">
        <v>0</v>
      </c>
      <c r="AO44">
        <v>0</v>
      </c>
      <c r="AP44">
        <v>0</v>
      </c>
      <c r="AQ44">
        <v>0</v>
      </c>
      <c r="AR44">
        <v>0</v>
      </c>
      <c r="AS44">
        <v>0</v>
      </c>
      <c r="AT44">
        <v>1</v>
      </c>
      <c r="AU44">
        <v>0</v>
      </c>
      <c r="AV44">
        <v>0</v>
      </c>
      <c r="AW44">
        <v>0</v>
      </c>
      <c r="AX44">
        <v>0</v>
      </c>
      <c r="AY44">
        <v>1</v>
      </c>
      <c r="AZ44">
        <v>0</v>
      </c>
      <c r="BA44">
        <v>0</v>
      </c>
      <c r="BB44">
        <v>0</v>
      </c>
      <c r="BC44">
        <v>1</v>
      </c>
      <c r="BD44">
        <v>0</v>
      </c>
      <c r="BE44">
        <v>1</v>
      </c>
      <c r="BF44">
        <v>1</v>
      </c>
      <c r="BG44">
        <v>0</v>
      </c>
      <c r="BH44">
        <v>0</v>
      </c>
      <c r="BI44">
        <v>0</v>
      </c>
      <c r="BJ44">
        <v>1</v>
      </c>
      <c r="BK44">
        <v>0</v>
      </c>
      <c r="BL44">
        <v>0</v>
      </c>
      <c r="BM44">
        <v>4</v>
      </c>
      <c r="BN44">
        <v>2</v>
      </c>
      <c r="BO44">
        <v>0</v>
      </c>
      <c r="BP44">
        <v>0</v>
      </c>
      <c r="BQ44">
        <v>0</v>
      </c>
      <c r="BR44">
        <v>0</v>
      </c>
      <c r="BS44">
        <v>0</v>
      </c>
      <c r="BT44">
        <v>0</v>
      </c>
      <c r="BU44">
        <v>3</v>
      </c>
      <c r="BV44">
        <v>0</v>
      </c>
      <c r="BW44">
        <v>4</v>
      </c>
      <c r="BY44">
        <v>3</v>
      </c>
      <c r="CA44">
        <v>3</v>
      </c>
    </row>
    <row r="45" spans="1:79" x14ac:dyDescent="0.15">
      <c r="A45">
        <v>273228</v>
      </c>
      <c r="B45" t="s">
        <v>318</v>
      </c>
      <c r="D45">
        <v>2</v>
      </c>
      <c r="E45">
        <v>19.24372</v>
      </c>
      <c r="F45">
        <v>19.24372</v>
      </c>
      <c r="G45">
        <v>0</v>
      </c>
      <c r="H45">
        <v>2</v>
      </c>
      <c r="I45">
        <v>0</v>
      </c>
      <c r="J45">
        <v>0</v>
      </c>
      <c r="K45">
        <v>0</v>
      </c>
      <c r="L45">
        <v>0</v>
      </c>
      <c r="M45">
        <v>0</v>
      </c>
      <c r="N45">
        <v>0</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1</v>
      </c>
      <c r="AX45">
        <v>0</v>
      </c>
      <c r="AY45">
        <v>0</v>
      </c>
      <c r="AZ45">
        <v>1</v>
      </c>
      <c r="BA45">
        <v>0</v>
      </c>
      <c r="BB45">
        <v>0</v>
      </c>
      <c r="BC45">
        <v>0</v>
      </c>
      <c r="BD45">
        <v>0</v>
      </c>
      <c r="BE45">
        <v>0</v>
      </c>
      <c r="BF45">
        <v>0</v>
      </c>
      <c r="BG45">
        <v>2</v>
      </c>
      <c r="BH45">
        <v>0</v>
      </c>
      <c r="BI45">
        <v>0</v>
      </c>
      <c r="BJ45">
        <v>0</v>
      </c>
      <c r="BK45">
        <v>0</v>
      </c>
      <c r="BL45" t="s">
        <v>170</v>
      </c>
      <c r="BM45" t="s">
        <v>170</v>
      </c>
      <c r="BN45" t="s">
        <v>170</v>
      </c>
      <c r="BO45" t="s">
        <v>170</v>
      </c>
      <c r="BP45" t="s">
        <v>170</v>
      </c>
      <c r="BQ45" t="s">
        <v>170</v>
      </c>
      <c r="BR45" t="s">
        <v>170</v>
      </c>
      <c r="BS45" t="s">
        <v>170</v>
      </c>
      <c r="BT45" t="s">
        <v>170</v>
      </c>
      <c r="BU45" t="s">
        <v>170</v>
      </c>
      <c r="BV45" t="s">
        <v>170</v>
      </c>
      <c r="BW45">
        <v>3</v>
      </c>
      <c r="BY45">
        <v>2</v>
      </c>
      <c r="CA45">
        <v>2</v>
      </c>
    </row>
    <row r="46" spans="1:79" x14ac:dyDescent="0.15">
      <c r="A46">
        <v>273414</v>
      </c>
      <c r="B46" t="s">
        <v>320</v>
      </c>
      <c r="D46">
        <v>4</v>
      </c>
      <c r="E46">
        <v>23.161549999999998</v>
      </c>
      <c r="F46">
        <v>23.161549999999998</v>
      </c>
      <c r="G46">
        <v>0</v>
      </c>
      <c r="H46">
        <v>0</v>
      </c>
      <c r="I46">
        <v>0</v>
      </c>
      <c r="J46">
        <v>1</v>
      </c>
      <c r="K46">
        <v>1</v>
      </c>
      <c r="L46">
        <v>1</v>
      </c>
      <c r="M46">
        <v>1</v>
      </c>
      <c r="N46">
        <v>0</v>
      </c>
      <c r="O46">
        <v>0</v>
      </c>
      <c r="P46">
        <v>4</v>
      </c>
      <c r="Q46">
        <v>0</v>
      </c>
      <c r="R46">
        <v>0</v>
      </c>
      <c r="S46">
        <v>0</v>
      </c>
      <c r="T46">
        <v>1</v>
      </c>
      <c r="U46">
        <v>3</v>
      </c>
      <c r="V46">
        <v>0</v>
      </c>
      <c r="W46">
        <v>3</v>
      </c>
      <c r="X46">
        <v>0</v>
      </c>
      <c r="Y46">
        <v>1</v>
      </c>
      <c r="Z46">
        <v>1</v>
      </c>
      <c r="AA46">
        <v>1</v>
      </c>
      <c r="AB46">
        <v>0</v>
      </c>
      <c r="AC46">
        <v>3</v>
      </c>
      <c r="AD46">
        <v>0</v>
      </c>
      <c r="AE46">
        <v>0</v>
      </c>
      <c r="AF46">
        <v>0</v>
      </c>
      <c r="AG46">
        <v>0</v>
      </c>
      <c r="AH46">
        <v>1</v>
      </c>
      <c r="AI46">
        <v>0</v>
      </c>
      <c r="AJ46">
        <v>4</v>
      </c>
      <c r="AK46">
        <v>0</v>
      </c>
      <c r="AL46">
        <v>0</v>
      </c>
      <c r="AM46">
        <v>0</v>
      </c>
      <c r="AN46">
        <v>0</v>
      </c>
      <c r="AO46">
        <v>0</v>
      </c>
      <c r="AP46">
        <v>0</v>
      </c>
      <c r="AQ46">
        <v>0</v>
      </c>
      <c r="AR46">
        <v>0</v>
      </c>
      <c r="AS46">
        <v>1</v>
      </c>
      <c r="AT46">
        <v>0</v>
      </c>
      <c r="AU46">
        <v>1</v>
      </c>
      <c r="AV46">
        <v>1</v>
      </c>
      <c r="AW46">
        <v>0</v>
      </c>
      <c r="AX46">
        <v>1</v>
      </c>
      <c r="AY46">
        <v>0</v>
      </c>
      <c r="AZ46">
        <v>0</v>
      </c>
      <c r="BA46">
        <v>0</v>
      </c>
      <c r="BB46">
        <v>0</v>
      </c>
      <c r="BC46">
        <v>0</v>
      </c>
      <c r="BD46">
        <v>0</v>
      </c>
      <c r="BE46">
        <v>1</v>
      </c>
      <c r="BF46">
        <v>0</v>
      </c>
      <c r="BG46">
        <v>1</v>
      </c>
      <c r="BH46">
        <v>1</v>
      </c>
      <c r="BI46">
        <v>1</v>
      </c>
      <c r="BJ46">
        <v>0</v>
      </c>
      <c r="BK46">
        <v>0</v>
      </c>
      <c r="BL46">
        <v>1</v>
      </c>
      <c r="BM46">
        <v>1</v>
      </c>
      <c r="BN46">
        <v>3</v>
      </c>
      <c r="BO46">
        <v>0</v>
      </c>
      <c r="BP46">
        <v>0</v>
      </c>
      <c r="BQ46">
        <v>0</v>
      </c>
      <c r="BR46">
        <v>1</v>
      </c>
      <c r="BS46">
        <v>0</v>
      </c>
      <c r="BT46">
        <v>1</v>
      </c>
      <c r="BU46">
        <v>3</v>
      </c>
      <c r="BV46">
        <v>0</v>
      </c>
      <c r="BW46">
        <v>3</v>
      </c>
      <c r="BY46">
        <v>4</v>
      </c>
      <c r="CA46">
        <v>4</v>
      </c>
    </row>
    <row r="47" spans="1:79" x14ac:dyDescent="0.15">
      <c r="A47">
        <v>273619</v>
      </c>
      <c r="B47" t="s">
        <v>219</v>
      </c>
      <c r="D47">
        <v>9</v>
      </c>
      <c r="E47">
        <v>20.48854</v>
      </c>
      <c r="F47">
        <v>20.48854</v>
      </c>
      <c r="G47">
        <v>0</v>
      </c>
      <c r="H47">
        <v>0</v>
      </c>
      <c r="I47">
        <v>0</v>
      </c>
      <c r="J47">
        <v>3</v>
      </c>
      <c r="K47">
        <v>1</v>
      </c>
      <c r="L47">
        <v>2</v>
      </c>
      <c r="M47">
        <v>1</v>
      </c>
      <c r="N47">
        <v>2</v>
      </c>
      <c r="O47">
        <v>0</v>
      </c>
      <c r="P47">
        <v>8</v>
      </c>
      <c r="Q47">
        <v>1</v>
      </c>
      <c r="R47">
        <v>0</v>
      </c>
      <c r="S47">
        <v>0</v>
      </c>
      <c r="T47">
        <v>4</v>
      </c>
      <c r="U47">
        <v>5</v>
      </c>
      <c r="V47">
        <v>0</v>
      </c>
      <c r="W47">
        <v>5</v>
      </c>
      <c r="X47">
        <v>0</v>
      </c>
      <c r="Y47">
        <v>0</v>
      </c>
      <c r="Z47">
        <v>4</v>
      </c>
      <c r="AA47">
        <v>1</v>
      </c>
      <c r="AB47">
        <v>0</v>
      </c>
      <c r="AC47">
        <v>5</v>
      </c>
      <c r="AD47">
        <v>0</v>
      </c>
      <c r="AE47">
        <v>0</v>
      </c>
      <c r="AF47">
        <v>1</v>
      </c>
      <c r="AG47">
        <v>1</v>
      </c>
      <c r="AH47">
        <v>2</v>
      </c>
      <c r="AI47">
        <v>0</v>
      </c>
      <c r="AJ47">
        <v>7</v>
      </c>
      <c r="AK47">
        <v>0</v>
      </c>
      <c r="AL47">
        <v>1</v>
      </c>
      <c r="AM47">
        <v>0</v>
      </c>
      <c r="AN47">
        <v>0</v>
      </c>
      <c r="AO47">
        <v>1</v>
      </c>
      <c r="AP47">
        <v>0</v>
      </c>
      <c r="AQ47">
        <v>1</v>
      </c>
      <c r="AR47">
        <v>0</v>
      </c>
      <c r="AS47">
        <v>0</v>
      </c>
      <c r="AT47">
        <v>0</v>
      </c>
      <c r="AU47">
        <v>2</v>
      </c>
      <c r="AV47">
        <v>2</v>
      </c>
      <c r="AW47">
        <v>2</v>
      </c>
      <c r="AX47">
        <v>0</v>
      </c>
      <c r="AY47">
        <v>0</v>
      </c>
      <c r="AZ47">
        <v>0</v>
      </c>
      <c r="BA47">
        <v>0</v>
      </c>
      <c r="BB47">
        <v>0</v>
      </c>
      <c r="BC47">
        <v>2</v>
      </c>
      <c r="BD47">
        <v>2</v>
      </c>
      <c r="BE47">
        <v>2</v>
      </c>
      <c r="BF47">
        <v>3</v>
      </c>
      <c r="BG47">
        <v>1</v>
      </c>
      <c r="BH47">
        <v>1</v>
      </c>
      <c r="BI47">
        <v>0</v>
      </c>
      <c r="BJ47">
        <v>0</v>
      </c>
      <c r="BK47">
        <v>0</v>
      </c>
      <c r="BL47">
        <v>3</v>
      </c>
      <c r="BM47">
        <v>8</v>
      </c>
      <c r="BN47">
        <v>1</v>
      </c>
      <c r="BO47">
        <v>0</v>
      </c>
      <c r="BP47">
        <v>0</v>
      </c>
      <c r="BQ47">
        <v>0</v>
      </c>
      <c r="BR47">
        <v>0</v>
      </c>
      <c r="BS47">
        <v>0</v>
      </c>
      <c r="BT47">
        <v>3</v>
      </c>
      <c r="BU47">
        <v>4</v>
      </c>
      <c r="BV47">
        <v>2</v>
      </c>
      <c r="BW47">
        <v>3</v>
      </c>
      <c r="BY47">
        <v>9</v>
      </c>
      <c r="CA47">
        <v>9</v>
      </c>
    </row>
    <row r="48" spans="1:79" x14ac:dyDescent="0.15">
      <c r="A48">
        <v>273627</v>
      </c>
      <c r="B48" t="s">
        <v>323</v>
      </c>
      <c r="D48">
        <v>3</v>
      </c>
      <c r="E48">
        <v>34.219230000000003</v>
      </c>
      <c r="F48">
        <v>34.219230000000003</v>
      </c>
      <c r="G48">
        <v>0</v>
      </c>
      <c r="H48">
        <v>0</v>
      </c>
      <c r="I48">
        <v>1</v>
      </c>
      <c r="J48">
        <v>1</v>
      </c>
      <c r="K48">
        <v>0</v>
      </c>
      <c r="L48">
        <v>1</v>
      </c>
      <c r="M48">
        <v>0</v>
      </c>
      <c r="N48">
        <v>0</v>
      </c>
      <c r="O48">
        <v>0</v>
      </c>
      <c r="P48">
        <v>2</v>
      </c>
      <c r="Q48">
        <v>1</v>
      </c>
      <c r="R48">
        <v>0</v>
      </c>
      <c r="S48">
        <v>0</v>
      </c>
      <c r="T48">
        <v>0</v>
      </c>
      <c r="U48">
        <v>3</v>
      </c>
      <c r="V48">
        <v>0</v>
      </c>
      <c r="W48">
        <v>3</v>
      </c>
      <c r="X48">
        <v>0</v>
      </c>
      <c r="Y48">
        <v>1</v>
      </c>
      <c r="Z48">
        <v>1</v>
      </c>
      <c r="AA48">
        <v>1</v>
      </c>
      <c r="AB48">
        <v>0</v>
      </c>
      <c r="AC48">
        <v>2</v>
      </c>
      <c r="AD48">
        <v>0</v>
      </c>
      <c r="AE48">
        <v>0</v>
      </c>
      <c r="AF48">
        <v>0</v>
      </c>
      <c r="AG48">
        <v>0</v>
      </c>
      <c r="AH48">
        <v>1</v>
      </c>
      <c r="AI48">
        <v>0</v>
      </c>
      <c r="AJ48">
        <v>3</v>
      </c>
      <c r="AK48">
        <v>0</v>
      </c>
      <c r="AL48">
        <v>0</v>
      </c>
      <c r="AM48">
        <v>0</v>
      </c>
      <c r="AN48">
        <v>0</v>
      </c>
      <c r="AO48">
        <v>0</v>
      </c>
      <c r="AP48">
        <v>0</v>
      </c>
      <c r="AQ48">
        <v>0</v>
      </c>
      <c r="AR48">
        <v>0</v>
      </c>
      <c r="AS48">
        <v>2</v>
      </c>
      <c r="AT48">
        <v>0</v>
      </c>
      <c r="AU48">
        <v>0</v>
      </c>
      <c r="AV48">
        <v>0</v>
      </c>
      <c r="AW48">
        <v>0</v>
      </c>
      <c r="AX48">
        <v>0</v>
      </c>
      <c r="AY48">
        <v>0</v>
      </c>
      <c r="AZ48">
        <v>0</v>
      </c>
      <c r="BA48">
        <v>0</v>
      </c>
      <c r="BB48">
        <v>0</v>
      </c>
      <c r="BC48">
        <v>1</v>
      </c>
      <c r="BD48">
        <v>1</v>
      </c>
      <c r="BE48">
        <v>1</v>
      </c>
      <c r="BF48">
        <v>0</v>
      </c>
      <c r="BG48">
        <v>1</v>
      </c>
      <c r="BH48">
        <v>0</v>
      </c>
      <c r="BI48">
        <v>0</v>
      </c>
      <c r="BJ48">
        <v>0</v>
      </c>
      <c r="BK48">
        <v>0</v>
      </c>
      <c r="BL48">
        <v>0</v>
      </c>
      <c r="BM48">
        <v>2</v>
      </c>
      <c r="BN48">
        <v>1</v>
      </c>
      <c r="BO48">
        <v>0</v>
      </c>
      <c r="BP48">
        <v>0</v>
      </c>
      <c r="BQ48">
        <v>0</v>
      </c>
      <c r="BR48">
        <v>0</v>
      </c>
      <c r="BS48">
        <v>0</v>
      </c>
      <c r="BT48">
        <v>1</v>
      </c>
      <c r="BU48">
        <v>1</v>
      </c>
      <c r="BV48">
        <v>1</v>
      </c>
      <c r="BW48">
        <v>2</v>
      </c>
      <c r="BY48">
        <v>3</v>
      </c>
      <c r="CA48">
        <v>3</v>
      </c>
    </row>
    <row r="49" spans="1:79" x14ac:dyDescent="0.15">
      <c r="A49">
        <v>273660</v>
      </c>
      <c r="B49" t="s">
        <v>325</v>
      </c>
      <c r="D49">
        <v>5</v>
      </c>
      <c r="E49">
        <v>30.994299999999999</v>
      </c>
      <c r="F49">
        <v>30.994299999999999</v>
      </c>
      <c r="G49">
        <v>0</v>
      </c>
      <c r="H49">
        <v>0</v>
      </c>
      <c r="I49">
        <v>0</v>
      </c>
      <c r="J49">
        <v>0</v>
      </c>
      <c r="K49">
        <v>1</v>
      </c>
      <c r="L49">
        <v>0</v>
      </c>
      <c r="M49">
        <v>3</v>
      </c>
      <c r="N49">
        <v>1</v>
      </c>
      <c r="O49">
        <v>0</v>
      </c>
      <c r="P49">
        <v>2</v>
      </c>
      <c r="Q49">
        <v>3</v>
      </c>
      <c r="R49">
        <v>0</v>
      </c>
      <c r="S49">
        <v>0</v>
      </c>
      <c r="T49">
        <v>0</v>
      </c>
      <c r="U49">
        <v>5</v>
      </c>
      <c r="V49">
        <v>0</v>
      </c>
      <c r="W49">
        <v>5</v>
      </c>
      <c r="X49">
        <v>0</v>
      </c>
      <c r="Y49">
        <v>0</v>
      </c>
      <c r="Z49">
        <v>4</v>
      </c>
      <c r="AA49">
        <v>1</v>
      </c>
      <c r="AB49">
        <v>0</v>
      </c>
      <c r="AC49">
        <v>3</v>
      </c>
      <c r="AD49">
        <v>0</v>
      </c>
      <c r="AE49">
        <v>1</v>
      </c>
      <c r="AF49">
        <v>1</v>
      </c>
      <c r="AG49">
        <v>0</v>
      </c>
      <c r="AH49">
        <v>0</v>
      </c>
      <c r="AI49">
        <v>0</v>
      </c>
      <c r="AJ49">
        <v>3</v>
      </c>
      <c r="AK49">
        <v>0</v>
      </c>
      <c r="AL49">
        <v>0</v>
      </c>
      <c r="AM49">
        <v>0</v>
      </c>
      <c r="AN49">
        <v>0</v>
      </c>
      <c r="AO49">
        <v>2</v>
      </c>
      <c r="AP49">
        <v>0</v>
      </c>
      <c r="AQ49">
        <v>1</v>
      </c>
      <c r="AR49">
        <v>0</v>
      </c>
      <c r="AS49">
        <v>0</v>
      </c>
      <c r="AT49">
        <v>1</v>
      </c>
      <c r="AU49">
        <v>1</v>
      </c>
      <c r="AV49">
        <v>0</v>
      </c>
      <c r="AW49">
        <v>1</v>
      </c>
      <c r="AX49">
        <v>1</v>
      </c>
      <c r="AY49">
        <v>0</v>
      </c>
      <c r="AZ49">
        <v>0</v>
      </c>
      <c r="BA49">
        <v>0</v>
      </c>
      <c r="BB49">
        <v>0</v>
      </c>
      <c r="BC49">
        <v>0</v>
      </c>
      <c r="BD49">
        <v>1</v>
      </c>
      <c r="BE49">
        <v>0</v>
      </c>
      <c r="BF49">
        <v>2</v>
      </c>
      <c r="BG49">
        <v>1</v>
      </c>
      <c r="BH49">
        <v>0</v>
      </c>
      <c r="BI49">
        <v>0</v>
      </c>
      <c r="BJ49">
        <v>1</v>
      </c>
      <c r="BK49">
        <v>0</v>
      </c>
      <c r="BL49">
        <v>2</v>
      </c>
      <c r="BM49">
        <v>4</v>
      </c>
      <c r="BN49">
        <v>0</v>
      </c>
      <c r="BO49">
        <v>0</v>
      </c>
      <c r="BP49">
        <v>0</v>
      </c>
      <c r="BQ49">
        <v>0</v>
      </c>
      <c r="BR49">
        <v>0</v>
      </c>
      <c r="BS49">
        <v>0</v>
      </c>
      <c r="BT49">
        <v>1</v>
      </c>
      <c r="BU49">
        <v>4</v>
      </c>
      <c r="BV49">
        <v>0</v>
      </c>
      <c r="BW49">
        <v>0</v>
      </c>
      <c r="BY49">
        <v>5</v>
      </c>
      <c r="CA49">
        <v>5</v>
      </c>
    </row>
    <row r="50" spans="1:79" x14ac:dyDescent="0.15">
      <c r="A50">
        <v>273813</v>
      </c>
      <c r="B50" t="s">
        <v>327</v>
      </c>
      <c r="D50">
        <v>1</v>
      </c>
      <c r="E50">
        <v>7.3691969999999998</v>
      </c>
      <c r="F50">
        <v>7.3691969999999998</v>
      </c>
      <c r="G50">
        <v>0</v>
      </c>
      <c r="H50">
        <v>0</v>
      </c>
      <c r="I50">
        <v>0</v>
      </c>
      <c r="J50">
        <v>1</v>
      </c>
      <c r="K50">
        <v>0</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1</v>
      </c>
      <c r="BD50">
        <v>0</v>
      </c>
      <c r="BE50">
        <v>1</v>
      </c>
      <c r="BF50">
        <v>0</v>
      </c>
      <c r="BG50">
        <v>0</v>
      </c>
      <c r="BH50">
        <v>0</v>
      </c>
      <c r="BI50">
        <v>0</v>
      </c>
      <c r="BJ50">
        <v>0</v>
      </c>
      <c r="BK50">
        <v>0</v>
      </c>
      <c r="BL50" t="s">
        <v>170</v>
      </c>
      <c r="BM50" t="s">
        <v>170</v>
      </c>
      <c r="BN50" t="s">
        <v>170</v>
      </c>
      <c r="BO50" t="s">
        <v>170</v>
      </c>
      <c r="BP50" t="s">
        <v>170</v>
      </c>
      <c r="BQ50" t="s">
        <v>170</v>
      </c>
      <c r="BR50" t="s">
        <v>170</v>
      </c>
      <c r="BS50" t="s">
        <v>170</v>
      </c>
      <c r="BT50" t="s">
        <v>170</v>
      </c>
      <c r="BU50" t="s">
        <v>170</v>
      </c>
      <c r="BV50" t="s">
        <v>170</v>
      </c>
      <c r="BW50">
        <v>1</v>
      </c>
      <c r="BY50">
        <v>1</v>
      </c>
      <c r="CA50">
        <v>1</v>
      </c>
    </row>
    <row r="51" spans="1:79" x14ac:dyDescent="0.15">
      <c r="A51">
        <v>273821</v>
      </c>
      <c r="B51" t="s">
        <v>604</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2</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1</v>
      </c>
      <c r="BY52">
        <v>0</v>
      </c>
      <c r="CA52">
        <v>0</v>
      </c>
    </row>
    <row r="53" spans="1:79" x14ac:dyDescent="0.15">
      <c r="A53">
        <v>279999</v>
      </c>
      <c r="B53" t="s">
        <v>605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606</v>
      </c>
      <c r="D54">
        <v>1275</v>
      </c>
      <c r="E54">
        <v>14.4</v>
      </c>
      <c r="F54">
        <v>14.4</v>
      </c>
      <c r="G54">
        <v>33</v>
      </c>
      <c r="H54">
        <v>123</v>
      </c>
      <c r="I54">
        <v>148</v>
      </c>
      <c r="J54">
        <v>213</v>
      </c>
      <c r="K54">
        <v>222</v>
      </c>
      <c r="L54">
        <v>175</v>
      </c>
      <c r="M54">
        <v>213</v>
      </c>
      <c r="N54">
        <v>148</v>
      </c>
      <c r="O54">
        <v>0</v>
      </c>
      <c r="P54">
        <v>801</v>
      </c>
      <c r="Q54">
        <v>474</v>
      </c>
      <c r="R54">
        <v>0</v>
      </c>
      <c r="S54">
        <v>75</v>
      </c>
      <c r="T54">
        <v>316</v>
      </c>
      <c r="U54">
        <v>877</v>
      </c>
      <c r="V54">
        <v>40</v>
      </c>
      <c r="W54">
        <v>837</v>
      </c>
      <c r="X54">
        <v>56</v>
      </c>
      <c r="Y54">
        <v>27</v>
      </c>
      <c r="Z54">
        <v>521</v>
      </c>
      <c r="AA54">
        <v>233</v>
      </c>
      <c r="AB54">
        <v>3</v>
      </c>
      <c r="AC54">
        <v>706</v>
      </c>
      <c r="AD54">
        <v>257</v>
      </c>
      <c r="AE54">
        <v>23</v>
      </c>
      <c r="AF54">
        <v>71</v>
      </c>
      <c r="AG54">
        <v>12</v>
      </c>
      <c r="AH54">
        <v>202</v>
      </c>
      <c r="AI54">
        <v>0</v>
      </c>
      <c r="AJ54">
        <v>729</v>
      </c>
      <c r="AK54">
        <v>22</v>
      </c>
      <c r="AL54">
        <v>45</v>
      </c>
      <c r="AM54">
        <v>270</v>
      </c>
      <c r="AN54">
        <v>47</v>
      </c>
      <c r="AO54">
        <v>158</v>
      </c>
      <c r="AP54">
        <v>0</v>
      </c>
      <c r="AQ54">
        <v>100</v>
      </c>
      <c r="AR54">
        <v>84</v>
      </c>
      <c r="AS54">
        <v>103</v>
      </c>
      <c r="AT54">
        <v>98</v>
      </c>
      <c r="AU54">
        <v>83</v>
      </c>
      <c r="AV54">
        <v>109</v>
      </c>
      <c r="AW54">
        <v>94</v>
      </c>
      <c r="AX54">
        <v>115</v>
      </c>
      <c r="AY54">
        <v>83</v>
      </c>
      <c r="AZ54">
        <v>63</v>
      </c>
      <c r="BA54">
        <v>67</v>
      </c>
      <c r="BB54">
        <v>64</v>
      </c>
      <c r="BC54">
        <v>212</v>
      </c>
      <c r="BD54">
        <v>175</v>
      </c>
      <c r="BE54">
        <v>192</v>
      </c>
      <c r="BF54">
        <v>155</v>
      </c>
      <c r="BG54">
        <v>193</v>
      </c>
      <c r="BH54">
        <v>185</v>
      </c>
      <c r="BI54">
        <v>174</v>
      </c>
      <c r="BJ54">
        <v>171</v>
      </c>
      <c r="BK54">
        <v>30</v>
      </c>
      <c r="BL54">
        <v>238</v>
      </c>
      <c r="BM54">
        <v>952</v>
      </c>
      <c r="BN54">
        <v>276</v>
      </c>
      <c r="BO54">
        <v>128</v>
      </c>
      <c r="BP54">
        <v>58</v>
      </c>
      <c r="BQ54">
        <v>31</v>
      </c>
      <c r="BR54">
        <v>81</v>
      </c>
      <c r="BS54">
        <v>33</v>
      </c>
      <c r="BT54">
        <v>268</v>
      </c>
      <c r="BU54">
        <v>843</v>
      </c>
      <c r="BV54">
        <v>160</v>
      </c>
      <c r="BW54">
        <v>1201</v>
      </c>
      <c r="BY54">
        <v>1275</v>
      </c>
      <c r="CA54">
        <v>1275</v>
      </c>
    </row>
    <row r="55" spans="1:79" x14ac:dyDescent="0.15">
      <c r="A55">
        <v>270000</v>
      </c>
      <c r="B55" t="s">
        <v>606</v>
      </c>
      <c r="C55" t="s">
        <v>440</v>
      </c>
      <c r="D55">
        <v>1275</v>
      </c>
      <c r="E55">
        <v>14.4</v>
      </c>
      <c r="F55">
        <v>14.4</v>
      </c>
      <c r="G55">
        <v>33</v>
      </c>
      <c r="H55">
        <v>123</v>
      </c>
      <c r="I55">
        <v>148</v>
      </c>
      <c r="J55">
        <v>213</v>
      </c>
      <c r="K55">
        <v>222</v>
      </c>
      <c r="L55">
        <v>175</v>
      </c>
      <c r="M55">
        <v>213</v>
      </c>
      <c r="N55">
        <v>148</v>
      </c>
      <c r="O55">
        <v>0</v>
      </c>
      <c r="P55">
        <v>801</v>
      </c>
      <c r="Q55">
        <v>474</v>
      </c>
      <c r="R55">
        <v>0</v>
      </c>
      <c r="S55">
        <v>76</v>
      </c>
      <c r="T55">
        <v>318</v>
      </c>
      <c r="U55">
        <v>878</v>
      </c>
      <c r="V55">
        <v>40</v>
      </c>
      <c r="W55">
        <v>838</v>
      </c>
      <c r="X55">
        <v>56</v>
      </c>
      <c r="Y55">
        <v>28</v>
      </c>
      <c r="Z55">
        <v>521</v>
      </c>
      <c r="AA55">
        <v>233</v>
      </c>
      <c r="AB55">
        <v>3</v>
      </c>
      <c r="AC55">
        <v>707</v>
      </c>
      <c r="AD55">
        <v>258</v>
      </c>
      <c r="AE55">
        <v>23</v>
      </c>
      <c r="AF55">
        <v>71</v>
      </c>
      <c r="AG55">
        <v>14</v>
      </c>
      <c r="AH55">
        <v>202</v>
      </c>
      <c r="AI55">
        <v>0</v>
      </c>
      <c r="AJ55">
        <v>732</v>
      </c>
      <c r="AK55">
        <v>22</v>
      </c>
      <c r="AL55">
        <v>45</v>
      </c>
      <c r="AM55">
        <v>271</v>
      </c>
      <c r="AN55">
        <v>47</v>
      </c>
      <c r="AO55">
        <v>158</v>
      </c>
      <c r="AP55">
        <v>0</v>
      </c>
      <c r="AQ55">
        <v>100</v>
      </c>
      <c r="AR55">
        <v>84</v>
      </c>
      <c r="AS55">
        <v>103</v>
      </c>
      <c r="AT55">
        <v>98</v>
      </c>
      <c r="AU55">
        <v>83</v>
      </c>
      <c r="AV55">
        <v>109</v>
      </c>
      <c r="AW55">
        <v>94</v>
      </c>
      <c r="AX55">
        <v>115</v>
      </c>
      <c r="AY55">
        <v>83</v>
      </c>
      <c r="AZ55">
        <v>63</v>
      </c>
      <c r="BA55">
        <v>67</v>
      </c>
      <c r="BB55">
        <v>64</v>
      </c>
      <c r="BC55">
        <v>212</v>
      </c>
      <c r="BD55">
        <v>175</v>
      </c>
      <c r="BE55">
        <v>192</v>
      </c>
      <c r="BF55">
        <v>155</v>
      </c>
      <c r="BG55">
        <v>193</v>
      </c>
      <c r="BH55">
        <v>185</v>
      </c>
      <c r="BI55">
        <v>174</v>
      </c>
      <c r="BJ55">
        <v>171</v>
      </c>
      <c r="BK55">
        <v>30</v>
      </c>
      <c r="BL55">
        <v>238</v>
      </c>
      <c r="BM55">
        <v>954</v>
      </c>
      <c r="BN55">
        <v>278</v>
      </c>
      <c r="BO55">
        <v>128</v>
      </c>
      <c r="BP55">
        <v>58</v>
      </c>
      <c r="BQ55">
        <v>31</v>
      </c>
      <c r="BR55">
        <v>81</v>
      </c>
      <c r="BS55">
        <v>34</v>
      </c>
      <c r="BT55">
        <v>268</v>
      </c>
      <c r="BU55">
        <v>847</v>
      </c>
      <c r="BV55">
        <v>160</v>
      </c>
      <c r="BW55">
        <v>1201</v>
      </c>
      <c r="BY55">
        <v>1275</v>
      </c>
      <c r="CA55">
        <v>1275</v>
      </c>
    </row>
    <row r="56" spans="1:79" x14ac:dyDescent="0.15">
      <c r="B56" t="s">
        <v>607</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workbookViewId="0">
      <selection activeCell="A57" sqref="A57:XFD81"/>
    </sheetView>
  </sheetViews>
  <sheetFormatPr defaultRowHeight="13.5" x14ac:dyDescent="0.15"/>
  <sheetData>
    <row r="3" spans="1:79" x14ac:dyDescent="0.15">
      <c r="A3" t="s">
        <v>491</v>
      </c>
      <c r="C3" t="s">
        <v>597</v>
      </c>
      <c r="Z3" t="s">
        <v>566</v>
      </c>
      <c r="BA3" t="s">
        <v>566</v>
      </c>
    </row>
    <row r="4" spans="1:79" x14ac:dyDescent="0.15">
      <c r="A4" t="s">
        <v>533</v>
      </c>
      <c r="E4" t="s">
        <v>598</v>
      </c>
      <c r="BY4" t="s">
        <v>599</v>
      </c>
    </row>
    <row r="5" spans="1:79" x14ac:dyDescent="0.15">
      <c r="A5" t="s">
        <v>534</v>
      </c>
      <c r="BY5" t="s">
        <v>600</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601</v>
      </c>
      <c r="BY7" t="s">
        <v>602</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603</v>
      </c>
    </row>
    <row r="10" spans="1:79" x14ac:dyDescent="0.15">
      <c r="A10">
        <v>271004</v>
      </c>
      <c r="B10" t="s">
        <v>172</v>
      </c>
      <c r="D10">
        <v>285</v>
      </c>
      <c r="E10">
        <v>21.923079999999999</v>
      </c>
      <c r="F10">
        <v>21.923079999999999</v>
      </c>
      <c r="G10">
        <v>8</v>
      </c>
      <c r="H10">
        <v>32</v>
      </c>
      <c r="I10">
        <v>39</v>
      </c>
      <c r="J10">
        <v>50</v>
      </c>
      <c r="K10">
        <v>48</v>
      </c>
      <c r="L10">
        <v>37</v>
      </c>
      <c r="M10">
        <v>42</v>
      </c>
      <c r="N10">
        <v>29</v>
      </c>
      <c r="O10">
        <v>0</v>
      </c>
      <c r="P10">
        <v>129</v>
      </c>
      <c r="Q10">
        <v>156</v>
      </c>
      <c r="R10">
        <v>0</v>
      </c>
      <c r="S10">
        <v>28</v>
      </c>
      <c r="T10">
        <v>81</v>
      </c>
      <c r="U10">
        <v>173</v>
      </c>
      <c r="V10">
        <v>8</v>
      </c>
      <c r="W10">
        <v>165</v>
      </c>
      <c r="X10">
        <v>0</v>
      </c>
      <c r="Y10">
        <v>5</v>
      </c>
      <c r="Z10">
        <v>111</v>
      </c>
      <c r="AA10">
        <v>49</v>
      </c>
      <c r="AB10">
        <v>3</v>
      </c>
      <c r="AC10">
        <v>131</v>
      </c>
      <c r="AD10">
        <v>72</v>
      </c>
      <c r="AE10">
        <v>6</v>
      </c>
      <c r="AF10">
        <v>21</v>
      </c>
      <c r="AG10">
        <v>0</v>
      </c>
      <c r="AH10">
        <v>55</v>
      </c>
      <c r="AI10">
        <v>0</v>
      </c>
      <c r="AJ10">
        <v>155</v>
      </c>
      <c r="AK10">
        <v>0</v>
      </c>
      <c r="AL10">
        <v>11</v>
      </c>
      <c r="AM10">
        <v>75</v>
      </c>
      <c r="AN10">
        <v>10</v>
      </c>
      <c r="AO10">
        <v>34</v>
      </c>
      <c r="AP10">
        <v>0</v>
      </c>
      <c r="AQ10">
        <v>32</v>
      </c>
      <c r="AR10">
        <v>20</v>
      </c>
      <c r="AS10">
        <v>19</v>
      </c>
      <c r="AT10">
        <v>16</v>
      </c>
      <c r="AU10">
        <v>19</v>
      </c>
      <c r="AV10">
        <v>24</v>
      </c>
      <c r="AW10">
        <v>22</v>
      </c>
      <c r="AX10">
        <v>24</v>
      </c>
      <c r="AY10">
        <v>13</v>
      </c>
      <c r="AZ10">
        <v>7</v>
      </c>
      <c r="BA10">
        <v>14</v>
      </c>
      <c r="BB10">
        <v>17</v>
      </c>
      <c r="BC10">
        <v>58</v>
      </c>
      <c r="BD10">
        <v>39</v>
      </c>
      <c r="BE10">
        <v>40</v>
      </c>
      <c r="BF10">
        <v>37</v>
      </c>
      <c r="BG10">
        <v>40</v>
      </c>
      <c r="BH10">
        <v>40</v>
      </c>
      <c r="BI10">
        <v>42</v>
      </c>
      <c r="BJ10">
        <v>37</v>
      </c>
      <c r="BK10">
        <v>10</v>
      </c>
      <c r="BL10">
        <v>42</v>
      </c>
      <c r="BM10">
        <v>178</v>
      </c>
      <c r="BN10">
        <v>94</v>
      </c>
      <c r="BO10">
        <v>38</v>
      </c>
      <c r="BP10">
        <v>15</v>
      </c>
      <c r="BQ10">
        <v>9</v>
      </c>
      <c r="BR10">
        <v>27</v>
      </c>
      <c r="BS10">
        <v>16</v>
      </c>
      <c r="BT10">
        <v>41</v>
      </c>
      <c r="BU10">
        <v>206</v>
      </c>
      <c r="BV10">
        <v>38</v>
      </c>
      <c r="BW10">
        <v>288</v>
      </c>
      <c r="BY10">
        <v>285</v>
      </c>
      <c r="CA10">
        <v>285</v>
      </c>
    </row>
    <row r="11" spans="1:79" x14ac:dyDescent="0.15">
      <c r="A11">
        <v>271403</v>
      </c>
      <c r="B11" t="s">
        <v>188</v>
      </c>
      <c r="D11">
        <v>76</v>
      </c>
      <c r="E11">
        <v>18.802800000000001</v>
      </c>
      <c r="F11">
        <v>18.802800000000001</v>
      </c>
      <c r="G11">
        <v>1</v>
      </c>
      <c r="H11">
        <v>10</v>
      </c>
      <c r="I11">
        <v>9</v>
      </c>
      <c r="J11">
        <v>10</v>
      </c>
      <c r="K11">
        <v>13</v>
      </c>
      <c r="L11">
        <v>10</v>
      </c>
      <c r="M11">
        <v>15</v>
      </c>
      <c r="N11">
        <v>8</v>
      </c>
      <c r="O11">
        <v>0</v>
      </c>
      <c r="P11">
        <v>50</v>
      </c>
      <c r="Q11">
        <v>26</v>
      </c>
      <c r="R11">
        <v>0</v>
      </c>
      <c r="S11">
        <v>6</v>
      </c>
      <c r="T11">
        <v>22</v>
      </c>
      <c r="U11">
        <v>48</v>
      </c>
      <c r="V11">
        <v>3</v>
      </c>
      <c r="W11">
        <v>45</v>
      </c>
      <c r="X11">
        <v>0</v>
      </c>
      <c r="Y11">
        <v>1</v>
      </c>
      <c r="Z11">
        <v>36</v>
      </c>
      <c r="AA11">
        <v>8</v>
      </c>
      <c r="AB11">
        <v>0</v>
      </c>
      <c r="AC11">
        <v>44</v>
      </c>
      <c r="AD11">
        <v>8</v>
      </c>
      <c r="AE11">
        <v>1</v>
      </c>
      <c r="AF11">
        <v>7</v>
      </c>
      <c r="AG11">
        <v>0</v>
      </c>
      <c r="AH11">
        <v>16</v>
      </c>
      <c r="AI11">
        <v>0</v>
      </c>
      <c r="AJ11">
        <v>45</v>
      </c>
      <c r="AK11">
        <v>2</v>
      </c>
      <c r="AL11">
        <v>2</v>
      </c>
      <c r="AM11">
        <v>10</v>
      </c>
      <c r="AN11">
        <v>3</v>
      </c>
      <c r="AO11">
        <v>14</v>
      </c>
      <c r="AP11">
        <v>0</v>
      </c>
      <c r="AQ11">
        <v>6</v>
      </c>
      <c r="AR11">
        <v>6</v>
      </c>
      <c r="AS11">
        <v>9</v>
      </c>
      <c r="AT11">
        <v>5</v>
      </c>
      <c r="AU11">
        <v>5</v>
      </c>
      <c r="AV11">
        <v>7</v>
      </c>
      <c r="AW11">
        <v>4</v>
      </c>
      <c r="AX11">
        <v>4</v>
      </c>
      <c r="AY11">
        <v>4</v>
      </c>
      <c r="AZ11">
        <v>2</v>
      </c>
      <c r="BA11">
        <v>2</v>
      </c>
      <c r="BB11">
        <v>8</v>
      </c>
      <c r="BC11">
        <v>14</v>
      </c>
      <c r="BD11">
        <v>13</v>
      </c>
      <c r="BE11">
        <v>18</v>
      </c>
      <c r="BF11">
        <v>8</v>
      </c>
      <c r="BG11">
        <v>10</v>
      </c>
      <c r="BH11">
        <v>5</v>
      </c>
      <c r="BI11">
        <v>10</v>
      </c>
      <c r="BJ11">
        <v>10</v>
      </c>
      <c r="BK11">
        <v>2</v>
      </c>
      <c r="BL11">
        <v>9</v>
      </c>
      <c r="BM11">
        <v>60</v>
      </c>
      <c r="BN11">
        <v>20</v>
      </c>
      <c r="BO11">
        <v>13</v>
      </c>
      <c r="BP11">
        <v>6</v>
      </c>
      <c r="BQ11">
        <v>1</v>
      </c>
      <c r="BR11">
        <v>1</v>
      </c>
      <c r="BS11">
        <v>1</v>
      </c>
      <c r="BT11">
        <v>8</v>
      </c>
      <c r="BU11">
        <v>61</v>
      </c>
      <c r="BV11">
        <v>7</v>
      </c>
      <c r="BW11">
        <v>69</v>
      </c>
      <c r="BY11">
        <v>76</v>
      </c>
      <c r="CA11">
        <v>76</v>
      </c>
    </row>
    <row r="12" spans="1:79" x14ac:dyDescent="0.15">
      <c r="A12">
        <v>272027</v>
      </c>
      <c r="B12" t="s">
        <v>273</v>
      </c>
      <c r="D12">
        <v>25</v>
      </c>
      <c r="E12">
        <v>26.427340000000001</v>
      </c>
      <c r="F12">
        <v>26.427340000000001</v>
      </c>
      <c r="G12">
        <v>0</v>
      </c>
      <c r="H12">
        <v>3</v>
      </c>
      <c r="I12">
        <v>4</v>
      </c>
      <c r="J12">
        <v>4</v>
      </c>
      <c r="K12">
        <v>4</v>
      </c>
      <c r="L12">
        <v>4</v>
      </c>
      <c r="M12">
        <v>3</v>
      </c>
      <c r="N12">
        <v>3</v>
      </c>
      <c r="O12">
        <v>0</v>
      </c>
      <c r="P12">
        <v>21</v>
      </c>
      <c r="Q12">
        <v>4</v>
      </c>
      <c r="R12">
        <v>0</v>
      </c>
      <c r="S12">
        <v>2</v>
      </c>
      <c r="T12">
        <v>8</v>
      </c>
      <c r="U12">
        <v>15</v>
      </c>
      <c r="V12">
        <v>0</v>
      </c>
      <c r="W12">
        <v>15</v>
      </c>
      <c r="X12">
        <v>0</v>
      </c>
      <c r="Y12">
        <v>2</v>
      </c>
      <c r="Z12">
        <v>7</v>
      </c>
      <c r="AA12">
        <v>6</v>
      </c>
      <c r="AB12">
        <v>0</v>
      </c>
      <c r="AC12">
        <v>12</v>
      </c>
      <c r="AD12">
        <v>2</v>
      </c>
      <c r="AE12">
        <v>1</v>
      </c>
      <c r="AF12">
        <v>1</v>
      </c>
      <c r="AG12">
        <v>1</v>
      </c>
      <c r="AH12">
        <v>8</v>
      </c>
      <c r="AI12">
        <v>0</v>
      </c>
      <c r="AJ12">
        <v>19</v>
      </c>
      <c r="AK12">
        <v>0</v>
      </c>
      <c r="AL12">
        <v>1</v>
      </c>
      <c r="AM12">
        <v>2</v>
      </c>
      <c r="AN12">
        <v>1</v>
      </c>
      <c r="AO12">
        <v>2</v>
      </c>
      <c r="AP12">
        <v>0</v>
      </c>
      <c r="AQ12">
        <v>2</v>
      </c>
      <c r="AR12">
        <v>2</v>
      </c>
      <c r="AS12">
        <v>3</v>
      </c>
      <c r="AT12">
        <v>2</v>
      </c>
      <c r="AU12">
        <v>2</v>
      </c>
      <c r="AV12">
        <v>4</v>
      </c>
      <c r="AW12">
        <v>0</v>
      </c>
      <c r="AX12">
        <v>1</v>
      </c>
      <c r="AY12">
        <v>3</v>
      </c>
      <c r="AZ12">
        <v>1</v>
      </c>
      <c r="BA12">
        <v>2</v>
      </c>
      <c r="BB12">
        <v>2</v>
      </c>
      <c r="BC12">
        <v>1</v>
      </c>
      <c r="BD12">
        <v>3</v>
      </c>
      <c r="BE12">
        <v>4</v>
      </c>
      <c r="BF12">
        <v>1</v>
      </c>
      <c r="BG12">
        <v>4</v>
      </c>
      <c r="BH12">
        <v>3</v>
      </c>
      <c r="BI12">
        <v>5</v>
      </c>
      <c r="BJ12">
        <v>5</v>
      </c>
      <c r="BK12">
        <v>0</v>
      </c>
      <c r="BL12">
        <v>7</v>
      </c>
      <c r="BM12">
        <v>11</v>
      </c>
      <c r="BN12">
        <v>9</v>
      </c>
      <c r="BO12">
        <v>2</v>
      </c>
      <c r="BP12">
        <v>0</v>
      </c>
      <c r="BQ12">
        <v>0</v>
      </c>
      <c r="BR12">
        <v>2</v>
      </c>
      <c r="BS12">
        <v>0</v>
      </c>
      <c r="BT12">
        <v>1</v>
      </c>
      <c r="BU12">
        <v>21</v>
      </c>
      <c r="BV12">
        <v>3</v>
      </c>
      <c r="BW12">
        <v>18</v>
      </c>
      <c r="BY12">
        <v>25</v>
      </c>
      <c r="CA12">
        <v>25</v>
      </c>
    </row>
    <row r="13" spans="1:79" x14ac:dyDescent="0.15">
      <c r="A13">
        <v>272035</v>
      </c>
      <c r="B13" t="s">
        <v>194</v>
      </c>
      <c r="D13">
        <v>42</v>
      </c>
      <c r="E13">
        <v>21.71519</v>
      </c>
      <c r="F13">
        <v>21.71519</v>
      </c>
      <c r="G13">
        <v>3</v>
      </c>
      <c r="H13">
        <v>7</v>
      </c>
      <c r="I13">
        <v>3</v>
      </c>
      <c r="J13">
        <v>5</v>
      </c>
      <c r="K13">
        <v>5</v>
      </c>
      <c r="L13">
        <v>7</v>
      </c>
      <c r="M13">
        <v>4</v>
      </c>
      <c r="N13">
        <v>8</v>
      </c>
      <c r="O13">
        <v>0</v>
      </c>
      <c r="P13">
        <v>33</v>
      </c>
      <c r="Q13">
        <v>9</v>
      </c>
      <c r="R13">
        <v>0</v>
      </c>
      <c r="S13">
        <v>1</v>
      </c>
      <c r="T13">
        <v>15</v>
      </c>
      <c r="U13">
        <v>26</v>
      </c>
      <c r="V13">
        <v>3</v>
      </c>
      <c r="W13">
        <v>23</v>
      </c>
      <c r="X13">
        <v>0</v>
      </c>
      <c r="Y13">
        <v>1</v>
      </c>
      <c r="Z13">
        <v>15</v>
      </c>
      <c r="AA13">
        <v>7</v>
      </c>
      <c r="AB13">
        <v>0</v>
      </c>
      <c r="AC13">
        <v>28</v>
      </c>
      <c r="AD13">
        <v>7</v>
      </c>
      <c r="AE13">
        <v>1</v>
      </c>
      <c r="AF13">
        <v>0</v>
      </c>
      <c r="AG13">
        <v>0</v>
      </c>
      <c r="AH13">
        <v>6</v>
      </c>
      <c r="AI13">
        <v>0</v>
      </c>
      <c r="AJ13">
        <v>28</v>
      </c>
      <c r="AK13">
        <v>0</v>
      </c>
      <c r="AL13">
        <v>3</v>
      </c>
      <c r="AM13">
        <v>7</v>
      </c>
      <c r="AN13">
        <v>2</v>
      </c>
      <c r="AO13">
        <v>2</v>
      </c>
      <c r="AP13">
        <v>0</v>
      </c>
      <c r="AQ13">
        <v>4</v>
      </c>
      <c r="AR13">
        <v>3</v>
      </c>
      <c r="AS13">
        <v>3</v>
      </c>
      <c r="AT13">
        <v>3</v>
      </c>
      <c r="AU13">
        <v>2</v>
      </c>
      <c r="AV13">
        <v>6</v>
      </c>
      <c r="AW13">
        <v>3</v>
      </c>
      <c r="AX13">
        <v>4</v>
      </c>
      <c r="AY13">
        <v>6</v>
      </c>
      <c r="AZ13">
        <v>3</v>
      </c>
      <c r="BA13">
        <v>1</v>
      </c>
      <c r="BB13">
        <v>2</v>
      </c>
      <c r="BC13">
        <v>2</v>
      </c>
      <c r="BD13">
        <v>4</v>
      </c>
      <c r="BE13">
        <v>7</v>
      </c>
      <c r="BF13">
        <v>6</v>
      </c>
      <c r="BG13">
        <v>5</v>
      </c>
      <c r="BH13">
        <v>4</v>
      </c>
      <c r="BI13">
        <v>10</v>
      </c>
      <c r="BJ13">
        <v>4</v>
      </c>
      <c r="BK13">
        <v>2</v>
      </c>
      <c r="BL13">
        <v>5</v>
      </c>
      <c r="BM13">
        <v>25</v>
      </c>
      <c r="BN13">
        <v>8</v>
      </c>
      <c r="BO13">
        <v>12</v>
      </c>
      <c r="BP13">
        <v>0</v>
      </c>
      <c r="BQ13">
        <v>1</v>
      </c>
      <c r="BR13">
        <v>3</v>
      </c>
      <c r="BS13">
        <v>1</v>
      </c>
      <c r="BT13">
        <v>7</v>
      </c>
      <c r="BU13">
        <v>25</v>
      </c>
      <c r="BV13">
        <v>10</v>
      </c>
      <c r="BW13">
        <v>37</v>
      </c>
      <c r="BY13">
        <v>42</v>
      </c>
      <c r="CA13">
        <v>42</v>
      </c>
    </row>
    <row r="14" spans="1:79" x14ac:dyDescent="0.15">
      <c r="A14">
        <v>272043</v>
      </c>
      <c r="B14" t="s">
        <v>195</v>
      </c>
      <c r="D14">
        <v>7</v>
      </c>
      <c r="E14">
        <v>14.05284</v>
      </c>
      <c r="F14">
        <v>14.05284</v>
      </c>
      <c r="G14">
        <v>0</v>
      </c>
      <c r="H14">
        <v>0</v>
      </c>
      <c r="I14">
        <v>1</v>
      </c>
      <c r="J14">
        <v>1</v>
      </c>
      <c r="K14">
        <v>1</v>
      </c>
      <c r="L14">
        <v>0</v>
      </c>
      <c r="M14">
        <v>1</v>
      </c>
      <c r="N14">
        <v>3</v>
      </c>
      <c r="O14">
        <v>0</v>
      </c>
      <c r="P14">
        <v>4</v>
      </c>
      <c r="Q14">
        <v>3</v>
      </c>
      <c r="R14">
        <v>0</v>
      </c>
      <c r="S14">
        <v>0</v>
      </c>
      <c r="T14">
        <v>2</v>
      </c>
      <c r="U14">
        <v>5</v>
      </c>
      <c r="V14">
        <v>0</v>
      </c>
      <c r="W14">
        <v>5</v>
      </c>
      <c r="X14">
        <v>0</v>
      </c>
      <c r="Y14">
        <v>0</v>
      </c>
      <c r="Z14">
        <v>5</v>
      </c>
      <c r="AA14">
        <v>0</v>
      </c>
      <c r="AB14">
        <v>0</v>
      </c>
      <c r="AC14">
        <v>5</v>
      </c>
      <c r="AD14">
        <v>1</v>
      </c>
      <c r="AE14">
        <v>0</v>
      </c>
      <c r="AF14">
        <v>0</v>
      </c>
      <c r="AG14">
        <v>0</v>
      </c>
      <c r="AH14">
        <v>1</v>
      </c>
      <c r="AI14">
        <v>0</v>
      </c>
      <c r="AJ14">
        <v>5</v>
      </c>
      <c r="AK14">
        <v>0</v>
      </c>
      <c r="AL14">
        <v>0</v>
      </c>
      <c r="AM14">
        <v>1</v>
      </c>
      <c r="AN14">
        <v>0</v>
      </c>
      <c r="AO14">
        <v>1</v>
      </c>
      <c r="AP14">
        <v>0</v>
      </c>
      <c r="AQ14">
        <v>0</v>
      </c>
      <c r="AR14">
        <v>1</v>
      </c>
      <c r="AS14">
        <v>1</v>
      </c>
      <c r="AT14">
        <v>1</v>
      </c>
      <c r="AU14">
        <v>0</v>
      </c>
      <c r="AV14">
        <v>2</v>
      </c>
      <c r="AW14">
        <v>0</v>
      </c>
      <c r="AX14">
        <v>0</v>
      </c>
      <c r="AY14">
        <v>0</v>
      </c>
      <c r="AZ14">
        <v>0</v>
      </c>
      <c r="BA14">
        <v>0</v>
      </c>
      <c r="BB14">
        <v>0</v>
      </c>
      <c r="BC14">
        <v>2</v>
      </c>
      <c r="BD14">
        <v>0</v>
      </c>
      <c r="BE14">
        <v>2</v>
      </c>
      <c r="BF14">
        <v>0</v>
      </c>
      <c r="BG14">
        <v>1</v>
      </c>
      <c r="BH14">
        <v>1</v>
      </c>
      <c r="BI14">
        <v>1</v>
      </c>
      <c r="BJ14">
        <v>2</v>
      </c>
      <c r="BK14">
        <v>0</v>
      </c>
      <c r="BL14">
        <v>0</v>
      </c>
      <c r="BM14">
        <v>6</v>
      </c>
      <c r="BN14">
        <v>1</v>
      </c>
      <c r="BO14">
        <v>0</v>
      </c>
      <c r="BP14">
        <v>0</v>
      </c>
      <c r="BQ14">
        <v>0</v>
      </c>
      <c r="BR14">
        <v>2</v>
      </c>
      <c r="BS14">
        <v>0</v>
      </c>
      <c r="BT14">
        <v>0</v>
      </c>
      <c r="BU14">
        <v>4</v>
      </c>
      <c r="BV14">
        <v>3</v>
      </c>
      <c r="BW14">
        <v>8</v>
      </c>
      <c r="BY14">
        <v>7</v>
      </c>
      <c r="CA14">
        <v>7</v>
      </c>
    </row>
    <row r="15" spans="1:79" x14ac:dyDescent="0.15">
      <c r="A15">
        <v>272051</v>
      </c>
      <c r="B15" t="s">
        <v>196</v>
      </c>
      <c r="D15">
        <v>26</v>
      </c>
      <c r="E15">
        <v>14.62251</v>
      </c>
      <c r="F15">
        <v>14.62251</v>
      </c>
      <c r="G15">
        <v>0</v>
      </c>
      <c r="H15">
        <v>5</v>
      </c>
      <c r="I15">
        <v>2</v>
      </c>
      <c r="J15">
        <v>6</v>
      </c>
      <c r="K15">
        <v>4</v>
      </c>
      <c r="L15">
        <v>1</v>
      </c>
      <c r="M15">
        <v>4</v>
      </c>
      <c r="N15">
        <v>4</v>
      </c>
      <c r="O15">
        <v>0</v>
      </c>
      <c r="P15">
        <v>18</v>
      </c>
      <c r="Q15">
        <v>8</v>
      </c>
      <c r="R15">
        <v>0</v>
      </c>
      <c r="S15">
        <v>2</v>
      </c>
      <c r="T15">
        <v>10</v>
      </c>
      <c r="U15">
        <v>14</v>
      </c>
      <c r="V15">
        <v>2</v>
      </c>
      <c r="W15">
        <v>12</v>
      </c>
      <c r="X15">
        <v>0</v>
      </c>
      <c r="Y15">
        <v>0</v>
      </c>
      <c r="Z15">
        <v>9</v>
      </c>
      <c r="AA15">
        <v>3</v>
      </c>
      <c r="AB15">
        <v>0</v>
      </c>
      <c r="AC15">
        <v>18</v>
      </c>
      <c r="AD15">
        <v>3</v>
      </c>
      <c r="AE15">
        <v>0</v>
      </c>
      <c r="AF15">
        <v>0</v>
      </c>
      <c r="AG15">
        <v>0</v>
      </c>
      <c r="AH15">
        <v>5</v>
      </c>
      <c r="AI15">
        <v>0</v>
      </c>
      <c r="AJ15">
        <v>21</v>
      </c>
      <c r="AK15">
        <v>0</v>
      </c>
      <c r="AL15">
        <v>1</v>
      </c>
      <c r="AM15">
        <v>3</v>
      </c>
      <c r="AN15">
        <v>0</v>
      </c>
      <c r="AO15">
        <v>1</v>
      </c>
      <c r="AP15">
        <v>0</v>
      </c>
      <c r="AQ15">
        <v>2</v>
      </c>
      <c r="AR15">
        <v>2</v>
      </c>
      <c r="AS15">
        <v>1</v>
      </c>
      <c r="AT15">
        <v>4</v>
      </c>
      <c r="AU15">
        <v>1</v>
      </c>
      <c r="AV15">
        <v>0</v>
      </c>
      <c r="AW15">
        <v>2</v>
      </c>
      <c r="AX15">
        <v>2</v>
      </c>
      <c r="AY15">
        <v>1</v>
      </c>
      <c r="AZ15">
        <v>0</v>
      </c>
      <c r="BA15">
        <v>0</v>
      </c>
      <c r="BB15">
        <v>2</v>
      </c>
      <c r="BC15">
        <v>9</v>
      </c>
      <c r="BD15">
        <v>4</v>
      </c>
      <c r="BE15">
        <v>5</v>
      </c>
      <c r="BF15">
        <v>3</v>
      </c>
      <c r="BG15">
        <v>3</v>
      </c>
      <c r="BH15">
        <v>7</v>
      </c>
      <c r="BI15">
        <v>3</v>
      </c>
      <c r="BJ15">
        <v>1</v>
      </c>
      <c r="BK15">
        <v>0</v>
      </c>
      <c r="BL15">
        <v>7</v>
      </c>
      <c r="BM15">
        <v>15</v>
      </c>
      <c r="BN15">
        <v>4</v>
      </c>
      <c r="BO15">
        <v>6</v>
      </c>
      <c r="BP15">
        <v>2</v>
      </c>
      <c r="BQ15">
        <v>2</v>
      </c>
      <c r="BR15">
        <v>0</v>
      </c>
      <c r="BS15">
        <v>0</v>
      </c>
      <c r="BT15">
        <v>3</v>
      </c>
      <c r="BU15">
        <v>20</v>
      </c>
      <c r="BV15">
        <v>3</v>
      </c>
      <c r="BW15">
        <v>21</v>
      </c>
      <c r="BY15">
        <v>26</v>
      </c>
      <c r="CA15">
        <v>26</v>
      </c>
    </row>
    <row r="16" spans="1:79" x14ac:dyDescent="0.15">
      <c r="A16">
        <v>272060</v>
      </c>
      <c r="B16" t="s">
        <v>282</v>
      </c>
      <c r="D16">
        <v>5</v>
      </c>
      <c r="E16">
        <v>13.844279999999999</v>
      </c>
      <c r="F16">
        <v>13.844279999999999</v>
      </c>
      <c r="G16">
        <v>0</v>
      </c>
      <c r="H16">
        <v>0</v>
      </c>
      <c r="I16">
        <v>1</v>
      </c>
      <c r="J16">
        <v>1</v>
      </c>
      <c r="K16">
        <v>0</v>
      </c>
      <c r="L16">
        <v>0</v>
      </c>
      <c r="M16">
        <v>2</v>
      </c>
      <c r="N16">
        <v>1</v>
      </c>
      <c r="O16">
        <v>0</v>
      </c>
      <c r="P16">
        <v>0</v>
      </c>
      <c r="Q16">
        <v>5</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t="s">
        <v>170</v>
      </c>
      <c r="AQ16">
        <v>0</v>
      </c>
      <c r="AR16">
        <v>0</v>
      </c>
      <c r="AS16">
        <v>0</v>
      </c>
      <c r="AT16">
        <v>1</v>
      </c>
      <c r="AU16">
        <v>2</v>
      </c>
      <c r="AV16">
        <v>1</v>
      </c>
      <c r="AW16">
        <v>0</v>
      </c>
      <c r="AX16">
        <v>0</v>
      </c>
      <c r="AY16">
        <v>0</v>
      </c>
      <c r="AZ16">
        <v>0</v>
      </c>
      <c r="BA16">
        <v>0</v>
      </c>
      <c r="BB16">
        <v>0</v>
      </c>
      <c r="BC16">
        <v>1</v>
      </c>
      <c r="BD16">
        <v>2</v>
      </c>
      <c r="BE16">
        <v>0</v>
      </c>
      <c r="BF16">
        <v>1</v>
      </c>
      <c r="BG16">
        <v>1</v>
      </c>
      <c r="BH16">
        <v>0</v>
      </c>
      <c r="BI16">
        <v>1</v>
      </c>
      <c r="BJ16">
        <v>0</v>
      </c>
      <c r="BK16">
        <v>0</v>
      </c>
      <c r="BL16" t="s">
        <v>170</v>
      </c>
      <c r="BM16" t="s">
        <v>170</v>
      </c>
      <c r="BN16" t="s">
        <v>170</v>
      </c>
      <c r="BO16" t="s">
        <v>170</v>
      </c>
      <c r="BP16" t="s">
        <v>170</v>
      </c>
      <c r="BQ16" t="s">
        <v>170</v>
      </c>
      <c r="BR16" t="s">
        <v>170</v>
      </c>
      <c r="BS16" t="s">
        <v>170</v>
      </c>
      <c r="BT16" t="s">
        <v>170</v>
      </c>
      <c r="BU16" t="s">
        <v>170</v>
      </c>
      <c r="BV16" t="s">
        <v>170</v>
      </c>
      <c r="BW16">
        <v>5</v>
      </c>
      <c r="BY16">
        <v>5</v>
      </c>
      <c r="CA16">
        <v>5</v>
      </c>
    </row>
    <row r="17" spans="1:79" x14ac:dyDescent="0.15">
      <c r="A17">
        <v>272078</v>
      </c>
      <c r="B17" t="s">
        <v>197</v>
      </c>
      <c r="D17">
        <v>19</v>
      </c>
      <c r="E17">
        <v>11.22639</v>
      </c>
      <c r="F17">
        <v>11.22639</v>
      </c>
      <c r="G17">
        <v>1</v>
      </c>
      <c r="H17">
        <v>3</v>
      </c>
      <c r="I17">
        <v>3</v>
      </c>
      <c r="J17">
        <v>3</v>
      </c>
      <c r="K17">
        <v>4</v>
      </c>
      <c r="L17">
        <v>0</v>
      </c>
      <c r="M17">
        <v>4</v>
      </c>
      <c r="N17">
        <v>1</v>
      </c>
      <c r="O17">
        <v>0</v>
      </c>
      <c r="P17">
        <v>13</v>
      </c>
      <c r="Q17">
        <v>6</v>
      </c>
      <c r="R17">
        <v>0</v>
      </c>
      <c r="S17">
        <v>2</v>
      </c>
      <c r="T17">
        <v>5</v>
      </c>
      <c r="U17">
        <v>12</v>
      </c>
      <c r="V17">
        <v>1</v>
      </c>
      <c r="W17">
        <v>11</v>
      </c>
      <c r="X17">
        <v>0</v>
      </c>
      <c r="Y17">
        <v>0</v>
      </c>
      <c r="Z17">
        <v>6</v>
      </c>
      <c r="AA17">
        <v>5</v>
      </c>
      <c r="AB17">
        <v>0</v>
      </c>
      <c r="AC17">
        <v>11</v>
      </c>
      <c r="AD17">
        <v>0</v>
      </c>
      <c r="AE17">
        <v>0</v>
      </c>
      <c r="AF17">
        <v>2</v>
      </c>
      <c r="AG17">
        <v>1</v>
      </c>
      <c r="AH17">
        <v>5</v>
      </c>
      <c r="AI17">
        <v>0</v>
      </c>
      <c r="AJ17">
        <v>11</v>
      </c>
      <c r="AK17">
        <v>0</v>
      </c>
      <c r="AL17">
        <v>0</v>
      </c>
      <c r="AM17">
        <v>1</v>
      </c>
      <c r="AN17">
        <v>4</v>
      </c>
      <c r="AO17">
        <v>3</v>
      </c>
      <c r="AP17">
        <v>0</v>
      </c>
      <c r="AQ17">
        <v>1</v>
      </c>
      <c r="AR17">
        <v>1</v>
      </c>
      <c r="AS17">
        <v>0</v>
      </c>
      <c r="AT17">
        <v>3</v>
      </c>
      <c r="AU17">
        <v>3</v>
      </c>
      <c r="AV17">
        <v>2</v>
      </c>
      <c r="AW17">
        <v>0</v>
      </c>
      <c r="AX17">
        <v>2</v>
      </c>
      <c r="AY17">
        <v>3</v>
      </c>
      <c r="AZ17">
        <v>2</v>
      </c>
      <c r="BA17">
        <v>0</v>
      </c>
      <c r="BB17">
        <v>2</v>
      </c>
      <c r="BC17">
        <v>0</v>
      </c>
      <c r="BD17">
        <v>3</v>
      </c>
      <c r="BE17">
        <v>4</v>
      </c>
      <c r="BF17">
        <v>1</v>
      </c>
      <c r="BG17">
        <v>4</v>
      </c>
      <c r="BH17">
        <v>1</v>
      </c>
      <c r="BI17">
        <v>4</v>
      </c>
      <c r="BJ17">
        <v>2</v>
      </c>
      <c r="BK17">
        <v>0</v>
      </c>
      <c r="BL17">
        <v>8</v>
      </c>
      <c r="BM17">
        <v>12</v>
      </c>
      <c r="BN17">
        <v>6</v>
      </c>
      <c r="BO17">
        <v>1</v>
      </c>
      <c r="BP17">
        <v>0</v>
      </c>
      <c r="BQ17">
        <v>1</v>
      </c>
      <c r="BR17">
        <v>3</v>
      </c>
      <c r="BS17">
        <v>0</v>
      </c>
      <c r="BT17">
        <v>3</v>
      </c>
      <c r="BU17">
        <v>14</v>
      </c>
      <c r="BV17">
        <v>2</v>
      </c>
      <c r="BW17">
        <v>25</v>
      </c>
      <c r="BY17">
        <v>19</v>
      </c>
      <c r="CA17">
        <v>19</v>
      </c>
    </row>
    <row r="18" spans="1:79" x14ac:dyDescent="0.15">
      <c r="A18">
        <v>272086</v>
      </c>
      <c r="B18" t="s">
        <v>198</v>
      </c>
      <c r="D18">
        <v>7</v>
      </c>
      <c r="E18">
        <v>16.50282</v>
      </c>
      <c r="F18">
        <v>16.50282</v>
      </c>
      <c r="G18">
        <v>0</v>
      </c>
      <c r="H18">
        <v>1</v>
      </c>
      <c r="I18">
        <v>0</v>
      </c>
      <c r="J18">
        <v>3</v>
      </c>
      <c r="K18">
        <v>1</v>
      </c>
      <c r="L18">
        <v>0</v>
      </c>
      <c r="M18">
        <v>2</v>
      </c>
      <c r="N18">
        <v>0</v>
      </c>
      <c r="O18">
        <v>0</v>
      </c>
      <c r="P18">
        <v>7</v>
      </c>
      <c r="Q18">
        <v>0</v>
      </c>
      <c r="R18">
        <v>0</v>
      </c>
      <c r="S18">
        <v>0</v>
      </c>
      <c r="T18">
        <v>2</v>
      </c>
      <c r="U18">
        <v>5</v>
      </c>
      <c r="V18">
        <v>1</v>
      </c>
      <c r="W18">
        <v>4</v>
      </c>
      <c r="X18">
        <v>0</v>
      </c>
      <c r="Y18">
        <v>0</v>
      </c>
      <c r="Z18">
        <v>1</v>
      </c>
      <c r="AA18">
        <v>3</v>
      </c>
      <c r="AB18">
        <v>0</v>
      </c>
      <c r="AC18">
        <v>3</v>
      </c>
      <c r="AD18">
        <v>2</v>
      </c>
      <c r="AE18">
        <v>1</v>
      </c>
      <c r="AF18">
        <v>1</v>
      </c>
      <c r="AG18">
        <v>0</v>
      </c>
      <c r="AH18">
        <v>0</v>
      </c>
      <c r="AI18">
        <v>0</v>
      </c>
      <c r="AJ18">
        <v>1</v>
      </c>
      <c r="AK18">
        <v>0</v>
      </c>
      <c r="AL18">
        <v>2</v>
      </c>
      <c r="AM18">
        <v>2</v>
      </c>
      <c r="AN18">
        <v>0</v>
      </c>
      <c r="AO18">
        <v>2</v>
      </c>
      <c r="AP18">
        <v>0</v>
      </c>
      <c r="AQ18">
        <v>1</v>
      </c>
      <c r="AR18">
        <v>0</v>
      </c>
      <c r="AS18">
        <v>1</v>
      </c>
      <c r="AT18">
        <v>0</v>
      </c>
      <c r="AU18">
        <v>0</v>
      </c>
      <c r="AV18">
        <v>0</v>
      </c>
      <c r="AW18">
        <v>0</v>
      </c>
      <c r="AX18">
        <v>0</v>
      </c>
      <c r="AY18">
        <v>0</v>
      </c>
      <c r="AZ18">
        <v>1</v>
      </c>
      <c r="BA18">
        <v>1</v>
      </c>
      <c r="BB18">
        <v>1</v>
      </c>
      <c r="BC18">
        <v>2</v>
      </c>
      <c r="BD18">
        <v>0</v>
      </c>
      <c r="BE18">
        <v>3</v>
      </c>
      <c r="BF18">
        <v>1</v>
      </c>
      <c r="BG18">
        <v>1</v>
      </c>
      <c r="BH18">
        <v>0</v>
      </c>
      <c r="BI18">
        <v>2</v>
      </c>
      <c r="BJ18">
        <v>0</v>
      </c>
      <c r="BK18">
        <v>0</v>
      </c>
      <c r="BL18">
        <v>1</v>
      </c>
      <c r="BM18">
        <v>4</v>
      </c>
      <c r="BN18">
        <v>1</v>
      </c>
      <c r="BO18">
        <v>2</v>
      </c>
      <c r="BP18">
        <v>0</v>
      </c>
      <c r="BQ18">
        <v>1</v>
      </c>
      <c r="BR18">
        <v>0</v>
      </c>
      <c r="BS18">
        <v>0</v>
      </c>
      <c r="BT18">
        <v>0</v>
      </c>
      <c r="BU18">
        <v>7</v>
      </c>
      <c r="BV18">
        <v>0</v>
      </c>
      <c r="BW18">
        <v>4</v>
      </c>
      <c r="BY18">
        <v>7</v>
      </c>
      <c r="CA18">
        <v>7</v>
      </c>
    </row>
    <row r="19" spans="1:79" x14ac:dyDescent="0.15">
      <c r="A19">
        <v>272094</v>
      </c>
      <c r="B19" t="s">
        <v>199</v>
      </c>
      <c r="D19">
        <v>10</v>
      </c>
      <c r="E19">
        <v>14.26371</v>
      </c>
      <c r="F19">
        <v>14.26371</v>
      </c>
      <c r="G19">
        <v>0</v>
      </c>
      <c r="H19">
        <v>0</v>
      </c>
      <c r="I19">
        <v>2</v>
      </c>
      <c r="J19">
        <v>1</v>
      </c>
      <c r="K19">
        <v>2</v>
      </c>
      <c r="L19">
        <v>1</v>
      </c>
      <c r="M19">
        <v>3</v>
      </c>
      <c r="N19">
        <v>1</v>
      </c>
      <c r="O19">
        <v>0</v>
      </c>
      <c r="P19">
        <v>9</v>
      </c>
      <c r="Q19">
        <v>1</v>
      </c>
      <c r="R19">
        <v>0</v>
      </c>
      <c r="S19">
        <v>2</v>
      </c>
      <c r="T19">
        <v>2</v>
      </c>
      <c r="U19">
        <v>6</v>
      </c>
      <c r="V19">
        <v>0</v>
      </c>
      <c r="W19">
        <v>6</v>
      </c>
      <c r="X19">
        <v>0</v>
      </c>
      <c r="Y19">
        <v>1</v>
      </c>
      <c r="Z19">
        <v>4</v>
      </c>
      <c r="AA19">
        <v>1</v>
      </c>
      <c r="AB19">
        <v>0</v>
      </c>
      <c r="AC19">
        <v>5</v>
      </c>
      <c r="AD19">
        <v>0</v>
      </c>
      <c r="AE19">
        <v>0</v>
      </c>
      <c r="AF19">
        <v>1</v>
      </c>
      <c r="AG19">
        <v>0</v>
      </c>
      <c r="AH19">
        <v>4</v>
      </c>
      <c r="AI19">
        <v>0</v>
      </c>
      <c r="AJ19">
        <v>9</v>
      </c>
      <c r="AK19">
        <v>0</v>
      </c>
      <c r="AL19">
        <v>0</v>
      </c>
      <c r="AM19">
        <v>1</v>
      </c>
      <c r="AN19">
        <v>0</v>
      </c>
      <c r="AO19">
        <v>0</v>
      </c>
      <c r="AP19">
        <v>0</v>
      </c>
      <c r="AQ19">
        <v>1</v>
      </c>
      <c r="AR19">
        <v>1</v>
      </c>
      <c r="AS19">
        <v>1</v>
      </c>
      <c r="AT19">
        <v>1</v>
      </c>
      <c r="AU19">
        <v>1</v>
      </c>
      <c r="AV19">
        <v>1</v>
      </c>
      <c r="AW19">
        <v>0</v>
      </c>
      <c r="AX19">
        <v>1</v>
      </c>
      <c r="AY19">
        <v>0</v>
      </c>
      <c r="AZ19">
        <v>2</v>
      </c>
      <c r="BA19">
        <v>0</v>
      </c>
      <c r="BB19">
        <v>1</v>
      </c>
      <c r="BC19">
        <v>0</v>
      </c>
      <c r="BD19">
        <v>1</v>
      </c>
      <c r="BE19">
        <v>1</v>
      </c>
      <c r="BF19">
        <v>1</v>
      </c>
      <c r="BG19">
        <v>0</v>
      </c>
      <c r="BH19">
        <v>4</v>
      </c>
      <c r="BI19">
        <v>1</v>
      </c>
      <c r="BJ19">
        <v>2</v>
      </c>
      <c r="BK19">
        <v>0</v>
      </c>
      <c r="BL19">
        <v>0</v>
      </c>
      <c r="BM19">
        <v>9</v>
      </c>
      <c r="BN19">
        <v>1</v>
      </c>
      <c r="BO19">
        <v>2</v>
      </c>
      <c r="BP19">
        <v>0</v>
      </c>
      <c r="BQ19">
        <v>0</v>
      </c>
      <c r="BR19">
        <v>0</v>
      </c>
      <c r="BS19">
        <v>0</v>
      </c>
      <c r="BT19">
        <v>2</v>
      </c>
      <c r="BU19">
        <v>5</v>
      </c>
      <c r="BV19">
        <v>3</v>
      </c>
      <c r="BW19">
        <v>13</v>
      </c>
      <c r="BY19">
        <v>10</v>
      </c>
      <c r="CA19">
        <v>10</v>
      </c>
    </row>
    <row r="20" spans="1:79" x14ac:dyDescent="0.15">
      <c r="A20">
        <v>272108</v>
      </c>
      <c r="B20" t="s">
        <v>200</v>
      </c>
      <c r="D20">
        <v>24</v>
      </c>
      <c r="E20">
        <v>12.350759999999999</v>
      </c>
      <c r="F20">
        <v>12.350759999999999</v>
      </c>
      <c r="G20">
        <v>0</v>
      </c>
      <c r="H20">
        <v>2</v>
      </c>
      <c r="I20">
        <v>2</v>
      </c>
      <c r="J20">
        <v>5</v>
      </c>
      <c r="K20">
        <v>3</v>
      </c>
      <c r="L20">
        <v>6</v>
      </c>
      <c r="M20">
        <v>3</v>
      </c>
      <c r="N20">
        <v>3</v>
      </c>
      <c r="O20">
        <v>0</v>
      </c>
      <c r="P20">
        <v>15</v>
      </c>
      <c r="Q20">
        <v>9</v>
      </c>
      <c r="R20">
        <v>0</v>
      </c>
      <c r="S20">
        <v>1</v>
      </c>
      <c r="T20">
        <v>7</v>
      </c>
      <c r="U20">
        <v>16</v>
      </c>
      <c r="V20">
        <v>0</v>
      </c>
      <c r="W20">
        <v>16</v>
      </c>
      <c r="X20">
        <v>0</v>
      </c>
      <c r="Y20">
        <v>2</v>
      </c>
      <c r="Z20">
        <v>10</v>
      </c>
      <c r="AA20">
        <v>4</v>
      </c>
      <c r="AB20">
        <v>0</v>
      </c>
      <c r="AC20">
        <v>14</v>
      </c>
      <c r="AD20">
        <v>5</v>
      </c>
      <c r="AE20">
        <v>1</v>
      </c>
      <c r="AF20">
        <v>1</v>
      </c>
      <c r="AG20">
        <v>0</v>
      </c>
      <c r="AH20">
        <v>3</v>
      </c>
      <c r="AI20">
        <v>0</v>
      </c>
      <c r="AJ20">
        <v>15</v>
      </c>
      <c r="AK20">
        <v>0</v>
      </c>
      <c r="AL20">
        <v>2</v>
      </c>
      <c r="AM20">
        <v>5</v>
      </c>
      <c r="AN20">
        <v>1</v>
      </c>
      <c r="AO20">
        <v>1</v>
      </c>
      <c r="AP20">
        <v>0</v>
      </c>
      <c r="AQ20">
        <v>1</v>
      </c>
      <c r="AR20">
        <v>1</v>
      </c>
      <c r="AS20">
        <v>3</v>
      </c>
      <c r="AT20">
        <v>2</v>
      </c>
      <c r="AU20">
        <v>3</v>
      </c>
      <c r="AV20">
        <v>1</v>
      </c>
      <c r="AW20">
        <v>1</v>
      </c>
      <c r="AX20">
        <v>3</v>
      </c>
      <c r="AY20">
        <v>1</v>
      </c>
      <c r="AZ20">
        <v>1</v>
      </c>
      <c r="BA20">
        <v>2</v>
      </c>
      <c r="BB20">
        <v>0</v>
      </c>
      <c r="BC20">
        <v>5</v>
      </c>
      <c r="BD20">
        <v>1</v>
      </c>
      <c r="BE20">
        <v>3</v>
      </c>
      <c r="BF20">
        <v>7</v>
      </c>
      <c r="BG20">
        <v>2</v>
      </c>
      <c r="BH20">
        <v>4</v>
      </c>
      <c r="BI20">
        <v>3</v>
      </c>
      <c r="BJ20">
        <v>3</v>
      </c>
      <c r="BK20">
        <v>1</v>
      </c>
      <c r="BL20">
        <v>4</v>
      </c>
      <c r="BM20">
        <v>18</v>
      </c>
      <c r="BN20">
        <v>7</v>
      </c>
      <c r="BO20">
        <v>1</v>
      </c>
      <c r="BP20">
        <v>1</v>
      </c>
      <c r="BQ20">
        <v>0</v>
      </c>
      <c r="BR20">
        <v>3</v>
      </c>
      <c r="BS20">
        <v>1</v>
      </c>
      <c r="BT20">
        <v>4</v>
      </c>
      <c r="BU20">
        <v>18</v>
      </c>
      <c r="BV20">
        <v>2</v>
      </c>
      <c r="BW20">
        <v>24</v>
      </c>
      <c r="BY20">
        <v>24</v>
      </c>
      <c r="CA20">
        <v>24</v>
      </c>
    </row>
    <row r="21" spans="1:79" x14ac:dyDescent="0.15">
      <c r="A21">
        <v>272116</v>
      </c>
      <c r="B21" t="s">
        <v>201</v>
      </c>
      <c r="D21">
        <v>21</v>
      </c>
      <c r="E21">
        <v>15.36885</v>
      </c>
      <c r="F21">
        <v>15.36885</v>
      </c>
      <c r="G21">
        <v>0</v>
      </c>
      <c r="H21">
        <v>4</v>
      </c>
      <c r="I21">
        <v>2</v>
      </c>
      <c r="J21">
        <v>1</v>
      </c>
      <c r="K21">
        <v>9</v>
      </c>
      <c r="L21">
        <v>3</v>
      </c>
      <c r="M21">
        <v>0</v>
      </c>
      <c r="N21">
        <v>2</v>
      </c>
      <c r="O21">
        <v>0</v>
      </c>
      <c r="P21">
        <v>8</v>
      </c>
      <c r="Q21">
        <v>13</v>
      </c>
      <c r="R21">
        <v>0</v>
      </c>
      <c r="S21">
        <v>1</v>
      </c>
      <c r="T21">
        <v>8</v>
      </c>
      <c r="U21">
        <v>12</v>
      </c>
      <c r="V21">
        <v>0</v>
      </c>
      <c r="W21">
        <v>12</v>
      </c>
      <c r="X21">
        <v>0</v>
      </c>
      <c r="Y21">
        <v>1</v>
      </c>
      <c r="Z21">
        <v>5</v>
      </c>
      <c r="AA21">
        <v>6</v>
      </c>
      <c r="AB21">
        <v>0</v>
      </c>
      <c r="AC21">
        <v>12</v>
      </c>
      <c r="AD21">
        <v>3</v>
      </c>
      <c r="AE21">
        <v>1</v>
      </c>
      <c r="AF21">
        <v>1</v>
      </c>
      <c r="AG21">
        <v>1</v>
      </c>
      <c r="AH21">
        <v>3</v>
      </c>
      <c r="AI21">
        <v>0</v>
      </c>
      <c r="AJ21">
        <v>14</v>
      </c>
      <c r="AK21">
        <v>0</v>
      </c>
      <c r="AL21">
        <v>1</v>
      </c>
      <c r="AM21">
        <v>4</v>
      </c>
      <c r="AN21">
        <v>1</v>
      </c>
      <c r="AO21">
        <v>1</v>
      </c>
      <c r="AP21">
        <v>0</v>
      </c>
      <c r="AQ21">
        <v>2</v>
      </c>
      <c r="AR21">
        <v>0</v>
      </c>
      <c r="AS21">
        <v>2</v>
      </c>
      <c r="AT21">
        <v>1</v>
      </c>
      <c r="AU21">
        <v>2</v>
      </c>
      <c r="AV21">
        <v>3</v>
      </c>
      <c r="AW21">
        <v>0</v>
      </c>
      <c r="AX21">
        <v>5</v>
      </c>
      <c r="AY21">
        <v>1</v>
      </c>
      <c r="AZ21">
        <v>1</v>
      </c>
      <c r="BA21">
        <v>2</v>
      </c>
      <c r="BB21">
        <v>0</v>
      </c>
      <c r="BC21">
        <v>2</v>
      </c>
      <c r="BD21">
        <v>2</v>
      </c>
      <c r="BE21">
        <v>3</v>
      </c>
      <c r="BF21">
        <v>2</v>
      </c>
      <c r="BG21">
        <v>3</v>
      </c>
      <c r="BH21">
        <v>3</v>
      </c>
      <c r="BI21">
        <v>4</v>
      </c>
      <c r="BJ21">
        <v>3</v>
      </c>
      <c r="BK21">
        <v>1</v>
      </c>
      <c r="BL21">
        <v>5</v>
      </c>
      <c r="BM21">
        <v>15</v>
      </c>
      <c r="BN21">
        <v>6</v>
      </c>
      <c r="BO21">
        <v>4</v>
      </c>
      <c r="BP21">
        <v>1</v>
      </c>
      <c r="BQ21">
        <v>0</v>
      </c>
      <c r="BR21">
        <v>2</v>
      </c>
      <c r="BS21">
        <v>0</v>
      </c>
      <c r="BT21">
        <v>3</v>
      </c>
      <c r="BU21">
        <v>10</v>
      </c>
      <c r="BV21">
        <v>8</v>
      </c>
      <c r="BW21">
        <v>25</v>
      </c>
      <c r="BY21">
        <v>21</v>
      </c>
      <c r="CA21">
        <v>21</v>
      </c>
    </row>
    <row r="22" spans="1:79" x14ac:dyDescent="0.15">
      <c r="A22">
        <v>272124</v>
      </c>
      <c r="B22" t="s">
        <v>202</v>
      </c>
      <c r="D22">
        <v>29</v>
      </c>
      <c r="E22">
        <v>22.598870000000002</v>
      </c>
      <c r="F22">
        <v>22.598870000000002</v>
      </c>
      <c r="G22">
        <v>1</v>
      </c>
      <c r="H22">
        <v>4</v>
      </c>
      <c r="I22">
        <v>1</v>
      </c>
      <c r="J22">
        <v>7</v>
      </c>
      <c r="K22">
        <v>5</v>
      </c>
      <c r="L22">
        <v>2</v>
      </c>
      <c r="M22">
        <v>5</v>
      </c>
      <c r="N22">
        <v>4</v>
      </c>
      <c r="O22">
        <v>0</v>
      </c>
      <c r="P22">
        <v>16</v>
      </c>
      <c r="Q22">
        <v>13</v>
      </c>
      <c r="R22">
        <v>0</v>
      </c>
      <c r="S22">
        <v>2</v>
      </c>
      <c r="T22">
        <v>7</v>
      </c>
      <c r="U22">
        <v>20</v>
      </c>
      <c r="V22">
        <v>2</v>
      </c>
      <c r="W22">
        <v>18</v>
      </c>
      <c r="X22">
        <v>0</v>
      </c>
      <c r="Y22">
        <v>1</v>
      </c>
      <c r="Z22">
        <v>9</v>
      </c>
      <c r="AA22">
        <v>8</v>
      </c>
      <c r="AB22">
        <v>0</v>
      </c>
      <c r="AC22">
        <v>19</v>
      </c>
      <c r="AD22">
        <v>2</v>
      </c>
      <c r="AE22">
        <v>0</v>
      </c>
      <c r="AF22">
        <v>0</v>
      </c>
      <c r="AG22">
        <v>1</v>
      </c>
      <c r="AH22">
        <v>7</v>
      </c>
      <c r="AI22">
        <v>0</v>
      </c>
      <c r="AJ22">
        <v>20</v>
      </c>
      <c r="AK22">
        <v>0</v>
      </c>
      <c r="AL22">
        <v>1</v>
      </c>
      <c r="AM22">
        <v>2</v>
      </c>
      <c r="AN22">
        <v>3</v>
      </c>
      <c r="AO22">
        <v>3</v>
      </c>
      <c r="AP22">
        <v>0</v>
      </c>
      <c r="AQ22">
        <v>4</v>
      </c>
      <c r="AR22">
        <v>1</v>
      </c>
      <c r="AS22">
        <v>1</v>
      </c>
      <c r="AT22">
        <v>1</v>
      </c>
      <c r="AU22">
        <v>1</v>
      </c>
      <c r="AV22">
        <v>3</v>
      </c>
      <c r="AW22">
        <v>2</v>
      </c>
      <c r="AX22">
        <v>6</v>
      </c>
      <c r="AY22">
        <v>0</v>
      </c>
      <c r="AZ22">
        <v>2</v>
      </c>
      <c r="BA22">
        <v>3</v>
      </c>
      <c r="BB22">
        <v>0</v>
      </c>
      <c r="BC22">
        <v>5</v>
      </c>
      <c r="BD22">
        <v>5</v>
      </c>
      <c r="BE22">
        <v>2</v>
      </c>
      <c r="BF22">
        <v>6</v>
      </c>
      <c r="BG22">
        <v>5</v>
      </c>
      <c r="BH22">
        <v>3</v>
      </c>
      <c r="BI22">
        <v>3</v>
      </c>
      <c r="BJ22">
        <v>3</v>
      </c>
      <c r="BK22">
        <v>2</v>
      </c>
      <c r="BL22">
        <v>2</v>
      </c>
      <c r="BM22">
        <v>20</v>
      </c>
      <c r="BN22">
        <v>9</v>
      </c>
      <c r="BO22">
        <v>4</v>
      </c>
      <c r="BP22">
        <v>0</v>
      </c>
      <c r="BQ22">
        <v>1</v>
      </c>
      <c r="BR22">
        <v>1</v>
      </c>
      <c r="BS22">
        <v>2</v>
      </c>
      <c r="BT22">
        <v>5</v>
      </c>
      <c r="BU22">
        <v>22</v>
      </c>
      <c r="BV22">
        <v>2</v>
      </c>
      <c r="BW22">
        <v>26</v>
      </c>
      <c r="BY22">
        <v>29</v>
      </c>
      <c r="CA22">
        <v>29</v>
      </c>
    </row>
    <row r="23" spans="1:79" x14ac:dyDescent="0.15">
      <c r="A23">
        <v>272132</v>
      </c>
      <c r="B23" t="s">
        <v>203</v>
      </c>
      <c r="D23">
        <v>15</v>
      </c>
      <c r="E23">
        <v>30.849599999999999</v>
      </c>
      <c r="F23">
        <v>30.849599999999999</v>
      </c>
      <c r="G23">
        <v>0</v>
      </c>
      <c r="H23">
        <v>3</v>
      </c>
      <c r="I23">
        <v>0</v>
      </c>
      <c r="J23">
        <v>0</v>
      </c>
      <c r="K23">
        <v>4</v>
      </c>
      <c r="L23">
        <v>2</v>
      </c>
      <c r="M23">
        <v>2</v>
      </c>
      <c r="N23">
        <v>4</v>
      </c>
      <c r="O23">
        <v>0</v>
      </c>
      <c r="P23">
        <v>13</v>
      </c>
      <c r="Q23">
        <v>2</v>
      </c>
      <c r="R23">
        <v>0</v>
      </c>
      <c r="S23">
        <v>0</v>
      </c>
      <c r="T23">
        <v>3</v>
      </c>
      <c r="U23">
        <v>12</v>
      </c>
      <c r="V23">
        <v>0</v>
      </c>
      <c r="W23">
        <v>12</v>
      </c>
      <c r="X23">
        <v>0</v>
      </c>
      <c r="Y23">
        <v>0</v>
      </c>
      <c r="Z23">
        <v>8</v>
      </c>
      <c r="AA23">
        <v>4</v>
      </c>
      <c r="AB23">
        <v>0</v>
      </c>
      <c r="AC23">
        <v>8</v>
      </c>
      <c r="AD23">
        <v>3</v>
      </c>
      <c r="AE23">
        <v>0</v>
      </c>
      <c r="AF23">
        <v>1</v>
      </c>
      <c r="AG23">
        <v>0</v>
      </c>
      <c r="AH23">
        <v>3</v>
      </c>
      <c r="AI23">
        <v>0</v>
      </c>
      <c r="AJ23">
        <v>10</v>
      </c>
      <c r="AK23">
        <v>0</v>
      </c>
      <c r="AL23">
        <v>0</v>
      </c>
      <c r="AM23">
        <v>3</v>
      </c>
      <c r="AN23">
        <v>0</v>
      </c>
      <c r="AO23">
        <v>2</v>
      </c>
      <c r="AP23">
        <v>0</v>
      </c>
      <c r="AQ23">
        <v>2</v>
      </c>
      <c r="AR23">
        <v>3</v>
      </c>
      <c r="AS23">
        <v>2</v>
      </c>
      <c r="AT23">
        <v>2</v>
      </c>
      <c r="AU23">
        <v>2</v>
      </c>
      <c r="AV23">
        <v>1</v>
      </c>
      <c r="AW23">
        <v>1</v>
      </c>
      <c r="AX23">
        <v>1</v>
      </c>
      <c r="AY23">
        <v>1</v>
      </c>
      <c r="AZ23">
        <v>0</v>
      </c>
      <c r="BA23">
        <v>0</v>
      </c>
      <c r="BB23">
        <v>0</v>
      </c>
      <c r="BC23">
        <v>0</v>
      </c>
      <c r="BD23">
        <v>2</v>
      </c>
      <c r="BE23">
        <v>4</v>
      </c>
      <c r="BF23">
        <v>0</v>
      </c>
      <c r="BG23">
        <v>3</v>
      </c>
      <c r="BH23">
        <v>2</v>
      </c>
      <c r="BI23">
        <v>0</v>
      </c>
      <c r="BJ23">
        <v>4</v>
      </c>
      <c r="BK23">
        <v>0</v>
      </c>
      <c r="BL23">
        <v>3</v>
      </c>
      <c r="BM23">
        <v>13</v>
      </c>
      <c r="BN23">
        <v>1</v>
      </c>
      <c r="BO23">
        <v>1</v>
      </c>
      <c r="BP23">
        <v>1</v>
      </c>
      <c r="BQ23">
        <v>0</v>
      </c>
      <c r="BR23">
        <v>2</v>
      </c>
      <c r="BS23">
        <v>1</v>
      </c>
      <c r="BT23">
        <v>2</v>
      </c>
      <c r="BU23">
        <v>10</v>
      </c>
      <c r="BV23">
        <v>3</v>
      </c>
      <c r="BW23">
        <v>13</v>
      </c>
      <c r="BY23">
        <v>15</v>
      </c>
      <c r="CA23">
        <v>15</v>
      </c>
    </row>
    <row r="24" spans="1:79" x14ac:dyDescent="0.15">
      <c r="A24">
        <v>272141</v>
      </c>
      <c r="B24" t="s">
        <v>292</v>
      </c>
      <c r="D24">
        <v>9</v>
      </c>
      <c r="E24">
        <v>16.79731</v>
      </c>
      <c r="F24">
        <v>16.79731</v>
      </c>
      <c r="G24">
        <v>0</v>
      </c>
      <c r="H24">
        <v>0</v>
      </c>
      <c r="I24">
        <v>2</v>
      </c>
      <c r="J24">
        <v>1</v>
      </c>
      <c r="K24">
        <v>0</v>
      </c>
      <c r="L24">
        <v>4</v>
      </c>
      <c r="M24">
        <v>0</v>
      </c>
      <c r="N24">
        <v>2</v>
      </c>
      <c r="O24">
        <v>0</v>
      </c>
      <c r="P24">
        <v>8</v>
      </c>
      <c r="Q24">
        <v>1</v>
      </c>
      <c r="R24">
        <v>0</v>
      </c>
      <c r="S24" t="s">
        <v>170</v>
      </c>
      <c r="T24" t="s">
        <v>170</v>
      </c>
      <c r="U24" t="s">
        <v>170</v>
      </c>
      <c r="V24" t="s">
        <v>170</v>
      </c>
      <c r="W24" t="s">
        <v>170</v>
      </c>
      <c r="X24" t="s">
        <v>170</v>
      </c>
      <c r="Y24" t="s">
        <v>170</v>
      </c>
      <c r="Z24" t="s">
        <v>170</v>
      </c>
      <c r="AA24" t="s">
        <v>170</v>
      </c>
      <c r="AB24" t="s">
        <v>170</v>
      </c>
      <c r="AC24" t="s">
        <v>170</v>
      </c>
      <c r="AD24" t="s">
        <v>170</v>
      </c>
      <c r="AE24" t="s">
        <v>170</v>
      </c>
      <c r="AF24" t="s">
        <v>170</v>
      </c>
      <c r="AG24" t="s">
        <v>170</v>
      </c>
      <c r="AH24" t="s">
        <v>170</v>
      </c>
      <c r="AI24" t="s">
        <v>170</v>
      </c>
      <c r="AJ24" t="s">
        <v>170</v>
      </c>
      <c r="AK24" t="s">
        <v>170</v>
      </c>
      <c r="AL24" t="s">
        <v>170</v>
      </c>
      <c r="AM24" t="s">
        <v>170</v>
      </c>
      <c r="AN24" t="s">
        <v>170</v>
      </c>
      <c r="AO24" t="s">
        <v>170</v>
      </c>
      <c r="AP24" t="s">
        <v>170</v>
      </c>
      <c r="AQ24">
        <v>0</v>
      </c>
      <c r="AR24">
        <v>1</v>
      </c>
      <c r="AS24">
        <v>2</v>
      </c>
      <c r="AT24">
        <v>0</v>
      </c>
      <c r="AU24">
        <v>0</v>
      </c>
      <c r="AV24">
        <v>0</v>
      </c>
      <c r="AW24">
        <v>1</v>
      </c>
      <c r="AX24">
        <v>1</v>
      </c>
      <c r="AY24">
        <v>0</v>
      </c>
      <c r="AZ24">
        <v>1</v>
      </c>
      <c r="BA24">
        <v>1</v>
      </c>
      <c r="BB24">
        <v>0</v>
      </c>
      <c r="BC24">
        <v>2</v>
      </c>
      <c r="BD24">
        <v>1</v>
      </c>
      <c r="BE24">
        <v>1</v>
      </c>
      <c r="BF24">
        <v>2</v>
      </c>
      <c r="BG24">
        <v>3</v>
      </c>
      <c r="BH24">
        <v>0</v>
      </c>
      <c r="BI24">
        <v>1</v>
      </c>
      <c r="BJ24">
        <v>1</v>
      </c>
      <c r="BK24">
        <v>0</v>
      </c>
      <c r="BL24" t="s">
        <v>170</v>
      </c>
      <c r="BM24" t="s">
        <v>170</v>
      </c>
      <c r="BN24" t="s">
        <v>170</v>
      </c>
      <c r="BO24" t="s">
        <v>170</v>
      </c>
      <c r="BP24" t="s">
        <v>170</v>
      </c>
      <c r="BQ24" t="s">
        <v>170</v>
      </c>
      <c r="BR24" t="s">
        <v>170</v>
      </c>
      <c r="BS24" t="s">
        <v>170</v>
      </c>
      <c r="BT24" t="s">
        <v>170</v>
      </c>
      <c r="BU24" t="s">
        <v>170</v>
      </c>
      <c r="BV24" t="s">
        <v>170</v>
      </c>
      <c r="BW24">
        <v>8</v>
      </c>
      <c r="BY24">
        <v>9</v>
      </c>
      <c r="CA24">
        <v>9</v>
      </c>
    </row>
    <row r="25" spans="1:79" x14ac:dyDescent="0.15">
      <c r="A25">
        <v>272159</v>
      </c>
      <c r="B25" t="s">
        <v>204</v>
      </c>
      <c r="D25">
        <v>16</v>
      </c>
      <c r="E25">
        <v>13.997030000000001</v>
      </c>
      <c r="F25">
        <v>13.997030000000001</v>
      </c>
      <c r="G25">
        <v>0</v>
      </c>
      <c r="H25">
        <v>3</v>
      </c>
      <c r="I25">
        <v>3</v>
      </c>
      <c r="J25">
        <v>2</v>
      </c>
      <c r="K25">
        <v>1</v>
      </c>
      <c r="L25">
        <v>0</v>
      </c>
      <c r="M25">
        <v>4</v>
      </c>
      <c r="N25">
        <v>3</v>
      </c>
      <c r="O25">
        <v>0</v>
      </c>
      <c r="P25">
        <v>9</v>
      </c>
      <c r="Q25">
        <v>7</v>
      </c>
      <c r="R25">
        <v>0</v>
      </c>
      <c r="S25">
        <v>1</v>
      </c>
      <c r="T25">
        <v>6</v>
      </c>
      <c r="U25">
        <v>9</v>
      </c>
      <c r="V25">
        <v>1</v>
      </c>
      <c r="W25">
        <v>8</v>
      </c>
      <c r="X25">
        <v>0</v>
      </c>
      <c r="Y25">
        <v>0</v>
      </c>
      <c r="Z25">
        <v>8</v>
      </c>
      <c r="AA25">
        <v>0</v>
      </c>
      <c r="AB25">
        <v>0</v>
      </c>
      <c r="AC25">
        <v>9</v>
      </c>
      <c r="AD25">
        <v>1</v>
      </c>
      <c r="AE25">
        <v>0</v>
      </c>
      <c r="AF25">
        <v>0</v>
      </c>
      <c r="AG25">
        <v>0</v>
      </c>
      <c r="AH25">
        <v>6</v>
      </c>
      <c r="AI25">
        <v>0</v>
      </c>
      <c r="AJ25">
        <v>11</v>
      </c>
      <c r="AK25">
        <v>0</v>
      </c>
      <c r="AL25">
        <v>0</v>
      </c>
      <c r="AM25">
        <v>1</v>
      </c>
      <c r="AN25">
        <v>2</v>
      </c>
      <c r="AO25">
        <v>2</v>
      </c>
      <c r="AP25">
        <v>0</v>
      </c>
      <c r="AQ25">
        <v>0</v>
      </c>
      <c r="AR25">
        <v>0</v>
      </c>
      <c r="AS25">
        <v>1</v>
      </c>
      <c r="AT25">
        <v>0</v>
      </c>
      <c r="AU25">
        <v>3</v>
      </c>
      <c r="AV25">
        <v>1</v>
      </c>
      <c r="AW25">
        <v>1</v>
      </c>
      <c r="AX25">
        <v>2</v>
      </c>
      <c r="AY25">
        <v>1</v>
      </c>
      <c r="AZ25">
        <v>1</v>
      </c>
      <c r="BA25">
        <v>2</v>
      </c>
      <c r="BB25">
        <v>1</v>
      </c>
      <c r="BC25">
        <v>3</v>
      </c>
      <c r="BD25">
        <v>1</v>
      </c>
      <c r="BE25">
        <v>5</v>
      </c>
      <c r="BF25">
        <v>3</v>
      </c>
      <c r="BG25">
        <v>2</v>
      </c>
      <c r="BH25">
        <v>1</v>
      </c>
      <c r="BI25">
        <v>2</v>
      </c>
      <c r="BJ25">
        <v>2</v>
      </c>
      <c r="BK25">
        <v>0</v>
      </c>
      <c r="BL25">
        <v>3</v>
      </c>
      <c r="BM25">
        <v>10</v>
      </c>
      <c r="BN25">
        <v>4</v>
      </c>
      <c r="BO25">
        <v>1</v>
      </c>
      <c r="BP25">
        <v>1</v>
      </c>
      <c r="BQ25">
        <v>0</v>
      </c>
      <c r="BR25">
        <v>0</v>
      </c>
      <c r="BS25">
        <v>0</v>
      </c>
      <c r="BT25">
        <v>0</v>
      </c>
      <c r="BU25">
        <v>14</v>
      </c>
      <c r="BV25">
        <v>2</v>
      </c>
      <c r="BW25">
        <v>20</v>
      </c>
      <c r="BY25">
        <v>16</v>
      </c>
      <c r="CA25">
        <v>16</v>
      </c>
    </row>
    <row r="26" spans="1:79" x14ac:dyDescent="0.15">
      <c r="A26">
        <v>272167</v>
      </c>
      <c r="B26" t="s">
        <v>205</v>
      </c>
      <c r="D26">
        <v>4</v>
      </c>
      <c r="E26">
        <v>7.869059</v>
      </c>
      <c r="F26">
        <v>7.869059</v>
      </c>
      <c r="G26">
        <v>0</v>
      </c>
      <c r="H26">
        <v>0</v>
      </c>
      <c r="I26">
        <v>1</v>
      </c>
      <c r="J26">
        <v>0</v>
      </c>
      <c r="K26">
        <v>1</v>
      </c>
      <c r="L26">
        <v>0</v>
      </c>
      <c r="M26">
        <v>1</v>
      </c>
      <c r="N26">
        <v>1</v>
      </c>
      <c r="O26">
        <v>0</v>
      </c>
      <c r="P26">
        <v>2</v>
      </c>
      <c r="Q26">
        <v>2</v>
      </c>
      <c r="R26">
        <v>0</v>
      </c>
      <c r="S26">
        <v>0</v>
      </c>
      <c r="T26">
        <v>1</v>
      </c>
      <c r="U26">
        <v>3</v>
      </c>
      <c r="V26">
        <v>0</v>
      </c>
      <c r="W26">
        <v>3</v>
      </c>
      <c r="X26">
        <v>0</v>
      </c>
      <c r="Y26">
        <v>1</v>
      </c>
      <c r="Z26">
        <v>2</v>
      </c>
      <c r="AA26">
        <v>0</v>
      </c>
      <c r="AB26">
        <v>0</v>
      </c>
      <c r="AC26">
        <v>4</v>
      </c>
      <c r="AD26">
        <v>0</v>
      </c>
      <c r="AE26">
        <v>0</v>
      </c>
      <c r="AF26">
        <v>0</v>
      </c>
      <c r="AG26">
        <v>0</v>
      </c>
      <c r="AH26">
        <v>0</v>
      </c>
      <c r="AI26">
        <v>0</v>
      </c>
      <c r="AJ26">
        <v>3</v>
      </c>
      <c r="AK26">
        <v>0</v>
      </c>
      <c r="AL26">
        <v>1</v>
      </c>
      <c r="AM26">
        <v>0</v>
      </c>
      <c r="AN26">
        <v>0</v>
      </c>
      <c r="AO26">
        <v>0</v>
      </c>
      <c r="AP26">
        <v>0</v>
      </c>
      <c r="AQ26">
        <v>1</v>
      </c>
      <c r="AR26">
        <v>1</v>
      </c>
      <c r="AS26">
        <v>0</v>
      </c>
      <c r="AT26">
        <v>0</v>
      </c>
      <c r="AU26">
        <v>0</v>
      </c>
      <c r="AV26">
        <v>1</v>
      </c>
      <c r="AW26">
        <v>0</v>
      </c>
      <c r="AX26">
        <v>0</v>
      </c>
      <c r="AY26">
        <v>0</v>
      </c>
      <c r="AZ26">
        <v>0</v>
      </c>
      <c r="BA26">
        <v>1</v>
      </c>
      <c r="BB26">
        <v>0</v>
      </c>
      <c r="BC26">
        <v>0</v>
      </c>
      <c r="BD26">
        <v>0</v>
      </c>
      <c r="BE26">
        <v>0</v>
      </c>
      <c r="BF26">
        <v>0</v>
      </c>
      <c r="BG26">
        <v>2</v>
      </c>
      <c r="BH26">
        <v>1</v>
      </c>
      <c r="BI26">
        <v>0</v>
      </c>
      <c r="BJ26">
        <v>1</v>
      </c>
      <c r="BK26">
        <v>0</v>
      </c>
      <c r="BL26">
        <v>2</v>
      </c>
      <c r="BM26">
        <v>6</v>
      </c>
      <c r="BN26">
        <v>0</v>
      </c>
      <c r="BO26">
        <v>0</v>
      </c>
      <c r="BP26">
        <v>1</v>
      </c>
      <c r="BQ26">
        <v>0</v>
      </c>
      <c r="BR26">
        <v>0</v>
      </c>
      <c r="BS26">
        <v>0</v>
      </c>
      <c r="BT26">
        <v>0</v>
      </c>
      <c r="BU26">
        <v>4</v>
      </c>
      <c r="BV26">
        <v>0</v>
      </c>
      <c r="BW26">
        <v>6</v>
      </c>
      <c r="BY26">
        <v>4</v>
      </c>
      <c r="CA26">
        <v>4</v>
      </c>
    </row>
    <row r="27" spans="1:79" x14ac:dyDescent="0.15">
      <c r="A27">
        <v>272175</v>
      </c>
      <c r="B27" t="s">
        <v>206</v>
      </c>
      <c r="D27">
        <v>13</v>
      </c>
      <c r="E27">
        <v>22.345220000000001</v>
      </c>
      <c r="F27">
        <v>22.345220000000001</v>
      </c>
      <c r="G27">
        <v>1</v>
      </c>
      <c r="H27">
        <v>2</v>
      </c>
      <c r="I27">
        <v>3</v>
      </c>
      <c r="J27">
        <v>1</v>
      </c>
      <c r="K27">
        <v>3</v>
      </c>
      <c r="L27">
        <v>1</v>
      </c>
      <c r="M27">
        <v>2</v>
      </c>
      <c r="N27">
        <v>0</v>
      </c>
      <c r="O27">
        <v>0</v>
      </c>
      <c r="P27">
        <v>9</v>
      </c>
      <c r="Q27">
        <v>4</v>
      </c>
      <c r="R27">
        <v>0</v>
      </c>
      <c r="S27">
        <v>1</v>
      </c>
      <c r="T27">
        <v>2</v>
      </c>
      <c r="U27">
        <v>10</v>
      </c>
      <c r="V27">
        <v>1</v>
      </c>
      <c r="W27">
        <v>9</v>
      </c>
      <c r="X27">
        <v>0</v>
      </c>
      <c r="Y27">
        <v>3</v>
      </c>
      <c r="Z27">
        <v>3</v>
      </c>
      <c r="AA27">
        <v>3</v>
      </c>
      <c r="AB27">
        <v>0</v>
      </c>
      <c r="AC27">
        <v>8</v>
      </c>
      <c r="AD27">
        <v>1</v>
      </c>
      <c r="AE27">
        <v>0</v>
      </c>
      <c r="AF27">
        <v>1</v>
      </c>
      <c r="AG27">
        <v>0</v>
      </c>
      <c r="AH27">
        <v>3</v>
      </c>
      <c r="AI27">
        <v>0</v>
      </c>
      <c r="AJ27">
        <v>8</v>
      </c>
      <c r="AK27">
        <v>0</v>
      </c>
      <c r="AL27">
        <v>0</v>
      </c>
      <c r="AM27">
        <v>1</v>
      </c>
      <c r="AN27">
        <v>2</v>
      </c>
      <c r="AO27">
        <v>2</v>
      </c>
      <c r="AP27">
        <v>0</v>
      </c>
      <c r="AQ27">
        <v>1</v>
      </c>
      <c r="AR27">
        <v>1</v>
      </c>
      <c r="AS27">
        <v>1</v>
      </c>
      <c r="AT27">
        <v>1</v>
      </c>
      <c r="AU27">
        <v>0</v>
      </c>
      <c r="AV27">
        <v>4</v>
      </c>
      <c r="AW27">
        <v>0</v>
      </c>
      <c r="AX27">
        <v>0</v>
      </c>
      <c r="AY27">
        <v>1</v>
      </c>
      <c r="AZ27">
        <v>1</v>
      </c>
      <c r="BA27">
        <v>1</v>
      </c>
      <c r="BB27">
        <v>1</v>
      </c>
      <c r="BC27">
        <v>1</v>
      </c>
      <c r="BD27">
        <v>3</v>
      </c>
      <c r="BE27">
        <v>3</v>
      </c>
      <c r="BF27">
        <v>1</v>
      </c>
      <c r="BG27">
        <v>0</v>
      </c>
      <c r="BH27">
        <v>2</v>
      </c>
      <c r="BI27">
        <v>2</v>
      </c>
      <c r="BJ27">
        <v>2</v>
      </c>
      <c r="BK27">
        <v>0</v>
      </c>
      <c r="BL27">
        <v>4</v>
      </c>
      <c r="BM27">
        <v>8</v>
      </c>
      <c r="BN27">
        <v>5</v>
      </c>
      <c r="BO27">
        <v>0</v>
      </c>
      <c r="BP27">
        <v>1</v>
      </c>
      <c r="BQ27">
        <v>1</v>
      </c>
      <c r="BR27">
        <v>0</v>
      </c>
      <c r="BS27">
        <v>0</v>
      </c>
      <c r="BT27">
        <v>0</v>
      </c>
      <c r="BU27">
        <v>12</v>
      </c>
      <c r="BV27">
        <v>1</v>
      </c>
      <c r="BW27">
        <v>1</v>
      </c>
      <c r="BY27">
        <v>13</v>
      </c>
      <c r="CA27">
        <v>13</v>
      </c>
    </row>
    <row r="28" spans="1:79" x14ac:dyDescent="0.15">
      <c r="A28">
        <v>272183</v>
      </c>
      <c r="B28" t="s">
        <v>207</v>
      </c>
      <c r="D28">
        <v>8</v>
      </c>
      <c r="E28">
        <v>13.406169999999999</v>
      </c>
      <c r="F28">
        <v>13.406169999999999</v>
      </c>
      <c r="G28">
        <v>0</v>
      </c>
      <c r="H28">
        <v>1</v>
      </c>
      <c r="I28">
        <v>0</v>
      </c>
      <c r="J28">
        <v>3</v>
      </c>
      <c r="K28">
        <v>2</v>
      </c>
      <c r="L28">
        <v>1</v>
      </c>
      <c r="M28">
        <v>0</v>
      </c>
      <c r="N28">
        <v>1</v>
      </c>
      <c r="O28">
        <v>0</v>
      </c>
      <c r="P28">
        <v>6</v>
      </c>
      <c r="Q28">
        <v>2</v>
      </c>
      <c r="R28">
        <v>0</v>
      </c>
      <c r="S28">
        <v>1</v>
      </c>
      <c r="T28">
        <v>4</v>
      </c>
      <c r="U28">
        <v>3</v>
      </c>
      <c r="V28">
        <v>1</v>
      </c>
      <c r="W28">
        <v>2</v>
      </c>
      <c r="X28">
        <v>0</v>
      </c>
      <c r="Y28">
        <v>0</v>
      </c>
      <c r="Z28">
        <v>2</v>
      </c>
      <c r="AA28">
        <v>0</v>
      </c>
      <c r="AB28">
        <v>0</v>
      </c>
      <c r="AC28">
        <v>4</v>
      </c>
      <c r="AD28">
        <v>0</v>
      </c>
      <c r="AE28">
        <v>1</v>
      </c>
      <c r="AF28">
        <v>0</v>
      </c>
      <c r="AG28">
        <v>0</v>
      </c>
      <c r="AH28">
        <v>3</v>
      </c>
      <c r="AI28">
        <v>0</v>
      </c>
      <c r="AJ28">
        <v>6</v>
      </c>
      <c r="AK28">
        <v>0</v>
      </c>
      <c r="AL28">
        <v>1</v>
      </c>
      <c r="AM28">
        <v>0</v>
      </c>
      <c r="AN28">
        <v>1</v>
      </c>
      <c r="AO28">
        <v>0</v>
      </c>
      <c r="AP28">
        <v>0</v>
      </c>
      <c r="AQ28">
        <v>0</v>
      </c>
      <c r="AR28">
        <v>0</v>
      </c>
      <c r="AS28">
        <v>0</v>
      </c>
      <c r="AT28">
        <v>0</v>
      </c>
      <c r="AU28">
        <v>0</v>
      </c>
      <c r="AV28">
        <v>2</v>
      </c>
      <c r="AW28">
        <v>0</v>
      </c>
      <c r="AX28">
        <v>2</v>
      </c>
      <c r="AY28">
        <v>1</v>
      </c>
      <c r="AZ28">
        <v>0</v>
      </c>
      <c r="BA28">
        <v>0</v>
      </c>
      <c r="BB28">
        <v>1</v>
      </c>
      <c r="BC28">
        <v>2</v>
      </c>
      <c r="BD28">
        <v>2</v>
      </c>
      <c r="BE28">
        <v>2</v>
      </c>
      <c r="BF28">
        <v>0</v>
      </c>
      <c r="BG28">
        <v>0</v>
      </c>
      <c r="BH28">
        <v>1</v>
      </c>
      <c r="BI28">
        <v>0</v>
      </c>
      <c r="BJ28">
        <v>3</v>
      </c>
      <c r="BK28">
        <v>0</v>
      </c>
      <c r="BL28">
        <v>2</v>
      </c>
      <c r="BM28">
        <v>4</v>
      </c>
      <c r="BN28">
        <v>3</v>
      </c>
      <c r="BO28">
        <v>2</v>
      </c>
      <c r="BP28">
        <v>0</v>
      </c>
      <c r="BQ28">
        <v>2</v>
      </c>
      <c r="BR28">
        <v>1</v>
      </c>
      <c r="BS28">
        <v>0</v>
      </c>
      <c r="BT28">
        <v>1</v>
      </c>
      <c r="BU28">
        <v>5</v>
      </c>
      <c r="BV28">
        <v>2</v>
      </c>
      <c r="BW28">
        <v>7</v>
      </c>
      <c r="BY28">
        <v>8</v>
      </c>
      <c r="CA28">
        <v>8</v>
      </c>
    </row>
    <row r="29" spans="1:79" x14ac:dyDescent="0.15">
      <c r="A29">
        <v>272191</v>
      </c>
      <c r="B29" t="s">
        <v>298</v>
      </c>
      <c r="D29">
        <v>10</v>
      </c>
      <c r="E29">
        <v>11.07972</v>
      </c>
      <c r="F29">
        <v>11.07972</v>
      </c>
      <c r="G29">
        <v>0</v>
      </c>
      <c r="H29">
        <v>0</v>
      </c>
      <c r="I29">
        <v>2</v>
      </c>
      <c r="J29">
        <v>2</v>
      </c>
      <c r="K29">
        <v>1</v>
      </c>
      <c r="L29">
        <v>1</v>
      </c>
      <c r="M29">
        <v>1</v>
      </c>
      <c r="N29">
        <v>3</v>
      </c>
      <c r="O29">
        <v>0</v>
      </c>
      <c r="P29">
        <v>7</v>
      </c>
      <c r="Q29">
        <v>3</v>
      </c>
      <c r="R29">
        <v>0</v>
      </c>
      <c r="S29">
        <v>0</v>
      </c>
      <c r="T29">
        <v>2</v>
      </c>
      <c r="U29">
        <v>8</v>
      </c>
      <c r="V29">
        <v>0</v>
      </c>
      <c r="W29">
        <v>8</v>
      </c>
      <c r="X29">
        <v>0</v>
      </c>
      <c r="Y29">
        <v>1</v>
      </c>
      <c r="Z29">
        <v>5</v>
      </c>
      <c r="AA29">
        <v>2</v>
      </c>
      <c r="AB29">
        <v>0</v>
      </c>
      <c r="AC29">
        <v>6</v>
      </c>
      <c r="AD29">
        <v>1</v>
      </c>
      <c r="AE29">
        <v>0</v>
      </c>
      <c r="AF29">
        <v>0</v>
      </c>
      <c r="AG29">
        <v>0</v>
      </c>
      <c r="AH29">
        <v>3</v>
      </c>
      <c r="AI29">
        <v>0</v>
      </c>
      <c r="AJ29">
        <v>8</v>
      </c>
      <c r="AK29">
        <v>0</v>
      </c>
      <c r="AL29">
        <v>0</v>
      </c>
      <c r="AM29">
        <v>1</v>
      </c>
      <c r="AN29">
        <v>0</v>
      </c>
      <c r="AO29">
        <v>1</v>
      </c>
      <c r="AP29">
        <v>0</v>
      </c>
      <c r="AQ29">
        <v>1</v>
      </c>
      <c r="AR29">
        <v>0</v>
      </c>
      <c r="AS29">
        <v>1</v>
      </c>
      <c r="AT29">
        <v>1</v>
      </c>
      <c r="AU29">
        <v>0</v>
      </c>
      <c r="AV29">
        <v>1</v>
      </c>
      <c r="AW29">
        <v>2</v>
      </c>
      <c r="AX29">
        <v>1</v>
      </c>
      <c r="AY29">
        <v>1</v>
      </c>
      <c r="AZ29">
        <v>0</v>
      </c>
      <c r="BA29">
        <v>0</v>
      </c>
      <c r="BB29">
        <v>0</v>
      </c>
      <c r="BC29">
        <v>2</v>
      </c>
      <c r="BD29">
        <v>0</v>
      </c>
      <c r="BE29">
        <v>0</v>
      </c>
      <c r="BF29">
        <v>2</v>
      </c>
      <c r="BG29">
        <v>2</v>
      </c>
      <c r="BH29">
        <v>4</v>
      </c>
      <c r="BI29">
        <v>1</v>
      </c>
      <c r="BJ29">
        <v>0</v>
      </c>
      <c r="BK29">
        <v>1</v>
      </c>
      <c r="BL29">
        <v>4</v>
      </c>
      <c r="BM29">
        <v>7</v>
      </c>
      <c r="BN29">
        <v>2</v>
      </c>
      <c r="BO29">
        <v>0</v>
      </c>
      <c r="BP29">
        <v>0</v>
      </c>
      <c r="BQ29">
        <v>0</v>
      </c>
      <c r="BR29">
        <v>1</v>
      </c>
      <c r="BS29">
        <v>0</v>
      </c>
      <c r="BT29">
        <v>2</v>
      </c>
      <c r="BU29">
        <v>7</v>
      </c>
      <c r="BV29">
        <v>1</v>
      </c>
      <c r="BW29">
        <v>8</v>
      </c>
      <c r="BY29">
        <v>10</v>
      </c>
      <c r="CA29">
        <v>10</v>
      </c>
    </row>
    <row r="30" spans="1:79" x14ac:dyDescent="0.15">
      <c r="A30">
        <v>272205</v>
      </c>
      <c r="B30" t="s">
        <v>208</v>
      </c>
      <c r="D30">
        <v>16</v>
      </c>
      <c r="E30">
        <v>24.249770000000002</v>
      </c>
      <c r="F30">
        <v>24.249770000000002</v>
      </c>
      <c r="G30">
        <v>0</v>
      </c>
      <c r="H30">
        <v>2</v>
      </c>
      <c r="I30">
        <v>1</v>
      </c>
      <c r="J30">
        <v>4</v>
      </c>
      <c r="K30">
        <v>3</v>
      </c>
      <c r="L30">
        <v>1</v>
      </c>
      <c r="M30">
        <v>4</v>
      </c>
      <c r="N30">
        <v>1</v>
      </c>
      <c r="O30">
        <v>0</v>
      </c>
      <c r="P30">
        <v>10</v>
      </c>
      <c r="Q30">
        <v>6</v>
      </c>
      <c r="R30">
        <v>0</v>
      </c>
      <c r="S30">
        <v>2</v>
      </c>
      <c r="T30">
        <v>5</v>
      </c>
      <c r="U30">
        <v>9</v>
      </c>
      <c r="V30">
        <v>1</v>
      </c>
      <c r="W30">
        <v>8</v>
      </c>
      <c r="X30">
        <v>0</v>
      </c>
      <c r="Y30">
        <v>0</v>
      </c>
      <c r="Z30">
        <v>6</v>
      </c>
      <c r="AA30">
        <v>2</v>
      </c>
      <c r="AB30">
        <v>0</v>
      </c>
      <c r="AC30">
        <v>7</v>
      </c>
      <c r="AD30">
        <v>0</v>
      </c>
      <c r="AE30">
        <v>2</v>
      </c>
      <c r="AF30">
        <v>0</v>
      </c>
      <c r="AG30">
        <v>2</v>
      </c>
      <c r="AH30">
        <v>5</v>
      </c>
      <c r="AI30">
        <v>0</v>
      </c>
      <c r="AJ30">
        <v>12</v>
      </c>
      <c r="AK30">
        <v>0</v>
      </c>
      <c r="AL30">
        <v>2</v>
      </c>
      <c r="AM30">
        <v>0</v>
      </c>
      <c r="AN30">
        <v>0</v>
      </c>
      <c r="AO30">
        <v>2</v>
      </c>
      <c r="AP30">
        <v>0</v>
      </c>
      <c r="AQ30">
        <v>2</v>
      </c>
      <c r="AR30">
        <v>0</v>
      </c>
      <c r="AS30">
        <v>0</v>
      </c>
      <c r="AT30">
        <v>0</v>
      </c>
      <c r="AU30">
        <v>1</v>
      </c>
      <c r="AV30">
        <v>1</v>
      </c>
      <c r="AW30">
        <v>3</v>
      </c>
      <c r="AX30">
        <v>1</v>
      </c>
      <c r="AY30">
        <v>2</v>
      </c>
      <c r="AZ30">
        <v>1</v>
      </c>
      <c r="BA30">
        <v>1</v>
      </c>
      <c r="BB30">
        <v>1</v>
      </c>
      <c r="BC30">
        <v>3</v>
      </c>
      <c r="BD30">
        <v>2</v>
      </c>
      <c r="BE30">
        <v>4</v>
      </c>
      <c r="BF30">
        <v>0</v>
      </c>
      <c r="BG30">
        <v>2</v>
      </c>
      <c r="BH30">
        <v>3</v>
      </c>
      <c r="BI30">
        <v>3</v>
      </c>
      <c r="BJ30">
        <v>2</v>
      </c>
      <c r="BK30">
        <v>0</v>
      </c>
      <c r="BL30">
        <v>1</v>
      </c>
      <c r="BM30">
        <v>9</v>
      </c>
      <c r="BN30">
        <v>3</v>
      </c>
      <c r="BO30">
        <v>5</v>
      </c>
      <c r="BP30">
        <v>0</v>
      </c>
      <c r="BQ30">
        <v>2</v>
      </c>
      <c r="BR30">
        <v>1</v>
      </c>
      <c r="BS30">
        <v>1</v>
      </c>
      <c r="BT30">
        <v>0</v>
      </c>
      <c r="BU30">
        <v>12</v>
      </c>
      <c r="BV30">
        <v>4</v>
      </c>
      <c r="BW30">
        <v>17</v>
      </c>
      <c r="BY30">
        <v>16</v>
      </c>
      <c r="CA30">
        <v>16</v>
      </c>
    </row>
    <row r="31" spans="1:79" x14ac:dyDescent="0.15">
      <c r="A31">
        <v>272213</v>
      </c>
      <c r="B31" t="s">
        <v>301</v>
      </c>
      <c r="D31">
        <v>5</v>
      </c>
      <c r="E31">
        <v>14.83019</v>
      </c>
      <c r="F31">
        <v>14.83019</v>
      </c>
      <c r="G31">
        <v>0</v>
      </c>
      <c r="H31">
        <v>0</v>
      </c>
      <c r="I31">
        <v>0</v>
      </c>
      <c r="J31">
        <v>0</v>
      </c>
      <c r="K31">
        <v>3</v>
      </c>
      <c r="L31">
        <v>1</v>
      </c>
      <c r="M31">
        <v>1</v>
      </c>
      <c r="N31">
        <v>0</v>
      </c>
      <c r="O31">
        <v>0</v>
      </c>
      <c r="P31">
        <v>4</v>
      </c>
      <c r="Q31">
        <v>1</v>
      </c>
      <c r="R31">
        <v>0</v>
      </c>
      <c r="S31">
        <v>0</v>
      </c>
      <c r="T31">
        <v>2</v>
      </c>
      <c r="U31">
        <v>3</v>
      </c>
      <c r="V31">
        <v>0</v>
      </c>
      <c r="W31">
        <v>3</v>
      </c>
      <c r="X31">
        <v>0</v>
      </c>
      <c r="Y31">
        <v>0</v>
      </c>
      <c r="Z31">
        <v>1</v>
      </c>
      <c r="AA31">
        <v>2</v>
      </c>
      <c r="AB31">
        <v>0</v>
      </c>
      <c r="AC31">
        <v>3</v>
      </c>
      <c r="AD31">
        <v>0</v>
      </c>
      <c r="AE31">
        <v>0</v>
      </c>
      <c r="AF31">
        <v>0</v>
      </c>
      <c r="AG31">
        <v>1</v>
      </c>
      <c r="AH31">
        <v>1</v>
      </c>
      <c r="AI31">
        <v>0</v>
      </c>
      <c r="AJ31">
        <v>5</v>
      </c>
      <c r="AK31">
        <v>0</v>
      </c>
      <c r="AL31">
        <v>0</v>
      </c>
      <c r="AM31">
        <v>0</v>
      </c>
      <c r="AN31">
        <v>0</v>
      </c>
      <c r="AO31">
        <v>0</v>
      </c>
      <c r="AP31">
        <v>0</v>
      </c>
      <c r="AQ31">
        <v>0</v>
      </c>
      <c r="AR31">
        <v>0</v>
      </c>
      <c r="AS31">
        <v>1</v>
      </c>
      <c r="AT31">
        <v>1</v>
      </c>
      <c r="AU31">
        <v>0</v>
      </c>
      <c r="AV31">
        <v>1</v>
      </c>
      <c r="AW31">
        <v>0</v>
      </c>
      <c r="AX31">
        <v>0</v>
      </c>
      <c r="AY31">
        <v>1</v>
      </c>
      <c r="AZ31">
        <v>0</v>
      </c>
      <c r="BA31">
        <v>0</v>
      </c>
      <c r="BB31">
        <v>0</v>
      </c>
      <c r="BC31">
        <v>1</v>
      </c>
      <c r="BD31">
        <v>0</v>
      </c>
      <c r="BE31">
        <v>0</v>
      </c>
      <c r="BF31">
        <v>0</v>
      </c>
      <c r="BG31">
        <v>1</v>
      </c>
      <c r="BH31">
        <v>2</v>
      </c>
      <c r="BI31">
        <v>0</v>
      </c>
      <c r="BJ31">
        <v>1</v>
      </c>
      <c r="BK31">
        <v>1</v>
      </c>
      <c r="BL31">
        <v>1</v>
      </c>
      <c r="BM31">
        <v>2</v>
      </c>
      <c r="BN31">
        <v>2</v>
      </c>
      <c r="BO31">
        <v>2</v>
      </c>
      <c r="BP31">
        <v>0</v>
      </c>
      <c r="BQ31">
        <v>0</v>
      </c>
      <c r="BR31">
        <v>1</v>
      </c>
      <c r="BS31">
        <v>0</v>
      </c>
      <c r="BT31">
        <v>0</v>
      </c>
      <c r="BU31">
        <v>5</v>
      </c>
      <c r="BV31">
        <v>0</v>
      </c>
      <c r="BW31">
        <v>9</v>
      </c>
      <c r="BY31">
        <v>5</v>
      </c>
      <c r="CA31">
        <v>5</v>
      </c>
    </row>
    <row r="32" spans="1:79" x14ac:dyDescent="0.15">
      <c r="A32">
        <v>272221</v>
      </c>
      <c r="B32" t="s">
        <v>209</v>
      </c>
      <c r="D32">
        <v>9</v>
      </c>
      <c r="E32">
        <v>16.763210000000001</v>
      </c>
      <c r="F32">
        <v>16.763210000000001</v>
      </c>
      <c r="G32">
        <v>0</v>
      </c>
      <c r="H32">
        <v>1</v>
      </c>
      <c r="I32">
        <v>0</v>
      </c>
      <c r="J32">
        <v>0</v>
      </c>
      <c r="K32">
        <v>2</v>
      </c>
      <c r="L32">
        <v>1</v>
      </c>
      <c r="M32">
        <v>5</v>
      </c>
      <c r="N32">
        <v>0</v>
      </c>
      <c r="O32">
        <v>0</v>
      </c>
      <c r="P32">
        <v>6</v>
      </c>
      <c r="Q32">
        <v>3</v>
      </c>
      <c r="R32">
        <v>0</v>
      </c>
      <c r="S32">
        <v>0</v>
      </c>
      <c r="T32">
        <v>2</v>
      </c>
      <c r="U32">
        <v>7</v>
      </c>
      <c r="V32">
        <v>0</v>
      </c>
      <c r="W32">
        <v>7</v>
      </c>
      <c r="X32">
        <v>0</v>
      </c>
      <c r="Y32">
        <v>0</v>
      </c>
      <c r="Z32">
        <v>5</v>
      </c>
      <c r="AA32">
        <v>2</v>
      </c>
      <c r="AB32">
        <v>0</v>
      </c>
      <c r="AC32">
        <v>7</v>
      </c>
      <c r="AD32">
        <v>1</v>
      </c>
      <c r="AE32">
        <v>0</v>
      </c>
      <c r="AF32">
        <v>0</v>
      </c>
      <c r="AG32">
        <v>0</v>
      </c>
      <c r="AH32">
        <v>1</v>
      </c>
      <c r="AI32">
        <v>0</v>
      </c>
      <c r="AJ32">
        <v>8</v>
      </c>
      <c r="AK32">
        <v>0</v>
      </c>
      <c r="AL32">
        <v>0</v>
      </c>
      <c r="AM32">
        <v>1</v>
      </c>
      <c r="AN32">
        <v>0</v>
      </c>
      <c r="AO32">
        <v>0</v>
      </c>
      <c r="AP32">
        <v>0</v>
      </c>
      <c r="AQ32">
        <v>1</v>
      </c>
      <c r="AR32">
        <v>1</v>
      </c>
      <c r="AS32">
        <v>2</v>
      </c>
      <c r="AT32">
        <v>0</v>
      </c>
      <c r="AU32">
        <v>0</v>
      </c>
      <c r="AV32">
        <v>0</v>
      </c>
      <c r="AW32">
        <v>0</v>
      </c>
      <c r="AX32">
        <v>1</v>
      </c>
      <c r="AY32">
        <v>0</v>
      </c>
      <c r="AZ32">
        <v>0</v>
      </c>
      <c r="BA32">
        <v>0</v>
      </c>
      <c r="BB32">
        <v>0</v>
      </c>
      <c r="BC32">
        <v>4</v>
      </c>
      <c r="BD32">
        <v>4</v>
      </c>
      <c r="BE32">
        <v>1</v>
      </c>
      <c r="BF32">
        <v>0</v>
      </c>
      <c r="BG32">
        <v>2</v>
      </c>
      <c r="BH32">
        <v>0</v>
      </c>
      <c r="BI32">
        <v>1</v>
      </c>
      <c r="BJ32">
        <v>1</v>
      </c>
      <c r="BK32">
        <v>0</v>
      </c>
      <c r="BL32">
        <v>1</v>
      </c>
      <c r="BM32">
        <v>6</v>
      </c>
      <c r="BN32">
        <v>2</v>
      </c>
      <c r="BO32">
        <v>1</v>
      </c>
      <c r="BP32">
        <v>0</v>
      </c>
      <c r="BQ32">
        <v>0</v>
      </c>
      <c r="BR32">
        <v>2</v>
      </c>
      <c r="BS32">
        <v>0</v>
      </c>
      <c r="BT32">
        <v>0</v>
      </c>
      <c r="BU32">
        <v>9</v>
      </c>
      <c r="BV32">
        <v>0</v>
      </c>
      <c r="BW32">
        <v>7</v>
      </c>
      <c r="BY32">
        <v>9</v>
      </c>
      <c r="CA32">
        <v>9</v>
      </c>
    </row>
    <row r="33" spans="1:79" x14ac:dyDescent="0.15">
      <c r="A33">
        <v>272230</v>
      </c>
      <c r="B33" t="s">
        <v>171</v>
      </c>
      <c r="D33">
        <v>15</v>
      </c>
      <c r="E33">
        <v>24.599039999999999</v>
      </c>
      <c r="F33">
        <v>24.599039999999999</v>
      </c>
      <c r="G33">
        <v>0</v>
      </c>
      <c r="H33">
        <v>2</v>
      </c>
      <c r="I33">
        <v>1</v>
      </c>
      <c r="J33">
        <v>5</v>
      </c>
      <c r="K33">
        <v>4</v>
      </c>
      <c r="L33">
        <v>2</v>
      </c>
      <c r="M33">
        <v>0</v>
      </c>
      <c r="N33">
        <v>1</v>
      </c>
      <c r="O33">
        <v>0</v>
      </c>
      <c r="P33">
        <v>7</v>
      </c>
      <c r="Q33">
        <v>8</v>
      </c>
      <c r="R33">
        <v>0</v>
      </c>
      <c r="S33">
        <v>1</v>
      </c>
      <c r="T33">
        <v>2</v>
      </c>
      <c r="U33">
        <v>12</v>
      </c>
      <c r="V33">
        <v>0</v>
      </c>
      <c r="W33">
        <v>12</v>
      </c>
      <c r="X33">
        <v>0</v>
      </c>
      <c r="Y33">
        <v>2</v>
      </c>
      <c r="Z33">
        <v>6</v>
      </c>
      <c r="AA33">
        <v>4</v>
      </c>
      <c r="AB33">
        <v>0</v>
      </c>
      <c r="AC33">
        <v>11</v>
      </c>
      <c r="AD33">
        <v>2</v>
      </c>
      <c r="AE33">
        <v>0</v>
      </c>
      <c r="AF33">
        <v>1</v>
      </c>
      <c r="AG33">
        <v>0</v>
      </c>
      <c r="AH33">
        <v>1</v>
      </c>
      <c r="AI33">
        <v>0</v>
      </c>
      <c r="AJ33">
        <v>11</v>
      </c>
      <c r="AK33">
        <v>0</v>
      </c>
      <c r="AL33">
        <v>1</v>
      </c>
      <c r="AM33">
        <v>3</v>
      </c>
      <c r="AN33">
        <v>0</v>
      </c>
      <c r="AO33">
        <v>0</v>
      </c>
      <c r="AP33">
        <v>0</v>
      </c>
      <c r="AQ33">
        <v>1</v>
      </c>
      <c r="AR33">
        <v>1</v>
      </c>
      <c r="AS33">
        <v>1</v>
      </c>
      <c r="AT33">
        <v>1</v>
      </c>
      <c r="AU33">
        <v>1</v>
      </c>
      <c r="AV33">
        <v>0</v>
      </c>
      <c r="AW33">
        <v>0</v>
      </c>
      <c r="AX33">
        <v>2</v>
      </c>
      <c r="AY33">
        <v>1</v>
      </c>
      <c r="AZ33">
        <v>0</v>
      </c>
      <c r="BA33">
        <v>1</v>
      </c>
      <c r="BB33">
        <v>2</v>
      </c>
      <c r="BC33">
        <v>4</v>
      </c>
      <c r="BD33">
        <v>2</v>
      </c>
      <c r="BE33">
        <v>2</v>
      </c>
      <c r="BF33">
        <v>2</v>
      </c>
      <c r="BG33">
        <v>2</v>
      </c>
      <c r="BH33">
        <v>3</v>
      </c>
      <c r="BI33">
        <v>1</v>
      </c>
      <c r="BJ33">
        <v>2</v>
      </c>
      <c r="BK33">
        <v>1</v>
      </c>
      <c r="BL33">
        <v>1</v>
      </c>
      <c r="BM33">
        <v>12</v>
      </c>
      <c r="BN33">
        <v>5</v>
      </c>
      <c r="BO33">
        <v>1</v>
      </c>
      <c r="BP33">
        <v>2</v>
      </c>
      <c r="BQ33">
        <v>0</v>
      </c>
      <c r="BR33">
        <v>0</v>
      </c>
      <c r="BS33">
        <v>0</v>
      </c>
      <c r="BT33">
        <v>6</v>
      </c>
      <c r="BU33">
        <v>6</v>
      </c>
      <c r="BV33">
        <v>3</v>
      </c>
      <c r="BW33">
        <v>25</v>
      </c>
      <c r="BY33">
        <v>15</v>
      </c>
      <c r="CA33">
        <v>15</v>
      </c>
    </row>
    <row r="34" spans="1:79" x14ac:dyDescent="0.15">
      <c r="A34">
        <v>272248</v>
      </c>
      <c r="B34" t="s">
        <v>210</v>
      </c>
      <c r="D34">
        <v>9</v>
      </c>
      <c r="E34">
        <v>21.144629999999999</v>
      </c>
      <c r="F34">
        <v>21.144629999999999</v>
      </c>
      <c r="G34">
        <v>0</v>
      </c>
      <c r="H34">
        <v>2</v>
      </c>
      <c r="I34">
        <v>2</v>
      </c>
      <c r="J34">
        <v>2</v>
      </c>
      <c r="K34">
        <v>0</v>
      </c>
      <c r="L34">
        <v>1</v>
      </c>
      <c r="M34">
        <v>1</v>
      </c>
      <c r="N34">
        <v>1</v>
      </c>
      <c r="O34">
        <v>0</v>
      </c>
      <c r="P34">
        <v>7</v>
      </c>
      <c r="Q34">
        <v>2</v>
      </c>
      <c r="R34">
        <v>0</v>
      </c>
      <c r="S34">
        <v>1</v>
      </c>
      <c r="T34">
        <v>4</v>
      </c>
      <c r="U34">
        <v>4</v>
      </c>
      <c r="V34">
        <v>0</v>
      </c>
      <c r="W34">
        <v>4</v>
      </c>
      <c r="X34">
        <v>0</v>
      </c>
      <c r="Y34">
        <v>0</v>
      </c>
      <c r="Z34">
        <v>3</v>
      </c>
      <c r="AA34">
        <v>1</v>
      </c>
      <c r="AB34">
        <v>0</v>
      </c>
      <c r="AC34">
        <v>7</v>
      </c>
      <c r="AD34">
        <v>0</v>
      </c>
      <c r="AE34">
        <v>0</v>
      </c>
      <c r="AF34">
        <v>0</v>
      </c>
      <c r="AG34">
        <v>0</v>
      </c>
      <c r="AH34">
        <v>2</v>
      </c>
      <c r="AI34">
        <v>0</v>
      </c>
      <c r="AJ34">
        <v>7</v>
      </c>
      <c r="AK34">
        <v>0</v>
      </c>
      <c r="AL34">
        <v>0</v>
      </c>
      <c r="AM34">
        <v>0</v>
      </c>
      <c r="AN34">
        <v>2</v>
      </c>
      <c r="AO34">
        <v>0</v>
      </c>
      <c r="AP34">
        <v>0</v>
      </c>
      <c r="AQ34">
        <v>1</v>
      </c>
      <c r="AR34">
        <v>1</v>
      </c>
      <c r="AS34">
        <v>1</v>
      </c>
      <c r="AT34">
        <v>1</v>
      </c>
      <c r="AU34">
        <v>0</v>
      </c>
      <c r="AV34">
        <v>1</v>
      </c>
      <c r="AW34">
        <v>0</v>
      </c>
      <c r="AX34">
        <v>1</v>
      </c>
      <c r="AY34">
        <v>0</v>
      </c>
      <c r="AZ34">
        <v>0</v>
      </c>
      <c r="BA34">
        <v>0</v>
      </c>
      <c r="BB34">
        <v>0</v>
      </c>
      <c r="BC34">
        <v>3</v>
      </c>
      <c r="BD34">
        <v>1</v>
      </c>
      <c r="BE34">
        <v>3</v>
      </c>
      <c r="BF34">
        <v>0</v>
      </c>
      <c r="BG34">
        <v>2</v>
      </c>
      <c r="BH34">
        <v>0</v>
      </c>
      <c r="BI34">
        <v>2</v>
      </c>
      <c r="BJ34">
        <v>1</v>
      </c>
      <c r="BK34">
        <v>0</v>
      </c>
      <c r="BL34">
        <v>3</v>
      </c>
      <c r="BM34">
        <v>5</v>
      </c>
      <c r="BN34">
        <v>5</v>
      </c>
      <c r="BO34">
        <v>2</v>
      </c>
      <c r="BP34">
        <v>0</v>
      </c>
      <c r="BQ34">
        <v>0</v>
      </c>
      <c r="BR34">
        <v>1</v>
      </c>
      <c r="BS34">
        <v>0</v>
      </c>
      <c r="BT34">
        <v>1</v>
      </c>
      <c r="BU34">
        <v>6</v>
      </c>
      <c r="BV34">
        <v>2</v>
      </c>
      <c r="BW34">
        <v>9</v>
      </c>
      <c r="BY34">
        <v>9</v>
      </c>
      <c r="CA34">
        <v>9</v>
      </c>
    </row>
    <row r="35" spans="1:79" x14ac:dyDescent="0.15">
      <c r="A35">
        <v>272256</v>
      </c>
      <c r="B35" t="s">
        <v>211</v>
      </c>
      <c r="D35">
        <v>8</v>
      </c>
      <c r="E35">
        <v>28.840260000000001</v>
      </c>
      <c r="F35">
        <v>28.840260000000001</v>
      </c>
      <c r="G35">
        <v>0</v>
      </c>
      <c r="H35">
        <v>0</v>
      </c>
      <c r="I35">
        <v>0</v>
      </c>
      <c r="J35">
        <v>0</v>
      </c>
      <c r="K35">
        <v>1</v>
      </c>
      <c r="L35">
        <v>3</v>
      </c>
      <c r="M35">
        <v>2</v>
      </c>
      <c r="N35">
        <v>2</v>
      </c>
      <c r="O35">
        <v>0</v>
      </c>
      <c r="P35">
        <v>4</v>
      </c>
      <c r="Q35">
        <v>4</v>
      </c>
      <c r="R35">
        <v>0</v>
      </c>
      <c r="S35">
        <v>1</v>
      </c>
      <c r="T35">
        <v>2</v>
      </c>
      <c r="U35">
        <v>5</v>
      </c>
      <c r="V35">
        <v>0</v>
      </c>
      <c r="W35">
        <v>5</v>
      </c>
      <c r="X35">
        <v>0</v>
      </c>
      <c r="Y35">
        <v>0</v>
      </c>
      <c r="Z35">
        <v>4</v>
      </c>
      <c r="AA35">
        <v>1</v>
      </c>
      <c r="AB35">
        <v>0</v>
      </c>
      <c r="AC35">
        <v>6</v>
      </c>
      <c r="AD35">
        <v>0</v>
      </c>
      <c r="AE35">
        <v>0</v>
      </c>
      <c r="AF35">
        <v>1</v>
      </c>
      <c r="AG35">
        <v>0</v>
      </c>
      <c r="AH35">
        <v>1</v>
      </c>
      <c r="AI35">
        <v>0</v>
      </c>
      <c r="AJ35">
        <v>5</v>
      </c>
      <c r="AK35">
        <v>0</v>
      </c>
      <c r="AL35">
        <v>0</v>
      </c>
      <c r="AM35">
        <v>0</v>
      </c>
      <c r="AN35">
        <v>0</v>
      </c>
      <c r="AO35">
        <v>3</v>
      </c>
      <c r="AP35">
        <v>0</v>
      </c>
      <c r="AQ35">
        <v>1</v>
      </c>
      <c r="AR35">
        <v>2</v>
      </c>
      <c r="AS35">
        <v>1</v>
      </c>
      <c r="AT35">
        <v>0</v>
      </c>
      <c r="AU35">
        <v>1</v>
      </c>
      <c r="AV35">
        <v>0</v>
      </c>
      <c r="AW35">
        <v>0</v>
      </c>
      <c r="AX35">
        <v>0</v>
      </c>
      <c r="AY35">
        <v>0</v>
      </c>
      <c r="AZ35">
        <v>0</v>
      </c>
      <c r="BA35">
        <v>1</v>
      </c>
      <c r="BB35">
        <v>1</v>
      </c>
      <c r="BC35">
        <v>1</v>
      </c>
      <c r="BD35">
        <v>0</v>
      </c>
      <c r="BE35">
        <v>2</v>
      </c>
      <c r="BF35">
        <v>2</v>
      </c>
      <c r="BG35">
        <v>2</v>
      </c>
      <c r="BH35">
        <v>0</v>
      </c>
      <c r="BI35">
        <v>0</v>
      </c>
      <c r="BJ35">
        <v>2</v>
      </c>
      <c r="BK35">
        <v>0</v>
      </c>
      <c r="BL35">
        <v>1</v>
      </c>
      <c r="BM35">
        <v>6</v>
      </c>
      <c r="BN35">
        <v>2</v>
      </c>
      <c r="BO35">
        <v>0</v>
      </c>
      <c r="BP35">
        <v>0</v>
      </c>
      <c r="BQ35">
        <v>0</v>
      </c>
      <c r="BR35">
        <v>0</v>
      </c>
      <c r="BS35">
        <v>0</v>
      </c>
      <c r="BT35">
        <v>0</v>
      </c>
      <c r="BU35">
        <v>8</v>
      </c>
      <c r="BV35">
        <v>0</v>
      </c>
      <c r="BW35">
        <v>6</v>
      </c>
      <c r="BY35">
        <v>8</v>
      </c>
      <c r="CA35">
        <v>8</v>
      </c>
    </row>
    <row r="36" spans="1:79" x14ac:dyDescent="0.15">
      <c r="A36">
        <v>272264</v>
      </c>
      <c r="B36" t="s">
        <v>212</v>
      </c>
      <c r="D36">
        <v>8</v>
      </c>
      <c r="E36">
        <v>25.725950000000001</v>
      </c>
      <c r="F36">
        <v>25.725950000000001</v>
      </c>
      <c r="G36">
        <v>0</v>
      </c>
      <c r="H36">
        <v>0</v>
      </c>
      <c r="I36">
        <v>1</v>
      </c>
      <c r="J36">
        <v>1</v>
      </c>
      <c r="K36">
        <v>2</v>
      </c>
      <c r="L36">
        <v>3</v>
      </c>
      <c r="M36">
        <v>0</v>
      </c>
      <c r="N36">
        <v>1</v>
      </c>
      <c r="O36">
        <v>0</v>
      </c>
      <c r="P36">
        <v>6</v>
      </c>
      <c r="Q36">
        <v>2</v>
      </c>
      <c r="R36">
        <v>0</v>
      </c>
      <c r="S36">
        <v>2</v>
      </c>
      <c r="T36">
        <v>4</v>
      </c>
      <c r="U36">
        <v>2</v>
      </c>
      <c r="V36">
        <v>0</v>
      </c>
      <c r="W36">
        <v>2</v>
      </c>
      <c r="X36">
        <v>0</v>
      </c>
      <c r="Y36">
        <v>0</v>
      </c>
      <c r="Z36">
        <v>2</v>
      </c>
      <c r="AA36">
        <v>0</v>
      </c>
      <c r="AB36">
        <v>0</v>
      </c>
      <c r="AC36">
        <v>6</v>
      </c>
      <c r="AD36">
        <v>0</v>
      </c>
      <c r="AE36">
        <v>0</v>
      </c>
      <c r="AF36">
        <v>2</v>
      </c>
      <c r="AG36">
        <v>0</v>
      </c>
      <c r="AH36">
        <v>0</v>
      </c>
      <c r="AI36">
        <v>0</v>
      </c>
      <c r="AJ36">
        <v>5</v>
      </c>
      <c r="AK36">
        <v>0</v>
      </c>
      <c r="AL36">
        <v>0</v>
      </c>
      <c r="AM36">
        <v>2</v>
      </c>
      <c r="AN36">
        <v>0</v>
      </c>
      <c r="AO36">
        <v>1</v>
      </c>
      <c r="AP36">
        <v>0</v>
      </c>
      <c r="AQ36">
        <v>1</v>
      </c>
      <c r="AR36">
        <v>0</v>
      </c>
      <c r="AS36">
        <v>2</v>
      </c>
      <c r="AT36">
        <v>1</v>
      </c>
      <c r="AU36">
        <v>0</v>
      </c>
      <c r="AV36">
        <v>1</v>
      </c>
      <c r="AW36">
        <v>0</v>
      </c>
      <c r="AX36">
        <v>0</v>
      </c>
      <c r="AY36">
        <v>0</v>
      </c>
      <c r="AZ36">
        <v>0</v>
      </c>
      <c r="BA36">
        <v>1</v>
      </c>
      <c r="BB36">
        <v>0</v>
      </c>
      <c r="BC36">
        <v>2</v>
      </c>
      <c r="BD36">
        <v>0</v>
      </c>
      <c r="BE36">
        <v>0</v>
      </c>
      <c r="BF36">
        <v>1</v>
      </c>
      <c r="BG36">
        <v>3</v>
      </c>
      <c r="BH36">
        <v>1</v>
      </c>
      <c r="BI36">
        <v>0</v>
      </c>
      <c r="BJ36">
        <v>2</v>
      </c>
      <c r="BK36">
        <v>1</v>
      </c>
      <c r="BL36">
        <v>0</v>
      </c>
      <c r="BM36">
        <v>4</v>
      </c>
      <c r="BN36">
        <v>6</v>
      </c>
      <c r="BO36">
        <v>1</v>
      </c>
      <c r="BP36">
        <v>0</v>
      </c>
      <c r="BQ36">
        <v>0</v>
      </c>
      <c r="BR36">
        <v>1</v>
      </c>
      <c r="BS36">
        <v>0</v>
      </c>
      <c r="BT36">
        <v>1</v>
      </c>
      <c r="BU36">
        <v>6</v>
      </c>
      <c r="BV36">
        <v>1</v>
      </c>
      <c r="BW36">
        <v>6</v>
      </c>
      <c r="BY36">
        <v>8</v>
      </c>
      <c r="CA36">
        <v>8</v>
      </c>
    </row>
    <row r="37" spans="1:79" x14ac:dyDescent="0.15">
      <c r="A37">
        <v>272272</v>
      </c>
      <c r="B37" t="s">
        <v>213</v>
      </c>
      <c r="D37">
        <v>42</v>
      </c>
      <c r="E37">
        <v>17.523800000000001</v>
      </c>
      <c r="F37">
        <v>17.523800000000001</v>
      </c>
      <c r="G37">
        <v>0</v>
      </c>
      <c r="H37">
        <v>1</v>
      </c>
      <c r="I37">
        <v>8</v>
      </c>
      <c r="J37">
        <v>7</v>
      </c>
      <c r="K37">
        <v>12</v>
      </c>
      <c r="L37">
        <v>3</v>
      </c>
      <c r="M37">
        <v>9</v>
      </c>
      <c r="N37">
        <v>2</v>
      </c>
      <c r="O37">
        <v>0</v>
      </c>
      <c r="P37">
        <v>25</v>
      </c>
      <c r="Q37">
        <v>17</v>
      </c>
      <c r="R37">
        <v>0</v>
      </c>
      <c r="S37">
        <v>5</v>
      </c>
      <c r="T37">
        <v>13</v>
      </c>
      <c r="U37">
        <v>24</v>
      </c>
      <c r="V37">
        <v>0</v>
      </c>
      <c r="W37">
        <v>24</v>
      </c>
      <c r="X37">
        <v>0</v>
      </c>
      <c r="Y37">
        <v>1</v>
      </c>
      <c r="Z37">
        <v>13</v>
      </c>
      <c r="AA37">
        <v>10</v>
      </c>
      <c r="AB37">
        <v>0</v>
      </c>
      <c r="AC37">
        <v>22</v>
      </c>
      <c r="AD37">
        <v>6</v>
      </c>
      <c r="AE37">
        <v>3</v>
      </c>
      <c r="AF37">
        <v>1</v>
      </c>
      <c r="AG37">
        <v>2</v>
      </c>
      <c r="AH37">
        <v>8</v>
      </c>
      <c r="AI37">
        <v>0</v>
      </c>
      <c r="AJ37">
        <v>22</v>
      </c>
      <c r="AK37">
        <v>0</v>
      </c>
      <c r="AL37">
        <v>5</v>
      </c>
      <c r="AM37">
        <v>7</v>
      </c>
      <c r="AN37">
        <v>2</v>
      </c>
      <c r="AO37">
        <v>6</v>
      </c>
      <c r="AP37">
        <v>0</v>
      </c>
      <c r="AQ37">
        <v>3</v>
      </c>
      <c r="AR37">
        <v>2</v>
      </c>
      <c r="AS37">
        <v>2</v>
      </c>
      <c r="AT37">
        <v>3</v>
      </c>
      <c r="AU37">
        <v>3</v>
      </c>
      <c r="AV37">
        <v>3</v>
      </c>
      <c r="AW37">
        <v>4</v>
      </c>
      <c r="AX37">
        <v>2</v>
      </c>
      <c r="AY37">
        <v>4</v>
      </c>
      <c r="AZ37">
        <v>1</v>
      </c>
      <c r="BA37">
        <v>0</v>
      </c>
      <c r="BB37">
        <v>1</v>
      </c>
      <c r="BC37">
        <v>14</v>
      </c>
      <c r="BD37">
        <v>7</v>
      </c>
      <c r="BE37">
        <v>8</v>
      </c>
      <c r="BF37">
        <v>6</v>
      </c>
      <c r="BG37">
        <v>3</v>
      </c>
      <c r="BH37">
        <v>6</v>
      </c>
      <c r="BI37">
        <v>6</v>
      </c>
      <c r="BJ37">
        <v>3</v>
      </c>
      <c r="BK37">
        <v>3</v>
      </c>
      <c r="BL37">
        <v>5</v>
      </c>
      <c r="BM37">
        <v>26</v>
      </c>
      <c r="BN37">
        <v>17</v>
      </c>
      <c r="BO37">
        <v>4</v>
      </c>
      <c r="BP37">
        <v>2</v>
      </c>
      <c r="BQ37">
        <v>0</v>
      </c>
      <c r="BR37">
        <v>2</v>
      </c>
      <c r="BS37">
        <v>4</v>
      </c>
      <c r="BT37">
        <v>9</v>
      </c>
      <c r="BU37">
        <v>25</v>
      </c>
      <c r="BV37">
        <v>8</v>
      </c>
      <c r="BW37">
        <v>46</v>
      </c>
      <c r="BY37">
        <v>42</v>
      </c>
      <c r="CA37">
        <v>42</v>
      </c>
    </row>
    <row r="38" spans="1:79" x14ac:dyDescent="0.15">
      <c r="A38">
        <v>272281</v>
      </c>
      <c r="B38" t="s">
        <v>214</v>
      </c>
      <c r="D38">
        <v>8</v>
      </c>
      <c r="E38">
        <v>26.296759999999999</v>
      </c>
      <c r="F38">
        <v>26.296759999999999</v>
      </c>
      <c r="G38">
        <v>0</v>
      </c>
      <c r="H38">
        <v>0</v>
      </c>
      <c r="I38">
        <v>2</v>
      </c>
      <c r="J38">
        <v>2</v>
      </c>
      <c r="K38">
        <v>1</v>
      </c>
      <c r="L38">
        <v>1</v>
      </c>
      <c r="M38">
        <v>1</v>
      </c>
      <c r="N38">
        <v>1</v>
      </c>
      <c r="O38">
        <v>0</v>
      </c>
      <c r="P38">
        <v>6</v>
      </c>
      <c r="Q38">
        <v>2</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1</v>
      </c>
      <c r="AR38">
        <v>0</v>
      </c>
      <c r="AS38">
        <v>0</v>
      </c>
      <c r="AT38">
        <v>1</v>
      </c>
      <c r="AU38">
        <v>1</v>
      </c>
      <c r="AV38">
        <v>1</v>
      </c>
      <c r="AW38">
        <v>0</v>
      </c>
      <c r="AX38">
        <v>0</v>
      </c>
      <c r="AY38">
        <v>1</v>
      </c>
      <c r="AZ38">
        <v>0</v>
      </c>
      <c r="BA38">
        <v>2</v>
      </c>
      <c r="BB38">
        <v>0</v>
      </c>
      <c r="BC38">
        <v>1</v>
      </c>
      <c r="BD38">
        <v>1</v>
      </c>
      <c r="BE38">
        <v>0</v>
      </c>
      <c r="BF38">
        <v>2</v>
      </c>
      <c r="BG38">
        <v>1</v>
      </c>
      <c r="BH38">
        <v>2</v>
      </c>
      <c r="BI38">
        <v>1</v>
      </c>
      <c r="BJ38">
        <v>1</v>
      </c>
      <c r="BK38">
        <v>0</v>
      </c>
      <c r="BL38" t="s">
        <v>170</v>
      </c>
      <c r="BM38" t="s">
        <v>170</v>
      </c>
      <c r="BN38" t="s">
        <v>170</v>
      </c>
      <c r="BO38" t="s">
        <v>170</v>
      </c>
      <c r="BP38" t="s">
        <v>170</v>
      </c>
      <c r="BQ38" t="s">
        <v>170</v>
      </c>
      <c r="BR38" t="s">
        <v>170</v>
      </c>
      <c r="BS38" t="s">
        <v>170</v>
      </c>
      <c r="BT38" t="s">
        <v>170</v>
      </c>
      <c r="BU38" t="s">
        <v>170</v>
      </c>
      <c r="BV38" t="s">
        <v>170</v>
      </c>
      <c r="BW38">
        <v>8</v>
      </c>
      <c r="BY38">
        <v>8</v>
      </c>
      <c r="CA38">
        <v>8</v>
      </c>
    </row>
    <row r="39" spans="1:79" x14ac:dyDescent="0.15">
      <c r="A39">
        <v>272299</v>
      </c>
      <c r="B39" t="s">
        <v>215</v>
      </c>
      <c r="D39">
        <v>5</v>
      </c>
      <c r="E39">
        <v>18.31099</v>
      </c>
      <c r="F39">
        <v>18.31099</v>
      </c>
      <c r="G39">
        <v>1</v>
      </c>
      <c r="H39">
        <v>0</v>
      </c>
      <c r="I39">
        <v>0</v>
      </c>
      <c r="J39">
        <v>0</v>
      </c>
      <c r="K39">
        <v>1</v>
      </c>
      <c r="L39">
        <v>1</v>
      </c>
      <c r="M39">
        <v>1</v>
      </c>
      <c r="N39">
        <v>1</v>
      </c>
      <c r="O39">
        <v>0</v>
      </c>
      <c r="P39">
        <v>3</v>
      </c>
      <c r="Q39">
        <v>2</v>
      </c>
      <c r="R39">
        <v>0</v>
      </c>
      <c r="S39">
        <v>0</v>
      </c>
      <c r="T39">
        <v>2</v>
      </c>
      <c r="U39">
        <v>3</v>
      </c>
      <c r="V39">
        <v>1</v>
      </c>
      <c r="W39">
        <v>2</v>
      </c>
      <c r="X39">
        <v>0</v>
      </c>
      <c r="Y39">
        <v>0</v>
      </c>
      <c r="Z39">
        <v>2</v>
      </c>
      <c r="AA39">
        <v>0</v>
      </c>
      <c r="AB39">
        <v>0</v>
      </c>
      <c r="AC39">
        <v>3</v>
      </c>
      <c r="AD39">
        <v>1</v>
      </c>
      <c r="AE39">
        <v>0</v>
      </c>
      <c r="AF39">
        <v>0</v>
      </c>
      <c r="AG39">
        <v>0</v>
      </c>
      <c r="AH39">
        <v>1</v>
      </c>
      <c r="AI39">
        <v>0</v>
      </c>
      <c r="AJ39">
        <v>3</v>
      </c>
      <c r="AK39">
        <v>0</v>
      </c>
      <c r="AL39">
        <v>0</v>
      </c>
      <c r="AM39">
        <v>1</v>
      </c>
      <c r="AN39">
        <v>0</v>
      </c>
      <c r="AO39">
        <v>1</v>
      </c>
      <c r="AP39">
        <v>0</v>
      </c>
      <c r="AQ39">
        <v>0</v>
      </c>
      <c r="AR39">
        <v>0</v>
      </c>
      <c r="AS39">
        <v>1</v>
      </c>
      <c r="AT39">
        <v>1</v>
      </c>
      <c r="AU39">
        <v>0</v>
      </c>
      <c r="AV39">
        <v>0</v>
      </c>
      <c r="AW39">
        <v>0</v>
      </c>
      <c r="AX39">
        <v>0</v>
      </c>
      <c r="AY39">
        <v>1</v>
      </c>
      <c r="AZ39">
        <v>1</v>
      </c>
      <c r="BA39">
        <v>0</v>
      </c>
      <c r="BB39">
        <v>0</v>
      </c>
      <c r="BC39">
        <v>1</v>
      </c>
      <c r="BD39">
        <v>2</v>
      </c>
      <c r="BE39">
        <v>1</v>
      </c>
      <c r="BF39">
        <v>1</v>
      </c>
      <c r="BG39">
        <v>1</v>
      </c>
      <c r="BH39">
        <v>0</v>
      </c>
      <c r="BI39">
        <v>0</v>
      </c>
      <c r="BJ39">
        <v>0</v>
      </c>
      <c r="BK39">
        <v>0</v>
      </c>
      <c r="BL39">
        <v>1</v>
      </c>
      <c r="BM39">
        <v>2</v>
      </c>
      <c r="BN39">
        <v>2</v>
      </c>
      <c r="BO39">
        <v>1</v>
      </c>
      <c r="BP39">
        <v>0</v>
      </c>
      <c r="BQ39">
        <v>1</v>
      </c>
      <c r="BR39">
        <v>0</v>
      </c>
      <c r="BS39">
        <v>0</v>
      </c>
      <c r="BT39">
        <v>1</v>
      </c>
      <c r="BU39">
        <v>1</v>
      </c>
      <c r="BV39">
        <v>3</v>
      </c>
      <c r="BW39">
        <v>4</v>
      </c>
      <c r="BY39">
        <v>5</v>
      </c>
      <c r="CA39">
        <v>5</v>
      </c>
    </row>
    <row r="40" spans="1:79" x14ac:dyDescent="0.15">
      <c r="A40">
        <v>272302</v>
      </c>
      <c r="B40" t="s">
        <v>216</v>
      </c>
      <c r="D40">
        <v>4</v>
      </c>
      <c r="E40">
        <v>10.637449999999999</v>
      </c>
      <c r="F40">
        <v>10.637449999999999</v>
      </c>
      <c r="G40">
        <v>0</v>
      </c>
      <c r="H40">
        <v>0</v>
      </c>
      <c r="I40">
        <v>1</v>
      </c>
      <c r="J40">
        <v>0</v>
      </c>
      <c r="K40">
        <v>2</v>
      </c>
      <c r="L40">
        <v>1</v>
      </c>
      <c r="M40">
        <v>0</v>
      </c>
      <c r="N40">
        <v>0</v>
      </c>
      <c r="O40">
        <v>0</v>
      </c>
      <c r="P40">
        <v>3</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1</v>
      </c>
      <c r="AT40">
        <v>0</v>
      </c>
      <c r="AU40">
        <v>1</v>
      </c>
      <c r="AV40">
        <v>0</v>
      </c>
      <c r="AW40">
        <v>0</v>
      </c>
      <c r="AX40">
        <v>0</v>
      </c>
      <c r="AY40">
        <v>0</v>
      </c>
      <c r="AZ40">
        <v>0</v>
      </c>
      <c r="BA40">
        <v>0</v>
      </c>
      <c r="BB40">
        <v>0</v>
      </c>
      <c r="BC40">
        <v>2</v>
      </c>
      <c r="BD40">
        <v>0</v>
      </c>
      <c r="BE40">
        <v>0</v>
      </c>
      <c r="BF40">
        <v>0</v>
      </c>
      <c r="BG40">
        <v>2</v>
      </c>
      <c r="BH40">
        <v>1</v>
      </c>
      <c r="BI40">
        <v>0</v>
      </c>
      <c r="BJ40">
        <v>1</v>
      </c>
      <c r="BK40">
        <v>0</v>
      </c>
      <c r="BL40" t="s">
        <v>170</v>
      </c>
      <c r="BM40" t="s">
        <v>170</v>
      </c>
      <c r="BN40" t="s">
        <v>170</v>
      </c>
      <c r="BO40" t="s">
        <v>170</v>
      </c>
      <c r="BP40" t="s">
        <v>170</v>
      </c>
      <c r="BQ40" t="s">
        <v>170</v>
      </c>
      <c r="BR40" t="s">
        <v>170</v>
      </c>
      <c r="BS40" t="s">
        <v>170</v>
      </c>
      <c r="BT40" t="s">
        <v>170</v>
      </c>
      <c r="BU40" t="s">
        <v>170</v>
      </c>
      <c r="BV40" t="s">
        <v>170</v>
      </c>
      <c r="BW40">
        <v>4</v>
      </c>
      <c r="BY40">
        <v>4</v>
      </c>
      <c r="CA40">
        <v>4</v>
      </c>
    </row>
    <row r="41" spans="1:79" x14ac:dyDescent="0.15">
      <c r="A41">
        <v>272311</v>
      </c>
      <c r="B41" t="s">
        <v>217</v>
      </c>
      <c r="D41">
        <v>7</v>
      </c>
      <c r="E41">
        <v>25.337530000000001</v>
      </c>
      <c r="F41">
        <v>25.337530000000001</v>
      </c>
      <c r="G41">
        <v>0</v>
      </c>
      <c r="H41">
        <v>1</v>
      </c>
      <c r="I41">
        <v>2</v>
      </c>
      <c r="J41">
        <v>1</v>
      </c>
      <c r="K41">
        <v>0</v>
      </c>
      <c r="L41">
        <v>1</v>
      </c>
      <c r="M41">
        <v>2</v>
      </c>
      <c r="N41">
        <v>0</v>
      </c>
      <c r="O41">
        <v>0</v>
      </c>
      <c r="P41">
        <v>6</v>
      </c>
      <c r="Q41">
        <v>1</v>
      </c>
      <c r="R41">
        <v>0</v>
      </c>
      <c r="S41">
        <v>0</v>
      </c>
      <c r="T41">
        <v>3</v>
      </c>
      <c r="U41">
        <v>4</v>
      </c>
      <c r="V41">
        <v>0</v>
      </c>
      <c r="W41">
        <v>4</v>
      </c>
      <c r="X41">
        <v>0</v>
      </c>
      <c r="Y41">
        <v>0</v>
      </c>
      <c r="Z41">
        <v>4</v>
      </c>
      <c r="AA41">
        <v>0</v>
      </c>
      <c r="AB41">
        <v>0</v>
      </c>
      <c r="AC41">
        <v>2</v>
      </c>
      <c r="AD41">
        <v>3</v>
      </c>
      <c r="AE41">
        <v>0</v>
      </c>
      <c r="AF41">
        <v>0</v>
      </c>
      <c r="AG41">
        <v>0</v>
      </c>
      <c r="AH41">
        <v>2</v>
      </c>
      <c r="AI41">
        <v>0</v>
      </c>
      <c r="AJ41">
        <v>3</v>
      </c>
      <c r="AK41">
        <v>0</v>
      </c>
      <c r="AL41">
        <v>0</v>
      </c>
      <c r="AM41">
        <v>3</v>
      </c>
      <c r="AN41">
        <v>1</v>
      </c>
      <c r="AO41">
        <v>0</v>
      </c>
      <c r="AP41">
        <v>0</v>
      </c>
      <c r="AQ41">
        <v>0</v>
      </c>
      <c r="AR41">
        <v>0</v>
      </c>
      <c r="AS41">
        <v>1</v>
      </c>
      <c r="AT41">
        <v>0</v>
      </c>
      <c r="AU41">
        <v>1</v>
      </c>
      <c r="AV41">
        <v>0</v>
      </c>
      <c r="AW41">
        <v>2</v>
      </c>
      <c r="AX41">
        <v>1</v>
      </c>
      <c r="AY41">
        <v>0</v>
      </c>
      <c r="AZ41">
        <v>0</v>
      </c>
      <c r="BA41">
        <v>1</v>
      </c>
      <c r="BB41">
        <v>0</v>
      </c>
      <c r="BC41">
        <v>1</v>
      </c>
      <c r="BD41">
        <v>0</v>
      </c>
      <c r="BE41">
        <v>0</v>
      </c>
      <c r="BF41">
        <v>1</v>
      </c>
      <c r="BG41">
        <v>1</v>
      </c>
      <c r="BH41">
        <v>3</v>
      </c>
      <c r="BI41">
        <v>1</v>
      </c>
      <c r="BJ41">
        <v>1</v>
      </c>
      <c r="BK41">
        <v>0</v>
      </c>
      <c r="BL41">
        <v>2</v>
      </c>
      <c r="BM41">
        <v>6</v>
      </c>
      <c r="BN41">
        <v>1</v>
      </c>
      <c r="BO41">
        <v>1</v>
      </c>
      <c r="BP41">
        <v>1</v>
      </c>
      <c r="BQ41">
        <v>0</v>
      </c>
      <c r="BR41">
        <v>1</v>
      </c>
      <c r="BS41">
        <v>0</v>
      </c>
      <c r="BT41">
        <v>0</v>
      </c>
      <c r="BU41">
        <v>7</v>
      </c>
      <c r="BV41">
        <v>0</v>
      </c>
      <c r="BW41">
        <v>0</v>
      </c>
      <c r="BY41">
        <v>7</v>
      </c>
      <c r="CA41">
        <v>7</v>
      </c>
    </row>
    <row r="42" spans="1:79" x14ac:dyDescent="0.15">
      <c r="A42">
        <v>272329</v>
      </c>
      <c r="B42" t="s">
        <v>218</v>
      </c>
      <c r="D42">
        <v>3</v>
      </c>
      <c r="E42">
        <v>11.349880000000001</v>
      </c>
      <c r="F42">
        <v>11.349880000000001</v>
      </c>
      <c r="G42">
        <v>0</v>
      </c>
      <c r="H42">
        <v>0</v>
      </c>
      <c r="I42">
        <v>0</v>
      </c>
      <c r="J42">
        <v>0</v>
      </c>
      <c r="K42">
        <v>1</v>
      </c>
      <c r="L42">
        <v>0</v>
      </c>
      <c r="M42">
        <v>1</v>
      </c>
      <c r="N42">
        <v>1</v>
      </c>
      <c r="O42">
        <v>0</v>
      </c>
      <c r="P42">
        <v>3</v>
      </c>
      <c r="Q42">
        <v>0</v>
      </c>
      <c r="R42">
        <v>0</v>
      </c>
      <c r="S42">
        <v>0</v>
      </c>
      <c r="T42">
        <v>0</v>
      </c>
      <c r="U42">
        <v>3</v>
      </c>
      <c r="V42">
        <v>0</v>
      </c>
      <c r="W42">
        <v>3</v>
      </c>
      <c r="X42">
        <v>0</v>
      </c>
      <c r="Y42">
        <v>0</v>
      </c>
      <c r="Z42">
        <v>2</v>
      </c>
      <c r="AA42">
        <v>1</v>
      </c>
      <c r="AB42">
        <v>0</v>
      </c>
      <c r="AC42">
        <v>1</v>
      </c>
      <c r="AD42">
        <v>2</v>
      </c>
      <c r="AE42">
        <v>0</v>
      </c>
      <c r="AF42">
        <v>0</v>
      </c>
      <c r="AG42">
        <v>0</v>
      </c>
      <c r="AH42">
        <v>0</v>
      </c>
      <c r="AI42">
        <v>0</v>
      </c>
      <c r="AJ42">
        <v>1</v>
      </c>
      <c r="AK42">
        <v>0</v>
      </c>
      <c r="AL42">
        <v>0</v>
      </c>
      <c r="AM42">
        <v>2</v>
      </c>
      <c r="AN42">
        <v>0</v>
      </c>
      <c r="AO42">
        <v>0</v>
      </c>
      <c r="AP42">
        <v>0</v>
      </c>
      <c r="AQ42">
        <v>0</v>
      </c>
      <c r="AR42">
        <v>0</v>
      </c>
      <c r="AS42">
        <v>0</v>
      </c>
      <c r="AT42">
        <v>0</v>
      </c>
      <c r="AU42">
        <v>0</v>
      </c>
      <c r="AV42">
        <v>2</v>
      </c>
      <c r="AW42">
        <v>1</v>
      </c>
      <c r="AX42">
        <v>0</v>
      </c>
      <c r="AY42">
        <v>0</v>
      </c>
      <c r="AZ42">
        <v>0</v>
      </c>
      <c r="BA42">
        <v>0</v>
      </c>
      <c r="BB42">
        <v>0</v>
      </c>
      <c r="BC42">
        <v>0</v>
      </c>
      <c r="BD42">
        <v>1</v>
      </c>
      <c r="BE42">
        <v>0</v>
      </c>
      <c r="BF42">
        <v>0</v>
      </c>
      <c r="BG42">
        <v>0</v>
      </c>
      <c r="BH42">
        <v>1</v>
      </c>
      <c r="BI42">
        <v>1</v>
      </c>
      <c r="BJ42">
        <v>0</v>
      </c>
      <c r="BK42">
        <v>0</v>
      </c>
      <c r="BL42">
        <v>1</v>
      </c>
      <c r="BM42">
        <v>3</v>
      </c>
      <c r="BN42">
        <v>0</v>
      </c>
      <c r="BO42">
        <v>0</v>
      </c>
      <c r="BP42">
        <v>0</v>
      </c>
      <c r="BQ42">
        <v>0</v>
      </c>
      <c r="BR42">
        <v>0</v>
      </c>
      <c r="BS42">
        <v>0</v>
      </c>
      <c r="BT42">
        <v>0</v>
      </c>
      <c r="BU42">
        <v>2</v>
      </c>
      <c r="BV42">
        <v>1</v>
      </c>
      <c r="BW42">
        <v>5</v>
      </c>
      <c r="BY42">
        <v>3</v>
      </c>
      <c r="CA42">
        <v>3</v>
      </c>
    </row>
    <row r="43" spans="1:79" x14ac:dyDescent="0.15">
      <c r="A43">
        <v>273015</v>
      </c>
      <c r="B43" t="s">
        <v>314</v>
      </c>
      <c r="D43">
        <v>1</v>
      </c>
      <c r="E43">
        <v>6.8846819999999997</v>
      </c>
      <c r="F43">
        <v>6.8846819999999997</v>
      </c>
      <c r="G43">
        <v>0</v>
      </c>
      <c r="H43">
        <v>0</v>
      </c>
      <c r="I43">
        <v>1</v>
      </c>
      <c r="J43">
        <v>0</v>
      </c>
      <c r="K43">
        <v>0</v>
      </c>
      <c r="L43">
        <v>0</v>
      </c>
      <c r="M43">
        <v>0</v>
      </c>
      <c r="N43">
        <v>0</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1</v>
      </c>
      <c r="BA43">
        <v>0</v>
      </c>
      <c r="BB43">
        <v>0</v>
      </c>
      <c r="BC43">
        <v>0</v>
      </c>
      <c r="BD43">
        <v>0</v>
      </c>
      <c r="BE43">
        <v>0</v>
      </c>
      <c r="BF43">
        <v>0</v>
      </c>
      <c r="BG43">
        <v>0</v>
      </c>
      <c r="BH43">
        <v>1</v>
      </c>
      <c r="BI43">
        <v>0</v>
      </c>
      <c r="BJ43">
        <v>0</v>
      </c>
      <c r="BK43">
        <v>0</v>
      </c>
      <c r="BL43" t="s">
        <v>170</v>
      </c>
      <c r="BM43" t="s">
        <v>170</v>
      </c>
      <c r="BN43" t="s">
        <v>170</v>
      </c>
      <c r="BO43" t="s">
        <v>170</v>
      </c>
      <c r="BP43" t="s">
        <v>170</v>
      </c>
      <c r="BQ43" t="s">
        <v>170</v>
      </c>
      <c r="BR43" t="s">
        <v>170</v>
      </c>
      <c r="BS43" t="s">
        <v>170</v>
      </c>
      <c r="BT43" t="s">
        <v>170</v>
      </c>
      <c r="BU43" t="s">
        <v>170</v>
      </c>
      <c r="BV43" t="s">
        <v>170</v>
      </c>
      <c r="BW43">
        <v>1</v>
      </c>
      <c r="BY43">
        <v>1</v>
      </c>
      <c r="CA43">
        <v>1</v>
      </c>
    </row>
    <row r="44" spans="1:79" x14ac:dyDescent="0.15">
      <c r="A44">
        <v>273210</v>
      </c>
      <c r="B44" t="s">
        <v>316</v>
      </c>
      <c r="D44">
        <v>3</v>
      </c>
      <c r="E44">
        <v>31.351240000000001</v>
      </c>
      <c r="F44">
        <v>31.351240000000001</v>
      </c>
      <c r="G44">
        <v>0</v>
      </c>
      <c r="H44">
        <v>0</v>
      </c>
      <c r="I44">
        <v>1</v>
      </c>
      <c r="J44">
        <v>0</v>
      </c>
      <c r="K44">
        <v>0</v>
      </c>
      <c r="L44">
        <v>1</v>
      </c>
      <c r="M44">
        <v>1</v>
      </c>
      <c r="N44">
        <v>0</v>
      </c>
      <c r="O44">
        <v>0</v>
      </c>
      <c r="P44">
        <v>1</v>
      </c>
      <c r="Q44">
        <v>2</v>
      </c>
      <c r="R44">
        <v>0</v>
      </c>
      <c r="S44">
        <v>0</v>
      </c>
      <c r="T44">
        <v>1</v>
      </c>
      <c r="U44">
        <v>2</v>
      </c>
      <c r="V44">
        <v>0</v>
      </c>
      <c r="W44">
        <v>2</v>
      </c>
      <c r="X44">
        <v>0</v>
      </c>
      <c r="Y44">
        <v>0</v>
      </c>
      <c r="Z44">
        <v>2</v>
      </c>
      <c r="AA44">
        <v>0</v>
      </c>
      <c r="AB44">
        <v>0</v>
      </c>
      <c r="AC44">
        <v>2</v>
      </c>
      <c r="AD44">
        <v>0</v>
      </c>
      <c r="AE44">
        <v>1</v>
      </c>
      <c r="AF44">
        <v>0</v>
      </c>
      <c r="AG44">
        <v>0</v>
      </c>
      <c r="AH44">
        <v>0</v>
      </c>
      <c r="AI44">
        <v>0</v>
      </c>
      <c r="AJ44">
        <v>1</v>
      </c>
      <c r="AK44">
        <v>1</v>
      </c>
      <c r="AL44">
        <v>1</v>
      </c>
      <c r="AM44">
        <v>0</v>
      </c>
      <c r="AN44">
        <v>0</v>
      </c>
      <c r="AO44">
        <v>0</v>
      </c>
      <c r="AP44">
        <v>0</v>
      </c>
      <c r="AQ44">
        <v>0</v>
      </c>
      <c r="AR44">
        <v>0</v>
      </c>
      <c r="AS44">
        <v>0</v>
      </c>
      <c r="AT44">
        <v>1</v>
      </c>
      <c r="AU44">
        <v>0</v>
      </c>
      <c r="AV44">
        <v>0</v>
      </c>
      <c r="AW44">
        <v>0</v>
      </c>
      <c r="AX44">
        <v>0</v>
      </c>
      <c r="AY44">
        <v>1</v>
      </c>
      <c r="AZ44">
        <v>0</v>
      </c>
      <c r="BA44">
        <v>0</v>
      </c>
      <c r="BB44">
        <v>0</v>
      </c>
      <c r="BC44">
        <v>1</v>
      </c>
      <c r="BD44">
        <v>0</v>
      </c>
      <c r="BE44">
        <v>1</v>
      </c>
      <c r="BF44">
        <v>1</v>
      </c>
      <c r="BG44">
        <v>0</v>
      </c>
      <c r="BH44">
        <v>0</v>
      </c>
      <c r="BI44">
        <v>0</v>
      </c>
      <c r="BJ44">
        <v>1</v>
      </c>
      <c r="BK44">
        <v>0</v>
      </c>
      <c r="BL44">
        <v>0</v>
      </c>
      <c r="BM44">
        <v>4</v>
      </c>
      <c r="BN44">
        <v>2</v>
      </c>
      <c r="BO44">
        <v>0</v>
      </c>
      <c r="BP44">
        <v>0</v>
      </c>
      <c r="BQ44">
        <v>0</v>
      </c>
      <c r="BR44">
        <v>0</v>
      </c>
      <c r="BS44">
        <v>0</v>
      </c>
      <c r="BT44">
        <v>0</v>
      </c>
      <c r="BU44">
        <v>3</v>
      </c>
      <c r="BV44">
        <v>0</v>
      </c>
      <c r="BW44">
        <v>4</v>
      </c>
      <c r="BY44">
        <v>3</v>
      </c>
      <c r="CA44">
        <v>3</v>
      </c>
    </row>
    <row r="45" spans="1:79" x14ac:dyDescent="0.15">
      <c r="A45">
        <v>273228</v>
      </c>
      <c r="B45" t="s">
        <v>318</v>
      </c>
      <c r="D45">
        <v>2</v>
      </c>
      <c r="E45">
        <v>39.816839999999999</v>
      </c>
      <c r="F45">
        <v>39.816839999999999</v>
      </c>
      <c r="G45">
        <v>0</v>
      </c>
      <c r="H45">
        <v>2</v>
      </c>
      <c r="I45">
        <v>0</v>
      </c>
      <c r="J45">
        <v>0</v>
      </c>
      <c r="K45">
        <v>0</v>
      </c>
      <c r="L45">
        <v>0</v>
      </c>
      <c r="M45">
        <v>0</v>
      </c>
      <c r="N45">
        <v>0</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1</v>
      </c>
      <c r="AX45">
        <v>0</v>
      </c>
      <c r="AY45">
        <v>0</v>
      </c>
      <c r="AZ45">
        <v>1</v>
      </c>
      <c r="BA45">
        <v>0</v>
      </c>
      <c r="BB45">
        <v>0</v>
      </c>
      <c r="BC45">
        <v>0</v>
      </c>
      <c r="BD45">
        <v>0</v>
      </c>
      <c r="BE45">
        <v>0</v>
      </c>
      <c r="BF45">
        <v>0</v>
      </c>
      <c r="BG45">
        <v>2</v>
      </c>
      <c r="BH45">
        <v>0</v>
      </c>
      <c r="BI45">
        <v>0</v>
      </c>
      <c r="BJ45">
        <v>0</v>
      </c>
      <c r="BK45">
        <v>0</v>
      </c>
      <c r="BL45" t="s">
        <v>170</v>
      </c>
      <c r="BM45" t="s">
        <v>170</v>
      </c>
      <c r="BN45" t="s">
        <v>170</v>
      </c>
      <c r="BO45" t="s">
        <v>170</v>
      </c>
      <c r="BP45" t="s">
        <v>170</v>
      </c>
      <c r="BQ45" t="s">
        <v>170</v>
      </c>
      <c r="BR45" t="s">
        <v>170</v>
      </c>
      <c r="BS45" t="s">
        <v>170</v>
      </c>
      <c r="BT45" t="s">
        <v>170</v>
      </c>
      <c r="BU45" t="s">
        <v>170</v>
      </c>
      <c r="BV45" t="s">
        <v>170</v>
      </c>
      <c r="BW45">
        <v>1</v>
      </c>
      <c r="BY45">
        <v>2</v>
      </c>
      <c r="CA45">
        <v>2</v>
      </c>
    </row>
    <row r="46" spans="1:79" x14ac:dyDescent="0.15">
      <c r="A46">
        <v>273414</v>
      </c>
      <c r="B46" t="s">
        <v>320</v>
      </c>
      <c r="D46">
        <v>4</v>
      </c>
      <c r="E46">
        <v>47.944389999999999</v>
      </c>
      <c r="F46">
        <v>47.944389999999999</v>
      </c>
      <c r="G46">
        <v>0</v>
      </c>
      <c r="H46">
        <v>0</v>
      </c>
      <c r="I46">
        <v>0</v>
      </c>
      <c r="J46">
        <v>1</v>
      </c>
      <c r="K46">
        <v>1</v>
      </c>
      <c r="L46">
        <v>1</v>
      </c>
      <c r="M46">
        <v>1</v>
      </c>
      <c r="N46">
        <v>0</v>
      </c>
      <c r="O46">
        <v>0</v>
      </c>
      <c r="P46">
        <v>4</v>
      </c>
      <c r="Q46">
        <v>0</v>
      </c>
      <c r="R46">
        <v>0</v>
      </c>
      <c r="S46">
        <v>0</v>
      </c>
      <c r="T46">
        <v>1</v>
      </c>
      <c r="U46">
        <v>3</v>
      </c>
      <c r="V46">
        <v>0</v>
      </c>
      <c r="W46">
        <v>3</v>
      </c>
      <c r="X46">
        <v>0</v>
      </c>
      <c r="Y46">
        <v>1</v>
      </c>
      <c r="Z46">
        <v>1</v>
      </c>
      <c r="AA46">
        <v>1</v>
      </c>
      <c r="AB46">
        <v>0</v>
      </c>
      <c r="AC46">
        <v>3</v>
      </c>
      <c r="AD46">
        <v>0</v>
      </c>
      <c r="AE46">
        <v>0</v>
      </c>
      <c r="AF46">
        <v>0</v>
      </c>
      <c r="AG46">
        <v>0</v>
      </c>
      <c r="AH46">
        <v>1</v>
      </c>
      <c r="AI46">
        <v>0</v>
      </c>
      <c r="AJ46">
        <v>4</v>
      </c>
      <c r="AK46">
        <v>0</v>
      </c>
      <c r="AL46">
        <v>0</v>
      </c>
      <c r="AM46">
        <v>0</v>
      </c>
      <c r="AN46">
        <v>0</v>
      </c>
      <c r="AO46">
        <v>0</v>
      </c>
      <c r="AP46">
        <v>0</v>
      </c>
      <c r="AQ46">
        <v>0</v>
      </c>
      <c r="AR46">
        <v>0</v>
      </c>
      <c r="AS46">
        <v>1</v>
      </c>
      <c r="AT46">
        <v>0</v>
      </c>
      <c r="AU46">
        <v>1</v>
      </c>
      <c r="AV46">
        <v>1</v>
      </c>
      <c r="AW46">
        <v>0</v>
      </c>
      <c r="AX46">
        <v>1</v>
      </c>
      <c r="AY46">
        <v>0</v>
      </c>
      <c r="AZ46">
        <v>0</v>
      </c>
      <c r="BA46">
        <v>0</v>
      </c>
      <c r="BB46">
        <v>0</v>
      </c>
      <c r="BC46">
        <v>0</v>
      </c>
      <c r="BD46">
        <v>0</v>
      </c>
      <c r="BE46">
        <v>1</v>
      </c>
      <c r="BF46">
        <v>0</v>
      </c>
      <c r="BG46">
        <v>1</v>
      </c>
      <c r="BH46">
        <v>1</v>
      </c>
      <c r="BI46">
        <v>1</v>
      </c>
      <c r="BJ46">
        <v>0</v>
      </c>
      <c r="BK46">
        <v>0</v>
      </c>
      <c r="BL46">
        <v>1</v>
      </c>
      <c r="BM46">
        <v>1</v>
      </c>
      <c r="BN46">
        <v>3</v>
      </c>
      <c r="BO46">
        <v>0</v>
      </c>
      <c r="BP46">
        <v>0</v>
      </c>
      <c r="BQ46">
        <v>0</v>
      </c>
      <c r="BR46">
        <v>1</v>
      </c>
      <c r="BS46">
        <v>0</v>
      </c>
      <c r="BT46">
        <v>1</v>
      </c>
      <c r="BU46">
        <v>3</v>
      </c>
      <c r="BV46">
        <v>0</v>
      </c>
      <c r="BW46">
        <v>3</v>
      </c>
      <c r="BY46">
        <v>4</v>
      </c>
      <c r="CA46">
        <v>4</v>
      </c>
    </row>
    <row r="47" spans="1:79" x14ac:dyDescent="0.15">
      <c r="A47">
        <v>273619</v>
      </c>
      <c r="B47" t="s">
        <v>219</v>
      </c>
      <c r="D47">
        <v>5</v>
      </c>
      <c r="E47">
        <v>23.417010000000001</v>
      </c>
      <c r="F47">
        <v>23.417010000000001</v>
      </c>
      <c r="G47">
        <v>0</v>
      </c>
      <c r="H47">
        <v>0</v>
      </c>
      <c r="I47">
        <v>0</v>
      </c>
      <c r="J47">
        <v>2</v>
      </c>
      <c r="K47">
        <v>1</v>
      </c>
      <c r="L47">
        <v>1</v>
      </c>
      <c r="M47">
        <v>0</v>
      </c>
      <c r="N47">
        <v>1</v>
      </c>
      <c r="O47">
        <v>0</v>
      </c>
      <c r="P47">
        <v>5</v>
      </c>
      <c r="Q47">
        <v>0</v>
      </c>
      <c r="R47">
        <v>0</v>
      </c>
      <c r="S47">
        <v>0</v>
      </c>
      <c r="T47">
        <v>3</v>
      </c>
      <c r="U47">
        <v>2</v>
      </c>
      <c r="V47">
        <v>0</v>
      </c>
      <c r="W47">
        <v>2</v>
      </c>
      <c r="X47">
        <v>0</v>
      </c>
      <c r="Y47">
        <v>0</v>
      </c>
      <c r="Z47">
        <v>1</v>
      </c>
      <c r="AA47">
        <v>1</v>
      </c>
      <c r="AB47">
        <v>0</v>
      </c>
      <c r="AC47">
        <v>3</v>
      </c>
      <c r="AD47">
        <v>0</v>
      </c>
      <c r="AE47">
        <v>0</v>
      </c>
      <c r="AF47">
        <v>0</v>
      </c>
      <c r="AG47">
        <v>1</v>
      </c>
      <c r="AH47">
        <v>1</v>
      </c>
      <c r="AI47">
        <v>0</v>
      </c>
      <c r="AJ47">
        <v>4</v>
      </c>
      <c r="AK47">
        <v>0</v>
      </c>
      <c r="AL47">
        <v>1</v>
      </c>
      <c r="AM47">
        <v>0</v>
      </c>
      <c r="AN47">
        <v>0</v>
      </c>
      <c r="AO47">
        <v>0</v>
      </c>
      <c r="AP47">
        <v>0</v>
      </c>
      <c r="AQ47">
        <v>0</v>
      </c>
      <c r="AR47">
        <v>0</v>
      </c>
      <c r="AS47">
        <v>0</v>
      </c>
      <c r="AT47">
        <v>0</v>
      </c>
      <c r="AU47">
        <v>1</v>
      </c>
      <c r="AV47">
        <v>1</v>
      </c>
      <c r="AW47">
        <v>1</v>
      </c>
      <c r="AX47">
        <v>0</v>
      </c>
      <c r="AY47">
        <v>0</v>
      </c>
      <c r="AZ47">
        <v>0</v>
      </c>
      <c r="BA47">
        <v>0</v>
      </c>
      <c r="BB47">
        <v>0</v>
      </c>
      <c r="BC47">
        <v>2</v>
      </c>
      <c r="BD47">
        <v>2</v>
      </c>
      <c r="BE47">
        <v>1</v>
      </c>
      <c r="BF47">
        <v>2</v>
      </c>
      <c r="BG47">
        <v>0</v>
      </c>
      <c r="BH47">
        <v>0</v>
      </c>
      <c r="BI47">
        <v>0</v>
      </c>
      <c r="BJ47">
        <v>0</v>
      </c>
      <c r="BK47">
        <v>0</v>
      </c>
      <c r="BL47">
        <v>2</v>
      </c>
      <c r="BM47">
        <v>3</v>
      </c>
      <c r="BN47">
        <v>0</v>
      </c>
      <c r="BO47">
        <v>0</v>
      </c>
      <c r="BP47">
        <v>0</v>
      </c>
      <c r="BQ47">
        <v>0</v>
      </c>
      <c r="BR47">
        <v>0</v>
      </c>
      <c r="BS47">
        <v>0</v>
      </c>
      <c r="BT47">
        <v>2</v>
      </c>
      <c r="BU47">
        <v>2</v>
      </c>
      <c r="BV47">
        <v>1</v>
      </c>
      <c r="BW47">
        <v>2</v>
      </c>
      <c r="BY47">
        <v>5</v>
      </c>
      <c r="CA47">
        <v>5</v>
      </c>
    </row>
    <row r="48" spans="1:79" x14ac:dyDescent="0.15">
      <c r="A48">
        <v>273627</v>
      </c>
      <c r="B48" t="s">
        <v>323</v>
      </c>
      <c r="D48">
        <v>3</v>
      </c>
      <c r="E48">
        <v>68.571430000000007</v>
      </c>
      <c r="F48">
        <v>68.571430000000007</v>
      </c>
      <c r="G48">
        <v>0</v>
      </c>
      <c r="H48">
        <v>0</v>
      </c>
      <c r="I48">
        <v>1</v>
      </c>
      <c r="J48">
        <v>1</v>
      </c>
      <c r="K48">
        <v>0</v>
      </c>
      <c r="L48">
        <v>1</v>
      </c>
      <c r="M48">
        <v>0</v>
      </c>
      <c r="N48">
        <v>0</v>
      </c>
      <c r="O48">
        <v>0</v>
      </c>
      <c r="P48">
        <v>2</v>
      </c>
      <c r="Q48">
        <v>1</v>
      </c>
      <c r="R48">
        <v>0</v>
      </c>
      <c r="S48">
        <v>0</v>
      </c>
      <c r="T48">
        <v>0</v>
      </c>
      <c r="U48">
        <v>3</v>
      </c>
      <c r="V48">
        <v>0</v>
      </c>
      <c r="W48">
        <v>3</v>
      </c>
      <c r="X48">
        <v>0</v>
      </c>
      <c r="Y48">
        <v>1</v>
      </c>
      <c r="Z48">
        <v>1</v>
      </c>
      <c r="AA48">
        <v>1</v>
      </c>
      <c r="AB48">
        <v>0</v>
      </c>
      <c r="AC48">
        <v>2</v>
      </c>
      <c r="AD48">
        <v>0</v>
      </c>
      <c r="AE48">
        <v>0</v>
      </c>
      <c r="AF48">
        <v>0</v>
      </c>
      <c r="AG48">
        <v>0</v>
      </c>
      <c r="AH48">
        <v>1</v>
      </c>
      <c r="AI48">
        <v>0</v>
      </c>
      <c r="AJ48">
        <v>3</v>
      </c>
      <c r="AK48">
        <v>0</v>
      </c>
      <c r="AL48">
        <v>0</v>
      </c>
      <c r="AM48">
        <v>0</v>
      </c>
      <c r="AN48">
        <v>0</v>
      </c>
      <c r="AO48">
        <v>0</v>
      </c>
      <c r="AP48">
        <v>0</v>
      </c>
      <c r="AQ48">
        <v>0</v>
      </c>
      <c r="AR48">
        <v>0</v>
      </c>
      <c r="AS48">
        <v>2</v>
      </c>
      <c r="AT48">
        <v>0</v>
      </c>
      <c r="AU48">
        <v>0</v>
      </c>
      <c r="AV48">
        <v>0</v>
      </c>
      <c r="AW48">
        <v>0</v>
      </c>
      <c r="AX48">
        <v>0</v>
      </c>
      <c r="AY48">
        <v>0</v>
      </c>
      <c r="AZ48">
        <v>0</v>
      </c>
      <c r="BA48">
        <v>0</v>
      </c>
      <c r="BB48">
        <v>0</v>
      </c>
      <c r="BC48">
        <v>1</v>
      </c>
      <c r="BD48">
        <v>1</v>
      </c>
      <c r="BE48">
        <v>1</v>
      </c>
      <c r="BF48">
        <v>0</v>
      </c>
      <c r="BG48">
        <v>1</v>
      </c>
      <c r="BH48">
        <v>0</v>
      </c>
      <c r="BI48">
        <v>0</v>
      </c>
      <c r="BJ48">
        <v>0</v>
      </c>
      <c r="BK48">
        <v>0</v>
      </c>
      <c r="BL48">
        <v>0</v>
      </c>
      <c r="BM48">
        <v>2</v>
      </c>
      <c r="BN48">
        <v>1</v>
      </c>
      <c r="BO48">
        <v>0</v>
      </c>
      <c r="BP48">
        <v>0</v>
      </c>
      <c r="BQ48">
        <v>0</v>
      </c>
      <c r="BR48">
        <v>0</v>
      </c>
      <c r="BS48">
        <v>0</v>
      </c>
      <c r="BT48">
        <v>1</v>
      </c>
      <c r="BU48">
        <v>1</v>
      </c>
      <c r="BV48">
        <v>1</v>
      </c>
      <c r="BW48">
        <v>2</v>
      </c>
      <c r="BY48">
        <v>3</v>
      </c>
      <c r="CA48">
        <v>3</v>
      </c>
    </row>
    <row r="49" spans="1:79" x14ac:dyDescent="0.15">
      <c r="A49">
        <v>273660</v>
      </c>
      <c r="B49" t="s">
        <v>325</v>
      </c>
      <c r="D49">
        <v>5</v>
      </c>
      <c r="E49">
        <v>65.841449999999995</v>
      </c>
      <c r="F49">
        <v>65.841449999999995</v>
      </c>
      <c r="G49">
        <v>0</v>
      </c>
      <c r="H49">
        <v>0</v>
      </c>
      <c r="I49">
        <v>0</v>
      </c>
      <c r="J49">
        <v>0</v>
      </c>
      <c r="K49">
        <v>1</v>
      </c>
      <c r="L49">
        <v>0</v>
      </c>
      <c r="M49">
        <v>3</v>
      </c>
      <c r="N49">
        <v>1</v>
      </c>
      <c r="O49">
        <v>0</v>
      </c>
      <c r="P49">
        <v>2</v>
      </c>
      <c r="Q49">
        <v>3</v>
      </c>
      <c r="R49">
        <v>0</v>
      </c>
      <c r="S49">
        <v>0</v>
      </c>
      <c r="T49">
        <v>0</v>
      </c>
      <c r="U49">
        <v>5</v>
      </c>
      <c r="V49">
        <v>0</v>
      </c>
      <c r="W49">
        <v>5</v>
      </c>
      <c r="X49">
        <v>0</v>
      </c>
      <c r="Y49">
        <v>0</v>
      </c>
      <c r="Z49">
        <v>4</v>
      </c>
      <c r="AA49">
        <v>1</v>
      </c>
      <c r="AB49">
        <v>0</v>
      </c>
      <c r="AC49">
        <v>3</v>
      </c>
      <c r="AD49">
        <v>0</v>
      </c>
      <c r="AE49">
        <v>1</v>
      </c>
      <c r="AF49">
        <v>1</v>
      </c>
      <c r="AG49">
        <v>0</v>
      </c>
      <c r="AH49">
        <v>0</v>
      </c>
      <c r="AI49">
        <v>0</v>
      </c>
      <c r="AJ49">
        <v>3</v>
      </c>
      <c r="AK49">
        <v>0</v>
      </c>
      <c r="AL49">
        <v>0</v>
      </c>
      <c r="AM49">
        <v>0</v>
      </c>
      <c r="AN49">
        <v>0</v>
      </c>
      <c r="AO49">
        <v>2</v>
      </c>
      <c r="AP49">
        <v>0</v>
      </c>
      <c r="AQ49">
        <v>1</v>
      </c>
      <c r="AR49">
        <v>0</v>
      </c>
      <c r="AS49">
        <v>0</v>
      </c>
      <c r="AT49">
        <v>1</v>
      </c>
      <c r="AU49">
        <v>1</v>
      </c>
      <c r="AV49">
        <v>0</v>
      </c>
      <c r="AW49">
        <v>1</v>
      </c>
      <c r="AX49">
        <v>1</v>
      </c>
      <c r="AY49">
        <v>0</v>
      </c>
      <c r="AZ49">
        <v>0</v>
      </c>
      <c r="BA49">
        <v>0</v>
      </c>
      <c r="BB49">
        <v>0</v>
      </c>
      <c r="BC49">
        <v>0</v>
      </c>
      <c r="BD49">
        <v>1</v>
      </c>
      <c r="BE49">
        <v>0</v>
      </c>
      <c r="BF49">
        <v>2</v>
      </c>
      <c r="BG49">
        <v>1</v>
      </c>
      <c r="BH49">
        <v>0</v>
      </c>
      <c r="BI49">
        <v>0</v>
      </c>
      <c r="BJ49">
        <v>1</v>
      </c>
      <c r="BK49">
        <v>0</v>
      </c>
      <c r="BL49">
        <v>2</v>
      </c>
      <c r="BM49">
        <v>4</v>
      </c>
      <c r="BN49">
        <v>0</v>
      </c>
      <c r="BO49">
        <v>0</v>
      </c>
      <c r="BP49">
        <v>0</v>
      </c>
      <c r="BQ49">
        <v>0</v>
      </c>
      <c r="BR49">
        <v>0</v>
      </c>
      <c r="BS49">
        <v>0</v>
      </c>
      <c r="BT49">
        <v>1</v>
      </c>
      <c r="BU49">
        <v>4</v>
      </c>
      <c r="BV49">
        <v>0</v>
      </c>
      <c r="BW49">
        <v>0</v>
      </c>
      <c r="BY49">
        <v>5</v>
      </c>
      <c r="CA49">
        <v>5</v>
      </c>
    </row>
    <row r="50" spans="1:79" x14ac:dyDescent="0.15">
      <c r="A50">
        <v>273813</v>
      </c>
      <c r="B50" t="s">
        <v>327</v>
      </c>
      <c r="D50">
        <v>1</v>
      </c>
      <c r="E50">
        <v>14.949920000000001</v>
      </c>
      <c r="F50">
        <v>14.949920000000001</v>
      </c>
      <c r="G50">
        <v>0</v>
      </c>
      <c r="H50">
        <v>0</v>
      </c>
      <c r="I50">
        <v>0</v>
      </c>
      <c r="J50">
        <v>1</v>
      </c>
      <c r="K50">
        <v>0</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1</v>
      </c>
      <c r="BD50">
        <v>0</v>
      </c>
      <c r="BE50">
        <v>1</v>
      </c>
      <c r="BF50">
        <v>0</v>
      </c>
      <c r="BG50">
        <v>0</v>
      </c>
      <c r="BH50">
        <v>0</v>
      </c>
      <c r="BI50">
        <v>0</v>
      </c>
      <c r="BJ50">
        <v>0</v>
      </c>
      <c r="BK50">
        <v>0</v>
      </c>
      <c r="BL50" t="s">
        <v>170</v>
      </c>
      <c r="BM50" t="s">
        <v>170</v>
      </c>
      <c r="BN50" t="s">
        <v>170</v>
      </c>
      <c r="BO50" t="s">
        <v>170</v>
      </c>
      <c r="BP50" t="s">
        <v>170</v>
      </c>
      <c r="BQ50" t="s">
        <v>170</v>
      </c>
      <c r="BR50" t="s">
        <v>170</v>
      </c>
      <c r="BS50" t="s">
        <v>170</v>
      </c>
      <c r="BT50" t="s">
        <v>170</v>
      </c>
      <c r="BU50" t="s">
        <v>170</v>
      </c>
      <c r="BV50" t="s">
        <v>170</v>
      </c>
      <c r="BW50">
        <v>1</v>
      </c>
      <c r="BY50">
        <v>1</v>
      </c>
      <c r="CA50">
        <v>1</v>
      </c>
    </row>
    <row r="51" spans="1:79" x14ac:dyDescent="0.15">
      <c r="A51">
        <v>273821</v>
      </c>
      <c r="B51" t="s">
        <v>604</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2</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1</v>
      </c>
      <c r="BY52">
        <v>0</v>
      </c>
      <c r="CA52">
        <v>0</v>
      </c>
    </row>
    <row r="53" spans="1:79" x14ac:dyDescent="0.15">
      <c r="A53">
        <v>279999</v>
      </c>
      <c r="B53" t="s">
        <v>605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606</v>
      </c>
      <c r="D54">
        <v>814</v>
      </c>
      <c r="E54">
        <v>19.03</v>
      </c>
      <c r="F54">
        <v>19.03</v>
      </c>
      <c r="G54">
        <v>16</v>
      </c>
      <c r="H54">
        <v>91</v>
      </c>
      <c r="I54">
        <v>101</v>
      </c>
      <c r="J54">
        <v>133</v>
      </c>
      <c r="K54">
        <v>146</v>
      </c>
      <c r="L54">
        <v>103</v>
      </c>
      <c r="M54">
        <v>130</v>
      </c>
      <c r="N54">
        <v>94</v>
      </c>
      <c r="O54">
        <v>0</v>
      </c>
      <c r="P54">
        <v>484</v>
      </c>
      <c r="Q54">
        <v>330</v>
      </c>
      <c r="R54">
        <v>0</v>
      </c>
      <c r="S54">
        <v>62</v>
      </c>
      <c r="T54">
        <v>231</v>
      </c>
      <c r="U54">
        <v>488</v>
      </c>
      <c r="V54">
        <v>25</v>
      </c>
      <c r="W54">
        <v>463</v>
      </c>
      <c r="X54">
        <v>0</v>
      </c>
      <c r="Y54">
        <v>24</v>
      </c>
      <c r="Z54">
        <v>303</v>
      </c>
      <c r="AA54">
        <v>136</v>
      </c>
      <c r="AB54">
        <v>3</v>
      </c>
      <c r="AC54">
        <v>429</v>
      </c>
      <c r="AD54">
        <v>126</v>
      </c>
      <c r="AE54">
        <v>20</v>
      </c>
      <c r="AF54">
        <v>43</v>
      </c>
      <c r="AG54">
        <v>10</v>
      </c>
      <c r="AH54">
        <v>156</v>
      </c>
      <c r="AI54">
        <v>0</v>
      </c>
      <c r="AJ54">
        <v>486</v>
      </c>
      <c r="AK54">
        <v>3</v>
      </c>
      <c r="AL54">
        <v>36</v>
      </c>
      <c r="AM54">
        <v>138</v>
      </c>
      <c r="AN54">
        <v>35</v>
      </c>
      <c r="AO54">
        <v>86</v>
      </c>
      <c r="AP54">
        <v>0</v>
      </c>
      <c r="AQ54">
        <v>73</v>
      </c>
      <c r="AR54">
        <v>51</v>
      </c>
      <c r="AS54">
        <v>67</v>
      </c>
      <c r="AT54">
        <v>55</v>
      </c>
      <c r="AU54">
        <v>58</v>
      </c>
      <c r="AV54">
        <v>76</v>
      </c>
      <c r="AW54">
        <v>52</v>
      </c>
      <c r="AX54">
        <v>69</v>
      </c>
      <c r="AY54">
        <v>48</v>
      </c>
      <c r="AZ54">
        <v>30</v>
      </c>
      <c r="BA54">
        <v>39</v>
      </c>
      <c r="BB54">
        <v>43</v>
      </c>
      <c r="BC54">
        <v>153</v>
      </c>
      <c r="BD54">
        <v>110</v>
      </c>
      <c r="BE54">
        <v>133</v>
      </c>
      <c r="BF54">
        <v>102</v>
      </c>
      <c r="BG54">
        <v>118</v>
      </c>
      <c r="BH54">
        <v>110</v>
      </c>
      <c r="BI54">
        <v>112</v>
      </c>
      <c r="BJ54">
        <v>104</v>
      </c>
      <c r="BK54">
        <v>25</v>
      </c>
      <c r="BL54">
        <v>130</v>
      </c>
      <c r="BM54">
        <v>516</v>
      </c>
      <c r="BN54">
        <v>232</v>
      </c>
      <c r="BO54">
        <v>107</v>
      </c>
      <c r="BP54">
        <v>34</v>
      </c>
      <c r="BQ54">
        <v>22</v>
      </c>
      <c r="BR54">
        <v>58</v>
      </c>
      <c r="BS54">
        <v>27</v>
      </c>
      <c r="BT54">
        <v>105</v>
      </c>
      <c r="BU54">
        <v>565</v>
      </c>
      <c r="BV54">
        <v>114</v>
      </c>
      <c r="BW54">
        <v>789</v>
      </c>
      <c r="BY54">
        <v>814</v>
      </c>
      <c r="CA54">
        <v>814</v>
      </c>
    </row>
    <row r="55" spans="1:79" x14ac:dyDescent="0.15">
      <c r="A55">
        <v>270000</v>
      </c>
      <c r="B55" t="s">
        <v>606</v>
      </c>
      <c r="C55" t="s">
        <v>440</v>
      </c>
      <c r="D55">
        <v>814</v>
      </c>
      <c r="E55">
        <v>19.03</v>
      </c>
      <c r="F55">
        <v>19.03</v>
      </c>
      <c r="G55">
        <v>16</v>
      </c>
      <c r="H55">
        <v>91</v>
      </c>
      <c r="I55">
        <v>101</v>
      </c>
      <c r="J55">
        <v>133</v>
      </c>
      <c r="K55">
        <v>146</v>
      </c>
      <c r="L55">
        <v>103</v>
      </c>
      <c r="M55">
        <v>130</v>
      </c>
      <c r="N55">
        <v>94</v>
      </c>
      <c r="O55">
        <v>0</v>
      </c>
      <c r="P55">
        <v>484</v>
      </c>
      <c r="Q55">
        <v>330</v>
      </c>
      <c r="R55">
        <v>0</v>
      </c>
      <c r="S55">
        <v>67</v>
      </c>
      <c r="T55">
        <v>244</v>
      </c>
      <c r="U55">
        <v>500</v>
      </c>
      <c r="V55">
        <v>25</v>
      </c>
      <c r="W55">
        <v>475</v>
      </c>
      <c r="X55">
        <v>0</v>
      </c>
      <c r="Y55">
        <v>26</v>
      </c>
      <c r="Z55">
        <v>310</v>
      </c>
      <c r="AA55">
        <v>139</v>
      </c>
      <c r="AB55">
        <v>3</v>
      </c>
      <c r="AC55">
        <v>441</v>
      </c>
      <c r="AD55">
        <v>128</v>
      </c>
      <c r="AE55">
        <v>22</v>
      </c>
      <c r="AF55">
        <v>44</v>
      </c>
      <c r="AG55">
        <v>13</v>
      </c>
      <c r="AH55">
        <v>166</v>
      </c>
      <c r="AI55">
        <v>0</v>
      </c>
      <c r="AJ55">
        <v>507</v>
      </c>
      <c r="AK55">
        <v>3</v>
      </c>
      <c r="AL55">
        <v>37</v>
      </c>
      <c r="AM55">
        <v>140</v>
      </c>
      <c r="AN55">
        <v>36</v>
      </c>
      <c r="AO55">
        <v>91</v>
      </c>
      <c r="AP55">
        <v>0</v>
      </c>
      <c r="AQ55">
        <v>73</v>
      </c>
      <c r="AR55">
        <v>51</v>
      </c>
      <c r="AS55">
        <v>67</v>
      </c>
      <c r="AT55">
        <v>55</v>
      </c>
      <c r="AU55">
        <v>58</v>
      </c>
      <c r="AV55">
        <v>76</v>
      </c>
      <c r="AW55">
        <v>52</v>
      </c>
      <c r="AX55">
        <v>69</v>
      </c>
      <c r="AY55">
        <v>48</v>
      </c>
      <c r="AZ55">
        <v>30</v>
      </c>
      <c r="BA55">
        <v>39</v>
      </c>
      <c r="BB55">
        <v>43</v>
      </c>
      <c r="BC55">
        <v>153</v>
      </c>
      <c r="BD55">
        <v>110</v>
      </c>
      <c r="BE55">
        <v>133</v>
      </c>
      <c r="BF55">
        <v>102</v>
      </c>
      <c r="BG55">
        <v>118</v>
      </c>
      <c r="BH55">
        <v>110</v>
      </c>
      <c r="BI55">
        <v>112</v>
      </c>
      <c r="BJ55">
        <v>104</v>
      </c>
      <c r="BK55">
        <v>25</v>
      </c>
      <c r="BL55">
        <v>136</v>
      </c>
      <c r="BM55">
        <v>533</v>
      </c>
      <c r="BN55">
        <v>239</v>
      </c>
      <c r="BO55">
        <v>113</v>
      </c>
      <c r="BP55">
        <v>35</v>
      </c>
      <c r="BQ55">
        <v>22</v>
      </c>
      <c r="BR55">
        <v>60</v>
      </c>
      <c r="BS55">
        <v>30</v>
      </c>
      <c r="BT55">
        <v>108</v>
      </c>
      <c r="BU55">
        <v>590</v>
      </c>
      <c r="BV55">
        <v>116</v>
      </c>
      <c r="BW55">
        <v>789</v>
      </c>
      <c r="BY55">
        <v>814</v>
      </c>
      <c r="CA55">
        <v>814</v>
      </c>
    </row>
    <row r="56" spans="1:79" x14ac:dyDescent="0.15">
      <c r="B56" t="s">
        <v>607</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workbookViewId="0">
      <selection activeCell="B31" sqref="B31"/>
    </sheetView>
  </sheetViews>
  <sheetFormatPr defaultRowHeight="13.5" x14ac:dyDescent="0.15"/>
  <sheetData>
    <row r="3" spans="1:79" x14ac:dyDescent="0.15">
      <c r="A3" t="s">
        <v>491</v>
      </c>
      <c r="C3" t="s">
        <v>597</v>
      </c>
      <c r="Z3" t="s">
        <v>566</v>
      </c>
      <c r="BA3" t="s">
        <v>566</v>
      </c>
    </row>
    <row r="4" spans="1:79" x14ac:dyDescent="0.15">
      <c r="A4" t="s">
        <v>533</v>
      </c>
      <c r="E4" t="s">
        <v>598</v>
      </c>
      <c r="BY4" t="s">
        <v>599</v>
      </c>
    </row>
    <row r="5" spans="1:79" x14ac:dyDescent="0.15">
      <c r="A5" t="s">
        <v>535</v>
      </c>
      <c r="BY5" t="s">
        <v>600</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608</v>
      </c>
      <c r="BY7" t="s">
        <v>602</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603</v>
      </c>
    </row>
    <row r="10" spans="1:79" x14ac:dyDescent="0.15">
      <c r="A10">
        <v>271004</v>
      </c>
      <c r="B10" t="s">
        <v>172</v>
      </c>
      <c r="D10">
        <v>176</v>
      </c>
      <c r="E10">
        <v>12.571429999999999</v>
      </c>
      <c r="F10">
        <v>12.571429999999999</v>
      </c>
      <c r="G10">
        <v>5</v>
      </c>
      <c r="H10">
        <v>16</v>
      </c>
      <c r="I10">
        <v>20</v>
      </c>
      <c r="J10">
        <v>31</v>
      </c>
      <c r="K10">
        <v>29</v>
      </c>
      <c r="L10">
        <v>29</v>
      </c>
      <c r="M10">
        <v>30</v>
      </c>
      <c r="N10">
        <v>16</v>
      </c>
      <c r="O10">
        <v>0</v>
      </c>
      <c r="P10">
        <v>118</v>
      </c>
      <c r="Q10">
        <v>58</v>
      </c>
      <c r="R10">
        <v>0</v>
      </c>
      <c r="S10">
        <v>4</v>
      </c>
      <c r="T10">
        <v>33</v>
      </c>
      <c r="U10">
        <v>139</v>
      </c>
      <c r="V10">
        <v>4</v>
      </c>
      <c r="W10">
        <v>135</v>
      </c>
      <c r="X10">
        <v>24</v>
      </c>
      <c r="Y10">
        <v>1</v>
      </c>
      <c r="Z10">
        <v>76</v>
      </c>
      <c r="AA10">
        <v>34</v>
      </c>
      <c r="AB10">
        <v>0</v>
      </c>
      <c r="AC10">
        <v>99</v>
      </c>
      <c r="AD10">
        <v>51</v>
      </c>
      <c r="AE10">
        <v>0</v>
      </c>
      <c r="AF10">
        <v>16</v>
      </c>
      <c r="AG10">
        <v>0</v>
      </c>
      <c r="AH10">
        <v>10</v>
      </c>
      <c r="AI10">
        <v>0</v>
      </c>
      <c r="AJ10">
        <v>81</v>
      </c>
      <c r="AK10">
        <v>9</v>
      </c>
      <c r="AL10">
        <v>3</v>
      </c>
      <c r="AM10">
        <v>52</v>
      </c>
      <c r="AN10">
        <v>3</v>
      </c>
      <c r="AO10">
        <v>28</v>
      </c>
      <c r="AP10">
        <v>0</v>
      </c>
      <c r="AQ10">
        <v>10</v>
      </c>
      <c r="AR10">
        <v>13</v>
      </c>
      <c r="AS10">
        <v>17</v>
      </c>
      <c r="AT10">
        <v>17</v>
      </c>
      <c r="AU10">
        <v>6</v>
      </c>
      <c r="AV10">
        <v>8</v>
      </c>
      <c r="AW10">
        <v>19</v>
      </c>
      <c r="AX10">
        <v>21</v>
      </c>
      <c r="AY10">
        <v>13</v>
      </c>
      <c r="AZ10">
        <v>9</v>
      </c>
      <c r="BA10">
        <v>14</v>
      </c>
      <c r="BB10">
        <v>10</v>
      </c>
      <c r="BC10">
        <v>19</v>
      </c>
      <c r="BD10">
        <v>27</v>
      </c>
      <c r="BE10">
        <v>18</v>
      </c>
      <c r="BF10">
        <v>17</v>
      </c>
      <c r="BG10">
        <v>32</v>
      </c>
      <c r="BH10">
        <v>23</v>
      </c>
      <c r="BI10">
        <v>26</v>
      </c>
      <c r="BJ10">
        <v>32</v>
      </c>
      <c r="BK10">
        <v>1</v>
      </c>
      <c r="BL10">
        <v>37</v>
      </c>
      <c r="BM10">
        <v>159</v>
      </c>
      <c r="BN10">
        <v>14</v>
      </c>
      <c r="BO10">
        <v>6</v>
      </c>
      <c r="BP10">
        <v>12</v>
      </c>
      <c r="BQ10">
        <v>0</v>
      </c>
      <c r="BR10">
        <v>10</v>
      </c>
      <c r="BS10">
        <v>2</v>
      </c>
      <c r="BT10">
        <v>63</v>
      </c>
      <c r="BU10">
        <v>98</v>
      </c>
      <c r="BV10">
        <v>15</v>
      </c>
      <c r="BW10">
        <v>154</v>
      </c>
      <c r="BY10">
        <v>176</v>
      </c>
      <c r="CA10">
        <v>176</v>
      </c>
    </row>
    <row r="11" spans="1:79" x14ac:dyDescent="0.15">
      <c r="A11">
        <v>271403</v>
      </c>
      <c r="B11" t="s">
        <v>188</v>
      </c>
      <c r="D11">
        <v>46</v>
      </c>
      <c r="E11">
        <v>10.540139999999999</v>
      </c>
      <c r="F11">
        <v>10.540139999999999</v>
      </c>
      <c r="G11">
        <v>3</v>
      </c>
      <c r="H11">
        <v>3</v>
      </c>
      <c r="I11">
        <v>6</v>
      </c>
      <c r="J11">
        <v>7</v>
      </c>
      <c r="K11">
        <v>6</v>
      </c>
      <c r="L11">
        <v>7</v>
      </c>
      <c r="M11">
        <v>7</v>
      </c>
      <c r="N11">
        <v>7</v>
      </c>
      <c r="O11">
        <v>0</v>
      </c>
      <c r="P11">
        <v>29</v>
      </c>
      <c r="Q11">
        <v>17</v>
      </c>
      <c r="R11">
        <v>0</v>
      </c>
      <c r="S11">
        <v>0</v>
      </c>
      <c r="T11">
        <v>6</v>
      </c>
      <c r="U11">
        <v>40</v>
      </c>
      <c r="V11">
        <v>4</v>
      </c>
      <c r="W11">
        <v>36</v>
      </c>
      <c r="X11">
        <v>7</v>
      </c>
      <c r="Y11">
        <v>0</v>
      </c>
      <c r="Z11">
        <v>17</v>
      </c>
      <c r="AA11">
        <v>12</v>
      </c>
      <c r="AB11">
        <v>0</v>
      </c>
      <c r="AC11">
        <v>26</v>
      </c>
      <c r="AD11">
        <v>19</v>
      </c>
      <c r="AE11">
        <v>0</v>
      </c>
      <c r="AF11">
        <v>1</v>
      </c>
      <c r="AG11">
        <v>0</v>
      </c>
      <c r="AH11">
        <v>0</v>
      </c>
      <c r="AI11">
        <v>0</v>
      </c>
      <c r="AJ11">
        <v>19</v>
      </c>
      <c r="AK11">
        <v>3</v>
      </c>
      <c r="AL11">
        <v>0</v>
      </c>
      <c r="AM11">
        <v>19</v>
      </c>
      <c r="AN11">
        <v>0</v>
      </c>
      <c r="AO11">
        <v>5</v>
      </c>
      <c r="AP11">
        <v>0</v>
      </c>
      <c r="AQ11">
        <v>2</v>
      </c>
      <c r="AR11">
        <v>3</v>
      </c>
      <c r="AS11">
        <v>1</v>
      </c>
      <c r="AT11">
        <v>4</v>
      </c>
      <c r="AU11">
        <v>4</v>
      </c>
      <c r="AV11">
        <v>3</v>
      </c>
      <c r="AW11">
        <v>1</v>
      </c>
      <c r="AX11">
        <v>3</v>
      </c>
      <c r="AY11">
        <v>2</v>
      </c>
      <c r="AZ11">
        <v>8</v>
      </c>
      <c r="BA11">
        <v>2</v>
      </c>
      <c r="BB11">
        <v>3</v>
      </c>
      <c r="BC11">
        <v>10</v>
      </c>
      <c r="BD11">
        <v>7</v>
      </c>
      <c r="BE11">
        <v>5</v>
      </c>
      <c r="BF11">
        <v>9</v>
      </c>
      <c r="BG11">
        <v>2</v>
      </c>
      <c r="BH11">
        <v>8</v>
      </c>
      <c r="BI11">
        <v>7</v>
      </c>
      <c r="BJ11">
        <v>8</v>
      </c>
      <c r="BK11">
        <v>0</v>
      </c>
      <c r="BL11">
        <v>8</v>
      </c>
      <c r="BM11">
        <v>37</v>
      </c>
      <c r="BN11">
        <v>4</v>
      </c>
      <c r="BO11">
        <v>1</v>
      </c>
      <c r="BP11">
        <v>1</v>
      </c>
      <c r="BQ11">
        <v>3</v>
      </c>
      <c r="BR11">
        <v>1</v>
      </c>
      <c r="BS11">
        <v>1</v>
      </c>
      <c r="BT11">
        <v>17</v>
      </c>
      <c r="BU11">
        <v>28</v>
      </c>
      <c r="BV11">
        <v>1</v>
      </c>
      <c r="BW11">
        <v>40</v>
      </c>
      <c r="BY11">
        <v>46</v>
      </c>
      <c r="CA11">
        <v>46</v>
      </c>
    </row>
    <row r="12" spans="1:79" x14ac:dyDescent="0.15">
      <c r="A12">
        <v>272027</v>
      </c>
      <c r="B12" t="s">
        <v>273</v>
      </c>
      <c r="D12">
        <v>9</v>
      </c>
      <c r="E12">
        <v>8.8000620000000005</v>
      </c>
      <c r="F12">
        <v>8.8000620000000005</v>
      </c>
      <c r="G12">
        <v>1</v>
      </c>
      <c r="H12">
        <v>0</v>
      </c>
      <c r="I12">
        <v>2</v>
      </c>
      <c r="J12">
        <v>1</v>
      </c>
      <c r="K12">
        <v>3</v>
      </c>
      <c r="L12">
        <v>1</v>
      </c>
      <c r="M12">
        <v>0</v>
      </c>
      <c r="N12">
        <v>1</v>
      </c>
      <c r="O12">
        <v>0</v>
      </c>
      <c r="P12">
        <v>9</v>
      </c>
      <c r="Q12">
        <v>0</v>
      </c>
      <c r="R12">
        <v>0</v>
      </c>
      <c r="S12">
        <v>0</v>
      </c>
      <c r="T12">
        <v>0</v>
      </c>
      <c r="U12">
        <v>9</v>
      </c>
      <c r="V12">
        <v>0</v>
      </c>
      <c r="W12">
        <v>9</v>
      </c>
      <c r="X12">
        <v>2</v>
      </c>
      <c r="Y12">
        <v>0</v>
      </c>
      <c r="Z12">
        <v>2</v>
      </c>
      <c r="AA12">
        <v>5</v>
      </c>
      <c r="AB12">
        <v>0</v>
      </c>
      <c r="AC12">
        <v>5</v>
      </c>
      <c r="AD12">
        <v>3</v>
      </c>
      <c r="AE12">
        <v>0</v>
      </c>
      <c r="AF12">
        <v>0</v>
      </c>
      <c r="AG12">
        <v>0</v>
      </c>
      <c r="AH12">
        <v>1</v>
      </c>
      <c r="AI12">
        <v>0</v>
      </c>
      <c r="AJ12">
        <v>3</v>
      </c>
      <c r="AK12">
        <v>1</v>
      </c>
      <c r="AL12">
        <v>2</v>
      </c>
      <c r="AM12">
        <v>3</v>
      </c>
      <c r="AN12">
        <v>0</v>
      </c>
      <c r="AO12">
        <v>0</v>
      </c>
      <c r="AP12">
        <v>0</v>
      </c>
      <c r="AQ12">
        <v>0</v>
      </c>
      <c r="AR12">
        <v>1</v>
      </c>
      <c r="AS12">
        <v>1</v>
      </c>
      <c r="AT12">
        <v>0</v>
      </c>
      <c r="AU12">
        <v>0</v>
      </c>
      <c r="AV12">
        <v>0</v>
      </c>
      <c r="AW12">
        <v>1</v>
      </c>
      <c r="AX12">
        <v>2</v>
      </c>
      <c r="AY12">
        <v>0</v>
      </c>
      <c r="AZ12">
        <v>1</v>
      </c>
      <c r="BA12">
        <v>1</v>
      </c>
      <c r="BB12">
        <v>1</v>
      </c>
      <c r="BC12">
        <v>1</v>
      </c>
      <c r="BD12">
        <v>2</v>
      </c>
      <c r="BE12">
        <v>1</v>
      </c>
      <c r="BF12">
        <v>1</v>
      </c>
      <c r="BG12">
        <v>2</v>
      </c>
      <c r="BH12">
        <v>2</v>
      </c>
      <c r="BI12">
        <v>1</v>
      </c>
      <c r="BJ12">
        <v>0</v>
      </c>
      <c r="BK12">
        <v>0</v>
      </c>
      <c r="BL12">
        <v>3</v>
      </c>
      <c r="BM12">
        <v>7</v>
      </c>
      <c r="BN12">
        <v>0</v>
      </c>
      <c r="BO12">
        <v>0</v>
      </c>
      <c r="BP12">
        <v>1</v>
      </c>
      <c r="BQ12">
        <v>0</v>
      </c>
      <c r="BR12">
        <v>0</v>
      </c>
      <c r="BS12">
        <v>0</v>
      </c>
      <c r="BT12">
        <v>1</v>
      </c>
      <c r="BU12">
        <v>7</v>
      </c>
      <c r="BV12">
        <v>1</v>
      </c>
      <c r="BW12">
        <v>8</v>
      </c>
      <c r="BY12">
        <v>9</v>
      </c>
      <c r="CA12">
        <v>9</v>
      </c>
    </row>
    <row r="13" spans="1:79" x14ac:dyDescent="0.15">
      <c r="A13">
        <v>272035</v>
      </c>
      <c r="B13" t="s">
        <v>194</v>
      </c>
      <c r="D13">
        <v>29</v>
      </c>
      <c r="E13">
        <v>13.643140000000001</v>
      </c>
      <c r="F13">
        <v>13.643140000000001</v>
      </c>
      <c r="G13">
        <v>1</v>
      </c>
      <c r="H13">
        <v>1</v>
      </c>
      <c r="I13">
        <v>1</v>
      </c>
      <c r="J13">
        <v>6</v>
      </c>
      <c r="K13">
        <v>6</v>
      </c>
      <c r="L13">
        <v>2</v>
      </c>
      <c r="M13">
        <v>7</v>
      </c>
      <c r="N13">
        <v>5</v>
      </c>
      <c r="O13">
        <v>0</v>
      </c>
      <c r="P13">
        <v>18</v>
      </c>
      <c r="Q13">
        <v>11</v>
      </c>
      <c r="R13">
        <v>0</v>
      </c>
      <c r="S13">
        <v>1</v>
      </c>
      <c r="T13">
        <v>4</v>
      </c>
      <c r="U13">
        <v>24</v>
      </c>
      <c r="V13">
        <v>0</v>
      </c>
      <c r="W13">
        <v>24</v>
      </c>
      <c r="X13">
        <v>3</v>
      </c>
      <c r="Y13">
        <v>0</v>
      </c>
      <c r="Z13">
        <v>13</v>
      </c>
      <c r="AA13">
        <v>8</v>
      </c>
      <c r="AB13">
        <v>0</v>
      </c>
      <c r="AC13">
        <v>16</v>
      </c>
      <c r="AD13">
        <v>10</v>
      </c>
      <c r="AE13">
        <v>0</v>
      </c>
      <c r="AF13">
        <v>0</v>
      </c>
      <c r="AG13">
        <v>0</v>
      </c>
      <c r="AH13">
        <v>3</v>
      </c>
      <c r="AI13">
        <v>0</v>
      </c>
      <c r="AJ13">
        <v>16</v>
      </c>
      <c r="AK13">
        <v>0</v>
      </c>
      <c r="AL13">
        <v>0</v>
      </c>
      <c r="AM13">
        <v>10</v>
      </c>
      <c r="AN13">
        <v>0</v>
      </c>
      <c r="AO13">
        <v>3</v>
      </c>
      <c r="AP13">
        <v>0</v>
      </c>
      <c r="AQ13">
        <v>1</v>
      </c>
      <c r="AR13">
        <v>2</v>
      </c>
      <c r="AS13">
        <v>3</v>
      </c>
      <c r="AT13">
        <v>2</v>
      </c>
      <c r="AU13">
        <v>0</v>
      </c>
      <c r="AV13">
        <v>2</v>
      </c>
      <c r="AW13">
        <v>3</v>
      </c>
      <c r="AX13">
        <v>3</v>
      </c>
      <c r="AY13">
        <v>5</v>
      </c>
      <c r="AZ13">
        <v>1</v>
      </c>
      <c r="BA13">
        <v>3</v>
      </c>
      <c r="BB13">
        <v>0</v>
      </c>
      <c r="BC13">
        <v>4</v>
      </c>
      <c r="BD13">
        <v>1</v>
      </c>
      <c r="BE13">
        <v>4</v>
      </c>
      <c r="BF13">
        <v>3</v>
      </c>
      <c r="BG13">
        <v>10</v>
      </c>
      <c r="BH13">
        <v>2</v>
      </c>
      <c r="BI13">
        <v>5</v>
      </c>
      <c r="BJ13">
        <v>4</v>
      </c>
      <c r="BK13">
        <v>0</v>
      </c>
      <c r="BL13">
        <v>8</v>
      </c>
      <c r="BM13">
        <v>30</v>
      </c>
      <c r="BN13">
        <v>2</v>
      </c>
      <c r="BO13">
        <v>2</v>
      </c>
      <c r="BP13">
        <v>1</v>
      </c>
      <c r="BQ13">
        <v>0</v>
      </c>
      <c r="BR13">
        <v>2</v>
      </c>
      <c r="BS13">
        <v>0</v>
      </c>
      <c r="BT13">
        <v>9</v>
      </c>
      <c r="BU13">
        <v>8</v>
      </c>
      <c r="BV13">
        <v>12</v>
      </c>
      <c r="BW13">
        <v>19</v>
      </c>
      <c r="BY13">
        <v>29</v>
      </c>
      <c r="CA13">
        <v>29</v>
      </c>
    </row>
    <row r="14" spans="1:79" x14ac:dyDescent="0.15">
      <c r="A14">
        <v>272043</v>
      </c>
      <c r="B14" t="s">
        <v>195</v>
      </c>
      <c r="D14">
        <v>3</v>
      </c>
      <c r="E14">
        <v>5.5820179999999997</v>
      </c>
      <c r="F14">
        <v>5.5820179999999997</v>
      </c>
      <c r="G14">
        <v>0</v>
      </c>
      <c r="H14">
        <v>1</v>
      </c>
      <c r="I14">
        <v>1</v>
      </c>
      <c r="J14">
        <v>0</v>
      </c>
      <c r="K14">
        <v>0</v>
      </c>
      <c r="L14">
        <v>1</v>
      </c>
      <c r="M14">
        <v>0</v>
      </c>
      <c r="N14">
        <v>0</v>
      </c>
      <c r="O14">
        <v>0</v>
      </c>
      <c r="P14">
        <v>3</v>
      </c>
      <c r="Q14">
        <v>0</v>
      </c>
      <c r="R14">
        <v>0</v>
      </c>
      <c r="S14">
        <v>0</v>
      </c>
      <c r="T14">
        <v>1</v>
      </c>
      <c r="U14">
        <v>2</v>
      </c>
      <c r="V14">
        <v>1</v>
      </c>
      <c r="W14">
        <v>1</v>
      </c>
      <c r="X14">
        <v>0</v>
      </c>
      <c r="Y14">
        <v>0</v>
      </c>
      <c r="Z14">
        <v>0</v>
      </c>
      <c r="AA14">
        <v>1</v>
      </c>
      <c r="AB14">
        <v>0</v>
      </c>
      <c r="AC14">
        <v>2</v>
      </c>
      <c r="AD14">
        <v>1</v>
      </c>
      <c r="AE14">
        <v>0</v>
      </c>
      <c r="AF14">
        <v>0</v>
      </c>
      <c r="AG14">
        <v>0</v>
      </c>
      <c r="AH14">
        <v>0</v>
      </c>
      <c r="AI14">
        <v>0</v>
      </c>
      <c r="AJ14">
        <v>2</v>
      </c>
      <c r="AK14">
        <v>0</v>
      </c>
      <c r="AL14">
        <v>0</v>
      </c>
      <c r="AM14">
        <v>1</v>
      </c>
      <c r="AN14">
        <v>0</v>
      </c>
      <c r="AO14">
        <v>0</v>
      </c>
      <c r="AP14">
        <v>0</v>
      </c>
      <c r="AQ14">
        <v>1</v>
      </c>
      <c r="AR14">
        <v>0</v>
      </c>
      <c r="AS14">
        <v>0</v>
      </c>
      <c r="AT14">
        <v>0</v>
      </c>
      <c r="AU14">
        <v>0</v>
      </c>
      <c r="AV14">
        <v>0</v>
      </c>
      <c r="AW14">
        <v>0</v>
      </c>
      <c r="AX14">
        <v>1</v>
      </c>
      <c r="AY14">
        <v>0</v>
      </c>
      <c r="AZ14">
        <v>1</v>
      </c>
      <c r="BA14">
        <v>0</v>
      </c>
      <c r="BB14">
        <v>0</v>
      </c>
      <c r="BC14">
        <v>0</v>
      </c>
      <c r="BD14">
        <v>1</v>
      </c>
      <c r="BE14">
        <v>0</v>
      </c>
      <c r="BF14">
        <v>1</v>
      </c>
      <c r="BG14">
        <v>0</v>
      </c>
      <c r="BH14">
        <v>1</v>
      </c>
      <c r="BI14">
        <v>0</v>
      </c>
      <c r="BJ14">
        <v>0</v>
      </c>
      <c r="BK14">
        <v>0</v>
      </c>
      <c r="BL14">
        <v>2</v>
      </c>
      <c r="BM14">
        <v>3</v>
      </c>
      <c r="BN14">
        <v>0</v>
      </c>
      <c r="BO14">
        <v>0</v>
      </c>
      <c r="BP14">
        <v>0</v>
      </c>
      <c r="BQ14">
        <v>0</v>
      </c>
      <c r="BR14">
        <v>0</v>
      </c>
      <c r="BS14">
        <v>0</v>
      </c>
      <c r="BT14">
        <v>1</v>
      </c>
      <c r="BU14">
        <v>2</v>
      </c>
      <c r="BV14">
        <v>0</v>
      </c>
      <c r="BW14">
        <v>6</v>
      </c>
      <c r="BY14">
        <v>3</v>
      </c>
      <c r="CA14">
        <v>3</v>
      </c>
    </row>
    <row r="15" spans="1:79" x14ac:dyDescent="0.15">
      <c r="A15">
        <v>272051</v>
      </c>
      <c r="B15" t="s">
        <v>196</v>
      </c>
      <c r="D15">
        <v>12</v>
      </c>
      <c r="E15">
        <v>6.2248739999999998</v>
      </c>
      <c r="F15">
        <v>6.2248739999999998</v>
      </c>
      <c r="G15">
        <v>0</v>
      </c>
      <c r="H15">
        <v>0</v>
      </c>
      <c r="I15">
        <v>0</v>
      </c>
      <c r="J15">
        <v>3</v>
      </c>
      <c r="K15">
        <v>4</v>
      </c>
      <c r="L15">
        <v>3</v>
      </c>
      <c r="M15">
        <v>1</v>
      </c>
      <c r="N15">
        <v>1</v>
      </c>
      <c r="O15">
        <v>0</v>
      </c>
      <c r="P15">
        <v>8</v>
      </c>
      <c r="Q15">
        <v>4</v>
      </c>
      <c r="R15">
        <v>0</v>
      </c>
      <c r="S15">
        <v>0</v>
      </c>
      <c r="T15">
        <v>1</v>
      </c>
      <c r="U15">
        <v>11</v>
      </c>
      <c r="V15">
        <v>0</v>
      </c>
      <c r="W15">
        <v>11</v>
      </c>
      <c r="X15">
        <v>2</v>
      </c>
      <c r="Y15">
        <v>0</v>
      </c>
      <c r="Z15">
        <v>6</v>
      </c>
      <c r="AA15">
        <v>3</v>
      </c>
      <c r="AB15">
        <v>0</v>
      </c>
      <c r="AC15">
        <v>7</v>
      </c>
      <c r="AD15">
        <v>5</v>
      </c>
      <c r="AE15">
        <v>0</v>
      </c>
      <c r="AF15">
        <v>0</v>
      </c>
      <c r="AG15">
        <v>0</v>
      </c>
      <c r="AH15">
        <v>0</v>
      </c>
      <c r="AI15">
        <v>0</v>
      </c>
      <c r="AJ15">
        <v>5</v>
      </c>
      <c r="AK15">
        <v>1</v>
      </c>
      <c r="AL15">
        <v>0</v>
      </c>
      <c r="AM15">
        <v>5</v>
      </c>
      <c r="AN15">
        <v>0</v>
      </c>
      <c r="AO15">
        <v>1</v>
      </c>
      <c r="AP15">
        <v>0</v>
      </c>
      <c r="AQ15">
        <v>0</v>
      </c>
      <c r="AR15">
        <v>2</v>
      </c>
      <c r="AS15">
        <v>1</v>
      </c>
      <c r="AT15">
        <v>0</v>
      </c>
      <c r="AU15">
        <v>2</v>
      </c>
      <c r="AV15">
        <v>1</v>
      </c>
      <c r="AW15">
        <v>1</v>
      </c>
      <c r="AX15">
        <v>0</v>
      </c>
      <c r="AY15">
        <v>1</v>
      </c>
      <c r="AZ15">
        <v>1</v>
      </c>
      <c r="BA15">
        <v>0</v>
      </c>
      <c r="BB15">
        <v>0</v>
      </c>
      <c r="BC15">
        <v>3</v>
      </c>
      <c r="BD15">
        <v>1</v>
      </c>
      <c r="BE15">
        <v>1</v>
      </c>
      <c r="BF15">
        <v>1</v>
      </c>
      <c r="BG15">
        <v>3</v>
      </c>
      <c r="BH15">
        <v>0</v>
      </c>
      <c r="BI15">
        <v>2</v>
      </c>
      <c r="BJ15">
        <v>3</v>
      </c>
      <c r="BK15">
        <v>1</v>
      </c>
      <c r="BL15">
        <v>3</v>
      </c>
      <c r="BM15">
        <v>13</v>
      </c>
      <c r="BN15">
        <v>1</v>
      </c>
      <c r="BO15">
        <v>1</v>
      </c>
      <c r="BP15">
        <v>0</v>
      </c>
      <c r="BQ15">
        <v>0</v>
      </c>
      <c r="BR15">
        <v>0</v>
      </c>
      <c r="BS15">
        <v>0</v>
      </c>
      <c r="BT15">
        <v>3</v>
      </c>
      <c r="BU15">
        <v>7</v>
      </c>
      <c r="BV15">
        <v>2</v>
      </c>
      <c r="BW15">
        <v>9</v>
      </c>
      <c r="BY15">
        <v>12</v>
      </c>
      <c r="CA15">
        <v>12</v>
      </c>
    </row>
    <row r="16" spans="1:79" x14ac:dyDescent="0.15">
      <c r="A16">
        <v>272060</v>
      </c>
      <c r="B16" t="s">
        <v>282</v>
      </c>
      <c r="D16">
        <v>2</v>
      </c>
      <c r="E16">
        <v>5.1079040000000004</v>
      </c>
      <c r="F16">
        <v>5.1079040000000004</v>
      </c>
      <c r="G16">
        <v>0</v>
      </c>
      <c r="H16">
        <v>0</v>
      </c>
      <c r="I16">
        <v>0</v>
      </c>
      <c r="J16">
        <v>0</v>
      </c>
      <c r="K16">
        <v>0</v>
      </c>
      <c r="L16">
        <v>0</v>
      </c>
      <c r="M16">
        <v>0</v>
      </c>
      <c r="N16">
        <v>2</v>
      </c>
      <c r="O16">
        <v>0</v>
      </c>
      <c r="P16">
        <v>2</v>
      </c>
      <c r="Q16">
        <v>0</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t="s">
        <v>170</v>
      </c>
      <c r="AQ16">
        <v>0</v>
      </c>
      <c r="AR16">
        <v>0</v>
      </c>
      <c r="AS16">
        <v>0</v>
      </c>
      <c r="AT16">
        <v>0</v>
      </c>
      <c r="AU16">
        <v>0</v>
      </c>
      <c r="AV16">
        <v>1</v>
      </c>
      <c r="AW16">
        <v>1</v>
      </c>
      <c r="AX16">
        <v>0</v>
      </c>
      <c r="AY16">
        <v>0</v>
      </c>
      <c r="AZ16">
        <v>0</v>
      </c>
      <c r="BA16">
        <v>0</v>
      </c>
      <c r="BB16">
        <v>0</v>
      </c>
      <c r="BC16">
        <v>0</v>
      </c>
      <c r="BD16">
        <v>0</v>
      </c>
      <c r="BE16">
        <v>0</v>
      </c>
      <c r="BF16">
        <v>0</v>
      </c>
      <c r="BG16">
        <v>1</v>
      </c>
      <c r="BH16">
        <v>0</v>
      </c>
      <c r="BI16">
        <v>1</v>
      </c>
      <c r="BJ16">
        <v>0</v>
      </c>
      <c r="BK16">
        <v>0</v>
      </c>
      <c r="BL16" t="s">
        <v>170</v>
      </c>
      <c r="BM16" t="s">
        <v>170</v>
      </c>
      <c r="BN16" t="s">
        <v>170</v>
      </c>
      <c r="BO16" t="s">
        <v>170</v>
      </c>
      <c r="BP16" t="s">
        <v>170</v>
      </c>
      <c r="BQ16" t="s">
        <v>170</v>
      </c>
      <c r="BR16" t="s">
        <v>170</v>
      </c>
      <c r="BS16" t="s">
        <v>170</v>
      </c>
      <c r="BT16" t="s">
        <v>170</v>
      </c>
      <c r="BU16" t="s">
        <v>170</v>
      </c>
      <c r="BV16" t="s">
        <v>170</v>
      </c>
      <c r="BW16">
        <v>3</v>
      </c>
      <c r="BY16">
        <v>2</v>
      </c>
      <c r="CA16">
        <v>2</v>
      </c>
    </row>
    <row r="17" spans="1:79" x14ac:dyDescent="0.15">
      <c r="A17">
        <v>272078</v>
      </c>
      <c r="B17" t="s">
        <v>197</v>
      </c>
      <c r="D17">
        <v>11</v>
      </c>
      <c r="E17">
        <v>5.9679140000000004</v>
      </c>
      <c r="F17">
        <v>5.9679140000000004</v>
      </c>
      <c r="G17">
        <v>0</v>
      </c>
      <c r="H17">
        <v>0</v>
      </c>
      <c r="I17">
        <v>0</v>
      </c>
      <c r="J17">
        <v>2</v>
      </c>
      <c r="K17">
        <v>1</v>
      </c>
      <c r="L17">
        <v>4</v>
      </c>
      <c r="M17">
        <v>3</v>
      </c>
      <c r="N17">
        <v>1</v>
      </c>
      <c r="O17">
        <v>0</v>
      </c>
      <c r="P17">
        <v>9</v>
      </c>
      <c r="Q17">
        <v>2</v>
      </c>
      <c r="R17">
        <v>0</v>
      </c>
      <c r="S17">
        <v>0</v>
      </c>
      <c r="T17">
        <v>2</v>
      </c>
      <c r="U17">
        <v>9</v>
      </c>
      <c r="V17">
        <v>0</v>
      </c>
      <c r="W17">
        <v>9</v>
      </c>
      <c r="X17">
        <v>1</v>
      </c>
      <c r="Y17">
        <v>0</v>
      </c>
      <c r="Z17">
        <v>7</v>
      </c>
      <c r="AA17">
        <v>1</v>
      </c>
      <c r="AB17">
        <v>0</v>
      </c>
      <c r="AC17">
        <v>7</v>
      </c>
      <c r="AD17">
        <v>0</v>
      </c>
      <c r="AE17">
        <v>0</v>
      </c>
      <c r="AF17">
        <v>0</v>
      </c>
      <c r="AG17">
        <v>0</v>
      </c>
      <c r="AH17">
        <v>4</v>
      </c>
      <c r="AI17">
        <v>0</v>
      </c>
      <c r="AJ17">
        <v>7</v>
      </c>
      <c r="AK17">
        <v>0</v>
      </c>
      <c r="AL17">
        <v>0</v>
      </c>
      <c r="AM17">
        <v>0</v>
      </c>
      <c r="AN17">
        <v>2</v>
      </c>
      <c r="AO17">
        <v>2</v>
      </c>
      <c r="AP17">
        <v>0</v>
      </c>
      <c r="AQ17">
        <v>1</v>
      </c>
      <c r="AR17">
        <v>0</v>
      </c>
      <c r="AS17">
        <v>0</v>
      </c>
      <c r="AT17">
        <v>1</v>
      </c>
      <c r="AU17">
        <v>0</v>
      </c>
      <c r="AV17">
        <v>3</v>
      </c>
      <c r="AW17">
        <v>1</v>
      </c>
      <c r="AX17">
        <v>0</v>
      </c>
      <c r="AY17">
        <v>1</v>
      </c>
      <c r="AZ17">
        <v>2</v>
      </c>
      <c r="BA17">
        <v>2</v>
      </c>
      <c r="BB17">
        <v>0</v>
      </c>
      <c r="BC17">
        <v>0</v>
      </c>
      <c r="BD17">
        <v>2</v>
      </c>
      <c r="BE17">
        <v>3</v>
      </c>
      <c r="BF17">
        <v>1</v>
      </c>
      <c r="BG17">
        <v>1</v>
      </c>
      <c r="BH17">
        <v>2</v>
      </c>
      <c r="BI17">
        <v>1</v>
      </c>
      <c r="BJ17">
        <v>1</v>
      </c>
      <c r="BK17">
        <v>0</v>
      </c>
      <c r="BL17">
        <v>4</v>
      </c>
      <c r="BM17">
        <v>10</v>
      </c>
      <c r="BN17">
        <v>1</v>
      </c>
      <c r="BO17">
        <v>0</v>
      </c>
      <c r="BP17">
        <v>0</v>
      </c>
      <c r="BQ17">
        <v>0</v>
      </c>
      <c r="BR17">
        <v>0</v>
      </c>
      <c r="BS17">
        <v>0</v>
      </c>
      <c r="BT17">
        <v>2</v>
      </c>
      <c r="BU17">
        <v>9</v>
      </c>
      <c r="BV17">
        <v>0</v>
      </c>
      <c r="BW17">
        <v>13</v>
      </c>
      <c r="BY17">
        <v>11</v>
      </c>
      <c r="CA17">
        <v>11</v>
      </c>
    </row>
    <row r="18" spans="1:79" x14ac:dyDescent="0.15">
      <c r="A18">
        <v>272086</v>
      </c>
      <c r="B18" t="s">
        <v>198</v>
      </c>
      <c r="D18">
        <v>4</v>
      </c>
      <c r="E18">
        <v>8.7875390000000007</v>
      </c>
      <c r="F18">
        <v>8.7875390000000007</v>
      </c>
      <c r="G18">
        <v>0</v>
      </c>
      <c r="H18">
        <v>1</v>
      </c>
      <c r="I18">
        <v>1</v>
      </c>
      <c r="J18">
        <v>0</v>
      </c>
      <c r="K18">
        <v>1</v>
      </c>
      <c r="L18">
        <v>1</v>
      </c>
      <c r="M18">
        <v>0</v>
      </c>
      <c r="N18">
        <v>0</v>
      </c>
      <c r="O18">
        <v>0</v>
      </c>
      <c r="P18">
        <v>3</v>
      </c>
      <c r="Q18">
        <v>1</v>
      </c>
      <c r="R18">
        <v>0</v>
      </c>
      <c r="S18">
        <v>0</v>
      </c>
      <c r="T18">
        <v>2</v>
      </c>
      <c r="U18">
        <v>2</v>
      </c>
      <c r="V18">
        <v>0</v>
      </c>
      <c r="W18">
        <v>2</v>
      </c>
      <c r="X18">
        <v>0</v>
      </c>
      <c r="Y18">
        <v>0</v>
      </c>
      <c r="Z18">
        <v>1</v>
      </c>
      <c r="AA18">
        <v>1</v>
      </c>
      <c r="AB18">
        <v>0</v>
      </c>
      <c r="AC18">
        <v>2</v>
      </c>
      <c r="AD18">
        <v>0</v>
      </c>
      <c r="AE18">
        <v>0</v>
      </c>
      <c r="AF18">
        <v>1</v>
      </c>
      <c r="AG18">
        <v>0</v>
      </c>
      <c r="AH18">
        <v>1</v>
      </c>
      <c r="AI18">
        <v>0</v>
      </c>
      <c r="AJ18">
        <v>1</v>
      </c>
      <c r="AK18">
        <v>1</v>
      </c>
      <c r="AL18">
        <v>0</v>
      </c>
      <c r="AM18">
        <v>0</v>
      </c>
      <c r="AN18">
        <v>1</v>
      </c>
      <c r="AO18">
        <v>1</v>
      </c>
      <c r="AP18">
        <v>0</v>
      </c>
      <c r="AQ18">
        <v>0</v>
      </c>
      <c r="AR18">
        <v>0</v>
      </c>
      <c r="AS18">
        <v>1</v>
      </c>
      <c r="AT18">
        <v>0</v>
      </c>
      <c r="AU18">
        <v>1</v>
      </c>
      <c r="AV18">
        <v>0</v>
      </c>
      <c r="AW18">
        <v>0</v>
      </c>
      <c r="AX18">
        <v>1</v>
      </c>
      <c r="AY18">
        <v>0</v>
      </c>
      <c r="AZ18">
        <v>0</v>
      </c>
      <c r="BA18">
        <v>0</v>
      </c>
      <c r="BB18">
        <v>0</v>
      </c>
      <c r="BC18">
        <v>1</v>
      </c>
      <c r="BD18">
        <v>1</v>
      </c>
      <c r="BE18">
        <v>0</v>
      </c>
      <c r="BF18">
        <v>0</v>
      </c>
      <c r="BG18">
        <v>1</v>
      </c>
      <c r="BH18">
        <v>0</v>
      </c>
      <c r="BI18">
        <v>2</v>
      </c>
      <c r="BJ18">
        <v>0</v>
      </c>
      <c r="BK18">
        <v>0</v>
      </c>
      <c r="BL18">
        <v>5</v>
      </c>
      <c r="BM18">
        <v>1</v>
      </c>
      <c r="BN18">
        <v>1</v>
      </c>
      <c r="BO18">
        <v>0</v>
      </c>
      <c r="BP18">
        <v>0</v>
      </c>
      <c r="BQ18">
        <v>0</v>
      </c>
      <c r="BR18">
        <v>1</v>
      </c>
      <c r="BS18">
        <v>0</v>
      </c>
      <c r="BT18">
        <v>2</v>
      </c>
      <c r="BU18">
        <v>1</v>
      </c>
      <c r="BV18">
        <v>1</v>
      </c>
      <c r="BW18">
        <v>3</v>
      </c>
      <c r="BY18">
        <v>4</v>
      </c>
      <c r="CA18">
        <v>4</v>
      </c>
    </row>
    <row r="19" spans="1:79" x14ac:dyDescent="0.15">
      <c r="A19">
        <v>272094</v>
      </c>
      <c r="B19" t="s">
        <v>199</v>
      </c>
      <c r="D19">
        <v>10</v>
      </c>
      <c r="E19">
        <v>13.514609999999999</v>
      </c>
      <c r="F19">
        <v>13.514609999999999</v>
      </c>
      <c r="G19">
        <v>0</v>
      </c>
      <c r="H19">
        <v>0</v>
      </c>
      <c r="I19">
        <v>1</v>
      </c>
      <c r="J19">
        <v>1</v>
      </c>
      <c r="K19">
        <v>2</v>
      </c>
      <c r="L19">
        <v>1</v>
      </c>
      <c r="M19">
        <v>3</v>
      </c>
      <c r="N19">
        <v>2</v>
      </c>
      <c r="O19">
        <v>0</v>
      </c>
      <c r="P19">
        <v>8</v>
      </c>
      <c r="Q19">
        <v>2</v>
      </c>
      <c r="R19">
        <v>0</v>
      </c>
      <c r="S19">
        <v>0</v>
      </c>
      <c r="T19">
        <v>0</v>
      </c>
      <c r="U19">
        <v>10</v>
      </c>
      <c r="V19">
        <v>0</v>
      </c>
      <c r="W19">
        <v>10</v>
      </c>
      <c r="X19">
        <v>0</v>
      </c>
      <c r="Y19">
        <v>0</v>
      </c>
      <c r="Z19">
        <v>7</v>
      </c>
      <c r="AA19">
        <v>3</v>
      </c>
      <c r="AB19">
        <v>0</v>
      </c>
      <c r="AC19">
        <v>7</v>
      </c>
      <c r="AD19">
        <v>2</v>
      </c>
      <c r="AE19">
        <v>0</v>
      </c>
      <c r="AF19">
        <v>0</v>
      </c>
      <c r="AG19">
        <v>0</v>
      </c>
      <c r="AH19">
        <v>1</v>
      </c>
      <c r="AI19">
        <v>0</v>
      </c>
      <c r="AJ19">
        <v>4</v>
      </c>
      <c r="AK19">
        <v>1</v>
      </c>
      <c r="AL19">
        <v>0</v>
      </c>
      <c r="AM19">
        <v>2</v>
      </c>
      <c r="AN19">
        <v>0</v>
      </c>
      <c r="AO19">
        <v>3</v>
      </c>
      <c r="AP19">
        <v>0</v>
      </c>
      <c r="AQ19">
        <v>1</v>
      </c>
      <c r="AR19">
        <v>0</v>
      </c>
      <c r="AS19">
        <v>0</v>
      </c>
      <c r="AT19">
        <v>3</v>
      </c>
      <c r="AU19">
        <v>0</v>
      </c>
      <c r="AV19">
        <v>2</v>
      </c>
      <c r="AW19">
        <v>1</v>
      </c>
      <c r="AX19">
        <v>2</v>
      </c>
      <c r="AY19">
        <v>0</v>
      </c>
      <c r="AZ19">
        <v>1</v>
      </c>
      <c r="BA19">
        <v>0</v>
      </c>
      <c r="BB19">
        <v>0</v>
      </c>
      <c r="BC19">
        <v>0</v>
      </c>
      <c r="BD19">
        <v>2</v>
      </c>
      <c r="BE19">
        <v>0</v>
      </c>
      <c r="BF19">
        <v>0</v>
      </c>
      <c r="BG19">
        <v>2</v>
      </c>
      <c r="BH19">
        <v>2</v>
      </c>
      <c r="BI19">
        <v>2</v>
      </c>
      <c r="BJ19">
        <v>2</v>
      </c>
      <c r="BK19">
        <v>0</v>
      </c>
      <c r="BL19">
        <v>0</v>
      </c>
      <c r="BM19">
        <v>12</v>
      </c>
      <c r="BN19">
        <v>1</v>
      </c>
      <c r="BO19">
        <v>0</v>
      </c>
      <c r="BP19">
        <v>0</v>
      </c>
      <c r="BQ19">
        <v>0</v>
      </c>
      <c r="BR19">
        <v>0</v>
      </c>
      <c r="BS19">
        <v>0</v>
      </c>
      <c r="BT19">
        <v>5</v>
      </c>
      <c r="BU19">
        <v>2</v>
      </c>
      <c r="BV19">
        <v>3</v>
      </c>
      <c r="BW19">
        <v>10</v>
      </c>
      <c r="BY19">
        <v>10</v>
      </c>
      <c r="CA19">
        <v>10</v>
      </c>
    </row>
    <row r="20" spans="1:79" x14ac:dyDescent="0.15">
      <c r="A20">
        <v>272108</v>
      </c>
      <c r="B20" t="s">
        <v>200</v>
      </c>
      <c r="D20">
        <v>18</v>
      </c>
      <c r="E20">
        <v>8.5849600000000006</v>
      </c>
      <c r="F20">
        <v>8.5849600000000006</v>
      </c>
      <c r="G20">
        <v>0</v>
      </c>
      <c r="H20">
        <v>3</v>
      </c>
      <c r="I20">
        <v>1</v>
      </c>
      <c r="J20">
        <v>3</v>
      </c>
      <c r="K20">
        <v>2</v>
      </c>
      <c r="L20">
        <v>1</v>
      </c>
      <c r="M20">
        <v>4</v>
      </c>
      <c r="N20">
        <v>4</v>
      </c>
      <c r="O20">
        <v>0</v>
      </c>
      <c r="P20">
        <v>14</v>
      </c>
      <c r="Q20">
        <v>4</v>
      </c>
      <c r="R20">
        <v>0</v>
      </c>
      <c r="S20">
        <v>0</v>
      </c>
      <c r="T20">
        <v>4</v>
      </c>
      <c r="U20">
        <v>14</v>
      </c>
      <c r="V20">
        <v>0</v>
      </c>
      <c r="W20">
        <v>14</v>
      </c>
      <c r="X20">
        <v>1</v>
      </c>
      <c r="Y20">
        <v>0</v>
      </c>
      <c r="Z20">
        <v>8</v>
      </c>
      <c r="AA20">
        <v>5</v>
      </c>
      <c r="AB20">
        <v>0</v>
      </c>
      <c r="AC20">
        <v>7</v>
      </c>
      <c r="AD20">
        <v>6</v>
      </c>
      <c r="AE20">
        <v>1</v>
      </c>
      <c r="AF20">
        <v>0</v>
      </c>
      <c r="AG20">
        <v>0</v>
      </c>
      <c r="AH20">
        <v>4</v>
      </c>
      <c r="AI20">
        <v>0</v>
      </c>
      <c r="AJ20">
        <v>10</v>
      </c>
      <c r="AK20">
        <v>0</v>
      </c>
      <c r="AL20">
        <v>1</v>
      </c>
      <c r="AM20">
        <v>6</v>
      </c>
      <c r="AN20">
        <v>1</v>
      </c>
      <c r="AO20">
        <v>0</v>
      </c>
      <c r="AP20">
        <v>0</v>
      </c>
      <c r="AQ20">
        <v>2</v>
      </c>
      <c r="AR20">
        <v>2</v>
      </c>
      <c r="AS20">
        <v>0</v>
      </c>
      <c r="AT20">
        <v>5</v>
      </c>
      <c r="AU20">
        <v>1</v>
      </c>
      <c r="AV20">
        <v>1</v>
      </c>
      <c r="AW20">
        <v>0</v>
      </c>
      <c r="AX20">
        <v>0</v>
      </c>
      <c r="AY20">
        <v>3</v>
      </c>
      <c r="AZ20">
        <v>1</v>
      </c>
      <c r="BA20">
        <v>1</v>
      </c>
      <c r="BB20">
        <v>1</v>
      </c>
      <c r="BC20">
        <v>1</v>
      </c>
      <c r="BD20">
        <v>2</v>
      </c>
      <c r="BE20">
        <v>5</v>
      </c>
      <c r="BF20">
        <v>2</v>
      </c>
      <c r="BG20">
        <v>3</v>
      </c>
      <c r="BH20">
        <v>3</v>
      </c>
      <c r="BI20">
        <v>1</v>
      </c>
      <c r="BJ20">
        <v>2</v>
      </c>
      <c r="BK20">
        <v>0</v>
      </c>
      <c r="BL20">
        <v>2</v>
      </c>
      <c r="BM20">
        <v>13</v>
      </c>
      <c r="BN20">
        <v>1</v>
      </c>
      <c r="BO20">
        <v>0</v>
      </c>
      <c r="BP20">
        <v>3</v>
      </c>
      <c r="BQ20">
        <v>0</v>
      </c>
      <c r="BR20">
        <v>1</v>
      </c>
      <c r="BS20">
        <v>0</v>
      </c>
      <c r="BT20">
        <v>5</v>
      </c>
      <c r="BU20">
        <v>12</v>
      </c>
      <c r="BV20">
        <v>1</v>
      </c>
      <c r="BW20">
        <v>23</v>
      </c>
      <c r="BY20">
        <v>18</v>
      </c>
      <c r="CA20">
        <v>18</v>
      </c>
    </row>
    <row r="21" spans="1:79" x14ac:dyDescent="0.15">
      <c r="A21">
        <v>272116</v>
      </c>
      <c r="B21" t="s">
        <v>201</v>
      </c>
      <c r="D21">
        <v>15</v>
      </c>
      <c r="E21">
        <v>10.34233</v>
      </c>
      <c r="F21">
        <v>10.34233</v>
      </c>
      <c r="G21">
        <v>2</v>
      </c>
      <c r="H21">
        <v>0</v>
      </c>
      <c r="I21">
        <v>1</v>
      </c>
      <c r="J21">
        <v>3</v>
      </c>
      <c r="K21">
        <v>3</v>
      </c>
      <c r="L21">
        <v>2</v>
      </c>
      <c r="M21">
        <v>4</v>
      </c>
      <c r="N21">
        <v>0</v>
      </c>
      <c r="O21">
        <v>0</v>
      </c>
      <c r="P21">
        <v>11</v>
      </c>
      <c r="Q21">
        <v>4</v>
      </c>
      <c r="R21">
        <v>0</v>
      </c>
      <c r="S21">
        <v>0</v>
      </c>
      <c r="T21">
        <v>3</v>
      </c>
      <c r="U21">
        <v>12</v>
      </c>
      <c r="V21">
        <v>2</v>
      </c>
      <c r="W21">
        <v>10</v>
      </c>
      <c r="X21">
        <v>2</v>
      </c>
      <c r="Y21">
        <v>0</v>
      </c>
      <c r="Z21">
        <v>7</v>
      </c>
      <c r="AA21">
        <v>1</v>
      </c>
      <c r="AB21">
        <v>0</v>
      </c>
      <c r="AC21">
        <v>8</v>
      </c>
      <c r="AD21">
        <v>5</v>
      </c>
      <c r="AE21">
        <v>0</v>
      </c>
      <c r="AF21">
        <v>0</v>
      </c>
      <c r="AG21">
        <v>0</v>
      </c>
      <c r="AH21">
        <v>2</v>
      </c>
      <c r="AI21">
        <v>0</v>
      </c>
      <c r="AJ21">
        <v>8</v>
      </c>
      <c r="AK21">
        <v>0</v>
      </c>
      <c r="AL21">
        <v>0</v>
      </c>
      <c r="AM21">
        <v>5</v>
      </c>
      <c r="AN21">
        <v>2</v>
      </c>
      <c r="AO21">
        <v>0</v>
      </c>
      <c r="AP21">
        <v>0</v>
      </c>
      <c r="AQ21">
        <v>1</v>
      </c>
      <c r="AR21">
        <v>1</v>
      </c>
      <c r="AS21">
        <v>1</v>
      </c>
      <c r="AT21">
        <v>1</v>
      </c>
      <c r="AU21">
        <v>1</v>
      </c>
      <c r="AV21">
        <v>0</v>
      </c>
      <c r="AW21">
        <v>2</v>
      </c>
      <c r="AX21">
        <v>0</v>
      </c>
      <c r="AY21">
        <v>2</v>
      </c>
      <c r="AZ21">
        <v>3</v>
      </c>
      <c r="BA21">
        <v>0</v>
      </c>
      <c r="BB21">
        <v>2</v>
      </c>
      <c r="BC21">
        <v>1</v>
      </c>
      <c r="BD21">
        <v>0</v>
      </c>
      <c r="BE21">
        <v>3</v>
      </c>
      <c r="BF21">
        <v>1</v>
      </c>
      <c r="BG21">
        <v>3</v>
      </c>
      <c r="BH21">
        <v>2</v>
      </c>
      <c r="BI21">
        <v>3</v>
      </c>
      <c r="BJ21">
        <v>3</v>
      </c>
      <c r="BK21">
        <v>0</v>
      </c>
      <c r="BL21">
        <v>2</v>
      </c>
      <c r="BM21">
        <v>15</v>
      </c>
      <c r="BN21">
        <v>3</v>
      </c>
      <c r="BO21">
        <v>0</v>
      </c>
      <c r="BP21">
        <v>0</v>
      </c>
      <c r="BQ21">
        <v>2</v>
      </c>
      <c r="BR21">
        <v>0</v>
      </c>
      <c r="BS21">
        <v>0</v>
      </c>
      <c r="BT21">
        <v>7</v>
      </c>
      <c r="BU21">
        <v>6</v>
      </c>
      <c r="BV21">
        <v>2</v>
      </c>
      <c r="BW21">
        <v>16</v>
      </c>
      <c r="BY21">
        <v>15</v>
      </c>
      <c r="CA21">
        <v>15</v>
      </c>
    </row>
    <row r="22" spans="1:79" x14ac:dyDescent="0.15">
      <c r="A22">
        <v>272124</v>
      </c>
      <c r="B22" t="s">
        <v>202</v>
      </c>
      <c r="D22">
        <v>8</v>
      </c>
      <c r="E22">
        <v>5.7423000000000002</v>
      </c>
      <c r="F22">
        <v>5.7423000000000002</v>
      </c>
      <c r="G22">
        <v>0</v>
      </c>
      <c r="H22">
        <v>1</v>
      </c>
      <c r="I22">
        <v>0</v>
      </c>
      <c r="J22">
        <v>3</v>
      </c>
      <c r="K22">
        <v>0</v>
      </c>
      <c r="L22">
        <v>2</v>
      </c>
      <c r="M22">
        <v>1</v>
      </c>
      <c r="N22">
        <v>1</v>
      </c>
      <c r="O22">
        <v>0</v>
      </c>
      <c r="P22">
        <v>6</v>
      </c>
      <c r="Q22">
        <v>2</v>
      </c>
      <c r="R22">
        <v>0</v>
      </c>
      <c r="S22">
        <v>1</v>
      </c>
      <c r="T22">
        <v>2</v>
      </c>
      <c r="U22">
        <v>5</v>
      </c>
      <c r="V22">
        <v>0</v>
      </c>
      <c r="W22">
        <v>5</v>
      </c>
      <c r="X22">
        <v>0</v>
      </c>
      <c r="Y22">
        <v>0</v>
      </c>
      <c r="Z22">
        <v>4</v>
      </c>
      <c r="AA22">
        <v>1</v>
      </c>
      <c r="AB22">
        <v>0</v>
      </c>
      <c r="AC22">
        <v>3</v>
      </c>
      <c r="AD22">
        <v>5</v>
      </c>
      <c r="AE22">
        <v>0</v>
      </c>
      <c r="AF22">
        <v>0</v>
      </c>
      <c r="AG22">
        <v>0</v>
      </c>
      <c r="AH22">
        <v>0</v>
      </c>
      <c r="AI22">
        <v>0</v>
      </c>
      <c r="AJ22">
        <v>2</v>
      </c>
      <c r="AK22">
        <v>0</v>
      </c>
      <c r="AL22">
        <v>0</v>
      </c>
      <c r="AM22">
        <v>5</v>
      </c>
      <c r="AN22">
        <v>0</v>
      </c>
      <c r="AO22">
        <v>1</v>
      </c>
      <c r="AP22">
        <v>0</v>
      </c>
      <c r="AQ22">
        <v>0</v>
      </c>
      <c r="AR22">
        <v>2</v>
      </c>
      <c r="AS22">
        <v>2</v>
      </c>
      <c r="AT22">
        <v>0</v>
      </c>
      <c r="AU22">
        <v>0</v>
      </c>
      <c r="AV22">
        <v>1</v>
      </c>
      <c r="AW22">
        <v>1</v>
      </c>
      <c r="AX22">
        <v>0</v>
      </c>
      <c r="AY22">
        <v>1</v>
      </c>
      <c r="AZ22">
        <v>0</v>
      </c>
      <c r="BA22">
        <v>0</v>
      </c>
      <c r="BB22">
        <v>1</v>
      </c>
      <c r="BC22">
        <v>0</v>
      </c>
      <c r="BD22">
        <v>1</v>
      </c>
      <c r="BE22">
        <v>1</v>
      </c>
      <c r="BF22">
        <v>2</v>
      </c>
      <c r="BG22">
        <v>0</v>
      </c>
      <c r="BH22">
        <v>4</v>
      </c>
      <c r="BI22">
        <v>0</v>
      </c>
      <c r="BJ22">
        <v>0</v>
      </c>
      <c r="BK22">
        <v>0</v>
      </c>
      <c r="BL22">
        <v>1</v>
      </c>
      <c r="BM22">
        <v>6</v>
      </c>
      <c r="BN22">
        <v>0</v>
      </c>
      <c r="BO22">
        <v>1</v>
      </c>
      <c r="BP22">
        <v>0</v>
      </c>
      <c r="BQ22">
        <v>0</v>
      </c>
      <c r="BR22">
        <v>0</v>
      </c>
      <c r="BS22">
        <v>0</v>
      </c>
      <c r="BT22">
        <v>2</v>
      </c>
      <c r="BU22">
        <v>5</v>
      </c>
      <c r="BV22">
        <v>1</v>
      </c>
      <c r="BW22">
        <v>15</v>
      </c>
      <c r="BY22">
        <v>8</v>
      </c>
      <c r="CA22">
        <v>8</v>
      </c>
    </row>
    <row r="23" spans="1:79" x14ac:dyDescent="0.15">
      <c r="A23">
        <v>272132</v>
      </c>
      <c r="B23" t="s">
        <v>203</v>
      </c>
      <c r="D23">
        <v>7</v>
      </c>
      <c r="E23">
        <v>13.43158</v>
      </c>
      <c r="F23">
        <v>13.43158</v>
      </c>
      <c r="G23">
        <v>0</v>
      </c>
      <c r="H23">
        <v>0</v>
      </c>
      <c r="I23">
        <v>1</v>
      </c>
      <c r="J23">
        <v>2</v>
      </c>
      <c r="K23">
        <v>2</v>
      </c>
      <c r="L23">
        <v>2</v>
      </c>
      <c r="M23">
        <v>0</v>
      </c>
      <c r="N23">
        <v>0</v>
      </c>
      <c r="O23">
        <v>0</v>
      </c>
      <c r="P23">
        <v>5</v>
      </c>
      <c r="Q23">
        <v>2</v>
      </c>
      <c r="R23">
        <v>0</v>
      </c>
      <c r="S23">
        <v>0</v>
      </c>
      <c r="T23">
        <v>0</v>
      </c>
      <c r="U23">
        <v>7</v>
      </c>
      <c r="V23">
        <v>0</v>
      </c>
      <c r="W23">
        <v>7</v>
      </c>
      <c r="X23">
        <v>2</v>
      </c>
      <c r="Y23">
        <v>0</v>
      </c>
      <c r="Z23">
        <v>4</v>
      </c>
      <c r="AA23">
        <v>1</v>
      </c>
      <c r="AB23">
        <v>0</v>
      </c>
      <c r="AC23">
        <v>5</v>
      </c>
      <c r="AD23">
        <v>2</v>
      </c>
      <c r="AE23">
        <v>0</v>
      </c>
      <c r="AF23">
        <v>0</v>
      </c>
      <c r="AG23">
        <v>0</v>
      </c>
      <c r="AH23">
        <v>0</v>
      </c>
      <c r="AI23">
        <v>0</v>
      </c>
      <c r="AJ23">
        <v>4</v>
      </c>
      <c r="AK23">
        <v>0</v>
      </c>
      <c r="AL23">
        <v>0</v>
      </c>
      <c r="AM23">
        <v>2</v>
      </c>
      <c r="AN23">
        <v>0</v>
      </c>
      <c r="AO23">
        <v>1</v>
      </c>
      <c r="AP23">
        <v>0</v>
      </c>
      <c r="AQ23">
        <v>0</v>
      </c>
      <c r="AR23">
        <v>0</v>
      </c>
      <c r="AS23">
        <v>0</v>
      </c>
      <c r="AT23">
        <v>1</v>
      </c>
      <c r="AU23">
        <v>0</v>
      </c>
      <c r="AV23">
        <v>3</v>
      </c>
      <c r="AW23">
        <v>0</v>
      </c>
      <c r="AX23">
        <v>0</v>
      </c>
      <c r="AY23">
        <v>0</v>
      </c>
      <c r="AZ23">
        <v>0</v>
      </c>
      <c r="BA23">
        <v>1</v>
      </c>
      <c r="BB23">
        <v>0</v>
      </c>
      <c r="BC23">
        <v>2</v>
      </c>
      <c r="BD23">
        <v>0</v>
      </c>
      <c r="BE23">
        <v>2</v>
      </c>
      <c r="BF23">
        <v>0</v>
      </c>
      <c r="BG23">
        <v>2</v>
      </c>
      <c r="BH23">
        <v>1</v>
      </c>
      <c r="BI23">
        <v>0</v>
      </c>
      <c r="BJ23">
        <v>1</v>
      </c>
      <c r="BK23">
        <v>1</v>
      </c>
      <c r="BL23">
        <v>2</v>
      </c>
      <c r="BM23">
        <v>7</v>
      </c>
      <c r="BN23">
        <v>2</v>
      </c>
      <c r="BO23">
        <v>0</v>
      </c>
      <c r="BP23">
        <v>1</v>
      </c>
      <c r="BQ23">
        <v>0</v>
      </c>
      <c r="BR23">
        <v>0</v>
      </c>
      <c r="BS23">
        <v>0</v>
      </c>
      <c r="BT23">
        <v>4</v>
      </c>
      <c r="BU23">
        <v>3</v>
      </c>
      <c r="BV23">
        <v>0</v>
      </c>
      <c r="BW23">
        <v>3</v>
      </c>
      <c r="BY23">
        <v>7</v>
      </c>
      <c r="CA23">
        <v>7</v>
      </c>
    </row>
    <row r="24" spans="1:79" x14ac:dyDescent="0.15">
      <c r="A24">
        <v>272141</v>
      </c>
      <c r="B24" t="s">
        <v>292</v>
      </c>
      <c r="D24">
        <v>2</v>
      </c>
      <c r="E24">
        <v>3.369783</v>
      </c>
      <c r="F24">
        <v>3.369783</v>
      </c>
      <c r="G24">
        <v>0</v>
      </c>
      <c r="H24">
        <v>0</v>
      </c>
      <c r="I24">
        <v>1</v>
      </c>
      <c r="J24">
        <v>0</v>
      </c>
      <c r="K24">
        <v>0</v>
      </c>
      <c r="L24">
        <v>1</v>
      </c>
      <c r="M24">
        <v>0</v>
      </c>
      <c r="N24">
        <v>0</v>
      </c>
      <c r="O24">
        <v>0</v>
      </c>
      <c r="P24">
        <v>1</v>
      </c>
      <c r="Q24">
        <v>1</v>
      </c>
      <c r="R24">
        <v>0</v>
      </c>
      <c r="S24" t="s">
        <v>170</v>
      </c>
      <c r="T24" t="s">
        <v>170</v>
      </c>
      <c r="U24" t="s">
        <v>170</v>
      </c>
      <c r="V24" t="s">
        <v>170</v>
      </c>
      <c r="W24" t="s">
        <v>170</v>
      </c>
      <c r="X24" t="s">
        <v>170</v>
      </c>
      <c r="Y24" t="s">
        <v>170</v>
      </c>
      <c r="Z24" t="s">
        <v>170</v>
      </c>
      <c r="AA24" t="s">
        <v>170</v>
      </c>
      <c r="AB24" t="s">
        <v>170</v>
      </c>
      <c r="AC24" t="s">
        <v>170</v>
      </c>
      <c r="AD24" t="s">
        <v>170</v>
      </c>
      <c r="AE24" t="s">
        <v>170</v>
      </c>
      <c r="AF24" t="s">
        <v>170</v>
      </c>
      <c r="AG24" t="s">
        <v>170</v>
      </c>
      <c r="AH24" t="s">
        <v>170</v>
      </c>
      <c r="AI24" t="s">
        <v>170</v>
      </c>
      <c r="AJ24" t="s">
        <v>170</v>
      </c>
      <c r="AK24" t="s">
        <v>170</v>
      </c>
      <c r="AL24" t="s">
        <v>170</v>
      </c>
      <c r="AM24" t="s">
        <v>170</v>
      </c>
      <c r="AN24" t="s">
        <v>170</v>
      </c>
      <c r="AO24" t="s">
        <v>170</v>
      </c>
      <c r="AP24" t="s">
        <v>170</v>
      </c>
      <c r="AQ24">
        <v>0</v>
      </c>
      <c r="AR24">
        <v>1</v>
      </c>
      <c r="AS24">
        <v>0</v>
      </c>
      <c r="AT24">
        <v>0</v>
      </c>
      <c r="AU24">
        <v>0</v>
      </c>
      <c r="AV24">
        <v>0</v>
      </c>
      <c r="AW24">
        <v>0</v>
      </c>
      <c r="AX24">
        <v>0</v>
      </c>
      <c r="AY24">
        <v>1</v>
      </c>
      <c r="AZ24">
        <v>0</v>
      </c>
      <c r="BA24">
        <v>0</v>
      </c>
      <c r="BB24">
        <v>0</v>
      </c>
      <c r="BC24">
        <v>0</v>
      </c>
      <c r="BD24">
        <v>1</v>
      </c>
      <c r="BE24">
        <v>0</v>
      </c>
      <c r="BF24">
        <v>1</v>
      </c>
      <c r="BG24">
        <v>0</v>
      </c>
      <c r="BH24">
        <v>0</v>
      </c>
      <c r="BI24">
        <v>0</v>
      </c>
      <c r="BJ24">
        <v>0</v>
      </c>
      <c r="BK24">
        <v>0</v>
      </c>
      <c r="BL24" t="s">
        <v>170</v>
      </c>
      <c r="BM24" t="s">
        <v>170</v>
      </c>
      <c r="BN24" t="s">
        <v>170</v>
      </c>
      <c r="BO24" t="s">
        <v>170</v>
      </c>
      <c r="BP24" t="s">
        <v>170</v>
      </c>
      <c r="BQ24" t="s">
        <v>170</v>
      </c>
      <c r="BR24" t="s">
        <v>170</v>
      </c>
      <c r="BS24" t="s">
        <v>170</v>
      </c>
      <c r="BT24" t="s">
        <v>170</v>
      </c>
      <c r="BU24" t="s">
        <v>170</v>
      </c>
      <c r="BV24" t="s">
        <v>170</v>
      </c>
      <c r="BW24">
        <v>5</v>
      </c>
      <c r="BY24">
        <v>2</v>
      </c>
      <c r="CA24">
        <v>2</v>
      </c>
    </row>
    <row r="25" spans="1:79" x14ac:dyDescent="0.15">
      <c r="A25">
        <v>272159</v>
      </c>
      <c r="B25" t="s">
        <v>204</v>
      </c>
      <c r="D25">
        <v>9</v>
      </c>
      <c r="E25">
        <v>7.4138149999999996</v>
      </c>
      <c r="F25">
        <v>7.4138149999999996</v>
      </c>
      <c r="G25">
        <v>0</v>
      </c>
      <c r="H25">
        <v>1</v>
      </c>
      <c r="I25">
        <v>0</v>
      </c>
      <c r="J25">
        <v>2</v>
      </c>
      <c r="K25">
        <v>1</v>
      </c>
      <c r="L25">
        <v>4</v>
      </c>
      <c r="M25">
        <v>1</v>
      </c>
      <c r="N25">
        <v>0</v>
      </c>
      <c r="O25">
        <v>0</v>
      </c>
      <c r="P25">
        <v>4</v>
      </c>
      <c r="Q25">
        <v>5</v>
      </c>
      <c r="R25">
        <v>0</v>
      </c>
      <c r="S25">
        <v>0</v>
      </c>
      <c r="T25">
        <v>1</v>
      </c>
      <c r="U25">
        <v>8</v>
      </c>
      <c r="V25">
        <v>0</v>
      </c>
      <c r="W25">
        <v>8</v>
      </c>
      <c r="X25">
        <v>2</v>
      </c>
      <c r="Y25">
        <v>0</v>
      </c>
      <c r="Z25">
        <v>5</v>
      </c>
      <c r="AA25">
        <v>1</v>
      </c>
      <c r="AB25">
        <v>0</v>
      </c>
      <c r="AC25">
        <v>3</v>
      </c>
      <c r="AD25">
        <v>3</v>
      </c>
      <c r="AE25">
        <v>0</v>
      </c>
      <c r="AF25">
        <v>2</v>
      </c>
      <c r="AG25">
        <v>0</v>
      </c>
      <c r="AH25">
        <v>1</v>
      </c>
      <c r="AI25">
        <v>0</v>
      </c>
      <c r="AJ25">
        <v>3</v>
      </c>
      <c r="AK25">
        <v>1</v>
      </c>
      <c r="AL25">
        <v>0</v>
      </c>
      <c r="AM25">
        <v>3</v>
      </c>
      <c r="AN25">
        <v>0</v>
      </c>
      <c r="AO25">
        <v>2</v>
      </c>
      <c r="AP25">
        <v>0</v>
      </c>
      <c r="AQ25">
        <v>1</v>
      </c>
      <c r="AR25">
        <v>0</v>
      </c>
      <c r="AS25">
        <v>0</v>
      </c>
      <c r="AT25">
        <v>1</v>
      </c>
      <c r="AU25">
        <v>1</v>
      </c>
      <c r="AV25">
        <v>0</v>
      </c>
      <c r="AW25">
        <v>2</v>
      </c>
      <c r="AX25">
        <v>0</v>
      </c>
      <c r="AY25">
        <v>1</v>
      </c>
      <c r="AZ25">
        <v>1</v>
      </c>
      <c r="BA25">
        <v>1</v>
      </c>
      <c r="BB25">
        <v>0</v>
      </c>
      <c r="BC25">
        <v>1</v>
      </c>
      <c r="BD25">
        <v>1</v>
      </c>
      <c r="BE25">
        <v>1</v>
      </c>
      <c r="BF25">
        <v>1</v>
      </c>
      <c r="BG25">
        <v>0</v>
      </c>
      <c r="BH25">
        <v>3</v>
      </c>
      <c r="BI25">
        <v>0</v>
      </c>
      <c r="BJ25">
        <v>2</v>
      </c>
      <c r="BK25">
        <v>1</v>
      </c>
      <c r="BL25">
        <v>1</v>
      </c>
      <c r="BM25">
        <v>9</v>
      </c>
      <c r="BN25">
        <v>2</v>
      </c>
      <c r="BO25">
        <v>0</v>
      </c>
      <c r="BP25">
        <v>0</v>
      </c>
      <c r="BQ25">
        <v>0</v>
      </c>
      <c r="BR25">
        <v>0</v>
      </c>
      <c r="BS25">
        <v>0</v>
      </c>
      <c r="BT25">
        <v>2</v>
      </c>
      <c r="BU25">
        <v>5</v>
      </c>
      <c r="BV25">
        <v>2</v>
      </c>
      <c r="BW25">
        <v>11</v>
      </c>
      <c r="BY25">
        <v>9</v>
      </c>
      <c r="CA25">
        <v>9</v>
      </c>
    </row>
    <row r="26" spans="1:79" x14ac:dyDescent="0.15">
      <c r="A26">
        <v>272167</v>
      </c>
      <c r="B26" t="s">
        <v>205</v>
      </c>
      <c r="D26">
        <v>4</v>
      </c>
      <c r="E26">
        <v>7.0861679999999998</v>
      </c>
      <c r="F26">
        <v>7.0861679999999998</v>
      </c>
      <c r="G26">
        <v>0</v>
      </c>
      <c r="H26">
        <v>0</v>
      </c>
      <c r="I26">
        <v>1</v>
      </c>
      <c r="J26">
        <v>1</v>
      </c>
      <c r="K26">
        <v>1</v>
      </c>
      <c r="L26">
        <v>0</v>
      </c>
      <c r="M26">
        <v>1</v>
      </c>
      <c r="N26">
        <v>0</v>
      </c>
      <c r="O26">
        <v>0</v>
      </c>
      <c r="P26">
        <v>3</v>
      </c>
      <c r="Q26">
        <v>1</v>
      </c>
      <c r="R26">
        <v>0</v>
      </c>
      <c r="S26">
        <v>0</v>
      </c>
      <c r="T26">
        <v>1</v>
      </c>
      <c r="U26">
        <v>3</v>
      </c>
      <c r="V26">
        <v>0</v>
      </c>
      <c r="W26">
        <v>3</v>
      </c>
      <c r="X26">
        <v>1</v>
      </c>
      <c r="Y26">
        <v>0</v>
      </c>
      <c r="Z26">
        <v>0</v>
      </c>
      <c r="AA26">
        <v>2</v>
      </c>
      <c r="AB26">
        <v>0</v>
      </c>
      <c r="AC26">
        <v>2</v>
      </c>
      <c r="AD26">
        <v>2</v>
      </c>
      <c r="AE26">
        <v>0</v>
      </c>
      <c r="AF26">
        <v>0</v>
      </c>
      <c r="AG26">
        <v>0</v>
      </c>
      <c r="AH26">
        <v>0</v>
      </c>
      <c r="AI26">
        <v>0</v>
      </c>
      <c r="AJ26">
        <v>2</v>
      </c>
      <c r="AK26">
        <v>0</v>
      </c>
      <c r="AL26">
        <v>0</v>
      </c>
      <c r="AM26">
        <v>2</v>
      </c>
      <c r="AN26">
        <v>0</v>
      </c>
      <c r="AO26">
        <v>0</v>
      </c>
      <c r="AP26">
        <v>0</v>
      </c>
      <c r="AQ26">
        <v>0</v>
      </c>
      <c r="AR26">
        <v>0</v>
      </c>
      <c r="AS26">
        <v>0</v>
      </c>
      <c r="AT26">
        <v>0</v>
      </c>
      <c r="AU26">
        <v>0</v>
      </c>
      <c r="AV26">
        <v>2</v>
      </c>
      <c r="AW26">
        <v>0</v>
      </c>
      <c r="AX26">
        <v>2</v>
      </c>
      <c r="AY26">
        <v>0</v>
      </c>
      <c r="AZ26">
        <v>0</v>
      </c>
      <c r="BA26">
        <v>0</v>
      </c>
      <c r="BB26">
        <v>0</v>
      </c>
      <c r="BC26">
        <v>0</v>
      </c>
      <c r="BD26">
        <v>1</v>
      </c>
      <c r="BE26">
        <v>0</v>
      </c>
      <c r="BF26">
        <v>0</v>
      </c>
      <c r="BG26">
        <v>0</v>
      </c>
      <c r="BH26">
        <v>2</v>
      </c>
      <c r="BI26">
        <v>0</v>
      </c>
      <c r="BJ26">
        <v>1</v>
      </c>
      <c r="BK26">
        <v>0</v>
      </c>
      <c r="BL26">
        <v>3</v>
      </c>
      <c r="BM26">
        <v>4</v>
      </c>
      <c r="BN26">
        <v>0</v>
      </c>
      <c r="BO26">
        <v>0</v>
      </c>
      <c r="BP26">
        <v>0</v>
      </c>
      <c r="BQ26">
        <v>0</v>
      </c>
      <c r="BR26">
        <v>0</v>
      </c>
      <c r="BS26">
        <v>0</v>
      </c>
      <c r="BT26">
        <v>1</v>
      </c>
      <c r="BU26">
        <v>3</v>
      </c>
      <c r="BV26">
        <v>0</v>
      </c>
      <c r="BW26">
        <v>4</v>
      </c>
      <c r="BY26">
        <v>4</v>
      </c>
      <c r="CA26">
        <v>4</v>
      </c>
    </row>
    <row r="27" spans="1:79" x14ac:dyDescent="0.15">
      <c r="A27">
        <v>272175</v>
      </c>
      <c r="B27" t="s">
        <v>206</v>
      </c>
      <c r="D27">
        <v>8</v>
      </c>
      <c r="E27">
        <v>12.76793</v>
      </c>
      <c r="F27">
        <v>12.76793</v>
      </c>
      <c r="G27">
        <v>0</v>
      </c>
      <c r="H27">
        <v>0</v>
      </c>
      <c r="I27">
        <v>1</v>
      </c>
      <c r="J27">
        <v>1</v>
      </c>
      <c r="K27">
        <v>3</v>
      </c>
      <c r="L27">
        <v>1</v>
      </c>
      <c r="M27">
        <v>1</v>
      </c>
      <c r="N27">
        <v>1</v>
      </c>
      <c r="O27">
        <v>0</v>
      </c>
      <c r="P27">
        <v>7</v>
      </c>
      <c r="Q27">
        <v>1</v>
      </c>
      <c r="R27">
        <v>0</v>
      </c>
      <c r="S27">
        <v>1</v>
      </c>
      <c r="T27">
        <v>0</v>
      </c>
      <c r="U27">
        <v>7</v>
      </c>
      <c r="V27">
        <v>0</v>
      </c>
      <c r="W27">
        <v>7</v>
      </c>
      <c r="X27">
        <v>1</v>
      </c>
      <c r="Y27">
        <v>0</v>
      </c>
      <c r="Z27">
        <v>3</v>
      </c>
      <c r="AA27">
        <v>3</v>
      </c>
      <c r="AB27">
        <v>0</v>
      </c>
      <c r="AC27">
        <v>6</v>
      </c>
      <c r="AD27">
        <v>2</v>
      </c>
      <c r="AE27">
        <v>0</v>
      </c>
      <c r="AF27">
        <v>0</v>
      </c>
      <c r="AG27">
        <v>0</v>
      </c>
      <c r="AH27">
        <v>0</v>
      </c>
      <c r="AI27">
        <v>0</v>
      </c>
      <c r="AJ27">
        <v>4</v>
      </c>
      <c r="AK27">
        <v>0</v>
      </c>
      <c r="AL27">
        <v>0</v>
      </c>
      <c r="AM27">
        <v>2</v>
      </c>
      <c r="AN27">
        <v>0</v>
      </c>
      <c r="AO27">
        <v>2</v>
      </c>
      <c r="AP27">
        <v>0</v>
      </c>
      <c r="AQ27">
        <v>0</v>
      </c>
      <c r="AR27">
        <v>0</v>
      </c>
      <c r="AS27">
        <v>1</v>
      </c>
      <c r="AT27">
        <v>0</v>
      </c>
      <c r="AU27">
        <v>3</v>
      </c>
      <c r="AV27">
        <v>0</v>
      </c>
      <c r="AW27">
        <v>0</v>
      </c>
      <c r="AX27">
        <v>3</v>
      </c>
      <c r="AY27">
        <v>1</v>
      </c>
      <c r="AZ27">
        <v>0</v>
      </c>
      <c r="BA27">
        <v>0</v>
      </c>
      <c r="BB27">
        <v>0</v>
      </c>
      <c r="BC27">
        <v>0</v>
      </c>
      <c r="BD27">
        <v>2</v>
      </c>
      <c r="BE27">
        <v>1</v>
      </c>
      <c r="BF27">
        <v>1</v>
      </c>
      <c r="BG27">
        <v>1</v>
      </c>
      <c r="BH27">
        <v>2</v>
      </c>
      <c r="BI27">
        <v>1</v>
      </c>
      <c r="BJ27">
        <v>0</v>
      </c>
      <c r="BK27">
        <v>0</v>
      </c>
      <c r="BL27">
        <v>1</v>
      </c>
      <c r="BM27">
        <v>9</v>
      </c>
      <c r="BN27">
        <v>0</v>
      </c>
      <c r="BO27">
        <v>0</v>
      </c>
      <c r="BP27">
        <v>0</v>
      </c>
      <c r="BQ27">
        <v>0</v>
      </c>
      <c r="BR27">
        <v>0</v>
      </c>
      <c r="BS27">
        <v>0</v>
      </c>
      <c r="BT27">
        <v>4</v>
      </c>
      <c r="BU27">
        <v>4</v>
      </c>
      <c r="BV27">
        <v>0</v>
      </c>
      <c r="BW27">
        <v>7</v>
      </c>
      <c r="BY27">
        <v>8</v>
      </c>
      <c r="CA27">
        <v>8</v>
      </c>
    </row>
    <row r="28" spans="1:79" x14ac:dyDescent="0.15">
      <c r="A28">
        <v>272183</v>
      </c>
      <c r="B28" t="s">
        <v>207</v>
      </c>
      <c r="D28">
        <v>4</v>
      </c>
      <c r="E28">
        <v>6.4413280000000004</v>
      </c>
      <c r="F28">
        <v>6.4413280000000004</v>
      </c>
      <c r="G28">
        <v>0</v>
      </c>
      <c r="H28">
        <v>1</v>
      </c>
      <c r="I28">
        <v>0</v>
      </c>
      <c r="J28">
        <v>0</v>
      </c>
      <c r="K28">
        <v>1</v>
      </c>
      <c r="L28">
        <v>1</v>
      </c>
      <c r="M28">
        <v>0</v>
      </c>
      <c r="N28">
        <v>1</v>
      </c>
      <c r="O28">
        <v>0</v>
      </c>
      <c r="P28">
        <v>1</v>
      </c>
      <c r="Q28">
        <v>3</v>
      </c>
      <c r="R28">
        <v>0</v>
      </c>
      <c r="S28">
        <v>0</v>
      </c>
      <c r="T28">
        <v>1</v>
      </c>
      <c r="U28">
        <v>3</v>
      </c>
      <c r="V28">
        <v>0</v>
      </c>
      <c r="W28">
        <v>3</v>
      </c>
      <c r="X28">
        <v>0</v>
      </c>
      <c r="Y28">
        <v>0</v>
      </c>
      <c r="Z28">
        <v>3</v>
      </c>
      <c r="AA28">
        <v>0</v>
      </c>
      <c r="AB28">
        <v>0</v>
      </c>
      <c r="AC28">
        <v>2</v>
      </c>
      <c r="AD28">
        <v>2</v>
      </c>
      <c r="AE28">
        <v>0</v>
      </c>
      <c r="AF28">
        <v>0</v>
      </c>
      <c r="AG28">
        <v>0</v>
      </c>
      <c r="AH28">
        <v>0</v>
      </c>
      <c r="AI28">
        <v>0</v>
      </c>
      <c r="AJ28">
        <v>2</v>
      </c>
      <c r="AK28">
        <v>0</v>
      </c>
      <c r="AL28">
        <v>0</v>
      </c>
      <c r="AM28">
        <v>2</v>
      </c>
      <c r="AN28">
        <v>0</v>
      </c>
      <c r="AO28">
        <v>0</v>
      </c>
      <c r="AP28">
        <v>0</v>
      </c>
      <c r="AQ28">
        <v>0</v>
      </c>
      <c r="AR28">
        <v>0</v>
      </c>
      <c r="AS28">
        <v>0</v>
      </c>
      <c r="AT28">
        <v>2</v>
      </c>
      <c r="AU28">
        <v>0</v>
      </c>
      <c r="AV28">
        <v>0</v>
      </c>
      <c r="AW28">
        <v>1</v>
      </c>
      <c r="AX28">
        <v>0</v>
      </c>
      <c r="AY28">
        <v>0</v>
      </c>
      <c r="AZ28">
        <v>0</v>
      </c>
      <c r="BA28">
        <v>0</v>
      </c>
      <c r="BB28">
        <v>1</v>
      </c>
      <c r="BC28">
        <v>0</v>
      </c>
      <c r="BD28">
        <v>0</v>
      </c>
      <c r="BE28">
        <v>1</v>
      </c>
      <c r="BF28">
        <v>0</v>
      </c>
      <c r="BG28">
        <v>0</v>
      </c>
      <c r="BH28">
        <v>2</v>
      </c>
      <c r="BI28">
        <v>0</v>
      </c>
      <c r="BJ28">
        <v>1</v>
      </c>
      <c r="BK28">
        <v>0</v>
      </c>
      <c r="BL28">
        <v>0</v>
      </c>
      <c r="BM28">
        <v>6</v>
      </c>
      <c r="BN28">
        <v>0</v>
      </c>
      <c r="BO28">
        <v>0</v>
      </c>
      <c r="BP28">
        <v>0</v>
      </c>
      <c r="BQ28">
        <v>0</v>
      </c>
      <c r="BR28">
        <v>0</v>
      </c>
      <c r="BS28">
        <v>0</v>
      </c>
      <c r="BT28">
        <v>1</v>
      </c>
      <c r="BU28">
        <v>3</v>
      </c>
      <c r="BV28">
        <v>0</v>
      </c>
      <c r="BW28">
        <v>5</v>
      </c>
      <c r="BY28">
        <v>4</v>
      </c>
      <c r="CA28">
        <v>4</v>
      </c>
    </row>
    <row r="29" spans="1:79" x14ac:dyDescent="0.15">
      <c r="A29">
        <v>272191</v>
      </c>
      <c r="B29" t="s">
        <v>298</v>
      </c>
      <c r="D29">
        <v>9</v>
      </c>
      <c r="E29">
        <v>9.3846779999999992</v>
      </c>
      <c r="F29">
        <v>9.3846779999999992</v>
      </c>
      <c r="G29">
        <v>0</v>
      </c>
      <c r="H29">
        <v>0</v>
      </c>
      <c r="I29">
        <v>2</v>
      </c>
      <c r="J29">
        <v>3</v>
      </c>
      <c r="K29">
        <v>0</v>
      </c>
      <c r="L29">
        <v>0</v>
      </c>
      <c r="M29">
        <v>3</v>
      </c>
      <c r="N29">
        <v>1</v>
      </c>
      <c r="O29">
        <v>0</v>
      </c>
      <c r="P29">
        <v>3</v>
      </c>
      <c r="Q29">
        <v>6</v>
      </c>
      <c r="R29">
        <v>0</v>
      </c>
      <c r="S29">
        <v>0</v>
      </c>
      <c r="T29">
        <v>0</v>
      </c>
      <c r="U29">
        <v>9</v>
      </c>
      <c r="V29">
        <v>0</v>
      </c>
      <c r="W29">
        <v>9</v>
      </c>
      <c r="X29">
        <v>0</v>
      </c>
      <c r="Y29">
        <v>0</v>
      </c>
      <c r="Z29">
        <v>6</v>
      </c>
      <c r="AA29">
        <v>3</v>
      </c>
      <c r="AB29">
        <v>0</v>
      </c>
      <c r="AC29">
        <v>5</v>
      </c>
      <c r="AD29">
        <v>1</v>
      </c>
      <c r="AE29">
        <v>0</v>
      </c>
      <c r="AF29">
        <v>1</v>
      </c>
      <c r="AG29">
        <v>0</v>
      </c>
      <c r="AH29">
        <v>2</v>
      </c>
      <c r="AI29">
        <v>0</v>
      </c>
      <c r="AJ29">
        <v>3</v>
      </c>
      <c r="AK29">
        <v>0</v>
      </c>
      <c r="AL29">
        <v>0</v>
      </c>
      <c r="AM29">
        <v>1</v>
      </c>
      <c r="AN29">
        <v>0</v>
      </c>
      <c r="AO29">
        <v>5</v>
      </c>
      <c r="AP29">
        <v>0</v>
      </c>
      <c r="AQ29">
        <v>1</v>
      </c>
      <c r="AR29">
        <v>0</v>
      </c>
      <c r="AS29">
        <v>2</v>
      </c>
      <c r="AT29">
        <v>0</v>
      </c>
      <c r="AU29">
        <v>0</v>
      </c>
      <c r="AV29">
        <v>0</v>
      </c>
      <c r="AW29">
        <v>1</v>
      </c>
      <c r="AX29">
        <v>2</v>
      </c>
      <c r="AY29">
        <v>1</v>
      </c>
      <c r="AZ29">
        <v>0</v>
      </c>
      <c r="BA29">
        <v>1</v>
      </c>
      <c r="BB29">
        <v>0</v>
      </c>
      <c r="BC29">
        <v>1</v>
      </c>
      <c r="BD29">
        <v>2</v>
      </c>
      <c r="BE29">
        <v>0</v>
      </c>
      <c r="BF29">
        <v>4</v>
      </c>
      <c r="BG29">
        <v>0</v>
      </c>
      <c r="BH29">
        <v>2</v>
      </c>
      <c r="BI29">
        <v>0</v>
      </c>
      <c r="BJ29">
        <v>1</v>
      </c>
      <c r="BK29">
        <v>0</v>
      </c>
      <c r="BL29">
        <v>5</v>
      </c>
      <c r="BM29">
        <v>8</v>
      </c>
      <c r="BN29">
        <v>2</v>
      </c>
      <c r="BO29">
        <v>1</v>
      </c>
      <c r="BP29">
        <v>0</v>
      </c>
      <c r="BQ29">
        <v>0</v>
      </c>
      <c r="BR29">
        <v>3</v>
      </c>
      <c r="BS29">
        <v>0</v>
      </c>
      <c r="BT29">
        <v>4</v>
      </c>
      <c r="BU29">
        <v>5</v>
      </c>
      <c r="BV29">
        <v>0</v>
      </c>
      <c r="BW29">
        <v>4</v>
      </c>
      <c r="BY29">
        <v>9</v>
      </c>
      <c r="CA29">
        <v>9</v>
      </c>
    </row>
    <row r="30" spans="1:79" x14ac:dyDescent="0.15">
      <c r="A30">
        <v>272205</v>
      </c>
      <c r="B30" t="s">
        <v>208</v>
      </c>
      <c r="D30">
        <v>13</v>
      </c>
      <c r="E30">
        <v>18.05556</v>
      </c>
      <c r="F30">
        <v>18.05556</v>
      </c>
      <c r="G30">
        <v>0</v>
      </c>
      <c r="H30">
        <v>2</v>
      </c>
      <c r="I30">
        <v>3</v>
      </c>
      <c r="J30">
        <v>1</v>
      </c>
      <c r="K30">
        <v>1</v>
      </c>
      <c r="L30">
        <v>2</v>
      </c>
      <c r="M30">
        <v>3</v>
      </c>
      <c r="N30">
        <v>1</v>
      </c>
      <c r="O30">
        <v>0</v>
      </c>
      <c r="P30">
        <v>8</v>
      </c>
      <c r="Q30">
        <v>5</v>
      </c>
      <c r="R30">
        <v>0</v>
      </c>
      <c r="S30">
        <v>0</v>
      </c>
      <c r="T30">
        <v>2</v>
      </c>
      <c r="U30">
        <v>11</v>
      </c>
      <c r="V30">
        <v>1</v>
      </c>
      <c r="W30">
        <v>10</v>
      </c>
      <c r="X30">
        <v>0</v>
      </c>
      <c r="Y30">
        <v>0</v>
      </c>
      <c r="Z30">
        <v>7</v>
      </c>
      <c r="AA30">
        <v>3</v>
      </c>
      <c r="AB30">
        <v>0</v>
      </c>
      <c r="AC30">
        <v>8</v>
      </c>
      <c r="AD30">
        <v>4</v>
      </c>
      <c r="AE30">
        <v>0</v>
      </c>
      <c r="AF30">
        <v>0</v>
      </c>
      <c r="AG30">
        <v>1</v>
      </c>
      <c r="AH30">
        <v>0</v>
      </c>
      <c r="AI30">
        <v>0</v>
      </c>
      <c r="AJ30">
        <v>8</v>
      </c>
      <c r="AK30">
        <v>1</v>
      </c>
      <c r="AL30">
        <v>0</v>
      </c>
      <c r="AM30">
        <v>4</v>
      </c>
      <c r="AN30">
        <v>0</v>
      </c>
      <c r="AO30">
        <v>0</v>
      </c>
      <c r="AP30">
        <v>0</v>
      </c>
      <c r="AQ30">
        <v>0</v>
      </c>
      <c r="AR30">
        <v>1</v>
      </c>
      <c r="AS30">
        <v>1</v>
      </c>
      <c r="AT30">
        <v>1</v>
      </c>
      <c r="AU30">
        <v>1</v>
      </c>
      <c r="AV30">
        <v>0</v>
      </c>
      <c r="AW30">
        <v>3</v>
      </c>
      <c r="AX30">
        <v>2</v>
      </c>
      <c r="AY30">
        <v>1</v>
      </c>
      <c r="AZ30">
        <v>0</v>
      </c>
      <c r="BA30">
        <v>0</v>
      </c>
      <c r="BB30">
        <v>0</v>
      </c>
      <c r="BC30">
        <v>3</v>
      </c>
      <c r="BD30">
        <v>1</v>
      </c>
      <c r="BE30">
        <v>4</v>
      </c>
      <c r="BF30">
        <v>1</v>
      </c>
      <c r="BG30">
        <v>2</v>
      </c>
      <c r="BH30">
        <v>4</v>
      </c>
      <c r="BI30">
        <v>1</v>
      </c>
      <c r="BJ30">
        <v>0</v>
      </c>
      <c r="BK30">
        <v>0</v>
      </c>
      <c r="BL30">
        <v>4</v>
      </c>
      <c r="BM30">
        <v>12</v>
      </c>
      <c r="BN30">
        <v>0</v>
      </c>
      <c r="BO30">
        <v>0</v>
      </c>
      <c r="BP30">
        <v>1</v>
      </c>
      <c r="BQ30">
        <v>2</v>
      </c>
      <c r="BR30">
        <v>3</v>
      </c>
      <c r="BS30">
        <v>0</v>
      </c>
      <c r="BT30">
        <v>4</v>
      </c>
      <c r="BU30">
        <v>9</v>
      </c>
      <c r="BV30">
        <v>0</v>
      </c>
      <c r="BW30">
        <v>4</v>
      </c>
      <c r="BY30">
        <v>13</v>
      </c>
      <c r="CA30">
        <v>13</v>
      </c>
    </row>
    <row r="31" spans="1:79" x14ac:dyDescent="0.15">
      <c r="A31">
        <v>272213</v>
      </c>
      <c r="B31" t="s">
        <v>301</v>
      </c>
      <c r="D31">
        <v>5</v>
      </c>
      <c r="E31">
        <v>13.73513</v>
      </c>
      <c r="F31">
        <v>13.73513</v>
      </c>
      <c r="G31">
        <v>1</v>
      </c>
      <c r="H31">
        <v>0</v>
      </c>
      <c r="I31">
        <v>0</v>
      </c>
      <c r="J31">
        <v>2</v>
      </c>
      <c r="K31">
        <v>0</v>
      </c>
      <c r="L31">
        <v>0</v>
      </c>
      <c r="M31">
        <v>2</v>
      </c>
      <c r="N31">
        <v>0</v>
      </c>
      <c r="O31">
        <v>0</v>
      </c>
      <c r="P31">
        <v>4</v>
      </c>
      <c r="Q31">
        <v>1</v>
      </c>
      <c r="R31">
        <v>0</v>
      </c>
      <c r="S31">
        <v>0</v>
      </c>
      <c r="T31">
        <v>1</v>
      </c>
      <c r="U31">
        <v>4</v>
      </c>
      <c r="V31">
        <v>0</v>
      </c>
      <c r="W31">
        <v>4</v>
      </c>
      <c r="X31">
        <v>2</v>
      </c>
      <c r="Y31">
        <v>0</v>
      </c>
      <c r="Z31">
        <v>2</v>
      </c>
      <c r="AA31">
        <v>0</v>
      </c>
      <c r="AB31">
        <v>0</v>
      </c>
      <c r="AC31">
        <v>4</v>
      </c>
      <c r="AD31">
        <v>0</v>
      </c>
      <c r="AE31">
        <v>0</v>
      </c>
      <c r="AF31">
        <v>1</v>
      </c>
      <c r="AG31">
        <v>0</v>
      </c>
      <c r="AH31">
        <v>0</v>
      </c>
      <c r="AI31">
        <v>0</v>
      </c>
      <c r="AJ31">
        <v>2</v>
      </c>
      <c r="AK31">
        <v>0</v>
      </c>
      <c r="AL31">
        <v>0</v>
      </c>
      <c r="AM31">
        <v>0</v>
      </c>
      <c r="AN31">
        <v>0</v>
      </c>
      <c r="AO31">
        <v>3</v>
      </c>
      <c r="AP31">
        <v>0</v>
      </c>
      <c r="AQ31">
        <v>1</v>
      </c>
      <c r="AR31">
        <v>1</v>
      </c>
      <c r="AS31">
        <v>0</v>
      </c>
      <c r="AT31">
        <v>0</v>
      </c>
      <c r="AU31">
        <v>0</v>
      </c>
      <c r="AV31">
        <v>1</v>
      </c>
      <c r="AW31">
        <v>0</v>
      </c>
      <c r="AX31">
        <v>1</v>
      </c>
      <c r="AY31">
        <v>0</v>
      </c>
      <c r="AZ31">
        <v>1</v>
      </c>
      <c r="BA31">
        <v>0</v>
      </c>
      <c r="BB31">
        <v>0</v>
      </c>
      <c r="BC31">
        <v>0</v>
      </c>
      <c r="BD31">
        <v>0</v>
      </c>
      <c r="BE31">
        <v>0</v>
      </c>
      <c r="BF31">
        <v>1</v>
      </c>
      <c r="BG31">
        <v>0</v>
      </c>
      <c r="BH31">
        <v>2</v>
      </c>
      <c r="BI31">
        <v>2</v>
      </c>
      <c r="BJ31">
        <v>0</v>
      </c>
      <c r="BK31">
        <v>0</v>
      </c>
      <c r="BL31">
        <v>1</v>
      </c>
      <c r="BM31">
        <v>5</v>
      </c>
      <c r="BN31">
        <v>0</v>
      </c>
      <c r="BO31">
        <v>0</v>
      </c>
      <c r="BP31">
        <v>1</v>
      </c>
      <c r="BQ31">
        <v>0</v>
      </c>
      <c r="BR31">
        <v>0</v>
      </c>
      <c r="BS31">
        <v>0</v>
      </c>
      <c r="BT31">
        <v>2</v>
      </c>
      <c r="BU31">
        <v>3</v>
      </c>
      <c r="BV31">
        <v>0</v>
      </c>
      <c r="BW31">
        <v>2</v>
      </c>
      <c r="BY31">
        <v>5</v>
      </c>
      <c r="CA31">
        <v>5</v>
      </c>
    </row>
    <row r="32" spans="1:79" x14ac:dyDescent="0.15">
      <c r="A32">
        <v>272221</v>
      </c>
      <c r="B32" t="s">
        <v>209</v>
      </c>
      <c r="D32">
        <v>3</v>
      </c>
      <c r="E32">
        <v>5.0821610000000002</v>
      </c>
      <c r="F32">
        <v>5.0821610000000002</v>
      </c>
      <c r="G32">
        <v>0</v>
      </c>
      <c r="H32">
        <v>0</v>
      </c>
      <c r="I32">
        <v>0</v>
      </c>
      <c r="J32">
        <v>0</v>
      </c>
      <c r="K32">
        <v>0</v>
      </c>
      <c r="L32">
        <v>0</v>
      </c>
      <c r="M32">
        <v>1</v>
      </c>
      <c r="N32">
        <v>2</v>
      </c>
      <c r="O32">
        <v>0</v>
      </c>
      <c r="P32">
        <v>1</v>
      </c>
      <c r="Q32">
        <v>2</v>
      </c>
      <c r="R32">
        <v>0</v>
      </c>
      <c r="S32">
        <v>0</v>
      </c>
      <c r="T32">
        <v>0</v>
      </c>
      <c r="U32">
        <v>3</v>
      </c>
      <c r="V32">
        <v>0</v>
      </c>
      <c r="W32">
        <v>3</v>
      </c>
      <c r="X32">
        <v>0</v>
      </c>
      <c r="Y32">
        <v>0</v>
      </c>
      <c r="Z32">
        <v>3</v>
      </c>
      <c r="AA32">
        <v>0</v>
      </c>
      <c r="AB32">
        <v>0</v>
      </c>
      <c r="AC32">
        <v>3</v>
      </c>
      <c r="AD32">
        <v>0</v>
      </c>
      <c r="AE32">
        <v>0</v>
      </c>
      <c r="AF32">
        <v>0</v>
      </c>
      <c r="AG32">
        <v>0</v>
      </c>
      <c r="AH32">
        <v>0</v>
      </c>
      <c r="AI32">
        <v>0</v>
      </c>
      <c r="AJ32">
        <v>2</v>
      </c>
      <c r="AK32">
        <v>0</v>
      </c>
      <c r="AL32">
        <v>0</v>
      </c>
      <c r="AM32">
        <v>0</v>
      </c>
      <c r="AN32">
        <v>0</v>
      </c>
      <c r="AO32">
        <v>1</v>
      </c>
      <c r="AP32">
        <v>0</v>
      </c>
      <c r="AQ32">
        <v>1</v>
      </c>
      <c r="AR32">
        <v>1</v>
      </c>
      <c r="AS32">
        <v>0</v>
      </c>
      <c r="AT32">
        <v>0</v>
      </c>
      <c r="AU32">
        <v>0</v>
      </c>
      <c r="AV32">
        <v>0</v>
      </c>
      <c r="AW32">
        <v>0</v>
      </c>
      <c r="AX32">
        <v>0</v>
      </c>
      <c r="AY32">
        <v>0</v>
      </c>
      <c r="AZ32">
        <v>0</v>
      </c>
      <c r="BA32">
        <v>0</v>
      </c>
      <c r="BB32">
        <v>0</v>
      </c>
      <c r="BC32">
        <v>1</v>
      </c>
      <c r="BD32">
        <v>0</v>
      </c>
      <c r="BE32">
        <v>0</v>
      </c>
      <c r="BF32">
        <v>0</v>
      </c>
      <c r="BG32">
        <v>0</v>
      </c>
      <c r="BH32">
        <v>2</v>
      </c>
      <c r="BI32">
        <v>1</v>
      </c>
      <c r="BJ32">
        <v>0</v>
      </c>
      <c r="BK32">
        <v>0</v>
      </c>
      <c r="BL32">
        <v>0</v>
      </c>
      <c r="BM32">
        <v>3</v>
      </c>
      <c r="BN32">
        <v>0</v>
      </c>
      <c r="BO32">
        <v>0</v>
      </c>
      <c r="BP32">
        <v>0</v>
      </c>
      <c r="BQ32">
        <v>0</v>
      </c>
      <c r="BR32">
        <v>0</v>
      </c>
      <c r="BS32">
        <v>0</v>
      </c>
      <c r="BT32">
        <v>0</v>
      </c>
      <c r="BU32">
        <v>2</v>
      </c>
      <c r="BV32">
        <v>1</v>
      </c>
      <c r="BW32">
        <v>7</v>
      </c>
      <c r="BY32">
        <v>3</v>
      </c>
      <c r="CA32">
        <v>3</v>
      </c>
    </row>
    <row r="33" spans="1:79" x14ac:dyDescent="0.15">
      <c r="A33">
        <v>272230</v>
      </c>
      <c r="B33" t="s">
        <v>171</v>
      </c>
      <c r="D33">
        <v>5</v>
      </c>
      <c r="E33">
        <v>7.9803369999999996</v>
      </c>
      <c r="F33">
        <v>7.9803369999999996</v>
      </c>
      <c r="G33">
        <v>2</v>
      </c>
      <c r="H33">
        <v>0</v>
      </c>
      <c r="I33">
        <v>1</v>
      </c>
      <c r="J33">
        <v>1</v>
      </c>
      <c r="K33">
        <v>1</v>
      </c>
      <c r="L33">
        <v>0</v>
      </c>
      <c r="M33">
        <v>0</v>
      </c>
      <c r="N33">
        <v>0</v>
      </c>
      <c r="O33">
        <v>0</v>
      </c>
      <c r="P33">
        <v>3</v>
      </c>
      <c r="Q33">
        <v>2</v>
      </c>
      <c r="R33">
        <v>0</v>
      </c>
      <c r="S33">
        <v>0</v>
      </c>
      <c r="T33">
        <v>1</v>
      </c>
      <c r="U33">
        <v>4</v>
      </c>
      <c r="V33">
        <v>2</v>
      </c>
      <c r="W33">
        <v>2</v>
      </c>
      <c r="X33">
        <v>0</v>
      </c>
      <c r="Y33">
        <v>1</v>
      </c>
      <c r="Z33">
        <v>1</v>
      </c>
      <c r="AA33">
        <v>0</v>
      </c>
      <c r="AB33">
        <v>0</v>
      </c>
      <c r="AC33">
        <v>4</v>
      </c>
      <c r="AD33">
        <v>1</v>
      </c>
      <c r="AE33">
        <v>0</v>
      </c>
      <c r="AF33">
        <v>0</v>
      </c>
      <c r="AG33">
        <v>0</v>
      </c>
      <c r="AH33">
        <v>0</v>
      </c>
      <c r="AI33">
        <v>0</v>
      </c>
      <c r="AJ33">
        <v>3</v>
      </c>
      <c r="AK33">
        <v>0</v>
      </c>
      <c r="AL33">
        <v>0</v>
      </c>
      <c r="AM33">
        <v>1</v>
      </c>
      <c r="AN33">
        <v>0</v>
      </c>
      <c r="AO33">
        <v>1</v>
      </c>
      <c r="AP33">
        <v>0</v>
      </c>
      <c r="AQ33">
        <v>0</v>
      </c>
      <c r="AR33">
        <v>0</v>
      </c>
      <c r="AS33">
        <v>0</v>
      </c>
      <c r="AT33">
        <v>0</v>
      </c>
      <c r="AU33">
        <v>0</v>
      </c>
      <c r="AV33">
        <v>1</v>
      </c>
      <c r="AW33">
        <v>0</v>
      </c>
      <c r="AX33">
        <v>1</v>
      </c>
      <c r="AY33">
        <v>0</v>
      </c>
      <c r="AZ33">
        <v>1</v>
      </c>
      <c r="BA33">
        <v>0</v>
      </c>
      <c r="BB33">
        <v>0</v>
      </c>
      <c r="BC33">
        <v>2</v>
      </c>
      <c r="BD33">
        <v>0</v>
      </c>
      <c r="BE33">
        <v>2</v>
      </c>
      <c r="BF33">
        <v>0</v>
      </c>
      <c r="BG33">
        <v>1</v>
      </c>
      <c r="BH33">
        <v>1</v>
      </c>
      <c r="BI33">
        <v>0</v>
      </c>
      <c r="BJ33">
        <v>0</v>
      </c>
      <c r="BK33">
        <v>1</v>
      </c>
      <c r="BL33">
        <v>0</v>
      </c>
      <c r="BM33">
        <v>3</v>
      </c>
      <c r="BN33">
        <v>0</v>
      </c>
      <c r="BO33">
        <v>1</v>
      </c>
      <c r="BP33">
        <v>0</v>
      </c>
      <c r="BQ33">
        <v>1</v>
      </c>
      <c r="BR33">
        <v>0</v>
      </c>
      <c r="BS33">
        <v>0</v>
      </c>
      <c r="BT33">
        <v>1</v>
      </c>
      <c r="BU33">
        <v>4</v>
      </c>
      <c r="BV33">
        <v>0</v>
      </c>
      <c r="BW33">
        <v>5</v>
      </c>
      <c r="BY33">
        <v>5</v>
      </c>
      <c r="CA33">
        <v>5</v>
      </c>
    </row>
    <row r="34" spans="1:79" x14ac:dyDescent="0.15">
      <c r="A34">
        <v>272248</v>
      </c>
      <c r="B34" t="s">
        <v>210</v>
      </c>
      <c r="D34">
        <v>4</v>
      </c>
      <c r="E34">
        <v>9.3370689999999996</v>
      </c>
      <c r="F34">
        <v>9.3370689999999996</v>
      </c>
      <c r="G34">
        <v>0</v>
      </c>
      <c r="H34">
        <v>0</v>
      </c>
      <c r="I34">
        <v>1</v>
      </c>
      <c r="J34">
        <v>0</v>
      </c>
      <c r="K34">
        <v>1</v>
      </c>
      <c r="L34">
        <v>0</v>
      </c>
      <c r="M34">
        <v>1</v>
      </c>
      <c r="N34">
        <v>1</v>
      </c>
      <c r="O34">
        <v>0</v>
      </c>
      <c r="P34">
        <v>4</v>
      </c>
      <c r="Q34">
        <v>0</v>
      </c>
      <c r="R34">
        <v>0</v>
      </c>
      <c r="S34">
        <v>0</v>
      </c>
      <c r="T34">
        <v>0</v>
      </c>
      <c r="U34">
        <v>4</v>
      </c>
      <c r="V34">
        <v>0</v>
      </c>
      <c r="W34">
        <v>4</v>
      </c>
      <c r="X34">
        <v>0</v>
      </c>
      <c r="Y34">
        <v>0</v>
      </c>
      <c r="Z34">
        <v>2</v>
      </c>
      <c r="AA34">
        <v>2</v>
      </c>
      <c r="AB34">
        <v>0</v>
      </c>
      <c r="AC34">
        <v>4</v>
      </c>
      <c r="AD34">
        <v>0</v>
      </c>
      <c r="AE34">
        <v>0</v>
      </c>
      <c r="AF34">
        <v>0</v>
      </c>
      <c r="AG34">
        <v>0</v>
      </c>
      <c r="AH34">
        <v>0</v>
      </c>
      <c r="AI34">
        <v>0</v>
      </c>
      <c r="AJ34">
        <v>4</v>
      </c>
      <c r="AK34">
        <v>0</v>
      </c>
      <c r="AL34">
        <v>0</v>
      </c>
      <c r="AM34">
        <v>0</v>
      </c>
      <c r="AN34">
        <v>0</v>
      </c>
      <c r="AO34">
        <v>0</v>
      </c>
      <c r="AP34">
        <v>0</v>
      </c>
      <c r="AQ34">
        <v>1</v>
      </c>
      <c r="AR34">
        <v>0</v>
      </c>
      <c r="AS34">
        <v>1</v>
      </c>
      <c r="AT34">
        <v>0</v>
      </c>
      <c r="AU34">
        <v>0</v>
      </c>
      <c r="AV34">
        <v>0</v>
      </c>
      <c r="AW34">
        <v>0</v>
      </c>
      <c r="AX34">
        <v>1</v>
      </c>
      <c r="AY34">
        <v>0</v>
      </c>
      <c r="AZ34">
        <v>0</v>
      </c>
      <c r="BA34">
        <v>0</v>
      </c>
      <c r="BB34">
        <v>0</v>
      </c>
      <c r="BC34">
        <v>1</v>
      </c>
      <c r="BD34">
        <v>1</v>
      </c>
      <c r="BE34">
        <v>1</v>
      </c>
      <c r="BF34">
        <v>1</v>
      </c>
      <c r="BG34">
        <v>1</v>
      </c>
      <c r="BH34">
        <v>0</v>
      </c>
      <c r="BI34">
        <v>0</v>
      </c>
      <c r="BJ34">
        <v>0</v>
      </c>
      <c r="BK34">
        <v>0</v>
      </c>
      <c r="BL34">
        <v>2</v>
      </c>
      <c r="BM34">
        <v>5</v>
      </c>
      <c r="BN34">
        <v>1</v>
      </c>
      <c r="BO34">
        <v>0</v>
      </c>
      <c r="BP34">
        <v>0</v>
      </c>
      <c r="BQ34">
        <v>0</v>
      </c>
      <c r="BR34">
        <v>0</v>
      </c>
      <c r="BS34">
        <v>0</v>
      </c>
      <c r="BT34">
        <v>4</v>
      </c>
      <c r="BU34">
        <v>0</v>
      </c>
      <c r="BV34">
        <v>0</v>
      </c>
      <c r="BW34">
        <v>1</v>
      </c>
      <c r="BY34">
        <v>4</v>
      </c>
      <c r="CA34">
        <v>4</v>
      </c>
    </row>
    <row r="35" spans="1:79" x14ac:dyDescent="0.15">
      <c r="A35">
        <v>272256</v>
      </c>
      <c r="B35" t="s">
        <v>211</v>
      </c>
      <c r="D35">
        <v>3</v>
      </c>
      <c r="E35">
        <v>9.9360780000000002</v>
      </c>
      <c r="F35">
        <v>9.9360780000000002</v>
      </c>
      <c r="G35">
        <v>0</v>
      </c>
      <c r="H35">
        <v>0</v>
      </c>
      <c r="I35">
        <v>0</v>
      </c>
      <c r="J35">
        <v>1</v>
      </c>
      <c r="K35">
        <v>2</v>
      </c>
      <c r="L35">
        <v>0</v>
      </c>
      <c r="M35">
        <v>0</v>
      </c>
      <c r="N35">
        <v>0</v>
      </c>
      <c r="O35">
        <v>0</v>
      </c>
      <c r="P35">
        <v>3</v>
      </c>
      <c r="Q35">
        <v>0</v>
      </c>
      <c r="R35">
        <v>0</v>
      </c>
      <c r="S35">
        <v>0</v>
      </c>
      <c r="T35">
        <v>0</v>
      </c>
      <c r="U35">
        <v>3</v>
      </c>
      <c r="V35">
        <v>0</v>
      </c>
      <c r="W35">
        <v>3</v>
      </c>
      <c r="X35">
        <v>1</v>
      </c>
      <c r="Y35">
        <v>0</v>
      </c>
      <c r="Z35">
        <v>1</v>
      </c>
      <c r="AA35">
        <v>1</v>
      </c>
      <c r="AB35">
        <v>0</v>
      </c>
      <c r="AC35">
        <v>1</v>
      </c>
      <c r="AD35">
        <v>0</v>
      </c>
      <c r="AE35">
        <v>0</v>
      </c>
      <c r="AF35">
        <v>0</v>
      </c>
      <c r="AG35">
        <v>0</v>
      </c>
      <c r="AH35">
        <v>2</v>
      </c>
      <c r="AI35">
        <v>0</v>
      </c>
      <c r="AJ35">
        <v>2</v>
      </c>
      <c r="AK35">
        <v>0</v>
      </c>
      <c r="AL35">
        <v>0</v>
      </c>
      <c r="AM35">
        <v>0</v>
      </c>
      <c r="AN35">
        <v>1</v>
      </c>
      <c r="AO35">
        <v>0</v>
      </c>
      <c r="AP35">
        <v>0</v>
      </c>
      <c r="AQ35">
        <v>0</v>
      </c>
      <c r="AR35">
        <v>0</v>
      </c>
      <c r="AS35">
        <v>0</v>
      </c>
      <c r="AT35">
        <v>1</v>
      </c>
      <c r="AU35">
        <v>0</v>
      </c>
      <c r="AV35">
        <v>0</v>
      </c>
      <c r="AW35">
        <v>1</v>
      </c>
      <c r="AX35">
        <v>0</v>
      </c>
      <c r="AY35">
        <v>0</v>
      </c>
      <c r="AZ35">
        <v>0</v>
      </c>
      <c r="BA35">
        <v>1</v>
      </c>
      <c r="BB35">
        <v>0</v>
      </c>
      <c r="BC35">
        <v>0</v>
      </c>
      <c r="BD35">
        <v>0</v>
      </c>
      <c r="BE35">
        <v>1</v>
      </c>
      <c r="BF35">
        <v>0</v>
      </c>
      <c r="BG35">
        <v>0</v>
      </c>
      <c r="BH35">
        <v>2</v>
      </c>
      <c r="BI35">
        <v>0</v>
      </c>
      <c r="BJ35">
        <v>0</v>
      </c>
      <c r="BK35">
        <v>0</v>
      </c>
      <c r="BL35">
        <v>0</v>
      </c>
      <c r="BM35">
        <v>3</v>
      </c>
      <c r="BN35">
        <v>0</v>
      </c>
      <c r="BO35">
        <v>0</v>
      </c>
      <c r="BP35">
        <v>0</v>
      </c>
      <c r="BQ35">
        <v>0</v>
      </c>
      <c r="BR35">
        <v>0</v>
      </c>
      <c r="BS35">
        <v>0</v>
      </c>
      <c r="BT35">
        <v>1</v>
      </c>
      <c r="BU35">
        <v>2</v>
      </c>
      <c r="BV35">
        <v>0</v>
      </c>
      <c r="BW35">
        <v>2</v>
      </c>
      <c r="BY35">
        <v>3</v>
      </c>
      <c r="CA35">
        <v>3</v>
      </c>
    </row>
    <row r="36" spans="1:79" x14ac:dyDescent="0.15">
      <c r="A36">
        <v>272264</v>
      </c>
      <c r="B36" t="s">
        <v>212</v>
      </c>
      <c r="D36">
        <v>3</v>
      </c>
      <c r="E36">
        <v>8.7683400000000002</v>
      </c>
      <c r="F36">
        <v>8.7683400000000002</v>
      </c>
      <c r="G36">
        <v>0</v>
      </c>
      <c r="H36">
        <v>0</v>
      </c>
      <c r="I36">
        <v>2</v>
      </c>
      <c r="J36">
        <v>0</v>
      </c>
      <c r="K36">
        <v>1</v>
      </c>
      <c r="L36">
        <v>0</v>
      </c>
      <c r="M36">
        <v>0</v>
      </c>
      <c r="N36">
        <v>0</v>
      </c>
      <c r="O36">
        <v>0</v>
      </c>
      <c r="P36">
        <v>2</v>
      </c>
      <c r="Q36">
        <v>1</v>
      </c>
      <c r="R36">
        <v>0</v>
      </c>
      <c r="S36">
        <v>0</v>
      </c>
      <c r="T36">
        <v>1</v>
      </c>
      <c r="U36">
        <v>2</v>
      </c>
      <c r="V36">
        <v>0</v>
      </c>
      <c r="W36">
        <v>2</v>
      </c>
      <c r="X36">
        <v>1</v>
      </c>
      <c r="Y36">
        <v>0</v>
      </c>
      <c r="Z36">
        <v>1</v>
      </c>
      <c r="AA36">
        <v>0</v>
      </c>
      <c r="AB36">
        <v>0</v>
      </c>
      <c r="AC36">
        <v>2</v>
      </c>
      <c r="AD36">
        <v>1</v>
      </c>
      <c r="AE36">
        <v>0</v>
      </c>
      <c r="AF36">
        <v>0</v>
      </c>
      <c r="AG36">
        <v>0</v>
      </c>
      <c r="AH36">
        <v>0</v>
      </c>
      <c r="AI36">
        <v>0</v>
      </c>
      <c r="AJ36">
        <v>2</v>
      </c>
      <c r="AK36">
        <v>0</v>
      </c>
      <c r="AL36">
        <v>0</v>
      </c>
      <c r="AM36">
        <v>1</v>
      </c>
      <c r="AN36">
        <v>0</v>
      </c>
      <c r="AO36">
        <v>0</v>
      </c>
      <c r="AP36">
        <v>0</v>
      </c>
      <c r="AQ36">
        <v>0</v>
      </c>
      <c r="AR36">
        <v>0</v>
      </c>
      <c r="AS36">
        <v>1</v>
      </c>
      <c r="AT36">
        <v>0</v>
      </c>
      <c r="AU36">
        <v>1</v>
      </c>
      <c r="AV36">
        <v>0</v>
      </c>
      <c r="AW36">
        <v>0</v>
      </c>
      <c r="AX36">
        <v>0</v>
      </c>
      <c r="AY36">
        <v>0</v>
      </c>
      <c r="AZ36">
        <v>0</v>
      </c>
      <c r="BA36">
        <v>0</v>
      </c>
      <c r="BB36">
        <v>0</v>
      </c>
      <c r="BC36">
        <v>1</v>
      </c>
      <c r="BD36">
        <v>1</v>
      </c>
      <c r="BE36">
        <v>1</v>
      </c>
      <c r="BF36">
        <v>0</v>
      </c>
      <c r="BG36">
        <v>1</v>
      </c>
      <c r="BH36">
        <v>0</v>
      </c>
      <c r="BI36">
        <v>0</v>
      </c>
      <c r="BJ36">
        <v>0</v>
      </c>
      <c r="BK36">
        <v>0</v>
      </c>
      <c r="BL36">
        <v>0</v>
      </c>
      <c r="BM36">
        <v>3</v>
      </c>
      <c r="BN36">
        <v>0</v>
      </c>
      <c r="BO36">
        <v>1</v>
      </c>
      <c r="BP36">
        <v>0</v>
      </c>
      <c r="BQ36">
        <v>0</v>
      </c>
      <c r="BR36">
        <v>0</v>
      </c>
      <c r="BS36">
        <v>0</v>
      </c>
      <c r="BT36">
        <v>1</v>
      </c>
      <c r="BU36">
        <v>2</v>
      </c>
      <c r="BV36">
        <v>0</v>
      </c>
      <c r="BW36">
        <v>3</v>
      </c>
      <c r="BY36">
        <v>3</v>
      </c>
      <c r="CA36">
        <v>3</v>
      </c>
    </row>
    <row r="37" spans="1:79" x14ac:dyDescent="0.15">
      <c r="A37">
        <v>272272</v>
      </c>
      <c r="B37" t="s">
        <v>213</v>
      </c>
      <c r="D37">
        <v>26</v>
      </c>
      <c r="E37">
        <v>10.306620000000001</v>
      </c>
      <c r="F37">
        <v>10.306620000000001</v>
      </c>
      <c r="G37">
        <v>2</v>
      </c>
      <c r="H37">
        <v>2</v>
      </c>
      <c r="I37">
        <v>0</v>
      </c>
      <c r="J37">
        <v>3</v>
      </c>
      <c r="K37">
        <v>5</v>
      </c>
      <c r="L37">
        <v>5</v>
      </c>
      <c r="M37">
        <v>5</v>
      </c>
      <c r="N37">
        <v>4</v>
      </c>
      <c r="O37">
        <v>0</v>
      </c>
      <c r="P37">
        <v>19</v>
      </c>
      <c r="Q37">
        <v>7</v>
      </c>
      <c r="R37">
        <v>0</v>
      </c>
      <c r="S37">
        <v>2</v>
      </c>
      <c r="T37">
        <v>6</v>
      </c>
      <c r="U37">
        <v>18</v>
      </c>
      <c r="V37">
        <v>1</v>
      </c>
      <c r="W37">
        <v>17</v>
      </c>
      <c r="X37">
        <v>2</v>
      </c>
      <c r="Y37">
        <v>0</v>
      </c>
      <c r="Z37">
        <v>13</v>
      </c>
      <c r="AA37">
        <v>2</v>
      </c>
      <c r="AB37">
        <v>0</v>
      </c>
      <c r="AC37">
        <v>16</v>
      </c>
      <c r="AD37">
        <v>5</v>
      </c>
      <c r="AE37">
        <v>0</v>
      </c>
      <c r="AF37">
        <v>2</v>
      </c>
      <c r="AG37">
        <v>0</v>
      </c>
      <c r="AH37">
        <v>3</v>
      </c>
      <c r="AI37">
        <v>0</v>
      </c>
      <c r="AJ37">
        <v>13</v>
      </c>
      <c r="AK37">
        <v>1</v>
      </c>
      <c r="AL37">
        <v>1</v>
      </c>
      <c r="AM37">
        <v>5</v>
      </c>
      <c r="AN37">
        <v>1</v>
      </c>
      <c r="AO37">
        <v>5</v>
      </c>
      <c r="AP37">
        <v>0</v>
      </c>
      <c r="AQ37">
        <v>2</v>
      </c>
      <c r="AR37">
        <v>2</v>
      </c>
      <c r="AS37">
        <v>3</v>
      </c>
      <c r="AT37">
        <v>3</v>
      </c>
      <c r="AU37">
        <v>1</v>
      </c>
      <c r="AV37">
        <v>2</v>
      </c>
      <c r="AW37">
        <v>0</v>
      </c>
      <c r="AX37">
        <v>0</v>
      </c>
      <c r="AY37">
        <v>2</v>
      </c>
      <c r="AZ37">
        <v>1</v>
      </c>
      <c r="BA37">
        <v>1</v>
      </c>
      <c r="BB37">
        <v>2</v>
      </c>
      <c r="BC37">
        <v>7</v>
      </c>
      <c r="BD37">
        <v>5</v>
      </c>
      <c r="BE37">
        <v>2</v>
      </c>
      <c r="BF37">
        <v>3</v>
      </c>
      <c r="BG37">
        <v>4</v>
      </c>
      <c r="BH37">
        <v>2</v>
      </c>
      <c r="BI37">
        <v>4</v>
      </c>
      <c r="BJ37">
        <v>6</v>
      </c>
      <c r="BK37">
        <v>0</v>
      </c>
      <c r="BL37">
        <v>7</v>
      </c>
      <c r="BM37">
        <v>20</v>
      </c>
      <c r="BN37">
        <v>2</v>
      </c>
      <c r="BO37">
        <v>1</v>
      </c>
      <c r="BP37">
        <v>1</v>
      </c>
      <c r="BQ37">
        <v>1</v>
      </c>
      <c r="BR37">
        <v>0</v>
      </c>
      <c r="BS37">
        <v>1</v>
      </c>
      <c r="BT37">
        <v>8</v>
      </c>
      <c r="BU37">
        <v>17</v>
      </c>
      <c r="BV37">
        <v>1</v>
      </c>
      <c r="BW37">
        <v>18</v>
      </c>
      <c r="BY37">
        <v>26</v>
      </c>
      <c r="CA37">
        <v>26</v>
      </c>
    </row>
    <row r="38" spans="1:79" x14ac:dyDescent="0.15">
      <c r="A38">
        <v>272281</v>
      </c>
      <c r="B38" t="s">
        <v>214</v>
      </c>
      <c r="D38">
        <v>1</v>
      </c>
      <c r="E38">
        <v>3.0888979999999999</v>
      </c>
      <c r="F38">
        <v>3.0888979999999999</v>
      </c>
      <c r="G38">
        <v>0</v>
      </c>
      <c r="H38">
        <v>0</v>
      </c>
      <c r="I38">
        <v>0</v>
      </c>
      <c r="J38">
        <v>1</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1</v>
      </c>
      <c r="BA38">
        <v>0</v>
      </c>
      <c r="BB38">
        <v>0</v>
      </c>
      <c r="BC38">
        <v>0</v>
      </c>
      <c r="BD38">
        <v>0</v>
      </c>
      <c r="BE38">
        <v>0</v>
      </c>
      <c r="BF38">
        <v>0</v>
      </c>
      <c r="BG38">
        <v>0</v>
      </c>
      <c r="BH38">
        <v>0</v>
      </c>
      <c r="BI38">
        <v>1</v>
      </c>
      <c r="BJ38">
        <v>0</v>
      </c>
      <c r="BK38">
        <v>0</v>
      </c>
      <c r="BL38" t="s">
        <v>170</v>
      </c>
      <c r="BM38" t="s">
        <v>170</v>
      </c>
      <c r="BN38" t="s">
        <v>170</v>
      </c>
      <c r="BO38" t="s">
        <v>170</v>
      </c>
      <c r="BP38" t="s">
        <v>170</v>
      </c>
      <c r="BQ38" t="s">
        <v>170</v>
      </c>
      <c r="BR38" t="s">
        <v>170</v>
      </c>
      <c r="BS38" t="s">
        <v>170</v>
      </c>
      <c r="BT38" t="s">
        <v>170</v>
      </c>
      <c r="BU38" t="s">
        <v>170</v>
      </c>
      <c r="BV38" t="s">
        <v>170</v>
      </c>
      <c r="BW38">
        <v>3</v>
      </c>
      <c r="BY38">
        <v>1</v>
      </c>
      <c r="CA38">
        <v>1</v>
      </c>
    </row>
    <row r="39" spans="1:79" x14ac:dyDescent="0.15">
      <c r="A39">
        <v>272299</v>
      </c>
      <c r="B39" t="s">
        <v>215</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1</v>
      </c>
      <c r="BY39">
        <v>0</v>
      </c>
      <c r="CA39">
        <v>0</v>
      </c>
    </row>
    <row r="40" spans="1:79" x14ac:dyDescent="0.15">
      <c r="A40">
        <v>272302</v>
      </c>
      <c r="B40" t="s">
        <v>216</v>
      </c>
      <c r="D40">
        <v>2</v>
      </c>
      <c r="E40">
        <v>4.9632719999999999</v>
      </c>
      <c r="F40">
        <v>4.9632719999999999</v>
      </c>
      <c r="G40">
        <v>0</v>
      </c>
      <c r="H40">
        <v>0</v>
      </c>
      <c r="I40">
        <v>0</v>
      </c>
      <c r="J40">
        <v>1</v>
      </c>
      <c r="K40">
        <v>0</v>
      </c>
      <c r="L40">
        <v>0</v>
      </c>
      <c r="M40">
        <v>0</v>
      </c>
      <c r="N40">
        <v>1</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1</v>
      </c>
      <c r="AS40">
        <v>0</v>
      </c>
      <c r="AT40">
        <v>0</v>
      </c>
      <c r="AU40">
        <v>0</v>
      </c>
      <c r="AV40">
        <v>0</v>
      </c>
      <c r="AW40">
        <v>0</v>
      </c>
      <c r="AX40">
        <v>1</v>
      </c>
      <c r="AY40">
        <v>0</v>
      </c>
      <c r="AZ40">
        <v>0</v>
      </c>
      <c r="BA40">
        <v>0</v>
      </c>
      <c r="BB40">
        <v>0</v>
      </c>
      <c r="BC40">
        <v>0</v>
      </c>
      <c r="BD40">
        <v>0</v>
      </c>
      <c r="BE40">
        <v>1</v>
      </c>
      <c r="BF40">
        <v>1</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c r="BW40">
        <v>2</v>
      </c>
      <c r="BY40">
        <v>2</v>
      </c>
      <c r="CA40">
        <v>2</v>
      </c>
    </row>
    <row r="41" spans="1:79" x14ac:dyDescent="0.15">
      <c r="A41">
        <v>272311</v>
      </c>
      <c r="B41" t="s">
        <v>217</v>
      </c>
      <c r="D41">
        <v>3</v>
      </c>
      <c r="E41">
        <v>9.8023199999999999</v>
      </c>
      <c r="F41">
        <v>9.8023199999999999</v>
      </c>
      <c r="G41">
        <v>0</v>
      </c>
      <c r="H41">
        <v>0</v>
      </c>
      <c r="I41">
        <v>0</v>
      </c>
      <c r="J41">
        <v>0</v>
      </c>
      <c r="K41">
        <v>0</v>
      </c>
      <c r="L41">
        <v>0</v>
      </c>
      <c r="M41">
        <v>3</v>
      </c>
      <c r="N41">
        <v>0</v>
      </c>
      <c r="O41">
        <v>0</v>
      </c>
      <c r="P41">
        <v>3</v>
      </c>
      <c r="Q41">
        <v>0</v>
      </c>
      <c r="R41">
        <v>0</v>
      </c>
      <c r="S41">
        <v>0</v>
      </c>
      <c r="T41">
        <v>0</v>
      </c>
      <c r="U41">
        <v>3</v>
      </c>
      <c r="V41">
        <v>0</v>
      </c>
      <c r="W41">
        <v>3</v>
      </c>
      <c r="X41">
        <v>0</v>
      </c>
      <c r="Y41">
        <v>0</v>
      </c>
      <c r="Z41">
        <v>3</v>
      </c>
      <c r="AA41">
        <v>0</v>
      </c>
      <c r="AB41">
        <v>0</v>
      </c>
      <c r="AC41">
        <v>3</v>
      </c>
      <c r="AD41">
        <v>0</v>
      </c>
      <c r="AE41">
        <v>0</v>
      </c>
      <c r="AF41">
        <v>0</v>
      </c>
      <c r="AG41">
        <v>0</v>
      </c>
      <c r="AH41">
        <v>0</v>
      </c>
      <c r="AI41">
        <v>0</v>
      </c>
      <c r="AJ41">
        <v>3</v>
      </c>
      <c r="AK41">
        <v>0</v>
      </c>
      <c r="AL41">
        <v>0</v>
      </c>
      <c r="AM41">
        <v>0</v>
      </c>
      <c r="AN41">
        <v>0</v>
      </c>
      <c r="AO41">
        <v>0</v>
      </c>
      <c r="AP41">
        <v>0</v>
      </c>
      <c r="AQ41">
        <v>0</v>
      </c>
      <c r="AR41">
        <v>0</v>
      </c>
      <c r="AS41">
        <v>0</v>
      </c>
      <c r="AT41">
        <v>0</v>
      </c>
      <c r="AU41">
        <v>2</v>
      </c>
      <c r="AV41">
        <v>1</v>
      </c>
      <c r="AW41">
        <v>0</v>
      </c>
      <c r="AX41">
        <v>0</v>
      </c>
      <c r="AY41">
        <v>0</v>
      </c>
      <c r="AZ41">
        <v>0</v>
      </c>
      <c r="BA41">
        <v>0</v>
      </c>
      <c r="BB41">
        <v>0</v>
      </c>
      <c r="BC41">
        <v>0</v>
      </c>
      <c r="BD41">
        <v>1</v>
      </c>
      <c r="BE41">
        <v>0</v>
      </c>
      <c r="BF41">
        <v>0</v>
      </c>
      <c r="BG41">
        <v>1</v>
      </c>
      <c r="BH41">
        <v>0</v>
      </c>
      <c r="BI41">
        <v>1</v>
      </c>
      <c r="BJ41">
        <v>0</v>
      </c>
      <c r="BK41">
        <v>0</v>
      </c>
      <c r="BL41">
        <v>0</v>
      </c>
      <c r="BM41">
        <v>3</v>
      </c>
      <c r="BN41">
        <v>0</v>
      </c>
      <c r="BO41">
        <v>0</v>
      </c>
      <c r="BP41">
        <v>0</v>
      </c>
      <c r="BQ41">
        <v>0</v>
      </c>
      <c r="BR41">
        <v>0</v>
      </c>
      <c r="BS41">
        <v>0</v>
      </c>
      <c r="BT41">
        <v>1</v>
      </c>
      <c r="BU41">
        <v>2</v>
      </c>
      <c r="BV41">
        <v>0</v>
      </c>
      <c r="BW41">
        <v>2</v>
      </c>
      <c r="BY41">
        <v>3</v>
      </c>
      <c r="CA41">
        <v>3</v>
      </c>
    </row>
    <row r="42" spans="1:79" x14ac:dyDescent="0.15">
      <c r="A42">
        <v>272329</v>
      </c>
      <c r="B42" t="s">
        <v>218</v>
      </c>
      <c r="D42">
        <v>3</v>
      </c>
      <c r="E42">
        <v>10.40042</v>
      </c>
      <c r="F42">
        <v>10.40042</v>
      </c>
      <c r="G42">
        <v>0</v>
      </c>
      <c r="H42">
        <v>0</v>
      </c>
      <c r="I42">
        <v>0</v>
      </c>
      <c r="J42">
        <v>0</v>
      </c>
      <c r="K42">
        <v>0</v>
      </c>
      <c r="L42">
        <v>1</v>
      </c>
      <c r="M42">
        <v>1</v>
      </c>
      <c r="N42">
        <v>1</v>
      </c>
      <c r="O42">
        <v>0</v>
      </c>
      <c r="P42">
        <v>3</v>
      </c>
      <c r="Q42">
        <v>0</v>
      </c>
      <c r="R42">
        <v>0</v>
      </c>
      <c r="S42">
        <v>0</v>
      </c>
      <c r="T42">
        <v>0</v>
      </c>
      <c r="U42">
        <v>3</v>
      </c>
      <c r="V42">
        <v>0</v>
      </c>
      <c r="W42">
        <v>3</v>
      </c>
      <c r="X42">
        <v>1</v>
      </c>
      <c r="Y42">
        <v>0</v>
      </c>
      <c r="Z42">
        <v>2</v>
      </c>
      <c r="AA42">
        <v>0</v>
      </c>
      <c r="AB42">
        <v>0</v>
      </c>
      <c r="AC42">
        <v>3</v>
      </c>
      <c r="AD42">
        <v>0</v>
      </c>
      <c r="AE42">
        <v>0</v>
      </c>
      <c r="AF42">
        <v>0</v>
      </c>
      <c r="AG42">
        <v>0</v>
      </c>
      <c r="AH42">
        <v>0</v>
      </c>
      <c r="AI42">
        <v>0</v>
      </c>
      <c r="AJ42">
        <v>3</v>
      </c>
      <c r="AK42">
        <v>0</v>
      </c>
      <c r="AL42">
        <v>0</v>
      </c>
      <c r="AM42">
        <v>0</v>
      </c>
      <c r="AN42">
        <v>0</v>
      </c>
      <c r="AO42">
        <v>0</v>
      </c>
      <c r="AP42">
        <v>0</v>
      </c>
      <c r="AQ42">
        <v>0</v>
      </c>
      <c r="AR42">
        <v>0</v>
      </c>
      <c r="AS42">
        <v>0</v>
      </c>
      <c r="AT42">
        <v>1</v>
      </c>
      <c r="AU42">
        <v>0</v>
      </c>
      <c r="AV42">
        <v>0</v>
      </c>
      <c r="AW42">
        <v>2</v>
      </c>
      <c r="AX42">
        <v>0</v>
      </c>
      <c r="AY42">
        <v>0</v>
      </c>
      <c r="AZ42">
        <v>0</v>
      </c>
      <c r="BA42">
        <v>0</v>
      </c>
      <c r="BB42">
        <v>0</v>
      </c>
      <c r="BC42">
        <v>0</v>
      </c>
      <c r="BD42">
        <v>2</v>
      </c>
      <c r="BE42">
        <v>0</v>
      </c>
      <c r="BF42">
        <v>0</v>
      </c>
      <c r="BG42">
        <v>1</v>
      </c>
      <c r="BH42">
        <v>0</v>
      </c>
      <c r="BI42">
        <v>0</v>
      </c>
      <c r="BJ42">
        <v>0</v>
      </c>
      <c r="BK42">
        <v>0</v>
      </c>
      <c r="BL42">
        <v>0</v>
      </c>
      <c r="BM42">
        <v>2</v>
      </c>
      <c r="BN42">
        <v>1</v>
      </c>
      <c r="BO42">
        <v>0</v>
      </c>
      <c r="BP42">
        <v>0</v>
      </c>
      <c r="BQ42">
        <v>0</v>
      </c>
      <c r="BR42">
        <v>0</v>
      </c>
      <c r="BS42">
        <v>0</v>
      </c>
      <c r="BT42">
        <v>1</v>
      </c>
      <c r="BU42">
        <v>2</v>
      </c>
      <c r="BV42">
        <v>0</v>
      </c>
      <c r="BW42">
        <v>0</v>
      </c>
      <c r="BY42">
        <v>3</v>
      </c>
      <c r="CA42">
        <v>3</v>
      </c>
    </row>
    <row r="43" spans="1:79" x14ac:dyDescent="0.15">
      <c r="A43">
        <v>273015</v>
      </c>
      <c r="B43" t="s">
        <v>314</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1</v>
      </c>
      <c r="BY43">
        <v>0</v>
      </c>
      <c r="CA43">
        <v>0</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Y44">
        <v>0</v>
      </c>
      <c r="CA44">
        <v>0</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2</v>
      </c>
      <c r="BY45">
        <v>0</v>
      </c>
      <c r="CA45">
        <v>0</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Y46">
        <v>0</v>
      </c>
      <c r="CA46">
        <v>0</v>
      </c>
    </row>
    <row r="47" spans="1:79" x14ac:dyDescent="0.15">
      <c r="A47">
        <v>273619</v>
      </c>
      <c r="B47" t="s">
        <v>219</v>
      </c>
      <c r="D47">
        <v>4</v>
      </c>
      <c r="E47">
        <v>17.718720000000001</v>
      </c>
      <c r="F47">
        <v>17.718720000000001</v>
      </c>
      <c r="G47">
        <v>0</v>
      </c>
      <c r="H47">
        <v>0</v>
      </c>
      <c r="I47">
        <v>0</v>
      </c>
      <c r="J47">
        <v>1</v>
      </c>
      <c r="K47">
        <v>0</v>
      </c>
      <c r="L47">
        <v>1</v>
      </c>
      <c r="M47">
        <v>1</v>
      </c>
      <c r="N47">
        <v>1</v>
      </c>
      <c r="O47">
        <v>0</v>
      </c>
      <c r="P47">
        <v>3</v>
      </c>
      <c r="Q47">
        <v>1</v>
      </c>
      <c r="R47">
        <v>0</v>
      </c>
      <c r="S47">
        <v>0</v>
      </c>
      <c r="T47">
        <v>1</v>
      </c>
      <c r="U47">
        <v>3</v>
      </c>
      <c r="V47">
        <v>0</v>
      </c>
      <c r="W47">
        <v>3</v>
      </c>
      <c r="X47">
        <v>0</v>
      </c>
      <c r="Y47">
        <v>0</v>
      </c>
      <c r="Z47">
        <v>3</v>
      </c>
      <c r="AA47">
        <v>0</v>
      </c>
      <c r="AB47">
        <v>0</v>
      </c>
      <c r="AC47">
        <v>2</v>
      </c>
      <c r="AD47">
        <v>0</v>
      </c>
      <c r="AE47">
        <v>0</v>
      </c>
      <c r="AF47">
        <v>1</v>
      </c>
      <c r="AG47">
        <v>0</v>
      </c>
      <c r="AH47">
        <v>1</v>
      </c>
      <c r="AI47">
        <v>0</v>
      </c>
      <c r="AJ47">
        <v>3</v>
      </c>
      <c r="AK47">
        <v>0</v>
      </c>
      <c r="AL47">
        <v>0</v>
      </c>
      <c r="AM47">
        <v>0</v>
      </c>
      <c r="AN47">
        <v>0</v>
      </c>
      <c r="AO47">
        <v>1</v>
      </c>
      <c r="AP47">
        <v>0</v>
      </c>
      <c r="AQ47">
        <v>1</v>
      </c>
      <c r="AR47">
        <v>0</v>
      </c>
      <c r="AS47">
        <v>0</v>
      </c>
      <c r="AT47">
        <v>0</v>
      </c>
      <c r="AU47">
        <v>1</v>
      </c>
      <c r="AV47">
        <v>1</v>
      </c>
      <c r="AW47">
        <v>1</v>
      </c>
      <c r="AX47">
        <v>0</v>
      </c>
      <c r="AY47">
        <v>0</v>
      </c>
      <c r="AZ47">
        <v>0</v>
      </c>
      <c r="BA47">
        <v>0</v>
      </c>
      <c r="BB47">
        <v>0</v>
      </c>
      <c r="BC47">
        <v>0</v>
      </c>
      <c r="BD47">
        <v>0</v>
      </c>
      <c r="BE47">
        <v>1</v>
      </c>
      <c r="BF47">
        <v>1</v>
      </c>
      <c r="BG47">
        <v>1</v>
      </c>
      <c r="BH47">
        <v>1</v>
      </c>
      <c r="BI47">
        <v>0</v>
      </c>
      <c r="BJ47">
        <v>0</v>
      </c>
      <c r="BK47">
        <v>0</v>
      </c>
      <c r="BL47">
        <v>1</v>
      </c>
      <c r="BM47">
        <v>5</v>
      </c>
      <c r="BN47">
        <v>1</v>
      </c>
      <c r="BO47">
        <v>0</v>
      </c>
      <c r="BP47">
        <v>0</v>
      </c>
      <c r="BQ47">
        <v>0</v>
      </c>
      <c r="BR47">
        <v>0</v>
      </c>
      <c r="BS47">
        <v>0</v>
      </c>
      <c r="BT47">
        <v>1</v>
      </c>
      <c r="BU47">
        <v>2</v>
      </c>
      <c r="BV47">
        <v>1</v>
      </c>
      <c r="BW47">
        <v>1</v>
      </c>
      <c r="BY47">
        <v>4</v>
      </c>
      <c r="CA47">
        <v>4</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Y49">
        <v>0</v>
      </c>
      <c r="CA49">
        <v>0</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604</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605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606</v>
      </c>
      <c r="D54">
        <v>461</v>
      </c>
      <c r="E54">
        <v>10.07</v>
      </c>
      <c r="F54">
        <v>10.07</v>
      </c>
      <c r="G54">
        <v>17</v>
      </c>
      <c r="H54">
        <v>32</v>
      </c>
      <c r="I54">
        <v>47</v>
      </c>
      <c r="J54">
        <v>80</v>
      </c>
      <c r="K54">
        <v>76</v>
      </c>
      <c r="L54">
        <v>72</v>
      </c>
      <c r="M54">
        <v>83</v>
      </c>
      <c r="N54">
        <v>54</v>
      </c>
      <c r="O54">
        <v>0</v>
      </c>
      <c r="P54">
        <v>317</v>
      </c>
      <c r="Q54">
        <v>144</v>
      </c>
      <c r="R54">
        <v>0</v>
      </c>
      <c r="S54">
        <v>9</v>
      </c>
      <c r="T54">
        <v>73</v>
      </c>
      <c r="U54">
        <v>372</v>
      </c>
      <c r="V54">
        <v>15</v>
      </c>
      <c r="W54">
        <v>357</v>
      </c>
      <c r="X54">
        <v>55</v>
      </c>
      <c r="Y54">
        <v>2</v>
      </c>
      <c r="Z54">
        <v>207</v>
      </c>
      <c r="AA54">
        <v>93</v>
      </c>
      <c r="AB54">
        <v>0</v>
      </c>
      <c r="AC54">
        <v>262</v>
      </c>
      <c r="AD54">
        <v>130</v>
      </c>
      <c r="AE54">
        <v>1</v>
      </c>
      <c r="AF54">
        <v>25</v>
      </c>
      <c r="AG54">
        <v>1</v>
      </c>
      <c r="AH54">
        <v>35</v>
      </c>
      <c r="AI54">
        <v>0</v>
      </c>
      <c r="AJ54">
        <v>221</v>
      </c>
      <c r="AK54">
        <v>19</v>
      </c>
      <c r="AL54">
        <v>7</v>
      </c>
      <c r="AM54">
        <v>131</v>
      </c>
      <c r="AN54">
        <v>11</v>
      </c>
      <c r="AO54">
        <v>65</v>
      </c>
      <c r="AP54">
        <v>0</v>
      </c>
      <c r="AQ54">
        <v>27</v>
      </c>
      <c r="AR54">
        <v>33</v>
      </c>
      <c r="AS54">
        <v>36</v>
      </c>
      <c r="AT54">
        <v>43</v>
      </c>
      <c r="AU54">
        <v>25</v>
      </c>
      <c r="AV54">
        <v>33</v>
      </c>
      <c r="AW54">
        <v>42</v>
      </c>
      <c r="AX54">
        <v>46</v>
      </c>
      <c r="AY54">
        <v>35</v>
      </c>
      <c r="AZ54">
        <v>33</v>
      </c>
      <c r="BA54">
        <v>28</v>
      </c>
      <c r="BB54">
        <v>21</v>
      </c>
      <c r="BC54">
        <v>59</v>
      </c>
      <c r="BD54">
        <v>65</v>
      </c>
      <c r="BE54">
        <v>59</v>
      </c>
      <c r="BF54">
        <v>53</v>
      </c>
      <c r="BG54">
        <v>75</v>
      </c>
      <c r="BH54">
        <v>75</v>
      </c>
      <c r="BI54">
        <v>62</v>
      </c>
      <c r="BJ54">
        <v>67</v>
      </c>
      <c r="BK54">
        <v>5</v>
      </c>
      <c r="BL54">
        <v>102</v>
      </c>
      <c r="BM54">
        <v>413</v>
      </c>
      <c r="BN54">
        <v>39</v>
      </c>
      <c r="BO54">
        <v>15</v>
      </c>
      <c r="BP54">
        <v>22</v>
      </c>
      <c r="BQ54">
        <v>9</v>
      </c>
      <c r="BR54">
        <v>21</v>
      </c>
      <c r="BS54">
        <v>4</v>
      </c>
      <c r="BT54">
        <v>157</v>
      </c>
      <c r="BU54">
        <v>253</v>
      </c>
      <c r="BV54">
        <v>44</v>
      </c>
      <c r="BW54">
        <v>412</v>
      </c>
      <c r="BY54">
        <v>461</v>
      </c>
      <c r="CA54">
        <v>461</v>
      </c>
    </row>
    <row r="55" spans="1:79" x14ac:dyDescent="0.15">
      <c r="A55">
        <v>270000</v>
      </c>
      <c r="B55" t="s">
        <v>606</v>
      </c>
      <c r="C55" t="s">
        <v>440</v>
      </c>
      <c r="D55">
        <v>461</v>
      </c>
      <c r="E55">
        <v>10.07</v>
      </c>
      <c r="F55">
        <v>10.07</v>
      </c>
      <c r="G55">
        <v>17</v>
      </c>
      <c r="H55">
        <v>32</v>
      </c>
      <c r="I55">
        <v>47</v>
      </c>
      <c r="J55">
        <v>80</v>
      </c>
      <c r="K55">
        <v>76</v>
      </c>
      <c r="L55">
        <v>72</v>
      </c>
      <c r="M55">
        <v>83</v>
      </c>
      <c r="N55">
        <v>54</v>
      </c>
      <c r="O55">
        <v>0</v>
      </c>
      <c r="P55">
        <v>317</v>
      </c>
      <c r="Q55">
        <v>144</v>
      </c>
      <c r="R55">
        <v>0</v>
      </c>
      <c r="S55">
        <v>9</v>
      </c>
      <c r="T55">
        <v>74</v>
      </c>
      <c r="U55">
        <v>378</v>
      </c>
      <c r="V55">
        <v>15</v>
      </c>
      <c r="W55">
        <v>363</v>
      </c>
      <c r="X55">
        <v>56</v>
      </c>
      <c r="Y55">
        <v>2</v>
      </c>
      <c r="Z55">
        <v>211</v>
      </c>
      <c r="AA55">
        <v>94</v>
      </c>
      <c r="AB55">
        <v>0</v>
      </c>
      <c r="AC55">
        <v>266</v>
      </c>
      <c r="AD55">
        <v>130</v>
      </c>
      <c r="AE55">
        <v>1</v>
      </c>
      <c r="AF55">
        <v>27</v>
      </c>
      <c r="AG55">
        <v>1</v>
      </c>
      <c r="AH55">
        <v>36</v>
      </c>
      <c r="AI55">
        <v>0</v>
      </c>
      <c r="AJ55">
        <v>225</v>
      </c>
      <c r="AK55">
        <v>19</v>
      </c>
      <c r="AL55">
        <v>8</v>
      </c>
      <c r="AM55">
        <v>131</v>
      </c>
      <c r="AN55">
        <v>11</v>
      </c>
      <c r="AO55">
        <v>67</v>
      </c>
      <c r="AP55">
        <v>0</v>
      </c>
      <c r="AQ55">
        <v>27</v>
      </c>
      <c r="AR55">
        <v>33</v>
      </c>
      <c r="AS55">
        <v>36</v>
      </c>
      <c r="AT55">
        <v>43</v>
      </c>
      <c r="AU55">
        <v>25</v>
      </c>
      <c r="AV55">
        <v>33</v>
      </c>
      <c r="AW55">
        <v>42</v>
      </c>
      <c r="AX55">
        <v>46</v>
      </c>
      <c r="AY55">
        <v>35</v>
      </c>
      <c r="AZ55">
        <v>33</v>
      </c>
      <c r="BA55">
        <v>28</v>
      </c>
      <c r="BB55">
        <v>21</v>
      </c>
      <c r="BC55">
        <v>59</v>
      </c>
      <c r="BD55">
        <v>65</v>
      </c>
      <c r="BE55">
        <v>59</v>
      </c>
      <c r="BF55">
        <v>53</v>
      </c>
      <c r="BG55">
        <v>75</v>
      </c>
      <c r="BH55">
        <v>75</v>
      </c>
      <c r="BI55">
        <v>62</v>
      </c>
      <c r="BJ55">
        <v>67</v>
      </c>
      <c r="BK55">
        <v>5</v>
      </c>
      <c r="BL55">
        <v>102</v>
      </c>
      <c r="BM55">
        <v>421</v>
      </c>
      <c r="BN55">
        <v>39</v>
      </c>
      <c r="BO55">
        <v>15</v>
      </c>
      <c r="BP55">
        <v>23</v>
      </c>
      <c r="BQ55">
        <v>9</v>
      </c>
      <c r="BR55">
        <v>21</v>
      </c>
      <c r="BS55">
        <v>4</v>
      </c>
      <c r="BT55">
        <v>160</v>
      </c>
      <c r="BU55">
        <v>257</v>
      </c>
      <c r="BV55">
        <v>44</v>
      </c>
      <c r="BW55">
        <v>412</v>
      </c>
      <c r="BY55">
        <v>461</v>
      </c>
      <c r="CA55">
        <v>461</v>
      </c>
    </row>
    <row r="56" spans="1:79" x14ac:dyDescent="0.15">
      <c r="B56" t="s">
        <v>607</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76" workbookViewId="0">
      <selection activeCell="D85" sqref="D85:F90"/>
    </sheetView>
  </sheetViews>
  <sheetFormatPr defaultRowHeight="13.5" x14ac:dyDescent="0.15"/>
  <sheetData>
    <row r="1" spans="1:74" x14ac:dyDescent="0.15">
      <c r="A1" s="145" t="s">
        <v>493</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12</v>
      </c>
      <c r="E8" s="52">
        <v>0.85913229999999996</v>
      </c>
      <c r="F8" s="52">
        <v>10.115589999999999</v>
      </c>
      <c r="G8" s="52">
        <v>1</v>
      </c>
      <c r="H8" s="52">
        <v>0</v>
      </c>
      <c r="I8" s="52">
        <v>1</v>
      </c>
      <c r="J8" s="52">
        <v>2</v>
      </c>
      <c r="K8" s="52">
        <v>3</v>
      </c>
      <c r="L8" s="52">
        <v>2</v>
      </c>
      <c r="M8" s="52">
        <v>0</v>
      </c>
      <c r="N8" s="52">
        <v>3</v>
      </c>
      <c r="O8" s="52">
        <v>0</v>
      </c>
      <c r="P8" s="52">
        <v>8</v>
      </c>
      <c r="Q8" s="52">
        <v>4</v>
      </c>
      <c r="R8" s="52">
        <v>0</v>
      </c>
      <c r="S8" s="52">
        <v>0</v>
      </c>
      <c r="T8" s="52">
        <v>1</v>
      </c>
      <c r="U8" s="52">
        <v>11</v>
      </c>
      <c r="V8" s="52">
        <v>0</v>
      </c>
      <c r="W8" s="52">
        <v>11</v>
      </c>
      <c r="X8" s="52">
        <v>3</v>
      </c>
      <c r="Y8" s="52">
        <v>0</v>
      </c>
      <c r="Z8" s="52">
        <v>5</v>
      </c>
      <c r="AA8" s="52">
        <v>3</v>
      </c>
      <c r="AB8" s="52">
        <v>0</v>
      </c>
      <c r="AC8" s="52">
        <v>7</v>
      </c>
      <c r="AD8" s="52">
        <v>3</v>
      </c>
      <c r="AE8" s="52">
        <v>0</v>
      </c>
      <c r="AF8" s="52">
        <v>1</v>
      </c>
      <c r="AG8" s="52">
        <v>0</v>
      </c>
      <c r="AH8" s="52">
        <v>1</v>
      </c>
      <c r="AI8" s="52">
        <v>0</v>
      </c>
      <c r="AJ8" s="52">
        <v>7</v>
      </c>
      <c r="AK8" s="52">
        <v>0</v>
      </c>
      <c r="AL8" s="52">
        <v>0</v>
      </c>
      <c r="AM8" s="52">
        <v>4</v>
      </c>
      <c r="AN8" s="52">
        <v>0</v>
      </c>
      <c r="AO8" s="52">
        <v>1</v>
      </c>
      <c r="AP8" s="52">
        <v>0</v>
      </c>
      <c r="AQ8" s="52">
        <v>2</v>
      </c>
      <c r="AR8" s="52">
        <v>0</v>
      </c>
      <c r="AS8" s="52">
        <v>0</v>
      </c>
      <c r="AT8" s="52">
        <v>0</v>
      </c>
      <c r="AU8" s="52">
        <v>0</v>
      </c>
      <c r="AV8" s="52">
        <v>1</v>
      </c>
      <c r="AW8" s="52">
        <v>1</v>
      </c>
      <c r="AX8" s="52">
        <v>1</v>
      </c>
      <c r="AY8" s="52">
        <v>1</v>
      </c>
      <c r="AZ8" s="52">
        <v>1</v>
      </c>
      <c r="BA8" s="52">
        <v>1</v>
      </c>
      <c r="BB8" s="52">
        <v>0</v>
      </c>
      <c r="BC8" s="52">
        <v>4</v>
      </c>
      <c r="BD8" s="52">
        <v>0</v>
      </c>
      <c r="BE8" s="52">
        <v>4</v>
      </c>
      <c r="BF8" s="52">
        <v>1</v>
      </c>
      <c r="BG8" s="52">
        <v>2</v>
      </c>
      <c r="BH8" s="52">
        <v>0</v>
      </c>
      <c r="BI8" s="52">
        <v>2</v>
      </c>
      <c r="BJ8" s="52">
        <v>2</v>
      </c>
      <c r="BK8" s="52">
        <v>1</v>
      </c>
      <c r="BL8" s="52">
        <v>3</v>
      </c>
      <c r="BM8" s="52">
        <v>9</v>
      </c>
      <c r="BN8" s="52">
        <v>3</v>
      </c>
      <c r="BO8" s="52">
        <v>0</v>
      </c>
      <c r="BP8" s="52">
        <v>0</v>
      </c>
      <c r="BQ8" s="52">
        <v>0</v>
      </c>
      <c r="BR8" s="52">
        <v>0</v>
      </c>
      <c r="BS8" s="52">
        <v>0</v>
      </c>
      <c r="BT8" s="52">
        <v>4</v>
      </c>
      <c r="BU8" s="52">
        <v>6</v>
      </c>
      <c r="BV8" s="52">
        <v>2</v>
      </c>
    </row>
    <row r="9" spans="1:74" s="52" customFormat="1" x14ac:dyDescent="0.15">
      <c r="A9" s="52">
        <v>271021</v>
      </c>
      <c r="B9" s="52" t="s">
        <v>494</v>
      </c>
      <c r="C9" s="52" t="s">
        <v>389</v>
      </c>
      <c r="D9" s="52">
        <v>2</v>
      </c>
      <c r="E9" s="52">
        <v>3.6711390000000002</v>
      </c>
      <c r="F9" s="52">
        <v>43.224699999999999</v>
      </c>
      <c r="G9" s="52">
        <v>0</v>
      </c>
      <c r="H9" s="52">
        <v>0</v>
      </c>
      <c r="I9" s="52">
        <v>0</v>
      </c>
      <c r="J9" s="52">
        <v>1</v>
      </c>
      <c r="K9" s="52">
        <v>0</v>
      </c>
      <c r="L9" s="52">
        <v>0</v>
      </c>
      <c r="M9" s="52">
        <v>0</v>
      </c>
      <c r="N9" s="52">
        <v>1</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2.9268860000000001</v>
      </c>
      <c r="F10" s="52">
        <v>34.461730000000003</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271195</v>
      </c>
      <c r="B11" s="52" t="s">
        <v>494</v>
      </c>
      <c r="C11" s="52" t="s">
        <v>380</v>
      </c>
      <c r="D11" s="52">
        <v>2</v>
      </c>
      <c r="E11" s="52">
        <v>3.4022860000000001</v>
      </c>
      <c r="F11" s="52">
        <v>40.059179999999998</v>
      </c>
      <c r="G11" s="52">
        <v>0</v>
      </c>
      <c r="H11" s="52">
        <v>0</v>
      </c>
      <c r="I11" s="52">
        <v>0</v>
      </c>
      <c r="J11" s="52">
        <v>1</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1</v>
      </c>
      <c r="BA11" s="52">
        <v>0</v>
      </c>
      <c r="BB11" s="52">
        <v>0</v>
      </c>
      <c r="BC11" s="52">
        <v>0</v>
      </c>
      <c r="BD11" s="52">
        <v>0</v>
      </c>
      <c r="BE11" s="52">
        <v>1</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271209</v>
      </c>
      <c r="B12" s="52" t="s">
        <v>494</v>
      </c>
      <c r="C12" s="52" t="s">
        <v>181</v>
      </c>
      <c r="D12" s="52">
        <v>1</v>
      </c>
      <c r="E12" s="52">
        <v>1.232013</v>
      </c>
      <c r="F12" s="52">
        <v>14.50595</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271217</v>
      </c>
      <c r="B13" s="52" t="s">
        <v>494</v>
      </c>
      <c r="C13" s="52" t="s">
        <v>390</v>
      </c>
      <c r="D13" s="52">
        <v>1</v>
      </c>
      <c r="E13" s="52">
        <v>1.462715</v>
      </c>
      <c r="F13" s="52">
        <v>17.222290000000001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494</v>
      </c>
      <c r="C14" s="52" t="s">
        <v>183</v>
      </c>
      <c r="D14" s="52">
        <v>2</v>
      </c>
      <c r="E14" s="52">
        <v>2.2362359999999999</v>
      </c>
      <c r="F14" s="52">
        <v>26.32987</v>
      </c>
      <c r="G14" s="52">
        <v>0</v>
      </c>
      <c r="H14" s="52">
        <v>0</v>
      </c>
      <c r="I14" s="52">
        <v>0</v>
      </c>
      <c r="J14" s="52">
        <v>0</v>
      </c>
      <c r="K14" s="52">
        <v>1</v>
      </c>
      <c r="L14" s="52">
        <v>0</v>
      </c>
      <c r="M14" s="52">
        <v>0</v>
      </c>
      <c r="N14" s="52">
        <v>1</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1</v>
      </c>
      <c r="BD14" s="52">
        <v>0</v>
      </c>
      <c r="BE14" s="52">
        <v>1</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494</v>
      </c>
      <c r="C15" s="52" t="s">
        <v>381</v>
      </c>
      <c r="D15" s="52">
        <v>1</v>
      </c>
      <c r="E15" s="52">
        <v>1.6963239999999999</v>
      </c>
      <c r="F15" s="52">
        <v>19.972850000000001</v>
      </c>
      <c r="G15" s="52">
        <v>1</v>
      </c>
      <c r="H15" s="52">
        <v>0</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271268</v>
      </c>
      <c r="B16" s="52" t="s">
        <v>494</v>
      </c>
      <c r="C16" s="52" t="s">
        <v>185</v>
      </c>
      <c r="D16" s="52">
        <v>1</v>
      </c>
      <c r="E16" s="52">
        <v>0.97324549999999999</v>
      </c>
      <c r="F16" s="52">
        <v>11.45918</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271284</v>
      </c>
      <c r="B17" s="52" t="s">
        <v>494</v>
      </c>
      <c r="C17" s="52" t="s">
        <v>187</v>
      </c>
      <c r="D17" s="52">
        <v>1</v>
      </c>
      <c r="E17" s="52">
        <v>1.8748009999999999</v>
      </c>
      <c r="F17" s="52">
        <v>22.074269999999999</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494</v>
      </c>
      <c r="D18" s="52">
        <v>3</v>
      </c>
      <c r="E18" s="52">
        <v>0.68940159999999995</v>
      </c>
      <c r="F18" s="52">
        <v>8.1171480000000003</v>
      </c>
      <c r="G18" s="52">
        <v>0</v>
      </c>
      <c r="H18" s="52">
        <v>1</v>
      </c>
      <c r="I18" s="52">
        <v>2</v>
      </c>
      <c r="J18" s="52">
        <v>0</v>
      </c>
      <c r="K18" s="52">
        <v>0</v>
      </c>
      <c r="L18" s="52">
        <v>0</v>
      </c>
      <c r="M18" s="52">
        <v>0</v>
      </c>
      <c r="N18" s="52">
        <v>0</v>
      </c>
      <c r="O18" s="52">
        <v>0</v>
      </c>
      <c r="P18" s="52">
        <v>3</v>
      </c>
      <c r="Q18" s="52">
        <v>0</v>
      </c>
      <c r="R18" s="52">
        <v>0</v>
      </c>
      <c r="S18" s="52">
        <v>0</v>
      </c>
      <c r="T18" s="52">
        <v>2</v>
      </c>
      <c r="U18" s="52">
        <v>1</v>
      </c>
      <c r="V18" s="52">
        <v>0</v>
      </c>
      <c r="W18" s="52">
        <v>1</v>
      </c>
      <c r="X18" s="52">
        <v>1</v>
      </c>
      <c r="Y18" s="52">
        <v>0</v>
      </c>
      <c r="Z18" s="52">
        <v>0</v>
      </c>
      <c r="AA18" s="52">
        <v>0</v>
      </c>
      <c r="AB18" s="52">
        <v>0</v>
      </c>
      <c r="AC18" s="52">
        <v>3</v>
      </c>
      <c r="AD18" s="52">
        <v>0</v>
      </c>
      <c r="AE18" s="52">
        <v>0</v>
      </c>
      <c r="AF18" s="52">
        <v>0</v>
      </c>
      <c r="AG18" s="52">
        <v>0</v>
      </c>
      <c r="AH18" s="52">
        <v>0</v>
      </c>
      <c r="AI18" s="52">
        <v>0</v>
      </c>
      <c r="AJ18" s="52">
        <v>2</v>
      </c>
      <c r="AK18" s="52">
        <v>0</v>
      </c>
      <c r="AL18" s="52">
        <v>0</v>
      </c>
      <c r="AM18" s="52">
        <v>0</v>
      </c>
      <c r="AN18" s="52">
        <v>0</v>
      </c>
      <c r="AO18" s="52">
        <v>1</v>
      </c>
      <c r="AP18" s="52">
        <v>0</v>
      </c>
      <c r="AQ18" s="52">
        <v>1</v>
      </c>
      <c r="AR18" s="52">
        <v>0</v>
      </c>
      <c r="AS18" s="52">
        <v>0</v>
      </c>
      <c r="AT18" s="52">
        <v>0</v>
      </c>
      <c r="AU18" s="52">
        <v>0</v>
      </c>
      <c r="AV18" s="52">
        <v>0</v>
      </c>
      <c r="AW18" s="52">
        <v>1</v>
      </c>
      <c r="AX18" s="52">
        <v>0</v>
      </c>
      <c r="AY18" s="52">
        <v>0</v>
      </c>
      <c r="AZ18" s="52">
        <v>0</v>
      </c>
      <c r="BA18" s="52">
        <v>0</v>
      </c>
      <c r="BB18" s="52">
        <v>1</v>
      </c>
      <c r="BC18" s="52">
        <v>0</v>
      </c>
      <c r="BD18" s="52">
        <v>0</v>
      </c>
      <c r="BE18" s="52">
        <v>0</v>
      </c>
      <c r="BF18" s="52">
        <v>0</v>
      </c>
      <c r="BG18" s="52">
        <v>1</v>
      </c>
      <c r="BH18" s="52">
        <v>1</v>
      </c>
      <c r="BI18" s="52">
        <v>0</v>
      </c>
      <c r="BJ18" s="52">
        <v>1</v>
      </c>
      <c r="BK18" s="52">
        <v>0</v>
      </c>
      <c r="BL18" s="52">
        <v>3</v>
      </c>
      <c r="BM18" s="52">
        <v>1</v>
      </c>
      <c r="BN18" s="52">
        <v>0</v>
      </c>
      <c r="BO18" s="52">
        <v>0</v>
      </c>
      <c r="BP18" s="52">
        <v>0</v>
      </c>
      <c r="BQ18" s="52">
        <v>0</v>
      </c>
      <c r="BR18" s="52">
        <v>0</v>
      </c>
      <c r="BS18" s="52">
        <v>0</v>
      </c>
      <c r="BT18" s="52">
        <v>2</v>
      </c>
      <c r="BU18" s="52">
        <v>1</v>
      </c>
      <c r="BV18" s="52">
        <v>0</v>
      </c>
    </row>
    <row r="19" spans="1:74" s="52" customFormat="1" x14ac:dyDescent="0.15">
      <c r="A19" s="52">
        <v>271446</v>
      </c>
      <c r="B19" s="52" t="s">
        <v>494</v>
      </c>
      <c r="C19" s="52" t="s">
        <v>192</v>
      </c>
      <c r="D19" s="52">
        <v>2</v>
      </c>
      <c r="E19" s="52">
        <v>2.7950529999999998</v>
      </c>
      <c r="F19" s="52">
        <v>32.909489999999998</v>
      </c>
      <c r="G19" s="52">
        <v>0</v>
      </c>
      <c r="H19" s="52">
        <v>1</v>
      </c>
      <c r="I19" s="52">
        <v>1</v>
      </c>
      <c r="J19" s="52">
        <v>0</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1</v>
      </c>
      <c r="BC19" s="52">
        <v>0</v>
      </c>
      <c r="BD19" s="52">
        <v>0</v>
      </c>
      <c r="BE19" s="52">
        <v>0</v>
      </c>
      <c r="BF19" s="52">
        <v>0</v>
      </c>
      <c r="BG19" s="52">
        <v>1</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271462</v>
      </c>
      <c r="B20" s="52" t="s">
        <v>494</v>
      </c>
      <c r="C20" s="52" t="s">
        <v>193</v>
      </c>
      <c r="D20" s="52">
        <v>1</v>
      </c>
      <c r="E20" s="52">
        <v>1.195886</v>
      </c>
      <c r="F20" s="52">
        <v>14.0806</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494</v>
      </c>
      <c r="D21" s="52">
        <v>1</v>
      </c>
      <c r="E21" s="52">
        <v>0.46905200000000002</v>
      </c>
      <c r="F21" s="52">
        <v>5.5227079999999997</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272051</v>
      </c>
      <c r="B22" s="52" t="s">
        <v>196</v>
      </c>
      <c r="C22" s="52" t="s">
        <v>494</v>
      </c>
      <c r="D22" s="52">
        <v>3</v>
      </c>
      <c r="E22" s="52">
        <v>1.550989</v>
      </c>
      <c r="F22" s="52">
        <v>18.26164</v>
      </c>
      <c r="G22" s="52">
        <v>0</v>
      </c>
      <c r="H22" s="52">
        <v>0</v>
      </c>
      <c r="I22" s="52">
        <v>0</v>
      </c>
      <c r="J22" s="52">
        <v>1</v>
      </c>
      <c r="K22" s="52">
        <v>0</v>
      </c>
      <c r="L22" s="52">
        <v>1</v>
      </c>
      <c r="M22" s="52">
        <v>1</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1</v>
      </c>
      <c r="AX22" s="52">
        <v>0</v>
      </c>
      <c r="AY22" s="52">
        <v>0</v>
      </c>
      <c r="AZ22" s="52">
        <v>1</v>
      </c>
      <c r="BA22" s="52">
        <v>0</v>
      </c>
      <c r="BB22" s="52">
        <v>0</v>
      </c>
      <c r="BC22" s="52">
        <v>0</v>
      </c>
      <c r="BD22" s="52">
        <v>0</v>
      </c>
      <c r="BE22" s="52">
        <v>0</v>
      </c>
      <c r="BF22" s="52">
        <v>0</v>
      </c>
      <c r="BG22" s="52">
        <v>0</v>
      </c>
      <c r="BH22" s="52">
        <v>0</v>
      </c>
      <c r="BI22" s="52">
        <v>2</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272078</v>
      </c>
      <c r="B23" s="52" t="s">
        <v>197</v>
      </c>
      <c r="C23" s="52" t="s">
        <v>494</v>
      </c>
      <c r="D23" s="52">
        <v>4</v>
      </c>
      <c r="E23" s="52">
        <v>2.1759230000000001</v>
      </c>
      <c r="F23" s="52">
        <v>25.61974</v>
      </c>
      <c r="G23" s="52">
        <v>0</v>
      </c>
      <c r="H23" s="52">
        <v>0</v>
      </c>
      <c r="I23" s="52">
        <v>1</v>
      </c>
      <c r="J23" s="52">
        <v>0</v>
      </c>
      <c r="K23" s="52">
        <v>0</v>
      </c>
      <c r="L23" s="52">
        <v>1</v>
      </c>
      <c r="M23" s="52">
        <v>2</v>
      </c>
      <c r="N23" s="52">
        <v>0</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2</v>
      </c>
      <c r="AS23" s="52">
        <v>0</v>
      </c>
      <c r="AT23" s="52">
        <v>1</v>
      </c>
      <c r="AU23" s="52">
        <v>0</v>
      </c>
      <c r="AV23" s="52">
        <v>0</v>
      </c>
      <c r="AW23" s="52">
        <v>0</v>
      </c>
      <c r="AX23" s="52">
        <v>0</v>
      </c>
      <c r="AY23" s="52">
        <v>0</v>
      </c>
      <c r="AZ23" s="52">
        <v>0</v>
      </c>
      <c r="BA23" s="52">
        <v>0</v>
      </c>
      <c r="BB23" s="52">
        <v>0</v>
      </c>
      <c r="BC23" s="52">
        <v>0</v>
      </c>
      <c r="BD23" s="52">
        <v>1</v>
      </c>
      <c r="BE23" s="52">
        <v>1</v>
      </c>
      <c r="BF23" s="52">
        <v>1</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272108</v>
      </c>
      <c r="B24" s="52" t="s">
        <v>200</v>
      </c>
      <c r="C24" s="52" t="s">
        <v>494</v>
      </c>
      <c r="D24" s="52">
        <v>1</v>
      </c>
      <c r="E24" s="52">
        <v>0.47839559999999998</v>
      </c>
      <c r="F24" s="52">
        <v>5.6327230000000004</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272124</v>
      </c>
      <c r="B25" s="52" t="s">
        <v>202</v>
      </c>
      <c r="C25" s="52" t="s">
        <v>494</v>
      </c>
      <c r="D25" s="52">
        <v>2</v>
      </c>
      <c r="E25" s="52">
        <v>1.438518</v>
      </c>
      <c r="F25" s="52">
        <v>16.937390000000001</v>
      </c>
      <c r="G25" s="52">
        <v>0</v>
      </c>
      <c r="H25" s="52">
        <v>0</v>
      </c>
      <c r="I25" s="52">
        <v>0</v>
      </c>
      <c r="J25" s="52">
        <v>0</v>
      </c>
      <c r="K25" s="52">
        <v>0</v>
      </c>
      <c r="L25" s="52">
        <v>2</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1</v>
      </c>
      <c r="AX25" s="52">
        <v>0</v>
      </c>
      <c r="AY25" s="52">
        <v>0</v>
      </c>
      <c r="AZ25" s="52">
        <v>0</v>
      </c>
      <c r="BA25" s="52">
        <v>0</v>
      </c>
      <c r="BB25" s="52">
        <v>0</v>
      </c>
      <c r="BC25" s="52">
        <v>0</v>
      </c>
      <c r="BD25" s="52">
        <v>0</v>
      </c>
      <c r="BE25" s="52">
        <v>0</v>
      </c>
      <c r="BF25" s="52">
        <v>0</v>
      </c>
      <c r="BG25" s="52">
        <v>0</v>
      </c>
      <c r="BH25" s="52">
        <v>0</v>
      </c>
      <c r="BI25" s="52">
        <v>1</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272132</v>
      </c>
      <c r="B26" s="52" t="s">
        <v>203</v>
      </c>
      <c r="C26" s="52" t="s">
        <v>494</v>
      </c>
      <c r="D26" s="52">
        <v>2</v>
      </c>
      <c r="E26" s="52">
        <v>3.8270919999999999</v>
      </c>
      <c r="F26" s="52">
        <v>45.060920000000003</v>
      </c>
      <c r="G26" s="52">
        <v>1</v>
      </c>
      <c r="H26" s="52">
        <v>0</v>
      </c>
      <c r="I26" s="52">
        <v>1</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1</v>
      </c>
      <c r="AW26" s="52">
        <v>0</v>
      </c>
      <c r="AX26" s="52">
        <v>0</v>
      </c>
      <c r="AY26" s="52">
        <v>0</v>
      </c>
      <c r="AZ26" s="52">
        <v>0</v>
      </c>
      <c r="BA26" s="52">
        <v>0</v>
      </c>
      <c r="BB26" s="52">
        <v>0</v>
      </c>
      <c r="BC26" s="52">
        <v>0</v>
      </c>
      <c r="BD26" s="52">
        <v>0</v>
      </c>
      <c r="BE26" s="52">
        <v>0</v>
      </c>
      <c r="BF26" s="52">
        <v>1</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494</v>
      </c>
      <c r="D27" s="52">
        <v>1</v>
      </c>
      <c r="E27" s="52">
        <v>0.83056479999999999</v>
      </c>
      <c r="F27" s="52">
        <v>9.7792309999999993</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272191</v>
      </c>
      <c r="B28" s="52" t="s">
        <v>298</v>
      </c>
      <c r="C28" s="52" t="s">
        <v>494</v>
      </c>
      <c r="D28" s="52">
        <v>2</v>
      </c>
      <c r="E28" s="52">
        <v>2.0855269999999999</v>
      </c>
      <c r="F28" s="52">
        <v>24.555399999999999</v>
      </c>
      <c r="G28" s="52">
        <v>0</v>
      </c>
      <c r="H28" s="52">
        <v>0</v>
      </c>
      <c r="I28" s="52">
        <v>1</v>
      </c>
      <c r="J28" s="52">
        <v>1</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1</v>
      </c>
      <c r="AX28" s="52">
        <v>0</v>
      </c>
      <c r="AY28" s="52">
        <v>0</v>
      </c>
      <c r="AZ28" s="52">
        <v>0</v>
      </c>
      <c r="BA28" s="52">
        <v>0</v>
      </c>
      <c r="BB28" s="52">
        <v>0</v>
      </c>
      <c r="BC28" s="52">
        <v>0</v>
      </c>
      <c r="BD28" s="52">
        <v>0</v>
      </c>
      <c r="BE28" s="52">
        <v>1</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272221</v>
      </c>
      <c r="B29" s="52" t="s">
        <v>209</v>
      </c>
      <c r="C29" s="52" t="s">
        <v>494</v>
      </c>
      <c r="D29" s="52">
        <v>1</v>
      </c>
      <c r="E29" s="52">
        <v>1.70503</v>
      </c>
      <c r="F29" s="52">
        <v>20.07535</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272230</v>
      </c>
      <c r="B30" s="52" t="s">
        <v>171</v>
      </c>
      <c r="C30" s="52" t="s">
        <v>494</v>
      </c>
      <c r="D30" s="52">
        <v>1</v>
      </c>
      <c r="E30" s="52">
        <v>1.6055489999999999</v>
      </c>
      <c r="F30" s="52">
        <v>18.904039999999998</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272256</v>
      </c>
      <c r="B31" s="52" t="s">
        <v>211</v>
      </c>
      <c r="C31" s="52" t="s">
        <v>494</v>
      </c>
      <c r="D31" s="52">
        <v>1</v>
      </c>
      <c r="E31" s="52">
        <v>3.3102719999999999</v>
      </c>
      <c r="F31" s="52">
        <v>38.97578</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272299</v>
      </c>
      <c r="B32" s="52" t="s">
        <v>215</v>
      </c>
      <c r="C32" s="52" t="s">
        <v>494</v>
      </c>
      <c r="D32" s="52">
        <v>1</v>
      </c>
      <c r="E32" s="52">
        <v>3.5098799999999999</v>
      </c>
      <c r="F32" s="52">
        <v>41.326009999999997</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273660</v>
      </c>
      <c r="B33" s="52" t="s">
        <v>325</v>
      </c>
      <c r="C33" s="52" t="s">
        <v>494</v>
      </c>
      <c r="D33" s="52">
        <v>1</v>
      </c>
      <c r="E33" s="52">
        <v>11.96888</v>
      </c>
      <c r="F33" s="52">
        <v>140.9239</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85" spans="1:75" x14ac:dyDescent="0.15">
      <c r="B85" s="52">
        <v>271004</v>
      </c>
      <c r="C85" t="s">
        <v>427</v>
      </c>
      <c r="D85">
        <f>IFERROR(VLOOKUP($B85,$A$8:$BW$70,D$88,FALSE),0)</f>
        <v>12</v>
      </c>
      <c r="E85">
        <f t="shared" ref="E85:BP85" si="0">IFERROR(VLOOKUP($B85,$A$8:$BW$70,E88,FALSE),0)</f>
        <v>0.85913229999999996</v>
      </c>
      <c r="F85">
        <f t="shared" si="0"/>
        <v>10.115589999999999</v>
      </c>
      <c r="G85">
        <f t="shared" si="0"/>
        <v>1</v>
      </c>
      <c r="H85">
        <f t="shared" si="0"/>
        <v>0</v>
      </c>
      <c r="I85">
        <f t="shared" si="0"/>
        <v>1</v>
      </c>
      <c r="J85">
        <f t="shared" si="0"/>
        <v>2</v>
      </c>
      <c r="K85">
        <f t="shared" si="0"/>
        <v>3</v>
      </c>
      <c r="L85">
        <f t="shared" si="0"/>
        <v>2</v>
      </c>
      <c r="M85">
        <f t="shared" si="0"/>
        <v>0</v>
      </c>
      <c r="N85">
        <f t="shared" si="0"/>
        <v>3</v>
      </c>
      <c r="O85">
        <f t="shared" si="0"/>
        <v>0</v>
      </c>
      <c r="P85">
        <f t="shared" si="0"/>
        <v>8</v>
      </c>
      <c r="Q85">
        <f t="shared" si="0"/>
        <v>4</v>
      </c>
      <c r="R85">
        <f t="shared" si="0"/>
        <v>0</v>
      </c>
      <c r="S85">
        <f t="shared" si="0"/>
        <v>0</v>
      </c>
      <c r="T85">
        <f t="shared" si="0"/>
        <v>1</v>
      </c>
      <c r="U85">
        <f t="shared" si="0"/>
        <v>11</v>
      </c>
      <c r="V85">
        <f t="shared" si="0"/>
        <v>0</v>
      </c>
      <c r="W85">
        <f t="shared" si="0"/>
        <v>11</v>
      </c>
      <c r="X85">
        <f t="shared" si="0"/>
        <v>3</v>
      </c>
      <c r="Y85">
        <f t="shared" si="0"/>
        <v>0</v>
      </c>
      <c r="Z85">
        <f t="shared" si="0"/>
        <v>5</v>
      </c>
      <c r="AA85">
        <f t="shared" si="0"/>
        <v>3</v>
      </c>
      <c r="AB85">
        <f t="shared" si="0"/>
        <v>0</v>
      </c>
      <c r="AC85">
        <f t="shared" si="0"/>
        <v>7</v>
      </c>
      <c r="AD85">
        <f t="shared" si="0"/>
        <v>3</v>
      </c>
      <c r="AE85">
        <f t="shared" si="0"/>
        <v>0</v>
      </c>
      <c r="AF85">
        <f t="shared" si="0"/>
        <v>1</v>
      </c>
      <c r="AG85">
        <f t="shared" si="0"/>
        <v>0</v>
      </c>
      <c r="AH85">
        <f t="shared" si="0"/>
        <v>1</v>
      </c>
      <c r="AI85">
        <f t="shared" si="0"/>
        <v>0</v>
      </c>
      <c r="AJ85">
        <f t="shared" si="0"/>
        <v>7</v>
      </c>
      <c r="AK85">
        <f t="shared" si="0"/>
        <v>0</v>
      </c>
      <c r="AL85">
        <f t="shared" si="0"/>
        <v>0</v>
      </c>
      <c r="AM85">
        <f t="shared" si="0"/>
        <v>4</v>
      </c>
      <c r="AN85">
        <f t="shared" si="0"/>
        <v>0</v>
      </c>
      <c r="AO85">
        <f t="shared" si="0"/>
        <v>1</v>
      </c>
      <c r="AP85">
        <f t="shared" si="0"/>
        <v>0</v>
      </c>
      <c r="AQ85">
        <f t="shared" si="0"/>
        <v>2</v>
      </c>
      <c r="AR85">
        <f t="shared" si="0"/>
        <v>0</v>
      </c>
      <c r="AS85">
        <f t="shared" si="0"/>
        <v>0</v>
      </c>
      <c r="AT85">
        <f t="shared" si="0"/>
        <v>0</v>
      </c>
      <c r="AU85">
        <f t="shared" si="0"/>
        <v>0</v>
      </c>
      <c r="AV85">
        <f t="shared" si="0"/>
        <v>1</v>
      </c>
      <c r="AW85">
        <f t="shared" si="0"/>
        <v>1</v>
      </c>
      <c r="AX85">
        <f t="shared" si="0"/>
        <v>1</v>
      </c>
      <c r="AY85">
        <f t="shared" si="0"/>
        <v>1</v>
      </c>
      <c r="AZ85">
        <f t="shared" si="0"/>
        <v>1</v>
      </c>
      <c r="BA85">
        <f t="shared" si="0"/>
        <v>1</v>
      </c>
      <c r="BB85">
        <f t="shared" si="0"/>
        <v>0</v>
      </c>
      <c r="BC85">
        <f t="shared" si="0"/>
        <v>4</v>
      </c>
      <c r="BD85">
        <f t="shared" si="0"/>
        <v>0</v>
      </c>
      <c r="BE85">
        <f t="shared" si="0"/>
        <v>4</v>
      </c>
      <c r="BF85">
        <f t="shared" si="0"/>
        <v>1</v>
      </c>
      <c r="BG85">
        <f t="shared" si="0"/>
        <v>2</v>
      </c>
      <c r="BH85">
        <f t="shared" si="0"/>
        <v>0</v>
      </c>
      <c r="BI85">
        <f t="shared" si="0"/>
        <v>2</v>
      </c>
      <c r="BJ85">
        <f t="shared" si="0"/>
        <v>2</v>
      </c>
      <c r="BK85">
        <f t="shared" si="0"/>
        <v>1</v>
      </c>
      <c r="BL85">
        <f t="shared" si="0"/>
        <v>3</v>
      </c>
      <c r="BM85">
        <f t="shared" si="0"/>
        <v>9</v>
      </c>
      <c r="BN85">
        <f t="shared" si="0"/>
        <v>3</v>
      </c>
      <c r="BO85">
        <f t="shared" si="0"/>
        <v>0</v>
      </c>
      <c r="BP85">
        <f t="shared" si="0"/>
        <v>0</v>
      </c>
      <c r="BQ85">
        <f t="shared" ref="BQ85:BW85" si="1">IFERROR(VLOOKUP($B85,$A$8:$BW$70,BQ88,FALSE),0)</f>
        <v>0</v>
      </c>
      <c r="BR85">
        <f t="shared" si="1"/>
        <v>0</v>
      </c>
      <c r="BS85">
        <f t="shared" si="1"/>
        <v>0</v>
      </c>
      <c r="BT85">
        <f t="shared" si="1"/>
        <v>4</v>
      </c>
      <c r="BU85">
        <f t="shared" si="1"/>
        <v>6</v>
      </c>
      <c r="BV85">
        <f t="shared" si="1"/>
        <v>2</v>
      </c>
      <c r="BW85">
        <f t="shared" si="1"/>
        <v>0</v>
      </c>
    </row>
    <row r="86" spans="1:75" x14ac:dyDescent="0.15">
      <c r="B86" s="52">
        <v>271403</v>
      </c>
      <c r="C86" t="s">
        <v>428</v>
      </c>
      <c r="D86">
        <f>IFERROR(VLOOKUP($B86,$A$8:$BW$70,D$88,FALSE),0)</f>
        <v>3</v>
      </c>
      <c r="E86">
        <f t="shared" ref="E86:BP86" si="2">IFERROR(VLOOKUP($B86,$A$8:$BW$70,E$88,FALSE),0)</f>
        <v>0.68940159999999995</v>
      </c>
      <c r="F86">
        <f t="shared" si="2"/>
        <v>8.1171480000000003</v>
      </c>
      <c r="G86">
        <f t="shared" si="2"/>
        <v>0</v>
      </c>
      <c r="H86">
        <f t="shared" si="2"/>
        <v>1</v>
      </c>
      <c r="I86">
        <f t="shared" si="2"/>
        <v>2</v>
      </c>
      <c r="J86">
        <f t="shared" si="2"/>
        <v>0</v>
      </c>
      <c r="K86">
        <f t="shared" si="2"/>
        <v>0</v>
      </c>
      <c r="L86">
        <f t="shared" si="2"/>
        <v>0</v>
      </c>
      <c r="M86">
        <f t="shared" si="2"/>
        <v>0</v>
      </c>
      <c r="N86">
        <f t="shared" si="2"/>
        <v>0</v>
      </c>
      <c r="O86">
        <f t="shared" si="2"/>
        <v>0</v>
      </c>
      <c r="P86">
        <f t="shared" si="2"/>
        <v>3</v>
      </c>
      <c r="Q86">
        <f t="shared" si="2"/>
        <v>0</v>
      </c>
      <c r="R86">
        <f t="shared" si="2"/>
        <v>0</v>
      </c>
      <c r="S86">
        <f t="shared" si="2"/>
        <v>0</v>
      </c>
      <c r="T86">
        <f t="shared" si="2"/>
        <v>2</v>
      </c>
      <c r="U86">
        <f t="shared" si="2"/>
        <v>1</v>
      </c>
      <c r="V86">
        <f t="shared" si="2"/>
        <v>0</v>
      </c>
      <c r="W86">
        <f t="shared" si="2"/>
        <v>1</v>
      </c>
      <c r="X86">
        <f t="shared" si="2"/>
        <v>1</v>
      </c>
      <c r="Y86">
        <f t="shared" si="2"/>
        <v>0</v>
      </c>
      <c r="Z86">
        <f t="shared" si="2"/>
        <v>0</v>
      </c>
      <c r="AA86">
        <f t="shared" si="2"/>
        <v>0</v>
      </c>
      <c r="AB86">
        <f t="shared" si="2"/>
        <v>0</v>
      </c>
      <c r="AC86">
        <f t="shared" si="2"/>
        <v>3</v>
      </c>
      <c r="AD86">
        <f t="shared" si="2"/>
        <v>0</v>
      </c>
      <c r="AE86">
        <f t="shared" si="2"/>
        <v>0</v>
      </c>
      <c r="AF86">
        <f t="shared" si="2"/>
        <v>0</v>
      </c>
      <c r="AG86">
        <f t="shared" si="2"/>
        <v>0</v>
      </c>
      <c r="AH86">
        <f t="shared" si="2"/>
        <v>0</v>
      </c>
      <c r="AI86">
        <f t="shared" si="2"/>
        <v>0</v>
      </c>
      <c r="AJ86">
        <f t="shared" si="2"/>
        <v>2</v>
      </c>
      <c r="AK86">
        <f t="shared" si="2"/>
        <v>0</v>
      </c>
      <c r="AL86">
        <f t="shared" si="2"/>
        <v>0</v>
      </c>
      <c r="AM86">
        <f t="shared" si="2"/>
        <v>0</v>
      </c>
      <c r="AN86">
        <f t="shared" si="2"/>
        <v>0</v>
      </c>
      <c r="AO86">
        <f t="shared" si="2"/>
        <v>1</v>
      </c>
      <c r="AP86">
        <f t="shared" si="2"/>
        <v>0</v>
      </c>
      <c r="AQ86">
        <f t="shared" si="2"/>
        <v>1</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1</v>
      </c>
      <c r="BC86">
        <f t="shared" si="2"/>
        <v>0</v>
      </c>
      <c r="BD86">
        <f t="shared" si="2"/>
        <v>0</v>
      </c>
      <c r="BE86">
        <f t="shared" si="2"/>
        <v>0</v>
      </c>
      <c r="BF86">
        <f t="shared" si="2"/>
        <v>0</v>
      </c>
      <c r="BG86">
        <f t="shared" si="2"/>
        <v>1</v>
      </c>
      <c r="BH86">
        <f t="shared" si="2"/>
        <v>1</v>
      </c>
      <c r="BI86">
        <f t="shared" si="2"/>
        <v>0</v>
      </c>
      <c r="BJ86">
        <f t="shared" si="2"/>
        <v>1</v>
      </c>
      <c r="BK86">
        <f t="shared" si="2"/>
        <v>0</v>
      </c>
      <c r="BL86">
        <f t="shared" si="2"/>
        <v>3</v>
      </c>
      <c r="BM86">
        <f t="shared" si="2"/>
        <v>1</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429</v>
      </c>
      <c r="D87">
        <f>SUM(D8:D83)</f>
        <v>51</v>
      </c>
      <c r="G87">
        <f t="shared" ref="G87:BR87" si="4">SUM(G8:G83)</f>
        <v>3</v>
      </c>
      <c r="H87">
        <f t="shared" si="4"/>
        <v>3</v>
      </c>
      <c r="I87">
        <f t="shared" si="4"/>
        <v>10</v>
      </c>
      <c r="J87">
        <f t="shared" si="4"/>
        <v>8</v>
      </c>
      <c r="K87">
        <f t="shared" si="4"/>
        <v>8</v>
      </c>
      <c r="L87">
        <f t="shared" si="4"/>
        <v>8</v>
      </c>
      <c r="M87">
        <f t="shared" si="4"/>
        <v>5</v>
      </c>
      <c r="N87">
        <f t="shared" si="4"/>
        <v>6</v>
      </c>
      <c r="O87">
        <f t="shared" si="4"/>
        <v>0</v>
      </c>
      <c r="P87">
        <f t="shared" si="4"/>
        <v>39</v>
      </c>
      <c r="Q87">
        <f t="shared" si="4"/>
        <v>12</v>
      </c>
      <c r="R87">
        <f t="shared" si="4"/>
        <v>0</v>
      </c>
      <c r="S87">
        <f t="shared" si="4"/>
        <v>0</v>
      </c>
      <c r="T87">
        <f t="shared" si="4"/>
        <v>3</v>
      </c>
      <c r="U87">
        <f t="shared" si="4"/>
        <v>12</v>
      </c>
      <c r="V87">
        <f t="shared" si="4"/>
        <v>0</v>
      </c>
      <c r="W87">
        <f t="shared" si="4"/>
        <v>12</v>
      </c>
      <c r="X87">
        <f t="shared" si="4"/>
        <v>4</v>
      </c>
      <c r="Y87">
        <f t="shared" si="4"/>
        <v>0</v>
      </c>
      <c r="Z87">
        <f t="shared" si="4"/>
        <v>5</v>
      </c>
      <c r="AA87">
        <f t="shared" si="4"/>
        <v>3</v>
      </c>
      <c r="AB87">
        <f t="shared" si="4"/>
        <v>0</v>
      </c>
      <c r="AC87">
        <f t="shared" si="4"/>
        <v>10</v>
      </c>
      <c r="AD87">
        <f t="shared" si="4"/>
        <v>3</v>
      </c>
      <c r="AE87">
        <f t="shared" si="4"/>
        <v>0</v>
      </c>
      <c r="AF87">
        <f t="shared" si="4"/>
        <v>1</v>
      </c>
      <c r="AG87">
        <f t="shared" si="4"/>
        <v>0</v>
      </c>
      <c r="AH87">
        <f t="shared" si="4"/>
        <v>1</v>
      </c>
      <c r="AI87">
        <f t="shared" si="4"/>
        <v>0</v>
      </c>
      <c r="AJ87">
        <f t="shared" si="4"/>
        <v>9</v>
      </c>
      <c r="AK87">
        <f t="shared" si="4"/>
        <v>0</v>
      </c>
      <c r="AL87">
        <f t="shared" si="4"/>
        <v>0</v>
      </c>
      <c r="AM87">
        <f t="shared" si="4"/>
        <v>4</v>
      </c>
      <c r="AN87">
        <f t="shared" si="4"/>
        <v>0</v>
      </c>
      <c r="AO87">
        <f t="shared" si="4"/>
        <v>2</v>
      </c>
      <c r="AP87">
        <f t="shared" si="4"/>
        <v>0</v>
      </c>
      <c r="AQ87">
        <f t="shared" si="4"/>
        <v>8</v>
      </c>
      <c r="AR87">
        <f t="shared" si="4"/>
        <v>2</v>
      </c>
      <c r="AS87">
        <f t="shared" si="4"/>
        <v>2</v>
      </c>
      <c r="AT87">
        <f t="shared" si="4"/>
        <v>1</v>
      </c>
      <c r="AU87">
        <f t="shared" si="4"/>
        <v>1</v>
      </c>
      <c r="AV87">
        <f t="shared" si="4"/>
        <v>5</v>
      </c>
      <c r="AW87">
        <f t="shared" si="4"/>
        <v>8</v>
      </c>
      <c r="AX87">
        <f t="shared" si="4"/>
        <v>4</v>
      </c>
      <c r="AY87">
        <f t="shared" si="4"/>
        <v>2</v>
      </c>
      <c r="AZ87">
        <f t="shared" si="4"/>
        <v>3</v>
      </c>
      <c r="BA87">
        <f t="shared" si="4"/>
        <v>2</v>
      </c>
      <c r="BB87">
        <f t="shared" si="4"/>
        <v>3</v>
      </c>
      <c r="BC87">
        <f t="shared" si="4"/>
        <v>10</v>
      </c>
      <c r="BD87">
        <f t="shared" si="4"/>
        <v>1</v>
      </c>
      <c r="BE87">
        <f t="shared" si="4"/>
        <v>10</v>
      </c>
      <c r="BF87">
        <f t="shared" si="4"/>
        <v>5</v>
      </c>
      <c r="BG87">
        <f t="shared" si="4"/>
        <v>9</v>
      </c>
      <c r="BH87">
        <f t="shared" si="4"/>
        <v>6</v>
      </c>
      <c r="BI87">
        <f t="shared" si="4"/>
        <v>9</v>
      </c>
      <c r="BJ87">
        <f t="shared" si="4"/>
        <v>9</v>
      </c>
      <c r="BK87">
        <f t="shared" si="4"/>
        <v>2</v>
      </c>
      <c r="BL87">
        <f t="shared" si="4"/>
        <v>6</v>
      </c>
      <c r="BM87">
        <f t="shared" si="4"/>
        <v>10</v>
      </c>
      <c r="BN87">
        <f t="shared" si="4"/>
        <v>3</v>
      </c>
      <c r="BO87">
        <f t="shared" si="4"/>
        <v>0</v>
      </c>
      <c r="BP87">
        <f t="shared" si="4"/>
        <v>0</v>
      </c>
      <c r="BQ87">
        <f t="shared" si="4"/>
        <v>0</v>
      </c>
      <c r="BR87">
        <f t="shared" si="4"/>
        <v>0</v>
      </c>
      <c r="BS87">
        <f t="shared" ref="BS87:BW87" si="5">SUM(BS8:BS83)</f>
        <v>0</v>
      </c>
      <c r="BT87">
        <f t="shared" si="5"/>
        <v>6</v>
      </c>
      <c r="BU87">
        <f t="shared" si="5"/>
        <v>7</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36</v>
      </c>
      <c r="E90">
        <v>0.7863985</v>
      </c>
      <c r="F90">
        <v>9.2592079999999992</v>
      </c>
      <c r="G90">
        <v>2</v>
      </c>
      <c r="H90">
        <v>2</v>
      </c>
      <c r="I90">
        <v>7</v>
      </c>
      <c r="J90">
        <v>6</v>
      </c>
      <c r="K90">
        <v>5</v>
      </c>
      <c r="L90">
        <v>6</v>
      </c>
      <c r="M90">
        <v>5</v>
      </c>
      <c r="N90">
        <v>3</v>
      </c>
      <c r="O90">
        <v>0</v>
      </c>
      <c r="P90">
        <v>28</v>
      </c>
      <c r="Q90">
        <v>8</v>
      </c>
      <c r="R90">
        <v>0</v>
      </c>
      <c r="S90">
        <v>1</v>
      </c>
      <c r="T90">
        <v>6</v>
      </c>
      <c r="U90">
        <v>29</v>
      </c>
      <c r="V90">
        <v>2</v>
      </c>
      <c r="W90">
        <v>27</v>
      </c>
      <c r="X90">
        <v>8</v>
      </c>
      <c r="Y90">
        <v>0</v>
      </c>
      <c r="Z90">
        <v>14</v>
      </c>
      <c r="AA90">
        <v>5</v>
      </c>
      <c r="AB90">
        <v>0</v>
      </c>
      <c r="AC90">
        <v>18</v>
      </c>
      <c r="AD90">
        <v>12</v>
      </c>
      <c r="AE90">
        <v>0</v>
      </c>
      <c r="AF90">
        <v>2</v>
      </c>
      <c r="AG90">
        <v>0</v>
      </c>
      <c r="AH90">
        <v>4</v>
      </c>
      <c r="AI90">
        <v>0</v>
      </c>
      <c r="AJ90">
        <v>15</v>
      </c>
      <c r="AK90">
        <v>1</v>
      </c>
      <c r="AL90">
        <v>0</v>
      </c>
      <c r="AM90">
        <v>14</v>
      </c>
      <c r="AN90">
        <v>2</v>
      </c>
      <c r="AO90">
        <v>4</v>
      </c>
      <c r="AP90">
        <v>0</v>
      </c>
      <c r="AQ90">
        <v>5</v>
      </c>
      <c r="AR90">
        <v>2</v>
      </c>
      <c r="AS90">
        <v>2</v>
      </c>
      <c r="AT90">
        <v>1</v>
      </c>
      <c r="AU90">
        <v>1</v>
      </c>
      <c r="AV90">
        <v>4</v>
      </c>
      <c r="AW90">
        <v>6</v>
      </c>
      <c r="AX90">
        <v>3</v>
      </c>
      <c r="AY90">
        <v>1</v>
      </c>
      <c r="AZ90">
        <v>2</v>
      </c>
      <c r="BA90">
        <v>1</v>
      </c>
      <c r="BB90">
        <v>2</v>
      </c>
      <c r="BC90">
        <v>6</v>
      </c>
      <c r="BD90">
        <v>1</v>
      </c>
      <c r="BE90">
        <v>6</v>
      </c>
      <c r="BF90">
        <v>4</v>
      </c>
      <c r="BG90">
        <v>6</v>
      </c>
      <c r="BH90">
        <v>5</v>
      </c>
      <c r="BI90">
        <v>7</v>
      </c>
      <c r="BJ90">
        <v>6</v>
      </c>
      <c r="BK90">
        <v>1</v>
      </c>
      <c r="BL90">
        <v>11</v>
      </c>
      <c r="BM90">
        <v>27</v>
      </c>
      <c r="BN90">
        <v>7</v>
      </c>
      <c r="BO90">
        <v>0</v>
      </c>
      <c r="BP90">
        <v>0</v>
      </c>
      <c r="BQ90">
        <v>2</v>
      </c>
      <c r="BR90">
        <v>1</v>
      </c>
      <c r="BS90">
        <v>0</v>
      </c>
      <c r="BT90">
        <v>13</v>
      </c>
      <c r="BU90">
        <v>21</v>
      </c>
      <c r="BV90">
        <v>2</v>
      </c>
    </row>
    <row r="91" spans="1:75" x14ac:dyDescent="0.15">
      <c r="B91" t="s">
        <v>504</v>
      </c>
    </row>
    <row r="92" spans="1:75" x14ac:dyDescent="0.15">
      <c r="D92">
        <f>D87-D85-D86</f>
        <v>36</v>
      </c>
    </row>
    <row r="100" spans="1:6" s="147" customFormat="1" x14ac:dyDescent="0.15"/>
    <row r="101" spans="1:6" x14ac:dyDescent="0.15">
      <c r="A101" s="52">
        <v>271004</v>
      </c>
      <c r="B101" s="52" t="s">
        <v>172</v>
      </c>
      <c r="C101" s="52" t="s">
        <v>494</v>
      </c>
      <c r="D101" s="52">
        <v>12</v>
      </c>
      <c r="E101" s="52">
        <v>0.86806559999999999</v>
      </c>
      <c r="F101" s="52">
        <v>10.22077</v>
      </c>
    </row>
    <row r="102" spans="1:6" x14ac:dyDescent="0.15">
      <c r="A102" s="52">
        <v>271021</v>
      </c>
      <c r="B102" s="52" t="s">
        <v>494</v>
      </c>
      <c r="C102" s="52" t="s">
        <v>389</v>
      </c>
      <c r="D102" s="52">
        <v>1</v>
      </c>
      <c r="E102" s="52">
        <v>1.8568720000000001</v>
      </c>
      <c r="F102" s="52">
        <v>21.86317</v>
      </c>
    </row>
    <row r="103" spans="1:6" x14ac:dyDescent="0.15">
      <c r="A103" s="52">
        <v>271098</v>
      </c>
      <c r="B103" s="52" t="s">
        <v>494</v>
      </c>
      <c r="C103" s="52" t="s">
        <v>391</v>
      </c>
      <c r="D103" s="52">
        <v>1</v>
      </c>
      <c r="E103" s="52">
        <v>2.488181</v>
      </c>
      <c r="F103" s="52">
        <v>29.296330000000001</v>
      </c>
    </row>
    <row r="104" spans="1:6" x14ac:dyDescent="0.15">
      <c r="A104" s="52">
        <v>271136</v>
      </c>
      <c r="B104" s="52" t="s">
        <v>494</v>
      </c>
      <c r="C104" s="52" t="s">
        <v>177</v>
      </c>
      <c r="D104" s="52">
        <v>1</v>
      </c>
      <c r="E104" s="52">
        <v>2.045283</v>
      </c>
      <c r="F104" s="52">
        <v>24.08155</v>
      </c>
    </row>
    <row r="105" spans="1:6" x14ac:dyDescent="0.15">
      <c r="A105" s="52">
        <v>271161</v>
      </c>
      <c r="B105" s="52" t="s">
        <v>494</v>
      </c>
      <c r="C105" s="52" t="s">
        <v>178</v>
      </c>
      <c r="D105" s="52">
        <v>1</v>
      </c>
      <c r="E105" s="52">
        <v>1.5185109999999999</v>
      </c>
      <c r="F105" s="52">
        <v>17.879239999999999</v>
      </c>
    </row>
    <row r="106" spans="1:6" x14ac:dyDescent="0.15">
      <c r="A106" s="52">
        <v>271187</v>
      </c>
      <c r="B106" s="52" t="s">
        <v>494</v>
      </c>
      <c r="C106" s="52" t="s">
        <v>180</v>
      </c>
      <c r="D106" s="52">
        <v>2</v>
      </c>
      <c r="E106" s="52">
        <v>2.2767629999999999</v>
      </c>
      <c r="F106" s="52">
        <v>26.80705</v>
      </c>
    </row>
    <row r="107" spans="1:6" x14ac:dyDescent="0.15">
      <c r="A107" s="52">
        <v>271195</v>
      </c>
      <c r="B107" s="52" t="s">
        <v>494</v>
      </c>
      <c r="C107" s="52" t="s">
        <v>380</v>
      </c>
      <c r="D107" s="52">
        <v>3</v>
      </c>
      <c r="E107" s="52">
        <v>5.1612900000000002</v>
      </c>
      <c r="F107" s="52">
        <v>60.770029999999998</v>
      </c>
    </row>
    <row r="108" spans="1:6" x14ac:dyDescent="0.15">
      <c r="A108" s="52">
        <v>271250</v>
      </c>
      <c r="B108" s="52" t="s">
        <v>494</v>
      </c>
      <c r="C108" s="52" t="s">
        <v>184</v>
      </c>
      <c r="D108" s="52">
        <v>1</v>
      </c>
      <c r="E108" s="52">
        <v>1.5696369999999999</v>
      </c>
      <c r="F108" s="52">
        <v>18.481210000000001</v>
      </c>
    </row>
    <row r="109" spans="1:6" x14ac:dyDescent="0.15">
      <c r="A109" s="52">
        <v>271276</v>
      </c>
      <c r="B109" s="52" t="s">
        <v>494</v>
      </c>
      <c r="C109" s="52" t="s">
        <v>186</v>
      </c>
      <c r="D109" s="52">
        <v>2</v>
      </c>
      <c r="E109" s="52">
        <v>3.2169340000000002</v>
      </c>
      <c r="F109" s="52">
        <v>37.876800000000003</v>
      </c>
    </row>
    <row r="110" spans="1:6" x14ac:dyDescent="0.15">
      <c r="A110" s="52">
        <v>271403</v>
      </c>
      <c r="B110" s="52" t="s">
        <v>188</v>
      </c>
      <c r="C110" s="52" t="s">
        <v>494</v>
      </c>
      <c r="D110" s="52">
        <v>1</v>
      </c>
      <c r="E110" s="52">
        <v>0.2283809</v>
      </c>
      <c r="F110" s="52">
        <v>2.6890010000000002</v>
      </c>
    </row>
    <row r="111" spans="1:6" x14ac:dyDescent="0.15">
      <c r="A111" s="52">
        <v>271411</v>
      </c>
      <c r="B111" s="52" t="s">
        <v>494</v>
      </c>
      <c r="C111" s="52" t="s">
        <v>189</v>
      </c>
      <c r="D111" s="52">
        <v>1</v>
      </c>
      <c r="E111" s="52">
        <v>1.3385089999999999</v>
      </c>
      <c r="F111" s="52">
        <v>15.75986</v>
      </c>
    </row>
    <row r="112" spans="1:6" x14ac:dyDescent="0.15">
      <c r="A112" s="52">
        <v>272027</v>
      </c>
      <c r="B112" s="52" t="s">
        <v>273</v>
      </c>
      <c r="C112" s="52" t="s">
        <v>494</v>
      </c>
      <c r="D112" s="52">
        <v>3</v>
      </c>
      <c r="E112" s="52">
        <v>2.9164439999999998</v>
      </c>
      <c r="F112" s="52">
        <v>34.33878</v>
      </c>
    </row>
    <row r="113" spans="1:6" x14ac:dyDescent="0.15">
      <c r="A113" s="52">
        <v>272035</v>
      </c>
      <c r="B113" s="52" t="s">
        <v>194</v>
      </c>
      <c r="C113" s="52" t="s">
        <v>494</v>
      </c>
      <c r="D113" s="52">
        <v>2</v>
      </c>
      <c r="E113" s="52">
        <v>0.94568459999999999</v>
      </c>
      <c r="F113" s="52">
        <v>11.13467</v>
      </c>
    </row>
    <row r="114" spans="1:6" x14ac:dyDescent="0.15">
      <c r="A114" s="52">
        <v>272051</v>
      </c>
      <c r="B114" s="52" t="s">
        <v>196</v>
      </c>
      <c r="C114" s="52" t="s">
        <v>494</v>
      </c>
      <c r="D114" s="52">
        <v>2</v>
      </c>
      <c r="E114" s="52">
        <v>1.041385</v>
      </c>
      <c r="F114" s="52">
        <v>12.26146</v>
      </c>
    </row>
    <row r="115" spans="1:6" x14ac:dyDescent="0.15">
      <c r="A115" s="52">
        <v>272094</v>
      </c>
      <c r="B115" s="52" t="s">
        <v>199</v>
      </c>
      <c r="C115" s="52" t="s">
        <v>494</v>
      </c>
      <c r="D115" s="52">
        <v>1</v>
      </c>
      <c r="E115" s="52">
        <v>1.354096</v>
      </c>
      <c r="F115" s="52">
        <v>15.943390000000001</v>
      </c>
    </row>
    <row r="116" spans="1:6" x14ac:dyDescent="0.15">
      <c r="A116" s="52">
        <v>272175</v>
      </c>
      <c r="B116" s="52" t="s">
        <v>206</v>
      </c>
      <c r="C116" s="52" t="s">
        <v>494</v>
      </c>
      <c r="D116" s="52">
        <v>1</v>
      </c>
      <c r="E116" s="52">
        <v>1.5883860000000001</v>
      </c>
      <c r="F116" s="52">
        <v>18.70196</v>
      </c>
    </row>
    <row r="117" spans="1:6" x14ac:dyDescent="0.15">
      <c r="A117" s="52">
        <v>272205</v>
      </c>
      <c r="B117" s="52" t="s">
        <v>208</v>
      </c>
      <c r="C117" s="52" t="s">
        <v>494</v>
      </c>
      <c r="D117" s="52">
        <v>1</v>
      </c>
      <c r="E117" s="52">
        <v>1.403745</v>
      </c>
      <c r="F117" s="52">
        <v>16.52797</v>
      </c>
    </row>
    <row r="118" spans="1:6" x14ac:dyDescent="0.15">
      <c r="A118" s="52">
        <v>272272</v>
      </c>
      <c r="B118" s="52" t="s">
        <v>213</v>
      </c>
      <c r="C118" s="52" t="s">
        <v>494</v>
      </c>
      <c r="D118" s="52">
        <v>1</v>
      </c>
      <c r="E118" s="52">
        <v>0.39515850000000002</v>
      </c>
      <c r="F118" s="52">
        <v>4.6526730000000001</v>
      </c>
    </row>
    <row r="119" spans="1:6" x14ac:dyDescent="0.15">
      <c r="A119" s="52"/>
      <c r="B119" s="52"/>
      <c r="C119" s="52"/>
      <c r="D119" s="52"/>
      <c r="E119" s="52"/>
      <c r="F119" s="52"/>
    </row>
    <row r="120" spans="1:6" x14ac:dyDescent="0.15">
      <c r="A120" s="52"/>
      <c r="B120" s="52"/>
      <c r="C120" s="52"/>
      <c r="D120" s="52"/>
      <c r="E120" s="52"/>
      <c r="F120" s="52"/>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12</v>
      </c>
      <c r="E178">
        <v>0.86806559999999999</v>
      </c>
      <c r="F178">
        <v>10.22077</v>
      </c>
    </row>
    <row r="179" spans="1:6" x14ac:dyDescent="0.15">
      <c r="B179">
        <v>271403</v>
      </c>
      <c r="C179" t="s">
        <v>271</v>
      </c>
      <c r="D179">
        <v>1</v>
      </c>
      <c r="E179">
        <v>0.2283809</v>
      </c>
      <c r="F179">
        <v>2.6890010000000002</v>
      </c>
    </row>
    <row r="180" spans="1:6" x14ac:dyDescent="0.15">
      <c r="B180" s="52"/>
      <c r="C180" t="s">
        <v>429</v>
      </c>
      <c r="D180">
        <v>37</v>
      </c>
    </row>
    <row r="181" spans="1:6" x14ac:dyDescent="0.15">
      <c r="A181">
        <v>1</v>
      </c>
      <c r="B181" s="52">
        <v>2</v>
      </c>
      <c r="C181">
        <v>3</v>
      </c>
      <c r="D181">
        <v>4</v>
      </c>
      <c r="E181">
        <v>5</v>
      </c>
      <c r="F181">
        <v>6</v>
      </c>
    </row>
    <row r="183" spans="1:6" x14ac:dyDescent="0.15">
      <c r="A183">
        <v>270000</v>
      </c>
      <c r="B183" t="s">
        <v>333</v>
      </c>
      <c r="C183" t="s">
        <v>440</v>
      </c>
      <c r="D183">
        <v>24</v>
      </c>
      <c r="E183">
        <v>0.52</v>
      </c>
      <c r="F183">
        <v>6.17</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76" workbookViewId="0">
      <selection activeCell="D85" sqref="D85:F90"/>
    </sheetView>
  </sheetViews>
  <sheetFormatPr defaultRowHeight="13.5" x14ac:dyDescent="0.15"/>
  <sheetData>
    <row r="1" spans="1:74" x14ac:dyDescent="0.15">
      <c r="A1" s="145" t="s">
        <v>493</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37</v>
      </c>
      <c r="E8" s="52">
        <v>1.3630580000000001</v>
      </c>
      <c r="F8" s="52">
        <v>17.768439999999998</v>
      </c>
      <c r="G8" s="52">
        <v>1</v>
      </c>
      <c r="H8" s="52">
        <v>4</v>
      </c>
      <c r="I8" s="52">
        <v>6</v>
      </c>
      <c r="J8" s="52">
        <v>4</v>
      </c>
      <c r="K8" s="52">
        <v>7</v>
      </c>
      <c r="L8" s="52">
        <v>6</v>
      </c>
      <c r="M8" s="52">
        <v>6</v>
      </c>
      <c r="N8" s="52">
        <v>3</v>
      </c>
      <c r="O8" s="52">
        <v>0</v>
      </c>
      <c r="P8" s="52">
        <v>19</v>
      </c>
      <c r="Q8" s="52">
        <v>18</v>
      </c>
      <c r="R8" s="52">
        <v>0</v>
      </c>
      <c r="S8" s="52">
        <v>3</v>
      </c>
      <c r="T8" s="52">
        <v>10</v>
      </c>
      <c r="U8" s="52">
        <v>24</v>
      </c>
      <c r="V8" s="52">
        <v>1</v>
      </c>
      <c r="W8" s="52">
        <v>23</v>
      </c>
      <c r="X8" s="52">
        <v>1</v>
      </c>
      <c r="Y8" s="52">
        <v>1</v>
      </c>
      <c r="Z8" s="52">
        <v>14</v>
      </c>
      <c r="AA8" s="52">
        <v>7</v>
      </c>
      <c r="AB8" s="52">
        <v>0</v>
      </c>
      <c r="AC8" s="52">
        <v>18</v>
      </c>
      <c r="AD8" s="52">
        <v>10</v>
      </c>
      <c r="AE8" s="52">
        <v>0</v>
      </c>
      <c r="AF8" s="52">
        <v>3</v>
      </c>
      <c r="AG8" s="52">
        <v>0</v>
      </c>
      <c r="AH8" s="52">
        <v>6</v>
      </c>
      <c r="AI8" s="52">
        <v>0</v>
      </c>
      <c r="AJ8" s="52">
        <v>22</v>
      </c>
      <c r="AK8" s="52">
        <v>0</v>
      </c>
      <c r="AL8" s="52">
        <v>1</v>
      </c>
      <c r="AM8" s="52">
        <v>10</v>
      </c>
      <c r="AN8" s="52">
        <v>1</v>
      </c>
      <c r="AO8" s="52">
        <v>3</v>
      </c>
      <c r="AP8" s="52">
        <v>0</v>
      </c>
      <c r="AQ8" s="52">
        <v>4</v>
      </c>
      <c r="AR8" s="52">
        <v>1</v>
      </c>
      <c r="AS8" s="52">
        <v>2</v>
      </c>
      <c r="AT8" s="52">
        <v>0</v>
      </c>
      <c r="AU8" s="52">
        <v>4</v>
      </c>
      <c r="AV8" s="52">
        <v>4</v>
      </c>
      <c r="AW8" s="52">
        <v>3</v>
      </c>
      <c r="AX8" s="52">
        <v>6</v>
      </c>
      <c r="AY8" s="52">
        <v>1</v>
      </c>
      <c r="AZ8" s="52">
        <v>0</v>
      </c>
      <c r="BA8" s="52">
        <v>3</v>
      </c>
      <c r="BB8" s="52">
        <v>3</v>
      </c>
      <c r="BC8" s="52">
        <v>6</v>
      </c>
      <c r="BD8" s="52">
        <v>5</v>
      </c>
      <c r="BE8" s="52">
        <v>7</v>
      </c>
      <c r="BF8" s="52">
        <v>7</v>
      </c>
      <c r="BG8" s="52">
        <v>5</v>
      </c>
      <c r="BH8" s="52">
        <v>3</v>
      </c>
      <c r="BI8" s="52">
        <v>3</v>
      </c>
      <c r="BJ8" s="52">
        <v>6</v>
      </c>
      <c r="BK8" s="52">
        <v>1</v>
      </c>
      <c r="BL8" s="52">
        <v>9</v>
      </c>
      <c r="BM8" s="52">
        <v>26</v>
      </c>
      <c r="BN8" s="52">
        <v>13</v>
      </c>
      <c r="BO8" s="52">
        <v>5</v>
      </c>
      <c r="BP8" s="52">
        <v>1</v>
      </c>
      <c r="BQ8" s="52">
        <v>1</v>
      </c>
      <c r="BR8" s="52">
        <v>1</v>
      </c>
      <c r="BS8" s="52">
        <v>1</v>
      </c>
      <c r="BT8" s="52">
        <v>11</v>
      </c>
      <c r="BU8" s="52">
        <v>24</v>
      </c>
      <c r="BV8" s="52">
        <v>2</v>
      </c>
    </row>
    <row r="9" spans="1:74" s="52" customFormat="1" x14ac:dyDescent="0.15">
      <c r="A9" s="52">
        <v>271021</v>
      </c>
      <c r="B9" s="52" t="s">
        <v>494</v>
      </c>
      <c r="C9" s="52" t="s">
        <v>389</v>
      </c>
      <c r="D9" s="52">
        <v>2</v>
      </c>
      <c r="E9" s="52">
        <v>1.9074139999999999</v>
      </c>
      <c r="F9" s="52">
        <v>24.864509999999999</v>
      </c>
      <c r="G9" s="52">
        <v>0</v>
      </c>
      <c r="H9" s="52">
        <v>0</v>
      </c>
      <c r="I9" s="52">
        <v>0</v>
      </c>
      <c r="J9" s="52">
        <v>1</v>
      </c>
      <c r="K9" s="52">
        <v>0</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1</v>
      </c>
      <c r="BB9" s="52">
        <v>0</v>
      </c>
      <c r="BC9" s="52">
        <v>0</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1.3377749999999999</v>
      </c>
      <c r="F10" s="52">
        <v>17.438849999999999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3</v>
      </c>
      <c r="E11" s="52">
        <v>4.4733390000000002</v>
      </c>
      <c r="F11" s="52">
        <v>58.31317</v>
      </c>
      <c r="G11" s="52">
        <v>0</v>
      </c>
      <c r="H11" s="52">
        <v>0</v>
      </c>
      <c r="I11" s="52">
        <v>2</v>
      </c>
      <c r="J11" s="52">
        <v>0</v>
      </c>
      <c r="K11" s="52">
        <v>0</v>
      </c>
      <c r="L11" s="52">
        <v>0</v>
      </c>
      <c r="M11" s="52">
        <v>1</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1</v>
      </c>
      <c r="BC11" s="52">
        <v>1</v>
      </c>
      <c r="BD11" s="52">
        <v>1</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1.229997</v>
      </c>
      <c r="F12" s="52">
        <v>16.03389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3</v>
      </c>
      <c r="E13" s="52">
        <v>4.5668350000000002</v>
      </c>
      <c r="F13" s="52">
        <v>59.531959999999998</v>
      </c>
      <c r="G13" s="52">
        <v>0</v>
      </c>
      <c r="H13" s="52">
        <v>0</v>
      </c>
      <c r="I13" s="52">
        <v>0</v>
      </c>
      <c r="J13" s="52">
        <v>1</v>
      </c>
      <c r="K13" s="52">
        <v>0</v>
      </c>
      <c r="L13" s="52">
        <v>0</v>
      </c>
      <c r="M13" s="52">
        <v>2</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1</v>
      </c>
      <c r="AZ13" s="52">
        <v>0</v>
      </c>
      <c r="BA13" s="52">
        <v>0</v>
      </c>
      <c r="BB13" s="52">
        <v>0</v>
      </c>
      <c r="BC13" s="52">
        <v>0</v>
      </c>
      <c r="BD13" s="52">
        <v>1</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1.483349</v>
      </c>
      <c r="F14" s="52">
        <v>19.33652</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3</v>
      </c>
      <c r="E15" s="52">
        <v>2.354511</v>
      </c>
      <c r="F15" s="52">
        <v>30.692730000000001</v>
      </c>
      <c r="G15" s="52">
        <v>0</v>
      </c>
      <c r="H15" s="52">
        <v>1</v>
      </c>
      <c r="I15" s="52">
        <v>0</v>
      </c>
      <c r="J15" s="52">
        <v>0</v>
      </c>
      <c r="K15" s="52">
        <v>1</v>
      </c>
      <c r="L15" s="52">
        <v>1</v>
      </c>
      <c r="M15" s="52">
        <v>0</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2</v>
      </c>
      <c r="BD15" s="52">
        <v>0</v>
      </c>
      <c r="BE15" s="52">
        <v>0</v>
      </c>
      <c r="BF15" s="52">
        <v>0</v>
      </c>
      <c r="BG15" s="52">
        <v>0</v>
      </c>
      <c r="BH15" s="52">
        <v>0</v>
      </c>
      <c r="BI15" s="52">
        <v>1</v>
      </c>
      <c r="BJ15" s="52">
        <v>1</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494</v>
      </c>
      <c r="C16" s="52" t="s">
        <v>179</v>
      </c>
      <c r="D16" s="52">
        <v>1</v>
      </c>
      <c r="E16" s="52">
        <v>1.1046670000000001</v>
      </c>
      <c r="F16" s="52">
        <v>14.400130000000001</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1</v>
      </c>
      <c r="E17" s="52">
        <v>0.58828369999999996</v>
      </c>
      <c r="F17" s="52">
        <v>7.668698</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0.91281690000000004</v>
      </c>
      <c r="F18" s="52">
        <v>11.89922</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2</v>
      </c>
      <c r="E19" s="52">
        <v>1.3055600000000001</v>
      </c>
      <c r="F19" s="52">
        <v>17.018899999999999</v>
      </c>
      <c r="G19" s="52">
        <v>0</v>
      </c>
      <c r="H19" s="52">
        <v>1</v>
      </c>
      <c r="I19" s="52">
        <v>0</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1</v>
      </c>
      <c r="BD19" s="52">
        <v>0</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0.76657129999999996</v>
      </c>
      <c r="F20" s="52">
        <v>9.9928050000000006</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4</v>
      </c>
      <c r="E21" s="52">
        <v>3.7407300000000001</v>
      </c>
      <c r="F21" s="52">
        <v>48.763089999999998</v>
      </c>
      <c r="G21" s="52">
        <v>0</v>
      </c>
      <c r="H21" s="52">
        <v>0</v>
      </c>
      <c r="I21" s="52">
        <v>1</v>
      </c>
      <c r="J21" s="52">
        <v>0</v>
      </c>
      <c r="K21" s="52">
        <v>1</v>
      </c>
      <c r="L21" s="52">
        <v>1</v>
      </c>
      <c r="M21" s="52">
        <v>0</v>
      </c>
      <c r="N21" s="52">
        <v>1</v>
      </c>
      <c r="O21" s="52">
        <v>0</v>
      </c>
      <c r="P21" s="52">
        <v>0</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1</v>
      </c>
      <c r="AW21" s="52">
        <v>0</v>
      </c>
      <c r="AX21" s="52">
        <v>0</v>
      </c>
      <c r="AY21" s="52">
        <v>0</v>
      </c>
      <c r="AZ21" s="52">
        <v>0</v>
      </c>
      <c r="BA21" s="52">
        <v>0</v>
      </c>
      <c r="BB21" s="52">
        <v>1</v>
      </c>
      <c r="BC21" s="52">
        <v>1</v>
      </c>
      <c r="BD21" s="52">
        <v>0</v>
      </c>
      <c r="BE21" s="52">
        <v>1</v>
      </c>
      <c r="BF21" s="52">
        <v>1</v>
      </c>
      <c r="BG21" s="52">
        <v>1</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2</v>
      </c>
      <c r="E22" s="52">
        <v>1.1258349999999999</v>
      </c>
      <c r="F22" s="52">
        <v>14.67606</v>
      </c>
      <c r="G22" s="52">
        <v>0</v>
      </c>
      <c r="H22" s="52">
        <v>1</v>
      </c>
      <c r="I22" s="52">
        <v>1</v>
      </c>
      <c r="J22" s="52">
        <v>0</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1</v>
      </c>
      <c r="AV22" s="52">
        <v>0</v>
      </c>
      <c r="AW22" s="52">
        <v>0</v>
      </c>
      <c r="AX22" s="52">
        <v>0</v>
      </c>
      <c r="AY22" s="52">
        <v>0</v>
      </c>
      <c r="AZ22" s="52">
        <v>0</v>
      </c>
      <c r="BA22" s="52">
        <v>0</v>
      </c>
      <c r="BB22" s="52">
        <v>0</v>
      </c>
      <c r="BC22" s="52">
        <v>0</v>
      </c>
      <c r="BD22" s="52">
        <v>0</v>
      </c>
      <c r="BE22" s="52">
        <v>0</v>
      </c>
      <c r="BF22" s="52">
        <v>1</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4</v>
      </c>
      <c r="E23" s="52">
        <v>3.5390090000000001</v>
      </c>
      <c r="F23" s="52">
        <v>46.133510000000001</v>
      </c>
      <c r="G23" s="52">
        <v>0</v>
      </c>
      <c r="H23" s="52">
        <v>0</v>
      </c>
      <c r="I23" s="52">
        <v>0</v>
      </c>
      <c r="J23" s="52">
        <v>0</v>
      </c>
      <c r="K23" s="52">
        <v>1</v>
      </c>
      <c r="L23" s="52">
        <v>2</v>
      </c>
      <c r="M23" s="52">
        <v>0</v>
      </c>
      <c r="N23" s="52">
        <v>1</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2</v>
      </c>
      <c r="AT23" s="52">
        <v>0</v>
      </c>
      <c r="AU23" s="52">
        <v>0</v>
      </c>
      <c r="AV23" s="52">
        <v>0</v>
      </c>
      <c r="AW23" s="52">
        <v>1</v>
      </c>
      <c r="AX23" s="52">
        <v>0</v>
      </c>
      <c r="AY23" s="52">
        <v>0</v>
      </c>
      <c r="AZ23" s="52">
        <v>0</v>
      </c>
      <c r="BA23" s="52">
        <v>0</v>
      </c>
      <c r="BB23" s="52">
        <v>0</v>
      </c>
      <c r="BC23" s="52">
        <v>1</v>
      </c>
      <c r="BD23" s="52">
        <v>1</v>
      </c>
      <c r="BE23" s="52">
        <v>1</v>
      </c>
      <c r="BF23" s="52">
        <v>1</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2</v>
      </c>
      <c r="E24" s="52">
        <v>1.6363129999999999</v>
      </c>
      <c r="F24" s="52">
        <v>21.33051</v>
      </c>
      <c r="G24" s="52">
        <v>0</v>
      </c>
      <c r="H24" s="52">
        <v>0</v>
      </c>
      <c r="I24" s="52">
        <v>0</v>
      </c>
      <c r="J24" s="52">
        <v>0</v>
      </c>
      <c r="K24" s="52">
        <v>0</v>
      </c>
      <c r="L24" s="52">
        <v>1</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1</v>
      </c>
      <c r="AY24" s="52">
        <v>0</v>
      </c>
      <c r="AZ24" s="52">
        <v>0</v>
      </c>
      <c r="BA24" s="52">
        <v>0</v>
      </c>
      <c r="BB24" s="52">
        <v>0</v>
      </c>
      <c r="BC24" s="52">
        <v>0</v>
      </c>
      <c r="BD24" s="52">
        <v>0</v>
      </c>
      <c r="BE24" s="52">
        <v>1</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3</v>
      </c>
      <c r="E25" s="52">
        <v>1.523879</v>
      </c>
      <c r="F25" s="52">
        <v>19.864850000000001</v>
      </c>
      <c r="G25" s="52">
        <v>0</v>
      </c>
      <c r="H25" s="52">
        <v>0</v>
      </c>
      <c r="I25" s="52">
        <v>2</v>
      </c>
      <c r="J25" s="52">
        <v>0</v>
      </c>
      <c r="K25" s="52">
        <v>1</v>
      </c>
      <c r="L25" s="52">
        <v>0</v>
      </c>
      <c r="M25" s="52">
        <v>0</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1</v>
      </c>
      <c r="AY25" s="52">
        <v>0</v>
      </c>
      <c r="AZ25" s="52">
        <v>0</v>
      </c>
      <c r="BA25" s="52">
        <v>0</v>
      </c>
      <c r="BB25" s="52">
        <v>1</v>
      </c>
      <c r="BC25" s="52">
        <v>0</v>
      </c>
      <c r="BD25" s="52">
        <v>0</v>
      </c>
      <c r="BE25" s="52">
        <v>0</v>
      </c>
      <c r="BF25" s="52">
        <v>2</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2</v>
      </c>
      <c r="E26" s="52">
        <v>1.570524</v>
      </c>
      <c r="F26" s="52">
        <v>20.472909999999999</v>
      </c>
      <c r="G26" s="52">
        <v>0</v>
      </c>
      <c r="H26" s="52">
        <v>0</v>
      </c>
      <c r="I26" s="52">
        <v>0</v>
      </c>
      <c r="J26" s="52">
        <v>1</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1</v>
      </c>
      <c r="BB26" s="52">
        <v>0</v>
      </c>
      <c r="BC26" s="52">
        <v>0</v>
      </c>
      <c r="BD26" s="52">
        <v>0</v>
      </c>
      <c r="BE26" s="52">
        <v>1</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12</v>
      </c>
      <c r="E27" s="52">
        <v>1.432369</v>
      </c>
      <c r="F27" s="52">
        <v>18.671949999999999</v>
      </c>
      <c r="G27" s="52">
        <v>0</v>
      </c>
      <c r="H27" s="52">
        <v>1</v>
      </c>
      <c r="I27" s="52">
        <v>0</v>
      </c>
      <c r="J27" s="52">
        <v>2</v>
      </c>
      <c r="K27" s="52">
        <v>2</v>
      </c>
      <c r="L27" s="52">
        <v>4</v>
      </c>
      <c r="M27" s="52">
        <v>1</v>
      </c>
      <c r="N27" s="52">
        <v>2</v>
      </c>
      <c r="O27" s="52">
        <v>0</v>
      </c>
      <c r="P27" s="52">
        <v>8</v>
      </c>
      <c r="Q27" s="52">
        <v>4</v>
      </c>
      <c r="R27" s="52">
        <v>0</v>
      </c>
      <c r="S27" s="52">
        <v>0</v>
      </c>
      <c r="T27" s="52">
        <v>4</v>
      </c>
      <c r="U27" s="52">
        <v>8</v>
      </c>
      <c r="V27" s="52">
        <v>0</v>
      </c>
      <c r="W27" s="52">
        <v>8</v>
      </c>
      <c r="X27" s="52">
        <v>1</v>
      </c>
      <c r="Y27" s="52">
        <v>1</v>
      </c>
      <c r="Z27" s="52">
        <v>6</v>
      </c>
      <c r="AA27" s="52">
        <v>0</v>
      </c>
      <c r="AB27" s="52">
        <v>0</v>
      </c>
      <c r="AC27" s="52">
        <v>7</v>
      </c>
      <c r="AD27" s="52">
        <v>2</v>
      </c>
      <c r="AE27" s="52">
        <v>1</v>
      </c>
      <c r="AF27" s="52">
        <v>0</v>
      </c>
      <c r="AG27" s="52">
        <v>0</v>
      </c>
      <c r="AH27" s="52">
        <v>2</v>
      </c>
      <c r="AI27" s="52">
        <v>0</v>
      </c>
      <c r="AJ27" s="52">
        <v>9</v>
      </c>
      <c r="AK27" s="52">
        <v>0</v>
      </c>
      <c r="AL27" s="52">
        <v>1</v>
      </c>
      <c r="AM27" s="52">
        <v>2</v>
      </c>
      <c r="AN27" s="52">
        <v>0</v>
      </c>
      <c r="AO27" s="52">
        <v>0</v>
      </c>
      <c r="AP27" s="52">
        <v>0</v>
      </c>
      <c r="AQ27" s="52">
        <v>0</v>
      </c>
      <c r="AR27" s="52">
        <v>1</v>
      </c>
      <c r="AS27" s="52">
        <v>0</v>
      </c>
      <c r="AT27" s="52">
        <v>0</v>
      </c>
      <c r="AU27" s="52">
        <v>2</v>
      </c>
      <c r="AV27" s="52">
        <v>3</v>
      </c>
      <c r="AW27" s="52">
        <v>1</v>
      </c>
      <c r="AX27" s="52">
        <v>3</v>
      </c>
      <c r="AY27" s="52">
        <v>0</v>
      </c>
      <c r="AZ27" s="52">
        <v>1</v>
      </c>
      <c r="BA27" s="52">
        <v>0</v>
      </c>
      <c r="BB27" s="52">
        <v>0</v>
      </c>
      <c r="BC27" s="52">
        <v>1</v>
      </c>
      <c r="BD27" s="52">
        <v>4</v>
      </c>
      <c r="BE27" s="52">
        <v>1</v>
      </c>
      <c r="BF27" s="52">
        <v>2</v>
      </c>
      <c r="BG27" s="52">
        <v>2</v>
      </c>
      <c r="BH27" s="52">
        <v>2</v>
      </c>
      <c r="BI27" s="52">
        <v>0</v>
      </c>
      <c r="BJ27" s="52">
        <v>1</v>
      </c>
      <c r="BK27" s="52">
        <v>0</v>
      </c>
      <c r="BL27" s="52">
        <v>2</v>
      </c>
      <c r="BM27" s="52">
        <v>14</v>
      </c>
      <c r="BN27" s="52">
        <v>0</v>
      </c>
      <c r="BO27" s="52">
        <v>5</v>
      </c>
      <c r="BP27" s="52">
        <v>0</v>
      </c>
      <c r="BQ27" s="52">
        <v>0</v>
      </c>
      <c r="BR27" s="52">
        <v>0</v>
      </c>
      <c r="BS27" s="52">
        <v>0</v>
      </c>
      <c r="BT27" s="52">
        <v>3</v>
      </c>
      <c r="BU27" s="52">
        <v>9</v>
      </c>
      <c r="BV27" s="52">
        <v>0</v>
      </c>
    </row>
    <row r="28" spans="1:74" s="52" customFormat="1" x14ac:dyDescent="0.15">
      <c r="A28" s="52">
        <v>271411</v>
      </c>
      <c r="B28" s="52" t="s">
        <v>494</v>
      </c>
      <c r="C28" s="52" t="s">
        <v>189</v>
      </c>
      <c r="D28" s="52">
        <v>7</v>
      </c>
      <c r="E28" s="52">
        <v>4.7804739999999999</v>
      </c>
      <c r="F28" s="52">
        <v>62.316890000000001</v>
      </c>
      <c r="G28" s="52">
        <v>0</v>
      </c>
      <c r="H28" s="52">
        <v>0</v>
      </c>
      <c r="I28" s="52">
        <v>0</v>
      </c>
      <c r="J28" s="52">
        <v>1</v>
      </c>
      <c r="K28" s="52">
        <v>1</v>
      </c>
      <c r="L28" s="52">
        <v>4</v>
      </c>
      <c r="M28" s="52">
        <v>0</v>
      </c>
      <c r="N28" s="52">
        <v>1</v>
      </c>
      <c r="O28" s="52">
        <v>0</v>
      </c>
      <c r="P28" s="52">
        <v>4</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1</v>
      </c>
      <c r="AW28" s="52">
        <v>1</v>
      </c>
      <c r="AX28" s="52">
        <v>3</v>
      </c>
      <c r="AY28" s="52">
        <v>0</v>
      </c>
      <c r="AZ28" s="52">
        <v>0</v>
      </c>
      <c r="BA28" s="52">
        <v>0</v>
      </c>
      <c r="BB28" s="52">
        <v>0</v>
      </c>
      <c r="BC28" s="52">
        <v>1</v>
      </c>
      <c r="BD28" s="52">
        <v>2</v>
      </c>
      <c r="BE28" s="52">
        <v>1</v>
      </c>
      <c r="BF28" s="52">
        <v>1</v>
      </c>
      <c r="BG28" s="52">
        <v>2</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494</v>
      </c>
      <c r="C29" s="52" t="s">
        <v>190</v>
      </c>
      <c r="D29" s="52">
        <v>1</v>
      </c>
      <c r="E29" s="52">
        <v>0.80847930000000001</v>
      </c>
      <c r="F29" s="52">
        <v>10.539110000000001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494</v>
      </c>
      <c r="C30" s="52" t="s">
        <v>191</v>
      </c>
      <c r="D30" s="52">
        <v>1</v>
      </c>
      <c r="E30" s="52">
        <v>1.1554420000000001</v>
      </c>
      <c r="F30" s="52">
        <v>15.062010000000001</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2</v>
      </c>
      <c r="E31" s="52">
        <v>1.3877999999999999</v>
      </c>
      <c r="F31" s="52">
        <v>18.090959999999999</v>
      </c>
      <c r="G31" s="52">
        <v>0</v>
      </c>
      <c r="H31" s="52">
        <v>0</v>
      </c>
      <c r="I31" s="52">
        <v>0</v>
      </c>
      <c r="J31" s="52">
        <v>1</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1</v>
      </c>
      <c r="BA31" s="52">
        <v>0</v>
      </c>
      <c r="BB31" s="52">
        <v>0</v>
      </c>
      <c r="BC31" s="52">
        <v>0</v>
      </c>
      <c r="BD31" s="52">
        <v>0</v>
      </c>
      <c r="BE31" s="52">
        <v>0</v>
      </c>
      <c r="BF31" s="52">
        <v>1</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1</v>
      </c>
      <c r="E32" s="52">
        <v>0.62648789999999999</v>
      </c>
      <c r="F32" s="52">
        <v>8.1667179999999995</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1</v>
      </c>
      <c r="E33" s="52">
        <v>0.51190170000000002</v>
      </c>
      <c r="F33" s="52">
        <v>6.6730049999999999</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494</v>
      </c>
      <c r="D34" s="52">
        <v>2</v>
      </c>
      <c r="E34" s="52">
        <v>0.49189240000000001</v>
      </c>
      <c r="F34" s="52">
        <v>6.4121689999999996</v>
      </c>
      <c r="G34" s="52">
        <v>0</v>
      </c>
      <c r="H34" s="52">
        <v>0</v>
      </c>
      <c r="I34" s="52">
        <v>0</v>
      </c>
      <c r="J34" s="52">
        <v>0</v>
      </c>
      <c r="K34" s="52">
        <v>0</v>
      </c>
      <c r="L34" s="52">
        <v>1</v>
      </c>
      <c r="M34" s="52">
        <v>1</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1</v>
      </c>
      <c r="AV34" s="52">
        <v>0</v>
      </c>
      <c r="AW34" s="52">
        <v>0</v>
      </c>
      <c r="AX34" s="52">
        <v>0</v>
      </c>
      <c r="AY34" s="52">
        <v>0</v>
      </c>
      <c r="AZ34" s="52">
        <v>0</v>
      </c>
      <c r="BA34" s="52">
        <v>0</v>
      </c>
      <c r="BB34" s="52">
        <v>0</v>
      </c>
      <c r="BC34" s="52">
        <v>0</v>
      </c>
      <c r="BD34" s="52">
        <v>0</v>
      </c>
      <c r="BE34" s="52">
        <v>1</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272043</v>
      </c>
      <c r="B35" s="52" t="s">
        <v>195</v>
      </c>
      <c r="C35" s="52" t="s">
        <v>494</v>
      </c>
      <c r="D35" s="52">
        <v>1</v>
      </c>
      <c r="E35" s="52">
        <v>0.96473880000000001</v>
      </c>
      <c r="F35" s="52">
        <v>12.57606</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494</v>
      </c>
      <c r="D36" s="52">
        <v>3</v>
      </c>
      <c r="E36" s="52">
        <v>0.80706999999999995</v>
      </c>
      <c r="F36" s="52">
        <v>10.52073</v>
      </c>
      <c r="G36" s="52">
        <v>1</v>
      </c>
      <c r="H36" s="52">
        <v>0</v>
      </c>
      <c r="I36" s="52">
        <v>0</v>
      </c>
      <c r="J36" s="52">
        <v>1</v>
      </c>
      <c r="K36" s="52">
        <v>0</v>
      </c>
      <c r="L36" s="52">
        <v>0</v>
      </c>
      <c r="M36" s="52">
        <v>0</v>
      </c>
      <c r="N36" s="52">
        <v>1</v>
      </c>
      <c r="O36" s="52">
        <v>0</v>
      </c>
      <c r="P36" s="52">
        <v>2</v>
      </c>
      <c r="Q36" s="52">
        <v>1</v>
      </c>
      <c r="R36" s="52">
        <v>0</v>
      </c>
      <c r="S36" s="52">
        <v>0</v>
      </c>
      <c r="T36" s="52">
        <v>2</v>
      </c>
      <c r="U36" s="52">
        <v>1</v>
      </c>
      <c r="V36" s="52">
        <v>0</v>
      </c>
      <c r="W36" s="52">
        <v>1</v>
      </c>
      <c r="X36" s="52">
        <v>0</v>
      </c>
      <c r="Y36" s="52">
        <v>0</v>
      </c>
      <c r="Z36" s="52">
        <v>1</v>
      </c>
      <c r="AA36" s="52">
        <v>0</v>
      </c>
      <c r="AB36" s="52">
        <v>0</v>
      </c>
      <c r="AC36" s="52">
        <v>3</v>
      </c>
      <c r="AD36" s="52">
        <v>0</v>
      </c>
      <c r="AE36" s="52">
        <v>0</v>
      </c>
      <c r="AF36" s="52">
        <v>0</v>
      </c>
      <c r="AG36" s="52">
        <v>0</v>
      </c>
      <c r="AH36" s="52">
        <v>0</v>
      </c>
      <c r="AI36" s="52">
        <v>0</v>
      </c>
      <c r="AJ36" s="52">
        <v>3</v>
      </c>
      <c r="AK36" s="52">
        <v>0</v>
      </c>
      <c r="AL36" s="52">
        <v>0</v>
      </c>
      <c r="AM36" s="52">
        <v>0</v>
      </c>
      <c r="AN36" s="52">
        <v>0</v>
      </c>
      <c r="AO36" s="52">
        <v>0</v>
      </c>
      <c r="AP36" s="52">
        <v>0</v>
      </c>
      <c r="AQ36" s="52">
        <v>0</v>
      </c>
      <c r="AR36" s="52">
        <v>0</v>
      </c>
      <c r="AS36" s="52">
        <v>0</v>
      </c>
      <c r="AT36" s="52">
        <v>0</v>
      </c>
      <c r="AU36" s="52">
        <v>0</v>
      </c>
      <c r="AV36" s="52">
        <v>0</v>
      </c>
      <c r="AW36" s="52">
        <v>0</v>
      </c>
      <c r="AX36" s="52">
        <v>2</v>
      </c>
      <c r="AY36" s="52">
        <v>0</v>
      </c>
      <c r="AZ36" s="52">
        <v>0</v>
      </c>
      <c r="BA36" s="52">
        <v>0</v>
      </c>
      <c r="BB36" s="52">
        <v>1</v>
      </c>
      <c r="BC36" s="52">
        <v>0</v>
      </c>
      <c r="BD36" s="52">
        <v>0</v>
      </c>
      <c r="BE36" s="52">
        <v>3</v>
      </c>
      <c r="BF36" s="52">
        <v>0</v>
      </c>
      <c r="BG36" s="52">
        <v>0</v>
      </c>
      <c r="BH36" s="52">
        <v>0</v>
      </c>
      <c r="BI36" s="52">
        <v>0</v>
      </c>
      <c r="BJ36" s="52">
        <v>0</v>
      </c>
      <c r="BK36" s="52">
        <v>0</v>
      </c>
      <c r="BL36" s="52">
        <v>0</v>
      </c>
      <c r="BM36" s="52">
        <v>3</v>
      </c>
      <c r="BN36" s="52">
        <v>0</v>
      </c>
      <c r="BO36" s="52">
        <v>1</v>
      </c>
      <c r="BP36" s="52">
        <v>0</v>
      </c>
      <c r="BQ36" s="52">
        <v>0</v>
      </c>
      <c r="BR36" s="52">
        <v>1</v>
      </c>
      <c r="BS36" s="52">
        <v>0</v>
      </c>
      <c r="BT36" s="52">
        <v>2</v>
      </c>
      <c r="BU36" s="52">
        <v>1</v>
      </c>
      <c r="BV36" s="52">
        <v>0</v>
      </c>
    </row>
    <row r="37" spans="1:74" s="52" customFormat="1" x14ac:dyDescent="0.15">
      <c r="A37" s="52">
        <v>272060</v>
      </c>
      <c r="B37" s="52" t="s">
        <v>282</v>
      </c>
      <c r="C37" s="52" t="s">
        <v>494</v>
      </c>
      <c r="D37" s="52">
        <v>2</v>
      </c>
      <c r="E37" s="52">
        <v>2.672939</v>
      </c>
      <c r="F37" s="52">
        <v>34.843670000000003</v>
      </c>
      <c r="G37" s="52">
        <v>0</v>
      </c>
      <c r="H37" s="52">
        <v>1</v>
      </c>
      <c r="I37" s="52">
        <v>0</v>
      </c>
      <c r="J37" s="52">
        <v>0</v>
      </c>
      <c r="K37" s="52">
        <v>1</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1</v>
      </c>
      <c r="AV37" s="52">
        <v>0</v>
      </c>
      <c r="AW37" s="52">
        <v>0</v>
      </c>
      <c r="AX37" s="52">
        <v>0</v>
      </c>
      <c r="AY37" s="52">
        <v>0</v>
      </c>
      <c r="AZ37" s="52">
        <v>0</v>
      </c>
      <c r="BA37" s="52">
        <v>0</v>
      </c>
      <c r="BB37" s="52">
        <v>0</v>
      </c>
      <c r="BC37" s="52">
        <v>0</v>
      </c>
      <c r="BD37" s="52">
        <v>0</v>
      </c>
      <c r="BE37" s="52">
        <v>1</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272078</v>
      </c>
      <c r="B38" s="52" t="s">
        <v>197</v>
      </c>
      <c r="C38" s="52" t="s">
        <v>494</v>
      </c>
      <c r="D38" s="52">
        <v>4</v>
      </c>
      <c r="E38" s="52">
        <v>1.134765</v>
      </c>
      <c r="F38" s="52">
        <v>14.79247</v>
      </c>
      <c r="G38" s="52">
        <v>1</v>
      </c>
      <c r="H38" s="52">
        <v>0</v>
      </c>
      <c r="I38" s="52">
        <v>0</v>
      </c>
      <c r="J38" s="52">
        <v>1</v>
      </c>
      <c r="K38" s="52">
        <v>2</v>
      </c>
      <c r="L38" s="52">
        <v>0</v>
      </c>
      <c r="M38" s="52">
        <v>0</v>
      </c>
      <c r="N38" s="52">
        <v>0</v>
      </c>
      <c r="O38" s="52">
        <v>0</v>
      </c>
      <c r="P38" s="52">
        <v>4</v>
      </c>
      <c r="Q38" s="52">
        <v>0</v>
      </c>
      <c r="R38" s="52">
        <v>0</v>
      </c>
      <c r="S38" s="52">
        <v>0</v>
      </c>
      <c r="T38" s="52">
        <v>2</v>
      </c>
      <c r="U38" s="52">
        <v>2</v>
      </c>
      <c r="V38" s="52">
        <v>1</v>
      </c>
      <c r="W38" s="52">
        <v>1</v>
      </c>
      <c r="X38" s="52">
        <v>1</v>
      </c>
      <c r="Y38" s="52">
        <v>0</v>
      </c>
      <c r="Z38" s="52">
        <v>0</v>
      </c>
      <c r="AA38" s="52">
        <v>0</v>
      </c>
      <c r="AB38" s="52">
        <v>0</v>
      </c>
      <c r="AC38" s="52">
        <v>0</v>
      </c>
      <c r="AD38" s="52">
        <v>2</v>
      </c>
      <c r="AE38" s="52">
        <v>0</v>
      </c>
      <c r="AF38" s="52">
        <v>1</v>
      </c>
      <c r="AG38" s="52">
        <v>0</v>
      </c>
      <c r="AH38" s="52">
        <v>1</v>
      </c>
      <c r="AI38" s="52">
        <v>0</v>
      </c>
      <c r="AJ38" s="52">
        <v>1</v>
      </c>
      <c r="AK38" s="52">
        <v>0</v>
      </c>
      <c r="AL38" s="52">
        <v>0</v>
      </c>
      <c r="AM38" s="52">
        <v>2</v>
      </c>
      <c r="AN38" s="52">
        <v>1</v>
      </c>
      <c r="AO38" s="52">
        <v>0</v>
      </c>
      <c r="AP38" s="52">
        <v>0</v>
      </c>
      <c r="AQ38" s="52">
        <v>0</v>
      </c>
      <c r="AR38" s="52">
        <v>0</v>
      </c>
      <c r="AS38" s="52">
        <v>0</v>
      </c>
      <c r="AT38" s="52">
        <v>2</v>
      </c>
      <c r="AU38" s="52">
        <v>0</v>
      </c>
      <c r="AV38" s="52">
        <v>0</v>
      </c>
      <c r="AW38" s="52">
        <v>0</v>
      </c>
      <c r="AX38" s="52">
        <v>1</v>
      </c>
      <c r="AY38" s="52">
        <v>0</v>
      </c>
      <c r="AZ38" s="52">
        <v>0</v>
      </c>
      <c r="BA38" s="52">
        <v>1</v>
      </c>
      <c r="BB38" s="52">
        <v>0</v>
      </c>
      <c r="BC38" s="52">
        <v>0</v>
      </c>
      <c r="BD38" s="52">
        <v>0</v>
      </c>
      <c r="BE38" s="52">
        <v>1</v>
      </c>
      <c r="BF38" s="52">
        <v>0</v>
      </c>
      <c r="BG38" s="52">
        <v>0</v>
      </c>
      <c r="BH38" s="52">
        <v>0</v>
      </c>
      <c r="BI38" s="52">
        <v>1</v>
      </c>
      <c r="BJ38" s="52">
        <v>2</v>
      </c>
      <c r="BK38" s="52">
        <v>0</v>
      </c>
      <c r="BL38" s="52">
        <v>0</v>
      </c>
      <c r="BM38" s="52">
        <v>4</v>
      </c>
      <c r="BN38" s="52">
        <v>0</v>
      </c>
      <c r="BO38" s="52">
        <v>1</v>
      </c>
      <c r="BP38" s="52">
        <v>0</v>
      </c>
      <c r="BQ38" s="52">
        <v>0</v>
      </c>
      <c r="BR38" s="52">
        <v>0</v>
      </c>
      <c r="BS38" s="52">
        <v>0</v>
      </c>
      <c r="BT38" s="52">
        <v>0</v>
      </c>
      <c r="BU38" s="52">
        <v>4</v>
      </c>
      <c r="BV38" s="52">
        <v>0</v>
      </c>
    </row>
    <row r="39" spans="1:74" s="52" customFormat="1" x14ac:dyDescent="0.15">
      <c r="A39" s="52">
        <v>272094</v>
      </c>
      <c r="B39" s="52" t="s">
        <v>199</v>
      </c>
      <c r="C39" s="52" t="s">
        <v>494</v>
      </c>
      <c r="D39" s="52">
        <v>1</v>
      </c>
      <c r="E39" s="52">
        <v>0.69706820000000003</v>
      </c>
      <c r="F39" s="52">
        <v>9.0867819999999995</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272108</v>
      </c>
      <c r="B40" s="52" t="s">
        <v>200</v>
      </c>
      <c r="C40" s="52" t="s">
        <v>494</v>
      </c>
      <c r="D40" s="52">
        <v>1</v>
      </c>
      <c r="E40" s="52">
        <v>0.24839849999999999</v>
      </c>
      <c r="F40" s="52">
        <v>3.238051</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272116</v>
      </c>
      <c r="B41" s="52" t="s">
        <v>201</v>
      </c>
      <c r="C41" s="52" t="s">
        <v>494</v>
      </c>
      <c r="D41" s="52">
        <v>4</v>
      </c>
      <c r="E41" s="52">
        <v>1.4183490000000001</v>
      </c>
      <c r="F41" s="52">
        <v>18.489190000000001</v>
      </c>
      <c r="G41" s="52">
        <v>0</v>
      </c>
      <c r="H41" s="52">
        <v>1</v>
      </c>
      <c r="I41" s="52">
        <v>1</v>
      </c>
      <c r="J41" s="52">
        <v>0</v>
      </c>
      <c r="K41" s="52">
        <v>0</v>
      </c>
      <c r="L41" s="52">
        <v>1</v>
      </c>
      <c r="M41" s="52">
        <v>1</v>
      </c>
      <c r="N41" s="52">
        <v>0</v>
      </c>
      <c r="O41" s="52">
        <v>0</v>
      </c>
      <c r="P41" s="52">
        <v>2</v>
      </c>
      <c r="Q41" s="52">
        <v>2</v>
      </c>
      <c r="R41" s="52">
        <v>0</v>
      </c>
      <c r="S41" s="52">
        <v>0</v>
      </c>
      <c r="T41" s="52">
        <v>0</v>
      </c>
      <c r="U41" s="52">
        <v>4</v>
      </c>
      <c r="V41" s="52">
        <v>0</v>
      </c>
      <c r="W41" s="52">
        <v>4</v>
      </c>
      <c r="X41" s="52">
        <v>0</v>
      </c>
      <c r="Y41" s="52">
        <v>1</v>
      </c>
      <c r="Z41" s="52">
        <v>2</v>
      </c>
      <c r="AA41" s="52">
        <v>1</v>
      </c>
      <c r="AB41" s="52">
        <v>0</v>
      </c>
      <c r="AC41" s="52">
        <v>1</v>
      </c>
      <c r="AD41" s="52">
        <v>1</v>
      </c>
      <c r="AE41" s="52">
        <v>0</v>
      </c>
      <c r="AF41" s="52">
        <v>0</v>
      </c>
      <c r="AG41" s="52">
        <v>0</v>
      </c>
      <c r="AH41" s="52">
        <v>2</v>
      </c>
      <c r="AI41" s="52">
        <v>0</v>
      </c>
      <c r="AJ41" s="52">
        <v>0</v>
      </c>
      <c r="AK41" s="52">
        <v>0</v>
      </c>
      <c r="AL41" s="52">
        <v>0</v>
      </c>
      <c r="AM41" s="52">
        <v>1</v>
      </c>
      <c r="AN41" s="52">
        <v>2</v>
      </c>
      <c r="AO41" s="52">
        <v>1</v>
      </c>
      <c r="AP41" s="52">
        <v>0</v>
      </c>
      <c r="AQ41" s="52">
        <v>0</v>
      </c>
      <c r="AR41" s="52">
        <v>0</v>
      </c>
      <c r="AS41" s="52">
        <v>1</v>
      </c>
      <c r="AT41" s="52">
        <v>0</v>
      </c>
      <c r="AU41" s="52">
        <v>1</v>
      </c>
      <c r="AV41" s="52">
        <v>0</v>
      </c>
      <c r="AW41" s="52">
        <v>1</v>
      </c>
      <c r="AX41" s="52">
        <v>1</v>
      </c>
      <c r="AY41" s="52">
        <v>0</v>
      </c>
      <c r="AZ41" s="52">
        <v>0</v>
      </c>
      <c r="BA41" s="52">
        <v>0</v>
      </c>
      <c r="BB41" s="52">
        <v>0</v>
      </c>
      <c r="BC41" s="52">
        <v>0</v>
      </c>
      <c r="BD41" s="52">
        <v>0</v>
      </c>
      <c r="BE41" s="52">
        <v>1</v>
      </c>
      <c r="BF41" s="52">
        <v>2</v>
      </c>
      <c r="BG41" s="52">
        <v>0</v>
      </c>
      <c r="BH41" s="52">
        <v>1</v>
      </c>
      <c r="BI41" s="52">
        <v>0</v>
      </c>
      <c r="BJ41" s="52">
        <v>0</v>
      </c>
      <c r="BK41" s="52">
        <v>0</v>
      </c>
      <c r="BL41" s="52">
        <v>1</v>
      </c>
      <c r="BM41" s="52">
        <v>3</v>
      </c>
      <c r="BN41" s="52">
        <v>0</v>
      </c>
      <c r="BO41" s="52">
        <v>0</v>
      </c>
      <c r="BP41" s="52">
        <v>0</v>
      </c>
      <c r="BQ41" s="52">
        <v>0</v>
      </c>
      <c r="BR41" s="52">
        <v>0</v>
      </c>
      <c r="BS41" s="52">
        <v>0</v>
      </c>
      <c r="BT41" s="52">
        <v>1</v>
      </c>
      <c r="BU41" s="52">
        <v>3</v>
      </c>
      <c r="BV41" s="52">
        <v>0</v>
      </c>
    </row>
    <row r="42" spans="1:74" s="52" customFormat="1" x14ac:dyDescent="0.15">
      <c r="A42" s="52">
        <v>272124</v>
      </c>
      <c r="B42" s="52" t="s">
        <v>202</v>
      </c>
      <c r="C42" s="52" t="s">
        <v>494</v>
      </c>
      <c r="D42" s="52">
        <v>6</v>
      </c>
      <c r="E42" s="52">
        <v>2.247671</v>
      </c>
      <c r="F42" s="52">
        <v>29.3</v>
      </c>
      <c r="G42" s="52">
        <v>0</v>
      </c>
      <c r="H42" s="52">
        <v>1</v>
      </c>
      <c r="I42" s="52">
        <v>1</v>
      </c>
      <c r="J42" s="52">
        <v>0</v>
      </c>
      <c r="K42" s="52">
        <v>0</v>
      </c>
      <c r="L42" s="52">
        <v>0</v>
      </c>
      <c r="M42" s="52">
        <v>2</v>
      </c>
      <c r="N42" s="52">
        <v>2</v>
      </c>
      <c r="O42" s="52">
        <v>0</v>
      </c>
      <c r="P42" s="52">
        <v>4</v>
      </c>
      <c r="Q42" s="52">
        <v>2</v>
      </c>
      <c r="R42" s="52">
        <v>0</v>
      </c>
      <c r="S42" s="52">
        <v>0</v>
      </c>
      <c r="T42" s="52">
        <v>0</v>
      </c>
      <c r="U42" s="52">
        <v>6</v>
      </c>
      <c r="V42" s="52">
        <v>0</v>
      </c>
      <c r="W42" s="52">
        <v>6</v>
      </c>
      <c r="X42" s="52">
        <v>0</v>
      </c>
      <c r="Y42" s="52">
        <v>0</v>
      </c>
      <c r="Z42" s="52">
        <v>5</v>
      </c>
      <c r="AA42" s="52">
        <v>1</v>
      </c>
      <c r="AB42" s="52">
        <v>0</v>
      </c>
      <c r="AC42" s="52">
        <v>3</v>
      </c>
      <c r="AD42" s="52">
        <v>2</v>
      </c>
      <c r="AE42" s="52">
        <v>0</v>
      </c>
      <c r="AF42" s="52">
        <v>0</v>
      </c>
      <c r="AG42" s="52">
        <v>0</v>
      </c>
      <c r="AH42" s="52">
        <v>1</v>
      </c>
      <c r="AI42" s="52">
        <v>0</v>
      </c>
      <c r="AJ42" s="52">
        <v>3</v>
      </c>
      <c r="AK42" s="52">
        <v>0</v>
      </c>
      <c r="AL42" s="52">
        <v>0</v>
      </c>
      <c r="AM42" s="52">
        <v>2</v>
      </c>
      <c r="AN42" s="52">
        <v>0</v>
      </c>
      <c r="AO42" s="52">
        <v>1</v>
      </c>
      <c r="AP42" s="52">
        <v>0</v>
      </c>
      <c r="AQ42" s="52">
        <v>1</v>
      </c>
      <c r="AR42" s="52">
        <v>0</v>
      </c>
      <c r="AS42" s="52">
        <v>1</v>
      </c>
      <c r="AT42" s="52">
        <v>0</v>
      </c>
      <c r="AU42" s="52">
        <v>0</v>
      </c>
      <c r="AV42" s="52">
        <v>1</v>
      </c>
      <c r="AW42" s="52">
        <v>0</v>
      </c>
      <c r="AX42" s="52">
        <v>0</v>
      </c>
      <c r="AY42" s="52">
        <v>1</v>
      </c>
      <c r="AZ42" s="52">
        <v>0</v>
      </c>
      <c r="BA42" s="52">
        <v>0</v>
      </c>
      <c r="BB42" s="52">
        <v>2</v>
      </c>
      <c r="BC42" s="52">
        <v>0</v>
      </c>
      <c r="BD42" s="52">
        <v>1</v>
      </c>
      <c r="BE42" s="52">
        <v>1</v>
      </c>
      <c r="BF42" s="52">
        <v>1</v>
      </c>
      <c r="BG42" s="52">
        <v>2</v>
      </c>
      <c r="BH42" s="52">
        <v>0</v>
      </c>
      <c r="BI42" s="52">
        <v>1</v>
      </c>
      <c r="BJ42" s="52">
        <v>0</v>
      </c>
      <c r="BK42" s="52">
        <v>0</v>
      </c>
      <c r="BL42" s="52">
        <v>1</v>
      </c>
      <c r="BM42" s="52">
        <v>6</v>
      </c>
      <c r="BN42" s="52">
        <v>0</v>
      </c>
      <c r="BO42" s="52">
        <v>0</v>
      </c>
      <c r="BP42" s="52">
        <v>0</v>
      </c>
      <c r="BQ42" s="52">
        <v>0</v>
      </c>
      <c r="BR42" s="52">
        <v>1</v>
      </c>
      <c r="BS42" s="52">
        <v>0</v>
      </c>
      <c r="BT42" s="52">
        <v>0</v>
      </c>
      <c r="BU42" s="52">
        <v>6</v>
      </c>
      <c r="BV42" s="52">
        <v>0</v>
      </c>
    </row>
    <row r="43" spans="1:74" s="52" customFormat="1" x14ac:dyDescent="0.15">
      <c r="A43" s="52">
        <v>272132</v>
      </c>
      <c r="B43" s="52" t="s">
        <v>203</v>
      </c>
      <c r="C43" s="52" t="s">
        <v>494</v>
      </c>
      <c r="D43" s="52">
        <v>1</v>
      </c>
      <c r="E43" s="52">
        <v>0.99302889999999999</v>
      </c>
      <c r="F43" s="52">
        <v>12.944839999999999</v>
      </c>
      <c r="G43" s="52">
        <v>0</v>
      </c>
      <c r="H43" s="52">
        <v>1</v>
      </c>
      <c r="I43" s="52">
        <v>0</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272141</v>
      </c>
      <c r="B44" s="52" t="s">
        <v>292</v>
      </c>
      <c r="C44" s="52" t="s">
        <v>494</v>
      </c>
      <c r="D44" s="52">
        <v>1</v>
      </c>
      <c r="E44" s="52">
        <v>0.89367099999999999</v>
      </c>
      <c r="F44" s="52">
        <v>11.64964</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272159</v>
      </c>
      <c r="B45" s="52" t="s">
        <v>204</v>
      </c>
      <c r="C45" s="52" t="s">
        <v>494</v>
      </c>
      <c r="D45" s="52">
        <v>4</v>
      </c>
      <c r="E45" s="52">
        <v>1.713179</v>
      </c>
      <c r="F45" s="52">
        <v>22.332519999999999</v>
      </c>
      <c r="G45" s="52">
        <v>0</v>
      </c>
      <c r="H45" s="52">
        <v>0</v>
      </c>
      <c r="I45" s="52">
        <v>0</v>
      </c>
      <c r="J45" s="52">
        <v>0</v>
      </c>
      <c r="K45" s="52">
        <v>0</v>
      </c>
      <c r="L45" s="52">
        <v>2</v>
      </c>
      <c r="M45" s="52">
        <v>1</v>
      </c>
      <c r="N45" s="52">
        <v>1</v>
      </c>
      <c r="O45" s="52">
        <v>0</v>
      </c>
      <c r="P45" s="52">
        <v>2</v>
      </c>
      <c r="Q45" s="52">
        <v>2</v>
      </c>
      <c r="R45" s="52">
        <v>0</v>
      </c>
      <c r="S45" s="52">
        <v>0</v>
      </c>
      <c r="T45" s="52">
        <v>1</v>
      </c>
      <c r="U45" s="52">
        <v>3</v>
      </c>
      <c r="V45" s="52">
        <v>0</v>
      </c>
      <c r="W45" s="52">
        <v>3</v>
      </c>
      <c r="X45" s="52">
        <v>0</v>
      </c>
      <c r="Y45" s="52">
        <v>0</v>
      </c>
      <c r="Z45" s="52">
        <v>3</v>
      </c>
      <c r="AA45" s="52">
        <v>0</v>
      </c>
      <c r="AB45" s="52">
        <v>0</v>
      </c>
      <c r="AC45" s="52">
        <v>2</v>
      </c>
      <c r="AD45" s="52">
        <v>1</v>
      </c>
      <c r="AE45" s="52">
        <v>0</v>
      </c>
      <c r="AF45" s="52">
        <v>0</v>
      </c>
      <c r="AG45" s="52">
        <v>0</v>
      </c>
      <c r="AH45" s="52">
        <v>1</v>
      </c>
      <c r="AI45" s="52">
        <v>0</v>
      </c>
      <c r="AJ45" s="52">
        <v>1</v>
      </c>
      <c r="AK45" s="52">
        <v>0</v>
      </c>
      <c r="AL45" s="52">
        <v>1</v>
      </c>
      <c r="AM45" s="52">
        <v>1</v>
      </c>
      <c r="AN45" s="52">
        <v>1</v>
      </c>
      <c r="AO45" s="52">
        <v>0</v>
      </c>
      <c r="AP45" s="52">
        <v>0</v>
      </c>
      <c r="AQ45" s="52">
        <v>0</v>
      </c>
      <c r="AR45" s="52">
        <v>0</v>
      </c>
      <c r="AS45" s="52">
        <v>1</v>
      </c>
      <c r="AT45" s="52">
        <v>0</v>
      </c>
      <c r="AU45" s="52">
        <v>0</v>
      </c>
      <c r="AV45" s="52">
        <v>1</v>
      </c>
      <c r="AW45" s="52">
        <v>0</v>
      </c>
      <c r="AX45" s="52">
        <v>0</v>
      </c>
      <c r="AY45" s="52">
        <v>0</v>
      </c>
      <c r="AZ45" s="52">
        <v>1</v>
      </c>
      <c r="BA45" s="52">
        <v>0</v>
      </c>
      <c r="BB45" s="52">
        <v>0</v>
      </c>
      <c r="BC45" s="52">
        <v>1</v>
      </c>
      <c r="BD45" s="52">
        <v>1</v>
      </c>
      <c r="BE45" s="52">
        <v>1</v>
      </c>
      <c r="BF45" s="52">
        <v>1</v>
      </c>
      <c r="BG45" s="52">
        <v>0</v>
      </c>
      <c r="BH45" s="52">
        <v>0</v>
      </c>
      <c r="BI45" s="52">
        <v>1</v>
      </c>
      <c r="BJ45" s="52">
        <v>0</v>
      </c>
      <c r="BK45" s="52">
        <v>0</v>
      </c>
      <c r="BL45" s="52">
        <v>0</v>
      </c>
      <c r="BM45" s="52">
        <v>3</v>
      </c>
      <c r="BN45" s="52">
        <v>3</v>
      </c>
      <c r="BO45" s="52">
        <v>0</v>
      </c>
      <c r="BP45" s="52">
        <v>0</v>
      </c>
      <c r="BQ45" s="52">
        <v>0</v>
      </c>
      <c r="BR45" s="52">
        <v>0</v>
      </c>
      <c r="BS45" s="52">
        <v>0</v>
      </c>
      <c r="BT45" s="52">
        <v>1</v>
      </c>
      <c r="BU45" s="52">
        <v>3</v>
      </c>
      <c r="BV45" s="52">
        <v>0</v>
      </c>
    </row>
    <row r="46" spans="1:74" s="52" customFormat="1" x14ac:dyDescent="0.15">
      <c r="A46" s="52">
        <v>272175</v>
      </c>
      <c r="B46" s="52" t="s">
        <v>206</v>
      </c>
      <c r="C46" s="52" t="s">
        <v>494</v>
      </c>
      <c r="D46" s="52">
        <v>1</v>
      </c>
      <c r="E46" s="52">
        <v>0.83111009999999996</v>
      </c>
      <c r="F46" s="52">
        <v>10.834110000000001</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494</v>
      </c>
      <c r="D47" s="52">
        <v>2</v>
      </c>
      <c r="E47" s="52">
        <v>1.0749219999999999</v>
      </c>
      <c r="F47" s="52">
        <v>14.01238</v>
      </c>
      <c r="G47" s="52">
        <v>1</v>
      </c>
      <c r="H47" s="52">
        <v>0</v>
      </c>
      <c r="I47" s="52">
        <v>0</v>
      </c>
      <c r="J47" s="52">
        <v>0</v>
      </c>
      <c r="K47" s="52">
        <v>1</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1</v>
      </c>
      <c r="AT47" s="52">
        <v>0</v>
      </c>
      <c r="AU47" s="52">
        <v>0</v>
      </c>
      <c r="AV47" s="52">
        <v>0</v>
      </c>
      <c r="AW47" s="52">
        <v>0</v>
      </c>
      <c r="AX47" s="52">
        <v>0</v>
      </c>
      <c r="AY47" s="52">
        <v>0</v>
      </c>
      <c r="AZ47" s="52">
        <v>0</v>
      </c>
      <c r="BA47" s="52">
        <v>1</v>
      </c>
      <c r="BB47" s="52">
        <v>0</v>
      </c>
      <c r="BC47" s="52">
        <v>0</v>
      </c>
      <c r="BD47" s="52">
        <v>1</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272205</v>
      </c>
      <c r="B48" s="52" t="s">
        <v>208</v>
      </c>
      <c r="C48" s="52" t="s">
        <v>494</v>
      </c>
      <c r="D48" s="52">
        <v>1</v>
      </c>
      <c r="E48" s="52">
        <v>0.72271039999999998</v>
      </c>
      <c r="F48" s="52">
        <v>9.4210460000000005</v>
      </c>
      <c r="G48" s="52">
        <v>0</v>
      </c>
      <c r="H48" s="52">
        <v>1</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272221</v>
      </c>
      <c r="B49" s="52" t="s">
        <v>209</v>
      </c>
      <c r="C49" s="52" t="s">
        <v>494</v>
      </c>
      <c r="D49" s="52">
        <v>2</v>
      </c>
      <c r="E49" s="52">
        <v>1.786432</v>
      </c>
      <c r="F49" s="52">
        <v>23.287420000000001</v>
      </c>
      <c r="G49" s="52">
        <v>0</v>
      </c>
      <c r="H49" s="52">
        <v>0</v>
      </c>
      <c r="I49" s="52">
        <v>0</v>
      </c>
      <c r="J49" s="52">
        <v>0</v>
      </c>
      <c r="K49" s="52">
        <v>0</v>
      </c>
      <c r="L49" s="52">
        <v>1</v>
      </c>
      <c r="M49" s="52">
        <v>0</v>
      </c>
      <c r="N49" s="52">
        <v>1</v>
      </c>
      <c r="O49" s="52">
        <v>0</v>
      </c>
      <c r="P49" s="52">
        <v>0</v>
      </c>
      <c r="Q49" s="52">
        <v>2</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1</v>
      </c>
      <c r="BD49" s="52">
        <v>0</v>
      </c>
      <c r="BE49" s="52">
        <v>0</v>
      </c>
      <c r="BF49" s="52">
        <v>0</v>
      </c>
      <c r="BG49" s="52">
        <v>2</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272230</v>
      </c>
      <c r="B50" s="52" t="s">
        <v>171</v>
      </c>
      <c r="C50" s="52" t="s">
        <v>494</v>
      </c>
      <c r="D50" s="52">
        <v>1</v>
      </c>
      <c r="E50" s="52">
        <v>0.81528829999999997</v>
      </c>
      <c r="F50" s="52">
        <v>10.62787</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494</v>
      </c>
      <c r="D51" s="52">
        <v>1</v>
      </c>
      <c r="E51" s="52">
        <v>1.164755</v>
      </c>
      <c r="F51" s="52">
        <v>15.18341</v>
      </c>
      <c r="G51" s="52">
        <v>0</v>
      </c>
      <c r="H51" s="52">
        <v>0</v>
      </c>
      <c r="I51" s="52">
        <v>1</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1</v>
      </c>
      <c r="AS51" s="52">
        <v>0</v>
      </c>
      <c r="AT51" s="52">
        <v>0</v>
      </c>
      <c r="AU51" s="52">
        <v>0</v>
      </c>
      <c r="AV51" s="52">
        <v>0</v>
      </c>
      <c r="AW51" s="52">
        <v>0</v>
      </c>
      <c r="AX51" s="52">
        <v>0</v>
      </c>
      <c r="AY51" s="52">
        <v>0</v>
      </c>
      <c r="AZ51" s="52">
        <v>0</v>
      </c>
      <c r="BA51" s="52">
        <v>0</v>
      </c>
      <c r="BB51" s="52">
        <v>0</v>
      </c>
      <c r="BC51" s="52">
        <v>0</v>
      </c>
      <c r="BD51" s="52">
        <v>0</v>
      </c>
      <c r="BE51" s="52">
        <v>1</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272264</v>
      </c>
      <c r="B52" s="52" t="s">
        <v>212</v>
      </c>
      <c r="C52" s="52" t="s">
        <v>494</v>
      </c>
      <c r="D52" s="52">
        <v>1</v>
      </c>
      <c r="E52" s="52">
        <v>1.5404519999999999</v>
      </c>
      <c r="F52" s="52">
        <v>20.08089</v>
      </c>
      <c r="G52" s="52">
        <v>0</v>
      </c>
      <c r="H52" s="52">
        <v>0</v>
      </c>
      <c r="I52" s="52">
        <v>0</v>
      </c>
      <c r="J52" s="52">
        <v>1</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1</v>
      </c>
      <c r="AU52" s="52">
        <v>0</v>
      </c>
      <c r="AV52" s="52">
        <v>0</v>
      </c>
      <c r="AW52" s="52">
        <v>0</v>
      </c>
      <c r="AX52" s="52">
        <v>0</v>
      </c>
      <c r="AY52" s="52">
        <v>0</v>
      </c>
      <c r="AZ52" s="52">
        <v>0</v>
      </c>
      <c r="BA52" s="52">
        <v>0</v>
      </c>
      <c r="BB52" s="52">
        <v>0</v>
      </c>
      <c r="BC52" s="52">
        <v>0</v>
      </c>
      <c r="BD52" s="52">
        <v>0</v>
      </c>
      <c r="BE52" s="52">
        <v>1</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494</v>
      </c>
      <c r="D53" s="52">
        <v>6</v>
      </c>
      <c r="E53" s="52">
        <v>1.223948</v>
      </c>
      <c r="F53" s="52">
        <v>15.955030000000001</v>
      </c>
      <c r="G53" s="52">
        <v>1</v>
      </c>
      <c r="H53" s="52">
        <v>0</v>
      </c>
      <c r="I53" s="52">
        <v>0</v>
      </c>
      <c r="J53" s="52">
        <v>2</v>
      </c>
      <c r="K53" s="52">
        <v>3</v>
      </c>
      <c r="L53" s="52">
        <v>0</v>
      </c>
      <c r="M53" s="52">
        <v>0</v>
      </c>
      <c r="N53" s="52">
        <v>0</v>
      </c>
      <c r="O53" s="52">
        <v>0</v>
      </c>
      <c r="P53" s="52">
        <v>4</v>
      </c>
      <c r="Q53" s="52">
        <v>2</v>
      </c>
      <c r="R53" s="52">
        <v>0</v>
      </c>
      <c r="S53" s="52">
        <v>0</v>
      </c>
      <c r="T53" s="52">
        <v>3</v>
      </c>
      <c r="U53" s="52">
        <v>3</v>
      </c>
      <c r="V53" s="52">
        <v>1</v>
      </c>
      <c r="W53" s="52">
        <v>2</v>
      </c>
      <c r="X53" s="52">
        <v>1</v>
      </c>
      <c r="Y53" s="52">
        <v>0</v>
      </c>
      <c r="Z53" s="52">
        <v>0</v>
      </c>
      <c r="AA53" s="52">
        <v>1</v>
      </c>
      <c r="AB53" s="52">
        <v>0</v>
      </c>
      <c r="AC53" s="52">
        <v>4</v>
      </c>
      <c r="AD53" s="52">
        <v>1</v>
      </c>
      <c r="AE53" s="52">
        <v>0</v>
      </c>
      <c r="AF53" s="52">
        <v>0</v>
      </c>
      <c r="AG53" s="52">
        <v>0</v>
      </c>
      <c r="AH53" s="52">
        <v>1</v>
      </c>
      <c r="AI53" s="52">
        <v>0</v>
      </c>
      <c r="AJ53" s="52">
        <v>5</v>
      </c>
      <c r="AK53" s="52">
        <v>0</v>
      </c>
      <c r="AL53" s="52">
        <v>0</v>
      </c>
      <c r="AM53" s="52">
        <v>1</v>
      </c>
      <c r="AN53" s="52">
        <v>0</v>
      </c>
      <c r="AO53" s="52">
        <v>0</v>
      </c>
      <c r="AP53" s="52">
        <v>0</v>
      </c>
      <c r="AQ53" s="52">
        <v>0</v>
      </c>
      <c r="AR53" s="52">
        <v>0</v>
      </c>
      <c r="AS53" s="52">
        <v>0</v>
      </c>
      <c r="AT53" s="52">
        <v>0</v>
      </c>
      <c r="AU53" s="52">
        <v>1</v>
      </c>
      <c r="AV53" s="52">
        <v>2</v>
      </c>
      <c r="AW53" s="52">
        <v>0</v>
      </c>
      <c r="AX53" s="52">
        <v>1</v>
      </c>
      <c r="AY53" s="52">
        <v>0</v>
      </c>
      <c r="AZ53" s="52">
        <v>1</v>
      </c>
      <c r="BA53" s="52">
        <v>0</v>
      </c>
      <c r="BB53" s="52">
        <v>1</v>
      </c>
      <c r="BC53" s="52">
        <v>0</v>
      </c>
      <c r="BD53" s="52">
        <v>1</v>
      </c>
      <c r="BE53" s="52">
        <v>1</v>
      </c>
      <c r="BF53" s="52">
        <v>0</v>
      </c>
      <c r="BG53" s="52">
        <v>1</v>
      </c>
      <c r="BH53" s="52">
        <v>0</v>
      </c>
      <c r="BI53" s="52">
        <v>1</v>
      </c>
      <c r="BJ53" s="52">
        <v>2</v>
      </c>
      <c r="BK53" s="52">
        <v>0</v>
      </c>
      <c r="BL53" s="52">
        <v>1</v>
      </c>
      <c r="BM53" s="52">
        <v>4</v>
      </c>
      <c r="BN53" s="52">
        <v>0</v>
      </c>
      <c r="BO53" s="52">
        <v>4</v>
      </c>
      <c r="BP53" s="52">
        <v>0</v>
      </c>
      <c r="BQ53" s="52">
        <v>0</v>
      </c>
      <c r="BR53" s="52">
        <v>1</v>
      </c>
      <c r="BS53" s="52">
        <v>1</v>
      </c>
      <c r="BT53" s="52">
        <v>3</v>
      </c>
      <c r="BU53" s="52">
        <v>3</v>
      </c>
      <c r="BV53" s="52">
        <v>0</v>
      </c>
    </row>
    <row r="54" spans="1:74" s="52" customFormat="1" x14ac:dyDescent="0.15">
      <c r="A54" s="52">
        <v>272299</v>
      </c>
      <c r="B54" s="52" t="s">
        <v>215</v>
      </c>
      <c r="C54" s="52" t="s">
        <v>494</v>
      </c>
      <c r="D54" s="52">
        <v>2</v>
      </c>
      <c r="E54" s="52">
        <v>3.584101</v>
      </c>
      <c r="F54" s="52">
        <v>46.721319999999999</v>
      </c>
      <c r="G54" s="52">
        <v>0</v>
      </c>
      <c r="H54" s="52">
        <v>2</v>
      </c>
      <c r="I54" s="52">
        <v>0</v>
      </c>
      <c r="J54" s="52">
        <v>0</v>
      </c>
      <c r="K54" s="52">
        <v>0</v>
      </c>
      <c r="L54" s="52">
        <v>0</v>
      </c>
      <c r="M54" s="52">
        <v>0</v>
      </c>
      <c r="N54" s="52">
        <v>0</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1</v>
      </c>
      <c r="AY54" s="52">
        <v>0</v>
      </c>
      <c r="AZ54" s="52">
        <v>0</v>
      </c>
      <c r="BA54" s="52">
        <v>0</v>
      </c>
      <c r="BB54" s="52">
        <v>0</v>
      </c>
      <c r="BC54" s="52">
        <v>1</v>
      </c>
      <c r="BD54" s="52">
        <v>1</v>
      </c>
      <c r="BE54" s="52">
        <v>0</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272302</v>
      </c>
      <c r="B55" s="52" t="s">
        <v>216</v>
      </c>
      <c r="C55" s="52" t="s">
        <v>494</v>
      </c>
      <c r="D55" s="52">
        <v>2</v>
      </c>
      <c r="E55" s="52">
        <v>2.567361</v>
      </c>
      <c r="F55" s="52">
        <v>33.467379999999999</v>
      </c>
      <c r="G55" s="52">
        <v>0</v>
      </c>
      <c r="H55" s="52">
        <v>0</v>
      </c>
      <c r="I55" s="52">
        <v>0</v>
      </c>
      <c r="J55" s="52">
        <v>0</v>
      </c>
      <c r="K55" s="52">
        <v>0</v>
      </c>
      <c r="L55" s="52">
        <v>2</v>
      </c>
      <c r="M55" s="52">
        <v>0</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1</v>
      </c>
      <c r="AR55" s="52">
        <v>0</v>
      </c>
      <c r="AS55" s="52">
        <v>0</v>
      </c>
      <c r="AT55" s="52">
        <v>0</v>
      </c>
      <c r="AU55" s="52">
        <v>0</v>
      </c>
      <c r="AV55" s="52">
        <v>0</v>
      </c>
      <c r="AW55" s="52">
        <v>0</v>
      </c>
      <c r="AX55" s="52">
        <v>0</v>
      </c>
      <c r="AY55" s="52">
        <v>0</v>
      </c>
      <c r="AZ55" s="52">
        <v>0</v>
      </c>
      <c r="BA55" s="52">
        <v>0</v>
      </c>
      <c r="BB55" s="52">
        <v>0</v>
      </c>
      <c r="BC55" s="52">
        <v>1</v>
      </c>
      <c r="BD55" s="52">
        <v>1</v>
      </c>
      <c r="BE55" s="52">
        <v>1</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272311</v>
      </c>
      <c r="B56" s="52" t="s">
        <v>217</v>
      </c>
      <c r="C56" s="52" t="s">
        <v>494</v>
      </c>
      <c r="D56" s="52">
        <v>1</v>
      </c>
      <c r="E56" s="52">
        <v>1.708029</v>
      </c>
      <c r="F56" s="52">
        <v>22.26538</v>
      </c>
      <c r="G56" s="52">
        <v>0</v>
      </c>
      <c r="H56" s="52">
        <v>0</v>
      </c>
      <c r="I56" s="52">
        <v>0</v>
      </c>
      <c r="J56" s="52">
        <v>1</v>
      </c>
      <c r="K56" s="52">
        <v>0</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0</v>
      </c>
      <c r="BB56" s="52">
        <v>0</v>
      </c>
      <c r="BC56" s="52">
        <v>1</v>
      </c>
      <c r="BD56" s="52">
        <v>0</v>
      </c>
      <c r="BE56" s="52">
        <v>0</v>
      </c>
      <c r="BF56" s="52">
        <v>0</v>
      </c>
      <c r="BG56" s="52">
        <v>0</v>
      </c>
      <c r="BH56" s="52">
        <v>0</v>
      </c>
      <c r="BI56" s="52">
        <v>0</v>
      </c>
      <c r="BJ56" s="52">
        <v>0</v>
      </c>
      <c r="BK56" s="52">
        <v>1</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273619</v>
      </c>
      <c r="B57" t="s">
        <v>219</v>
      </c>
      <c r="C57" t="s">
        <v>494</v>
      </c>
      <c r="D57">
        <v>1</v>
      </c>
      <c r="E57">
        <v>2.284513</v>
      </c>
      <c r="F57">
        <v>29.780259999999998</v>
      </c>
      <c r="G57">
        <v>0</v>
      </c>
      <c r="H57">
        <v>0</v>
      </c>
      <c r="I57">
        <v>0</v>
      </c>
      <c r="J57">
        <v>0</v>
      </c>
      <c r="K57">
        <v>0</v>
      </c>
      <c r="L57">
        <v>1</v>
      </c>
      <c r="M57">
        <v>0</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1</v>
      </c>
      <c r="AS57">
        <v>0</v>
      </c>
      <c r="AT57">
        <v>0</v>
      </c>
      <c r="AU57">
        <v>0</v>
      </c>
      <c r="AV57">
        <v>0</v>
      </c>
      <c r="AW57">
        <v>0</v>
      </c>
      <c r="AX57">
        <v>0</v>
      </c>
      <c r="AY57">
        <v>0</v>
      </c>
      <c r="AZ57">
        <v>0</v>
      </c>
      <c r="BA57">
        <v>0</v>
      </c>
      <c r="BB57">
        <v>0</v>
      </c>
      <c r="BC57">
        <v>0</v>
      </c>
      <c r="BD57">
        <v>0</v>
      </c>
      <c r="BE57">
        <v>0</v>
      </c>
      <c r="BF57">
        <v>0</v>
      </c>
      <c r="BG57">
        <v>0</v>
      </c>
      <c r="BH57">
        <v>1</v>
      </c>
      <c r="BI57">
        <v>0</v>
      </c>
      <c r="BJ57">
        <v>0</v>
      </c>
      <c r="BK57">
        <v>0</v>
      </c>
      <c r="BL57" t="s">
        <v>170</v>
      </c>
      <c r="BM57" t="s">
        <v>170</v>
      </c>
      <c r="BN57" t="s">
        <v>170</v>
      </c>
      <c r="BO57" t="s">
        <v>170</v>
      </c>
      <c r="BP57" t="s">
        <v>170</v>
      </c>
      <c r="BQ57" t="s">
        <v>170</v>
      </c>
      <c r="BR57" t="s">
        <v>170</v>
      </c>
      <c r="BS57" t="s">
        <v>170</v>
      </c>
      <c r="BT57" t="s">
        <v>170</v>
      </c>
      <c r="BU57" t="s">
        <v>170</v>
      </c>
      <c r="BV57" t="s">
        <v>170</v>
      </c>
    </row>
    <row r="85" spans="1:75" x14ac:dyDescent="0.15">
      <c r="B85" s="52">
        <v>271004</v>
      </c>
      <c r="C85" t="s">
        <v>427</v>
      </c>
      <c r="D85">
        <f>IFERROR(VLOOKUP($B85,$A$8:$BW$70,D$88,FALSE),0)</f>
        <v>37</v>
      </c>
      <c r="E85">
        <f t="shared" ref="E85:BP85" si="0">IFERROR(VLOOKUP($B85,$A$8:$BW$70,E88,FALSE),0)</f>
        <v>1.3630580000000001</v>
      </c>
      <c r="F85">
        <f t="shared" si="0"/>
        <v>17.768439999999998</v>
      </c>
      <c r="G85">
        <f t="shared" si="0"/>
        <v>1</v>
      </c>
      <c r="H85">
        <f t="shared" si="0"/>
        <v>4</v>
      </c>
      <c r="I85">
        <f t="shared" si="0"/>
        <v>6</v>
      </c>
      <c r="J85">
        <f t="shared" si="0"/>
        <v>4</v>
      </c>
      <c r="K85">
        <f t="shared" si="0"/>
        <v>7</v>
      </c>
      <c r="L85">
        <f t="shared" si="0"/>
        <v>6</v>
      </c>
      <c r="M85">
        <f t="shared" si="0"/>
        <v>6</v>
      </c>
      <c r="N85">
        <f t="shared" si="0"/>
        <v>3</v>
      </c>
      <c r="O85">
        <f t="shared" si="0"/>
        <v>0</v>
      </c>
      <c r="P85">
        <f t="shared" si="0"/>
        <v>19</v>
      </c>
      <c r="Q85">
        <f t="shared" si="0"/>
        <v>18</v>
      </c>
      <c r="R85">
        <f t="shared" si="0"/>
        <v>0</v>
      </c>
      <c r="S85">
        <f t="shared" si="0"/>
        <v>3</v>
      </c>
      <c r="T85">
        <f t="shared" si="0"/>
        <v>10</v>
      </c>
      <c r="U85">
        <f t="shared" si="0"/>
        <v>24</v>
      </c>
      <c r="V85">
        <f t="shared" si="0"/>
        <v>1</v>
      </c>
      <c r="W85">
        <f t="shared" si="0"/>
        <v>23</v>
      </c>
      <c r="X85">
        <f t="shared" si="0"/>
        <v>1</v>
      </c>
      <c r="Y85">
        <f t="shared" si="0"/>
        <v>1</v>
      </c>
      <c r="Z85">
        <f t="shared" si="0"/>
        <v>14</v>
      </c>
      <c r="AA85">
        <f t="shared" si="0"/>
        <v>7</v>
      </c>
      <c r="AB85">
        <f t="shared" si="0"/>
        <v>0</v>
      </c>
      <c r="AC85">
        <f t="shared" si="0"/>
        <v>18</v>
      </c>
      <c r="AD85">
        <f t="shared" si="0"/>
        <v>10</v>
      </c>
      <c r="AE85">
        <f t="shared" si="0"/>
        <v>0</v>
      </c>
      <c r="AF85">
        <f t="shared" si="0"/>
        <v>3</v>
      </c>
      <c r="AG85">
        <f t="shared" si="0"/>
        <v>0</v>
      </c>
      <c r="AH85">
        <f t="shared" si="0"/>
        <v>6</v>
      </c>
      <c r="AI85">
        <f t="shared" si="0"/>
        <v>0</v>
      </c>
      <c r="AJ85">
        <f t="shared" si="0"/>
        <v>22</v>
      </c>
      <c r="AK85">
        <f t="shared" si="0"/>
        <v>0</v>
      </c>
      <c r="AL85">
        <f t="shared" si="0"/>
        <v>1</v>
      </c>
      <c r="AM85">
        <f t="shared" si="0"/>
        <v>10</v>
      </c>
      <c r="AN85">
        <f t="shared" si="0"/>
        <v>1</v>
      </c>
      <c r="AO85">
        <f t="shared" si="0"/>
        <v>3</v>
      </c>
      <c r="AP85">
        <f t="shared" si="0"/>
        <v>0</v>
      </c>
      <c r="AQ85">
        <f t="shared" si="0"/>
        <v>4</v>
      </c>
      <c r="AR85">
        <f t="shared" si="0"/>
        <v>1</v>
      </c>
      <c r="AS85">
        <f t="shared" si="0"/>
        <v>2</v>
      </c>
      <c r="AT85">
        <f t="shared" si="0"/>
        <v>0</v>
      </c>
      <c r="AU85">
        <f t="shared" si="0"/>
        <v>4</v>
      </c>
      <c r="AV85">
        <f t="shared" si="0"/>
        <v>4</v>
      </c>
      <c r="AW85">
        <f t="shared" si="0"/>
        <v>3</v>
      </c>
      <c r="AX85">
        <f t="shared" si="0"/>
        <v>6</v>
      </c>
      <c r="AY85">
        <f t="shared" si="0"/>
        <v>1</v>
      </c>
      <c r="AZ85">
        <f t="shared" si="0"/>
        <v>0</v>
      </c>
      <c r="BA85">
        <f t="shared" si="0"/>
        <v>3</v>
      </c>
      <c r="BB85">
        <f t="shared" si="0"/>
        <v>3</v>
      </c>
      <c r="BC85">
        <f t="shared" si="0"/>
        <v>6</v>
      </c>
      <c r="BD85">
        <f t="shared" si="0"/>
        <v>5</v>
      </c>
      <c r="BE85">
        <f t="shared" si="0"/>
        <v>7</v>
      </c>
      <c r="BF85">
        <f t="shared" si="0"/>
        <v>7</v>
      </c>
      <c r="BG85">
        <f t="shared" si="0"/>
        <v>5</v>
      </c>
      <c r="BH85">
        <f t="shared" si="0"/>
        <v>3</v>
      </c>
      <c r="BI85">
        <f t="shared" si="0"/>
        <v>3</v>
      </c>
      <c r="BJ85">
        <f t="shared" si="0"/>
        <v>6</v>
      </c>
      <c r="BK85">
        <f t="shared" si="0"/>
        <v>1</v>
      </c>
      <c r="BL85">
        <f t="shared" si="0"/>
        <v>9</v>
      </c>
      <c r="BM85">
        <f t="shared" si="0"/>
        <v>26</v>
      </c>
      <c r="BN85">
        <f t="shared" si="0"/>
        <v>13</v>
      </c>
      <c r="BO85">
        <f t="shared" si="0"/>
        <v>5</v>
      </c>
      <c r="BP85">
        <f t="shared" si="0"/>
        <v>1</v>
      </c>
      <c r="BQ85">
        <f t="shared" ref="BQ85:BW85" si="1">IFERROR(VLOOKUP($B85,$A$8:$BW$70,BQ88,FALSE),0)</f>
        <v>1</v>
      </c>
      <c r="BR85">
        <f t="shared" si="1"/>
        <v>1</v>
      </c>
      <c r="BS85">
        <f t="shared" si="1"/>
        <v>1</v>
      </c>
      <c r="BT85">
        <f t="shared" si="1"/>
        <v>11</v>
      </c>
      <c r="BU85">
        <f t="shared" si="1"/>
        <v>24</v>
      </c>
      <c r="BV85">
        <f t="shared" si="1"/>
        <v>2</v>
      </c>
      <c r="BW85">
        <f t="shared" si="1"/>
        <v>0</v>
      </c>
    </row>
    <row r="86" spans="1:75" x14ac:dyDescent="0.15">
      <c r="B86" s="52">
        <v>271403</v>
      </c>
      <c r="C86" t="s">
        <v>428</v>
      </c>
      <c r="D86">
        <f>IFERROR(VLOOKUP($B86,$A$8:$BW$70,D$88,FALSE),0)</f>
        <v>12</v>
      </c>
      <c r="E86">
        <f t="shared" ref="E86:BP86" si="2">IFERROR(VLOOKUP($B86,$A$8:$BW$70,E$88,FALSE),0)</f>
        <v>1.432369</v>
      </c>
      <c r="F86">
        <f t="shared" si="2"/>
        <v>18.671949999999999</v>
      </c>
      <c r="G86">
        <f t="shared" si="2"/>
        <v>0</v>
      </c>
      <c r="H86">
        <f t="shared" si="2"/>
        <v>1</v>
      </c>
      <c r="I86">
        <f t="shared" si="2"/>
        <v>0</v>
      </c>
      <c r="J86">
        <f t="shared" si="2"/>
        <v>2</v>
      </c>
      <c r="K86">
        <f t="shared" si="2"/>
        <v>2</v>
      </c>
      <c r="L86">
        <f t="shared" si="2"/>
        <v>4</v>
      </c>
      <c r="M86">
        <f t="shared" si="2"/>
        <v>1</v>
      </c>
      <c r="N86">
        <f t="shared" si="2"/>
        <v>2</v>
      </c>
      <c r="O86">
        <f t="shared" si="2"/>
        <v>0</v>
      </c>
      <c r="P86">
        <f t="shared" si="2"/>
        <v>8</v>
      </c>
      <c r="Q86">
        <f t="shared" si="2"/>
        <v>4</v>
      </c>
      <c r="R86">
        <f t="shared" si="2"/>
        <v>0</v>
      </c>
      <c r="S86">
        <f t="shared" si="2"/>
        <v>0</v>
      </c>
      <c r="T86">
        <f t="shared" si="2"/>
        <v>4</v>
      </c>
      <c r="U86">
        <f t="shared" si="2"/>
        <v>8</v>
      </c>
      <c r="V86">
        <f t="shared" si="2"/>
        <v>0</v>
      </c>
      <c r="W86">
        <f t="shared" si="2"/>
        <v>8</v>
      </c>
      <c r="X86">
        <f t="shared" si="2"/>
        <v>1</v>
      </c>
      <c r="Y86">
        <f t="shared" si="2"/>
        <v>1</v>
      </c>
      <c r="Z86">
        <f t="shared" si="2"/>
        <v>6</v>
      </c>
      <c r="AA86">
        <f t="shared" si="2"/>
        <v>0</v>
      </c>
      <c r="AB86">
        <f t="shared" si="2"/>
        <v>0</v>
      </c>
      <c r="AC86">
        <f t="shared" si="2"/>
        <v>7</v>
      </c>
      <c r="AD86">
        <f t="shared" si="2"/>
        <v>2</v>
      </c>
      <c r="AE86">
        <f t="shared" si="2"/>
        <v>1</v>
      </c>
      <c r="AF86">
        <f t="shared" si="2"/>
        <v>0</v>
      </c>
      <c r="AG86">
        <f t="shared" si="2"/>
        <v>0</v>
      </c>
      <c r="AH86">
        <f t="shared" si="2"/>
        <v>2</v>
      </c>
      <c r="AI86">
        <f t="shared" si="2"/>
        <v>0</v>
      </c>
      <c r="AJ86">
        <f t="shared" si="2"/>
        <v>9</v>
      </c>
      <c r="AK86">
        <f t="shared" si="2"/>
        <v>0</v>
      </c>
      <c r="AL86">
        <f t="shared" si="2"/>
        <v>1</v>
      </c>
      <c r="AM86">
        <f t="shared" si="2"/>
        <v>2</v>
      </c>
      <c r="AN86">
        <f t="shared" si="2"/>
        <v>0</v>
      </c>
      <c r="AO86">
        <f t="shared" si="2"/>
        <v>0</v>
      </c>
      <c r="AP86">
        <f t="shared" si="2"/>
        <v>0</v>
      </c>
      <c r="AQ86">
        <f t="shared" si="2"/>
        <v>0</v>
      </c>
      <c r="AR86">
        <f t="shared" si="2"/>
        <v>1</v>
      </c>
      <c r="AS86">
        <f t="shared" si="2"/>
        <v>0</v>
      </c>
      <c r="AT86">
        <f t="shared" si="2"/>
        <v>0</v>
      </c>
      <c r="AU86">
        <f t="shared" si="2"/>
        <v>2</v>
      </c>
      <c r="AV86">
        <f t="shared" si="2"/>
        <v>3</v>
      </c>
      <c r="AW86">
        <f t="shared" si="2"/>
        <v>1</v>
      </c>
      <c r="AX86">
        <f t="shared" si="2"/>
        <v>3</v>
      </c>
      <c r="AY86">
        <f t="shared" si="2"/>
        <v>0</v>
      </c>
      <c r="AZ86">
        <f t="shared" si="2"/>
        <v>1</v>
      </c>
      <c r="BA86">
        <f t="shared" si="2"/>
        <v>0</v>
      </c>
      <c r="BB86">
        <f t="shared" si="2"/>
        <v>0</v>
      </c>
      <c r="BC86">
        <f t="shared" si="2"/>
        <v>1</v>
      </c>
      <c r="BD86">
        <f t="shared" si="2"/>
        <v>4</v>
      </c>
      <c r="BE86">
        <f t="shared" si="2"/>
        <v>1</v>
      </c>
      <c r="BF86">
        <f t="shared" si="2"/>
        <v>2</v>
      </c>
      <c r="BG86">
        <f t="shared" si="2"/>
        <v>2</v>
      </c>
      <c r="BH86">
        <f t="shared" si="2"/>
        <v>2</v>
      </c>
      <c r="BI86">
        <f t="shared" si="2"/>
        <v>0</v>
      </c>
      <c r="BJ86">
        <f t="shared" si="2"/>
        <v>1</v>
      </c>
      <c r="BK86">
        <f t="shared" si="2"/>
        <v>0</v>
      </c>
      <c r="BL86">
        <f t="shared" si="2"/>
        <v>2</v>
      </c>
      <c r="BM86">
        <f t="shared" si="2"/>
        <v>14</v>
      </c>
      <c r="BN86">
        <f t="shared" si="2"/>
        <v>0</v>
      </c>
      <c r="BO86">
        <f t="shared" si="2"/>
        <v>5</v>
      </c>
      <c r="BP86">
        <f t="shared" si="2"/>
        <v>0</v>
      </c>
      <c r="BQ86">
        <f t="shared" ref="BQ86:BW86" si="3">IFERROR(VLOOKUP($B86,$A$8:$BW$70,BQ$88,FALSE),0)</f>
        <v>0</v>
      </c>
      <c r="BR86">
        <f t="shared" si="3"/>
        <v>0</v>
      </c>
      <c r="BS86">
        <f t="shared" si="3"/>
        <v>0</v>
      </c>
      <c r="BT86">
        <f t="shared" si="3"/>
        <v>3</v>
      </c>
      <c r="BU86">
        <f t="shared" si="3"/>
        <v>9</v>
      </c>
      <c r="BV86">
        <f t="shared" si="3"/>
        <v>0</v>
      </c>
      <c r="BW86">
        <f t="shared" si="3"/>
        <v>0</v>
      </c>
    </row>
    <row r="87" spans="1:75" x14ac:dyDescent="0.15">
      <c r="C87" t="s">
        <v>429</v>
      </c>
      <c r="D87">
        <f>SUM(D8:D83)</f>
        <v>150</v>
      </c>
      <c r="G87">
        <f t="shared" ref="G87:BR87" si="4">SUM(G8:G83)</f>
        <v>6</v>
      </c>
      <c r="H87">
        <f t="shared" si="4"/>
        <v>18</v>
      </c>
      <c r="I87">
        <f t="shared" si="4"/>
        <v>18</v>
      </c>
      <c r="J87">
        <f t="shared" si="4"/>
        <v>18</v>
      </c>
      <c r="K87">
        <f t="shared" si="4"/>
        <v>26</v>
      </c>
      <c r="L87">
        <f t="shared" si="4"/>
        <v>29</v>
      </c>
      <c r="M87">
        <f t="shared" si="4"/>
        <v>20</v>
      </c>
      <c r="N87">
        <f t="shared" si="4"/>
        <v>15</v>
      </c>
      <c r="O87">
        <f t="shared" si="4"/>
        <v>0</v>
      </c>
      <c r="P87">
        <f t="shared" si="4"/>
        <v>85</v>
      </c>
      <c r="Q87">
        <f t="shared" si="4"/>
        <v>65</v>
      </c>
      <c r="R87">
        <f t="shared" si="4"/>
        <v>0</v>
      </c>
      <c r="S87">
        <f t="shared" si="4"/>
        <v>3</v>
      </c>
      <c r="T87">
        <f t="shared" si="4"/>
        <v>22</v>
      </c>
      <c r="U87">
        <f t="shared" si="4"/>
        <v>51</v>
      </c>
      <c r="V87">
        <f t="shared" si="4"/>
        <v>3</v>
      </c>
      <c r="W87">
        <f t="shared" si="4"/>
        <v>48</v>
      </c>
      <c r="X87">
        <f t="shared" si="4"/>
        <v>4</v>
      </c>
      <c r="Y87">
        <f t="shared" si="4"/>
        <v>3</v>
      </c>
      <c r="Z87">
        <f t="shared" si="4"/>
        <v>31</v>
      </c>
      <c r="AA87">
        <f t="shared" si="4"/>
        <v>10</v>
      </c>
      <c r="AB87">
        <f t="shared" si="4"/>
        <v>0</v>
      </c>
      <c r="AC87">
        <f t="shared" si="4"/>
        <v>38</v>
      </c>
      <c r="AD87">
        <f t="shared" si="4"/>
        <v>19</v>
      </c>
      <c r="AE87">
        <f t="shared" si="4"/>
        <v>1</v>
      </c>
      <c r="AF87">
        <f t="shared" si="4"/>
        <v>4</v>
      </c>
      <c r="AG87">
        <f t="shared" si="4"/>
        <v>0</v>
      </c>
      <c r="AH87">
        <f t="shared" si="4"/>
        <v>14</v>
      </c>
      <c r="AI87">
        <f t="shared" si="4"/>
        <v>0</v>
      </c>
      <c r="AJ87">
        <f t="shared" si="4"/>
        <v>44</v>
      </c>
      <c r="AK87">
        <f t="shared" si="4"/>
        <v>0</v>
      </c>
      <c r="AL87">
        <f t="shared" si="4"/>
        <v>3</v>
      </c>
      <c r="AM87">
        <f t="shared" si="4"/>
        <v>19</v>
      </c>
      <c r="AN87">
        <f t="shared" si="4"/>
        <v>5</v>
      </c>
      <c r="AO87">
        <f t="shared" si="4"/>
        <v>5</v>
      </c>
      <c r="AP87">
        <f t="shared" si="4"/>
        <v>0</v>
      </c>
      <c r="AQ87">
        <f t="shared" si="4"/>
        <v>11</v>
      </c>
      <c r="AR87">
        <f t="shared" si="4"/>
        <v>6</v>
      </c>
      <c r="AS87">
        <f t="shared" si="4"/>
        <v>10</v>
      </c>
      <c r="AT87">
        <f t="shared" si="4"/>
        <v>4</v>
      </c>
      <c r="AU87">
        <f t="shared" si="4"/>
        <v>16</v>
      </c>
      <c r="AV87">
        <f t="shared" si="4"/>
        <v>19</v>
      </c>
      <c r="AW87">
        <f t="shared" si="4"/>
        <v>9</v>
      </c>
      <c r="AX87">
        <f t="shared" si="4"/>
        <v>28</v>
      </c>
      <c r="AY87">
        <f t="shared" si="4"/>
        <v>4</v>
      </c>
      <c r="AZ87">
        <f t="shared" si="4"/>
        <v>4</v>
      </c>
      <c r="BA87">
        <f t="shared" si="4"/>
        <v>8</v>
      </c>
      <c r="BB87">
        <f t="shared" si="4"/>
        <v>11</v>
      </c>
      <c r="BC87">
        <f t="shared" si="4"/>
        <v>20</v>
      </c>
      <c r="BD87">
        <f t="shared" si="4"/>
        <v>25</v>
      </c>
      <c r="BE87">
        <f t="shared" si="4"/>
        <v>30</v>
      </c>
      <c r="BF87">
        <f t="shared" si="4"/>
        <v>24</v>
      </c>
      <c r="BG87">
        <f t="shared" si="4"/>
        <v>19</v>
      </c>
      <c r="BH87">
        <f t="shared" si="4"/>
        <v>17</v>
      </c>
      <c r="BI87">
        <f t="shared" si="4"/>
        <v>13</v>
      </c>
      <c r="BJ87">
        <f t="shared" si="4"/>
        <v>19</v>
      </c>
      <c r="BK87">
        <f t="shared" si="4"/>
        <v>3</v>
      </c>
      <c r="BL87">
        <f t="shared" si="4"/>
        <v>14</v>
      </c>
      <c r="BM87">
        <f t="shared" si="4"/>
        <v>63</v>
      </c>
      <c r="BN87">
        <f t="shared" si="4"/>
        <v>16</v>
      </c>
      <c r="BO87">
        <f t="shared" si="4"/>
        <v>16</v>
      </c>
      <c r="BP87">
        <f t="shared" si="4"/>
        <v>1</v>
      </c>
      <c r="BQ87">
        <f t="shared" si="4"/>
        <v>1</v>
      </c>
      <c r="BR87">
        <f t="shared" si="4"/>
        <v>4</v>
      </c>
      <c r="BS87">
        <f t="shared" ref="BS87:BW87" si="5">SUM(BS8:BS83)</f>
        <v>2</v>
      </c>
      <c r="BT87">
        <f t="shared" si="5"/>
        <v>21</v>
      </c>
      <c r="BU87">
        <f t="shared" si="5"/>
        <v>53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101</v>
      </c>
      <c r="E90">
        <v>1.1413720000000001</v>
      </c>
      <c r="F90">
        <v>14.8786</v>
      </c>
      <c r="G90">
        <v>5</v>
      </c>
      <c r="H90">
        <v>13</v>
      </c>
      <c r="I90">
        <v>12</v>
      </c>
      <c r="J90">
        <v>12</v>
      </c>
      <c r="K90">
        <v>17</v>
      </c>
      <c r="L90">
        <v>19</v>
      </c>
      <c r="M90">
        <v>13</v>
      </c>
      <c r="N90">
        <v>10</v>
      </c>
      <c r="O90">
        <v>0</v>
      </c>
      <c r="P90">
        <v>58</v>
      </c>
      <c r="Q90">
        <v>43</v>
      </c>
      <c r="R90">
        <v>0</v>
      </c>
      <c r="S90">
        <v>7</v>
      </c>
      <c r="T90">
        <v>27</v>
      </c>
      <c r="U90">
        <v>67</v>
      </c>
      <c r="V90">
        <v>7</v>
      </c>
      <c r="W90">
        <v>60</v>
      </c>
      <c r="X90">
        <v>5</v>
      </c>
      <c r="Y90">
        <v>3</v>
      </c>
      <c r="Z90">
        <v>38</v>
      </c>
      <c r="AA90">
        <v>14</v>
      </c>
      <c r="AB90">
        <v>0</v>
      </c>
      <c r="AC90">
        <v>53</v>
      </c>
      <c r="AD90">
        <v>22</v>
      </c>
      <c r="AE90">
        <v>2</v>
      </c>
      <c r="AF90">
        <v>4</v>
      </c>
      <c r="AG90">
        <v>0</v>
      </c>
      <c r="AH90">
        <v>20</v>
      </c>
      <c r="AI90">
        <v>0</v>
      </c>
      <c r="AJ90">
        <v>60</v>
      </c>
      <c r="AK90">
        <v>1</v>
      </c>
      <c r="AL90">
        <v>5</v>
      </c>
      <c r="AM90">
        <v>22</v>
      </c>
      <c r="AN90">
        <v>7</v>
      </c>
      <c r="AO90">
        <v>6</v>
      </c>
      <c r="AP90">
        <v>0</v>
      </c>
      <c r="AQ90">
        <v>7</v>
      </c>
      <c r="AR90">
        <v>4</v>
      </c>
      <c r="AS90">
        <v>8</v>
      </c>
      <c r="AT90">
        <v>4</v>
      </c>
      <c r="AU90">
        <v>10</v>
      </c>
      <c r="AV90">
        <v>12</v>
      </c>
      <c r="AW90">
        <v>5</v>
      </c>
      <c r="AX90">
        <v>19</v>
      </c>
      <c r="AY90">
        <v>3</v>
      </c>
      <c r="AZ90">
        <v>3</v>
      </c>
      <c r="BA90">
        <v>5</v>
      </c>
      <c r="BB90">
        <v>8</v>
      </c>
      <c r="BC90">
        <v>13</v>
      </c>
      <c r="BD90">
        <v>16</v>
      </c>
      <c r="BE90">
        <v>22</v>
      </c>
      <c r="BF90">
        <v>15</v>
      </c>
      <c r="BG90">
        <v>12</v>
      </c>
      <c r="BH90">
        <v>12</v>
      </c>
      <c r="BI90">
        <v>10</v>
      </c>
      <c r="BJ90">
        <v>12</v>
      </c>
      <c r="BK90">
        <v>2</v>
      </c>
      <c r="BL90">
        <v>21</v>
      </c>
      <c r="BM90">
        <v>77</v>
      </c>
      <c r="BN90">
        <v>20</v>
      </c>
      <c r="BO90">
        <v>18</v>
      </c>
      <c r="BP90">
        <v>3</v>
      </c>
      <c r="BQ90">
        <v>1</v>
      </c>
      <c r="BR90">
        <v>5</v>
      </c>
      <c r="BS90">
        <v>2</v>
      </c>
      <c r="BT90">
        <v>25</v>
      </c>
      <c r="BU90">
        <v>72</v>
      </c>
      <c r="BV90">
        <v>4</v>
      </c>
    </row>
    <row r="91" spans="1:75" x14ac:dyDescent="0.15">
      <c r="B91" t="s">
        <v>504</v>
      </c>
    </row>
    <row r="92" spans="1:75" x14ac:dyDescent="0.15">
      <c r="D92">
        <f>D87-D85-D86</f>
        <v>101</v>
      </c>
    </row>
    <row r="100" spans="1:6" s="147" customFormat="1" x14ac:dyDescent="0.15"/>
    <row r="101" spans="1:6" x14ac:dyDescent="0.15">
      <c r="A101" s="52">
        <v>271004</v>
      </c>
      <c r="B101" s="52" t="s">
        <v>172</v>
      </c>
      <c r="C101" s="52" t="s">
        <v>494</v>
      </c>
      <c r="D101" s="52">
        <v>29</v>
      </c>
      <c r="E101" s="52">
        <v>1.077496</v>
      </c>
      <c r="F101" s="52">
        <v>14.04593</v>
      </c>
    </row>
    <row r="102" spans="1:6" x14ac:dyDescent="0.15">
      <c r="A102" s="52">
        <v>271021</v>
      </c>
      <c r="B102" s="52" t="s">
        <v>494</v>
      </c>
      <c r="C102" s="52" t="s">
        <v>389</v>
      </c>
      <c r="D102" s="52">
        <v>1</v>
      </c>
      <c r="E102" s="52">
        <v>0.96242680000000003</v>
      </c>
      <c r="F102" s="52">
        <v>12.545920000000001</v>
      </c>
    </row>
    <row r="103" spans="1:6" x14ac:dyDescent="0.15">
      <c r="A103" s="52">
        <v>271071</v>
      </c>
      <c r="B103" s="52" t="s">
        <v>494</v>
      </c>
      <c r="C103" s="52" t="s">
        <v>378</v>
      </c>
      <c r="D103" s="52">
        <v>2</v>
      </c>
      <c r="E103" s="52">
        <v>2.4452569999999998</v>
      </c>
      <c r="F103" s="52">
        <v>31.87567</v>
      </c>
    </row>
    <row r="104" spans="1:6" x14ac:dyDescent="0.15">
      <c r="A104" s="52">
        <v>271080</v>
      </c>
      <c r="B104" s="52" t="s">
        <v>494</v>
      </c>
      <c r="C104" s="52" t="s">
        <v>175</v>
      </c>
      <c r="D104" s="52">
        <v>1</v>
      </c>
      <c r="E104" s="52">
        <v>1.4983519999999999</v>
      </c>
      <c r="F104" s="52">
        <v>19.53209</v>
      </c>
    </row>
    <row r="105" spans="1:6" x14ac:dyDescent="0.15">
      <c r="A105" s="52">
        <v>271110</v>
      </c>
      <c r="B105" s="52" t="s">
        <v>494</v>
      </c>
      <c r="C105" s="52" t="s">
        <v>176</v>
      </c>
      <c r="D105" s="52">
        <v>1</v>
      </c>
      <c r="E105" s="52">
        <v>1.5228120000000001</v>
      </c>
      <c r="F105" s="52">
        <v>19.850940000000001</v>
      </c>
    </row>
    <row r="106" spans="1:6" x14ac:dyDescent="0.15">
      <c r="A106" s="52">
        <v>271136</v>
      </c>
      <c r="B106" s="52" t="s">
        <v>494</v>
      </c>
      <c r="C106" s="52" t="s">
        <v>177</v>
      </c>
      <c r="D106" s="52">
        <v>1</v>
      </c>
      <c r="E106" s="52">
        <v>1.0295270000000001</v>
      </c>
      <c r="F106" s="52">
        <v>13.42062</v>
      </c>
    </row>
    <row r="107" spans="1:6" x14ac:dyDescent="0.15">
      <c r="A107" s="52">
        <v>271144</v>
      </c>
      <c r="B107" s="52" t="s">
        <v>494</v>
      </c>
      <c r="C107" s="52" t="s">
        <v>379</v>
      </c>
      <c r="D107" s="52">
        <v>3</v>
      </c>
      <c r="E107" s="52">
        <v>1.754006</v>
      </c>
      <c r="F107" s="52">
        <v>22.864730000000002</v>
      </c>
    </row>
    <row r="108" spans="1:6" x14ac:dyDescent="0.15">
      <c r="A108" s="52">
        <v>271161</v>
      </c>
      <c r="B108" s="52" t="s">
        <v>494</v>
      </c>
      <c r="C108" s="52" t="s">
        <v>178</v>
      </c>
      <c r="D108" s="52">
        <v>1</v>
      </c>
      <c r="E108" s="52">
        <v>0.78338589999999997</v>
      </c>
      <c r="F108" s="52">
        <v>10.212</v>
      </c>
    </row>
    <row r="109" spans="1:6" x14ac:dyDescent="0.15">
      <c r="A109" s="52">
        <v>271179</v>
      </c>
      <c r="B109" s="52" t="s">
        <v>494</v>
      </c>
      <c r="C109" s="52" t="s">
        <v>179</v>
      </c>
      <c r="D109" s="52">
        <v>1</v>
      </c>
      <c r="E109" s="52">
        <v>1.1005940000000001</v>
      </c>
      <c r="F109" s="52">
        <v>14.34703</v>
      </c>
    </row>
    <row r="110" spans="1:6" x14ac:dyDescent="0.15">
      <c r="A110" s="52">
        <v>271187</v>
      </c>
      <c r="B110" s="52" t="s">
        <v>494</v>
      </c>
      <c r="C110" s="52" t="s">
        <v>180</v>
      </c>
      <c r="D110" s="52">
        <v>2</v>
      </c>
      <c r="E110" s="52">
        <v>1.186507</v>
      </c>
      <c r="F110" s="52">
        <v>15.46697</v>
      </c>
    </row>
    <row r="111" spans="1:6" x14ac:dyDescent="0.15">
      <c r="A111" s="52">
        <v>271209</v>
      </c>
      <c r="B111" s="52" t="s">
        <v>494</v>
      </c>
      <c r="C111" s="52" t="s">
        <v>181</v>
      </c>
      <c r="D111" s="52">
        <v>2</v>
      </c>
      <c r="E111" s="52">
        <v>1.302244</v>
      </c>
      <c r="F111" s="52">
        <v>16.97569</v>
      </c>
    </row>
    <row r="112" spans="1:6" x14ac:dyDescent="0.15">
      <c r="A112" s="52">
        <v>271217</v>
      </c>
      <c r="B112" s="52" t="s">
        <v>494</v>
      </c>
      <c r="C112" s="52" t="s">
        <v>390</v>
      </c>
      <c r="D112" s="52">
        <v>2</v>
      </c>
      <c r="E112" s="52">
        <v>1.530538</v>
      </c>
      <c r="F112" s="52">
        <v>19.95166</v>
      </c>
    </row>
    <row r="113" spans="1:6" x14ac:dyDescent="0.15">
      <c r="A113" s="52">
        <v>271233</v>
      </c>
      <c r="B113" s="52" t="s">
        <v>494</v>
      </c>
      <c r="C113" s="52" t="s">
        <v>183</v>
      </c>
      <c r="D113" s="52">
        <v>4</v>
      </c>
      <c r="E113" s="52">
        <v>2.2894299999999999</v>
      </c>
      <c r="F113" s="52">
        <v>29.844349999999999</v>
      </c>
    </row>
    <row r="114" spans="1:6" x14ac:dyDescent="0.15">
      <c r="A114" s="52">
        <v>271250</v>
      </c>
      <c r="B114" s="52" t="s">
        <v>494</v>
      </c>
      <c r="C114" s="52" t="s">
        <v>184</v>
      </c>
      <c r="D114" s="52">
        <v>2</v>
      </c>
      <c r="E114" s="52">
        <v>1.6226389999999999</v>
      </c>
      <c r="F114" s="52">
        <v>21.152259999999998</v>
      </c>
    </row>
    <row r="115" spans="1:6" x14ac:dyDescent="0.15">
      <c r="A115" s="52">
        <v>271268</v>
      </c>
      <c r="B115" s="52" t="s">
        <v>494</v>
      </c>
      <c r="C115" s="52" t="s">
        <v>185</v>
      </c>
      <c r="D115" s="52">
        <v>3</v>
      </c>
      <c r="E115" s="52">
        <v>1.5095400000000001</v>
      </c>
      <c r="F115" s="52">
        <v>19.67794</v>
      </c>
    </row>
    <row r="116" spans="1:6" x14ac:dyDescent="0.15">
      <c r="A116" s="52">
        <v>271276</v>
      </c>
      <c r="B116" s="52" t="s">
        <v>494</v>
      </c>
      <c r="C116" s="52" t="s">
        <v>186</v>
      </c>
      <c r="D116" s="52">
        <v>2</v>
      </c>
      <c r="E116" s="52">
        <v>1.6657230000000001</v>
      </c>
      <c r="F116" s="52">
        <v>21.713889999999999</v>
      </c>
    </row>
    <row r="117" spans="1:6" x14ac:dyDescent="0.15">
      <c r="A117" s="52">
        <v>271284</v>
      </c>
      <c r="B117" s="52" t="s">
        <v>494</v>
      </c>
      <c r="C117" s="52" t="s">
        <v>187</v>
      </c>
      <c r="D117" s="52">
        <v>1</v>
      </c>
      <c r="E117" s="52">
        <v>1.031971</v>
      </c>
      <c r="F117" s="52">
        <v>13.45247</v>
      </c>
    </row>
    <row r="118" spans="1:6" x14ac:dyDescent="0.15">
      <c r="A118" s="52">
        <v>271403</v>
      </c>
      <c r="B118" s="52" t="s">
        <v>188</v>
      </c>
      <c r="C118" s="52" t="s">
        <v>494</v>
      </c>
      <c r="D118" s="52">
        <v>14</v>
      </c>
      <c r="E118" s="52">
        <v>1.658709</v>
      </c>
      <c r="F118" s="52">
        <v>21.622450000000001</v>
      </c>
    </row>
    <row r="119" spans="1:6" x14ac:dyDescent="0.15">
      <c r="A119" s="52">
        <v>271411</v>
      </c>
      <c r="B119" s="52" t="s">
        <v>494</v>
      </c>
      <c r="C119" s="52" t="s">
        <v>189</v>
      </c>
      <c r="D119" s="52">
        <v>3</v>
      </c>
      <c r="E119" s="52">
        <v>2.0462310000000001</v>
      </c>
      <c r="F119" s="52">
        <v>26.67409</v>
      </c>
    </row>
    <row r="120" spans="1:6" x14ac:dyDescent="0.15">
      <c r="A120" s="52">
        <v>271420</v>
      </c>
      <c r="B120" s="52" t="s">
        <v>494</v>
      </c>
      <c r="C120" s="52" t="s">
        <v>190</v>
      </c>
      <c r="D120" s="52">
        <v>3</v>
      </c>
      <c r="E120" s="52">
        <v>2.3994819999999999</v>
      </c>
      <c r="F120" s="52">
        <v>31.278960000000001</v>
      </c>
    </row>
    <row r="121" spans="1:6" x14ac:dyDescent="0.15">
      <c r="A121" s="52">
        <v>271438</v>
      </c>
      <c r="B121" s="52" t="s">
        <v>494</v>
      </c>
      <c r="C121" s="52" t="s">
        <v>191</v>
      </c>
      <c r="D121" s="52">
        <v>2</v>
      </c>
      <c r="E121" s="52">
        <v>2.2990879999999998</v>
      </c>
      <c r="F121" s="52">
        <v>29.97026</v>
      </c>
    </row>
    <row r="122" spans="1:6" x14ac:dyDescent="0.15">
      <c r="A122" s="52">
        <v>271446</v>
      </c>
      <c r="B122" s="52" t="s">
        <v>494</v>
      </c>
      <c r="C122" s="52" t="s">
        <v>192</v>
      </c>
      <c r="D122" s="52">
        <v>2</v>
      </c>
      <c r="E122" s="52">
        <v>1.438652</v>
      </c>
      <c r="F122" s="52">
        <v>18.75386</v>
      </c>
    </row>
    <row r="123" spans="1:6" x14ac:dyDescent="0.15">
      <c r="A123" s="52">
        <v>271454</v>
      </c>
      <c r="B123" s="52" t="s">
        <v>494</v>
      </c>
      <c r="C123" s="52" t="s">
        <v>382</v>
      </c>
      <c r="D123" s="52">
        <v>1</v>
      </c>
      <c r="E123" s="52">
        <v>0.67684639999999996</v>
      </c>
      <c r="F123" s="52">
        <v>8.8231769999999994</v>
      </c>
    </row>
    <row r="124" spans="1:6" x14ac:dyDescent="0.15">
      <c r="A124" s="52">
        <v>271462</v>
      </c>
      <c r="B124" s="52" t="s">
        <v>494</v>
      </c>
      <c r="C124" s="52" t="s">
        <v>193</v>
      </c>
      <c r="D124" s="52">
        <v>3</v>
      </c>
      <c r="E124" s="52">
        <v>1.8844810000000001</v>
      </c>
      <c r="F124" s="52">
        <v>24.565560000000001</v>
      </c>
    </row>
    <row r="125" spans="1:6" x14ac:dyDescent="0.15">
      <c r="A125" s="52">
        <v>272027</v>
      </c>
      <c r="B125" s="52" t="s">
        <v>273</v>
      </c>
      <c r="C125" s="52" t="s">
        <v>494</v>
      </c>
      <c r="D125" s="52">
        <v>1</v>
      </c>
      <c r="E125" s="52">
        <v>0.50500710000000004</v>
      </c>
      <c r="F125" s="52">
        <v>6.5831289999999996</v>
      </c>
    </row>
    <row r="126" spans="1:6" x14ac:dyDescent="0.15">
      <c r="A126" s="52">
        <v>272035</v>
      </c>
      <c r="B126" s="52" t="s">
        <v>194</v>
      </c>
      <c r="C126" s="52" t="s">
        <v>494</v>
      </c>
      <c r="D126" s="52">
        <v>8</v>
      </c>
      <c r="E126" s="52">
        <v>1.9802420000000001</v>
      </c>
      <c r="F126" s="52">
        <v>25.813870000000001</v>
      </c>
    </row>
    <row r="127" spans="1:6" x14ac:dyDescent="0.15">
      <c r="A127" s="52">
        <v>272043</v>
      </c>
      <c r="B127" s="52" t="s">
        <v>195</v>
      </c>
      <c r="C127" s="52" t="s">
        <v>494</v>
      </c>
      <c r="D127" s="52">
        <v>1</v>
      </c>
      <c r="E127" s="52">
        <v>0.97014849999999997</v>
      </c>
      <c r="F127" s="52">
        <v>12.64658</v>
      </c>
    </row>
    <row r="128" spans="1:6" x14ac:dyDescent="0.15">
      <c r="A128" s="52">
        <v>272051</v>
      </c>
      <c r="B128" s="52" t="s">
        <v>196</v>
      </c>
      <c r="C128" s="52" t="s">
        <v>494</v>
      </c>
      <c r="D128" s="52">
        <v>4</v>
      </c>
      <c r="E128" s="52">
        <v>1.0813790000000001</v>
      </c>
      <c r="F128" s="52">
        <v>14.096550000000001</v>
      </c>
    </row>
    <row r="129" spans="1:6" x14ac:dyDescent="0.15">
      <c r="A129" s="52">
        <v>272078</v>
      </c>
      <c r="B129" s="52" t="s">
        <v>197</v>
      </c>
      <c r="C129" s="52" t="s">
        <v>494</v>
      </c>
      <c r="D129" s="52">
        <v>1</v>
      </c>
      <c r="E129" s="52">
        <v>0.2823136</v>
      </c>
      <c r="F129" s="52">
        <v>3.6801599999999999</v>
      </c>
    </row>
    <row r="130" spans="1:6" x14ac:dyDescent="0.15">
      <c r="A130" s="52">
        <v>272094</v>
      </c>
      <c r="B130" s="52" t="s">
        <v>199</v>
      </c>
      <c r="C130" s="52" t="s">
        <v>494</v>
      </c>
      <c r="D130" s="52">
        <v>1</v>
      </c>
      <c r="E130" s="52">
        <v>0.69452639999999999</v>
      </c>
      <c r="F130" s="52">
        <v>9.0536480000000008</v>
      </c>
    </row>
    <row r="131" spans="1:6" x14ac:dyDescent="0.15">
      <c r="A131" s="52">
        <v>272108</v>
      </c>
      <c r="B131" s="52" t="s">
        <v>200</v>
      </c>
      <c r="C131" s="52" t="s">
        <v>494</v>
      </c>
      <c r="D131" s="52">
        <v>7</v>
      </c>
      <c r="E131" s="52">
        <v>1.728553</v>
      </c>
      <c r="F131" s="52">
        <v>22.532920000000001</v>
      </c>
    </row>
    <row r="132" spans="1:6" x14ac:dyDescent="0.15">
      <c r="A132" s="52">
        <v>272116</v>
      </c>
      <c r="B132" s="52" t="s">
        <v>201</v>
      </c>
      <c r="C132" s="52" t="s">
        <v>494</v>
      </c>
      <c r="D132" s="52">
        <v>3</v>
      </c>
      <c r="E132" s="52">
        <v>1.069134</v>
      </c>
      <c r="F132" s="52">
        <v>13.936920000000001</v>
      </c>
    </row>
    <row r="133" spans="1:6" x14ac:dyDescent="0.15">
      <c r="A133" s="52">
        <v>272124</v>
      </c>
      <c r="B133" s="52" t="s">
        <v>202</v>
      </c>
      <c r="C133" s="52" t="s">
        <v>494</v>
      </c>
      <c r="D133" s="52">
        <v>2</v>
      </c>
      <c r="E133" s="52">
        <v>0.7449983</v>
      </c>
      <c r="F133" s="52">
        <v>9.7115849999999995</v>
      </c>
    </row>
    <row r="134" spans="1:6" x14ac:dyDescent="0.15">
      <c r="A134" s="52">
        <v>272132</v>
      </c>
      <c r="B134" s="52" t="s">
        <v>203</v>
      </c>
      <c r="C134" s="52" t="s">
        <v>494</v>
      </c>
      <c r="D134" s="52">
        <v>5</v>
      </c>
      <c r="E134" s="52">
        <v>4.9596780000000003</v>
      </c>
      <c r="F134" s="52">
        <v>64.652940000000001</v>
      </c>
    </row>
    <row r="135" spans="1:6" x14ac:dyDescent="0.15">
      <c r="A135" s="52">
        <v>272159</v>
      </c>
      <c r="B135" s="52" t="s">
        <v>204</v>
      </c>
      <c r="C135" s="52" t="s">
        <v>494</v>
      </c>
      <c r="D135" s="52">
        <v>2</v>
      </c>
      <c r="E135" s="52">
        <v>0.84231449999999997</v>
      </c>
      <c r="F135" s="52">
        <v>10.980169999999999</v>
      </c>
    </row>
    <row r="136" spans="1:6" x14ac:dyDescent="0.15">
      <c r="A136" s="52">
        <v>272175</v>
      </c>
      <c r="B136" s="52" t="s">
        <v>206</v>
      </c>
      <c r="C136" s="52" t="s">
        <v>494</v>
      </c>
      <c r="D136" s="52">
        <v>2</v>
      </c>
      <c r="E136" s="52">
        <v>1.6465380000000001</v>
      </c>
      <c r="F136" s="52">
        <v>21.463799999999999</v>
      </c>
    </row>
    <row r="137" spans="1:6" x14ac:dyDescent="0.15">
      <c r="A137" s="52">
        <v>272191</v>
      </c>
      <c r="B137" s="52" t="s">
        <v>298</v>
      </c>
      <c r="C137" s="52" t="s">
        <v>494</v>
      </c>
      <c r="D137" s="52">
        <v>2</v>
      </c>
      <c r="E137" s="52">
        <v>1.070864</v>
      </c>
      <c r="F137" s="52">
        <v>13.959479999999999</v>
      </c>
    </row>
    <row r="138" spans="1:6" x14ac:dyDescent="0.15">
      <c r="A138" s="52">
        <v>272221</v>
      </c>
      <c r="B138" s="52" t="s">
        <v>209</v>
      </c>
      <c r="C138" s="52" t="s">
        <v>494</v>
      </c>
      <c r="D138" s="52">
        <v>1</v>
      </c>
      <c r="E138" s="52">
        <v>0.88236329999999996</v>
      </c>
      <c r="F138" s="52">
        <v>11.50224</v>
      </c>
    </row>
    <row r="139" spans="1:6" x14ac:dyDescent="0.15">
      <c r="A139" s="52">
        <v>272230</v>
      </c>
      <c r="B139" s="52" t="s">
        <v>171</v>
      </c>
      <c r="C139" s="52" t="s">
        <v>494</v>
      </c>
      <c r="D139" s="52">
        <v>1</v>
      </c>
      <c r="E139" s="52">
        <v>0.80207260000000002</v>
      </c>
      <c r="F139" s="52">
        <v>10.455590000000001</v>
      </c>
    </row>
    <row r="140" spans="1:6" x14ac:dyDescent="0.15">
      <c r="A140" s="52">
        <v>272256</v>
      </c>
      <c r="B140" s="52" t="s">
        <v>211</v>
      </c>
      <c r="C140" s="52" t="s">
        <v>494</v>
      </c>
      <c r="D140" s="52">
        <v>2</v>
      </c>
      <c r="E140" s="52">
        <v>3.4386709999999998</v>
      </c>
      <c r="F140" s="52">
        <v>44.825539999999997</v>
      </c>
    </row>
    <row r="141" spans="1:6" x14ac:dyDescent="0.15">
      <c r="A141" s="52">
        <v>272272</v>
      </c>
      <c r="B141" s="52" t="s">
        <v>213</v>
      </c>
      <c r="C141" s="52" t="s">
        <v>494</v>
      </c>
      <c r="D141" s="52">
        <v>4</v>
      </c>
      <c r="E141" s="52">
        <v>0.80984449999999997</v>
      </c>
      <c r="F141" s="52">
        <v>10.556900000000001</v>
      </c>
    </row>
    <row r="142" spans="1:6" x14ac:dyDescent="0.15">
      <c r="A142" s="52">
        <v>272311</v>
      </c>
      <c r="B142" s="52" t="s">
        <v>217</v>
      </c>
      <c r="C142" s="52" t="s">
        <v>494</v>
      </c>
      <c r="D142" s="52">
        <v>2</v>
      </c>
      <c r="E142" s="52">
        <v>3.446018</v>
      </c>
      <c r="F142" s="52">
        <v>44.921309999999998</v>
      </c>
    </row>
    <row r="143" spans="1:6" x14ac:dyDescent="0.15">
      <c r="A143" s="52">
        <v>272329</v>
      </c>
      <c r="B143" s="52" t="s">
        <v>218</v>
      </c>
      <c r="C143" s="52" t="s">
        <v>494</v>
      </c>
      <c r="D143" s="52">
        <v>1</v>
      </c>
      <c r="E143" s="52">
        <v>1.787757</v>
      </c>
      <c r="F143" s="52">
        <v>23.3047</v>
      </c>
    </row>
    <row r="144" spans="1:6" x14ac:dyDescent="0.15">
      <c r="A144" s="52">
        <v>273414</v>
      </c>
      <c r="B144" s="52" t="s">
        <v>320</v>
      </c>
      <c r="C144" s="52" t="s">
        <v>494</v>
      </c>
      <c r="D144" s="52">
        <v>1</v>
      </c>
      <c r="E144" s="52">
        <v>5.7382220000000004</v>
      </c>
      <c r="F144" s="52">
        <v>74.801829999999995</v>
      </c>
    </row>
    <row r="145" spans="1:6" x14ac:dyDescent="0.15">
      <c r="A145" s="52">
        <v>273619</v>
      </c>
      <c r="B145" s="52" t="s">
        <v>219</v>
      </c>
      <c r="C145" s="52" t="s">
        <v>494</v>
      </c>
      <c r="D145" s="52">
        <v>1</v>
      </c>
      <c r="E145" s="52">
        <v>2.270972</v>
      </c>
      <c r="F145" s="52">
        <v>29.603750000000002</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29</v>
      </c>
      <c r="E178">
        <v>1.077496</v>
      </c>
      <c r="F178">
        <v>14.04593</v>
      </c>
    </row>
    <row r="179" spans="1:6" x14ac:dyDescent="0.15">
      <c r="B179">
        <v>271403</v>
      </c>
      <c r="C179" t="s">
        <v>271</v>
      </c>
      <c r="D179">
        <v>14</v>
      </c>
      <c r="E179">
        <v>1.658709</v>
      </c>
      <c r="F179">
        <v>21.622450000000001</v>
      </c>
    </row>
    <row r="180" spans="1:6" x14ac:dyDescent="0.15">
      <c r="B180" s="52"/>
      <c r="C180" t="s">
        <v>429</v>
      </c>
      <c r="D180">
        <v>138</v>
      </c>
    </row>
    <row r="181" spans="1:6" x14ac:dyDescent="0.15">
      <c r="A181">
        <v>1</v>
      </c>
      <c r="B181" s="52">
        <v>2</v>
      </c>
      <c r="C181">
        <v>3</v>
      </c>
      <c r="D181">
        <v>4</v>
      </c>
      <c r="E181">
        <v>5</v>
      </c>
      <c r="F181">
        <v>6</v>
      </c>
    </row>
    <row r="183" spans="1:6" x14ac:dyDescent="0.15">
      <c r="A183">
        <v>270000</v>
      </c>
      <c r="B183" t="s">
        <v>333</v>
      </c>
      <c r="C183" t="s">
        <v>440</v>
      </c>
      <c r="D183">
        <v>95</v>
      </c>
      <c r="E183">
        <v>1.0720609999999999</v>
      </c>
      <c r="F183">
        <v>13.97508</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30</v>
      </c>
      <c r="E8" s="52">
        <v>2.2766489999999999</v>
      </c>
      <c r="F8" s="52">
        <v>29.67775</v>
      </c>
      <c r="G8" s="52">
        <v>1</v>
      </c>
      <c r="H8" s="52">
        <v>3</v>
      </c>
      <c r="I8" s="52">
        <v>4</v>
      </c>
      <c r="J8" s="52">
        <v>3</v>
      </c>
      <c r="K8" s="52">
        <v>7</v>
      </c>
      <c r="L8" s="52">
        <v>3</v>
      </c>
      <c r="M8" s="52">
        <v>6</v>
      </c>
      <c r="N8" s="52">
        <v>3</v>
      </c>
      <c r="O8" s="52">
        <v>0</v>
      </c>
      <c r="P8" s="52">
        <v>14</v>
      </c>
      <c r="Q8" s="52">
        <v>16</v>
      </c>
      <c r="R8" s="52">
        <v>0</v>
      </c>
      <c r="S8" s="52">
        <v>3</v>
      </c>
      <c r="T8" s="52">
        <v>9</v>
      </c>
      <c r="U8" s="52">
        <v>18</v>
      </c>
      <c r="V8" s="52">
        <v>1</v>
      </c>
      <c r="W8" s="52">
        <v>17</v>
      </c>
      <c r="X8" s="52">
        <v>0</v>
      </c>
      <c r="Y8" s="52">
        <v>1</v>
      </c>
      <c r="Z8" s="52">
        <v>12</v>
      </c>
      <c r="AA8" s="52">
        <v>4</v>
      </c>
      <c r="AB8" s="52">
        <v>0</v>
      </c>
      <c r="AC8" s="52">
        <v>14</v>
      </c>
      <c r="AD8" s="52">
        <v>7</v>
      </c>
      <c r="AE8" s="52">
        <v>0</v>
      </c>
      <c r="AF8" s="52">
        <v>3</v>
      </c>
      <c r="AG8" s="52">
        <v>0</v>
      </c>
      <c r="AH8" s="52">
        <v>6</v>
      </c>
      <c r="AI8" s="52">
        <v>0</v>
      </c>
      <c r="AJ8" s="52">
        <v>19</v>
      </c>
      <c r="AK8" s="52">
        <v>0</v>
      </c>
      <c r="AL8" s="52">
        <v>0</v>
      </c>
      <c r="AM8" s="52">
        <v>7</v>
      </c>
      <c r="AN8" s="52">
        <v>1</v>
      </c>
      <c r="AO8" s="52">
        <v>3</v>
      </c>
      <c r="AP8" s="52">
        <v>0</v>
      </c>
      <c r="AQ8" s="52">
        <v>3</v>
      </c>
      <c r="AR8" s="52">
        <v>1</v>
      </c>
      <c r="AS8" s="52">
        <v>1</v>
      </c>
      <c r="AT8" s="52">
        <v>0</v>
      </c>
      <c r="AU8" s="52">
        <v>2</v>
      </c>
      <c r="AV8" s="52">
        <v>3</v>
      </c>
      <c r="AW8" s="52">
        <v>3</v>
      </c>
      <c r="AX8" s="52">
        <v>5</v>
      </c>
      <c r="AY8" s="52">
        <v>1</v>
      </c>
      <c r="AZ8" s="52">
        <v>0</v>
      </c>
      <c r="BA8" s="52">
        <v>3</v>
      </c>
      <c r="BB8" s="52">
        <v>2</v>
      </c>
      <c r="BC8" s="52">
        <v>6</v>
      </c>
      <c r="BD8" s="52">
        <v>4</v>
      </c>
      <c r="BE8" s="52">
        <v>5</v>
      </c>
      <c r="BF8" s="52">
        <v>5</v>
      </c>
      <c r="BG8" s="52">
        <v>5</v>
      </c>
      <c r="BH8" s="52">
        <v>2</v>
      </c>
      <c r="BI8" s="52">
        <v>3</v>
      </c>
      <c r="BJ8" s="52">
        <v>5</v>
      </c>
      <c r="BK8" s="52">
        <v>1</v>
      </c>
      <c r="BL8" s="52">
        <v>6</v>
      </c>
      <c r="BM8" s="52">
        <v>19</v>
      </c>
      <c r="BN8" s="52">
        <v>12</v>
      </c>
      <c r="BO8" s="52">
        <v>4</v>
      </c>
      <c r="BP8" s="52">
        <v>1</v>
      </c>
      <c r="BQ8" s="52">
        <v>1</v>
      </c>
      <c r="BR8" s="52">
        <v>1</v>
      </c>
      <c r="BS8" s="52">
        <v>1</v>
      </c>
      <c r="BT8" s="52">
        <v>7</v>
      </c>
      <c r="BU8" s="52">
        <v>21</v>
      </c>
      <c r="BV8" s="52">
        <v>2</v>
      </c>
    </row>
    <row r="9" spans="1:74" s="52" customFormat="1" x14ac:dyDescent="0.15">
      <c r="A9" s="52">
        <v>271021</v>
      </c>
      <c r="B9" s="52" t="s">
        <v>494</v>
      </c>
      <c r="C9" s="52" t="s">
        <v>389</v>
      </c>
      <c r="D9" s="52">
        <v>2</v>
      </c>
      <c r="E9" s="52">
        <v>3.9702229999999998</v>
      </c>
      <c r="F9" s="52">
        <v>51.7547</v>
      </c>
      <c r="G9" s="52">
        <v>0</v>
      </c>
      <c r="H9" s="52">
        <v>0</v>
      </c>
      <c r="I9" s="52">
        <v>0</v>
      </c>
      <c r="J9" s="52">
        <v>1</v>
      </c>
      <c r="K9" s="52">
        <v>0</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1</v>
      </c>
      <c r="BB9" s="52">
        <v>0</v>
      </c>
      <c r="BC9" s="52">
        <v>0</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2.8115160000000001</v>
      </c>
      <c r="F10" s="52">
        <v>36.650120000000001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6.0793970000000002</v>
      </c>
      <c r="F11" s="52">
        <v>79.249279999999999</v>
      </c>
      <c r="G11" s="52">
        <v>0</v>
      </c>
      <c r="H11" s="52">
        <v>0</v>
      </c>
      <c r="I11" s="52">
        <v>1</v>
      </c>
      <c r="J11" s="52">
        <v>0</v>
      </c>
      <c r="K11" s="52">
        <v>0</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1</v>
      </c>
      <c r="BD11" s="52">
        <v>1</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2.5020639999999998</v>
      </c>
      <c r="F12" s="52">
        <v>32.616199999999999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3</v>
      </c>
      <c r="E13" s="52">
        <v>9.2512650000000001</v>
      </c>
      <c r="F13" s="52">
        <v>120.5968</v>
      </c>
      <c r="G13" s="52">
        <v>0</v>
      </c>
      <c r="H13" s="52">
        <v>0</v>
      </c>
      <c r="I13" s="52">
        <v>0</v>
      </c>
      <c r="J13" s="52">
        <v>1</v>
      </c>
      <c r="K13" s="52">
        <v>0</v>
      </c>
      <c r="L13" s="52">
        <v>0</v>
      </c>
      <c r="M13" s="52">
        <v>2</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1</v>
      </c>
      <c r="AZ13" s="52">
        <v>0</v>
      </c>
      <c r="BA13" s="52">
        <v>0</v>
      </c>
      <c r="BB13" s="52">
        <v>0</v>
      </c>
      <c r="BC13" s="52">
        <v>0</v>
      </c>
      <c r="BD13" s="52">
        <v>1</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3</v>
      </c>
      <c r="E14" s="52">
        <v>4.866733</v>
      </c>
      <c r="F14" s="52">
        <v>63.441330000000001</v>
      </c>
      <c r="G14" s="52">
        <v>0</v>
      </c>
      <c r="H14" s="52">
        <v>1</v>
      </c>
      <c r="I14" s="52">
        <v>0</v>
      </c>
      <c r="J14" s="52">
        <v>0</v>
      </c>
      <c r="K14" s="52">
        <v>1</v>
      </c>
      <c r="L14" s="52">
        <v>1</v>
      </c>
      <c r="M14" s="52">
        <v>0</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2</v>
      </c>
      <c r="BD14" s="52">
        <v>0</v>
      </c>
      <c r="BE14" s="52">
        <v>0</v>
      </c>
      <c r="BF14" s="52">
        <v>0</v>
      </c>
      <c r="BG14" s="52">
        <v>0</v>
      </c>
      <c r="BH14" s="52">
        <v>0</v>
      </c>
      <c r="BI14" s="52">
        <v>1</v>
      </c>
      <c r="BJ14" s="52">
        <v>1</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1.230073</v>
      </c>
      <c r="F15" s="52">
        <v>16.034880000000001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494</v>
      </c>
      <c r="C16" s="52" t="s">
        <v>380</v>
      </c>
      <c r="D16" s="52">
        <v>1</v>
      </c>
      <c r="E16" s="52">
        <v>1.969784</v>
      </c>
      <c r="F16" s="52">
        <v>25.67754</v>
      </c>
      <c r="G16" s="52">
        <v>1</v>
      </c>
      <c r="H16" s="52">
        <v>0</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2</v>
      </c>
      <c r="E17" s="52">
        <v>2.776891</v>
      </c>
      <c r="F17" s="52">
        <v>36.198749999999997</v>
      </c>
      <c r="G17" s="52">
        <v>0</v>
      </c>
      <c r="H17" s="52">
        <v>1</v>
      </c>
      <c r="I17" s="52">
        <v>0</v>
      </c>
      <c r="J17" s="52">
        <v>0</v>
      </c>
      <c r="K17" s="52">
        <v>1</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1</v>
      </c>
      <c r="BD17" s="52">
        <v>0</v>
      </c>
      <c r="BE17" s="52">
        <v>1</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494</v>
      </c>
      <c r="C18" s="52" t="s">
        <v>390</v>
      </c>
      <c r="D18" s="52">
        <v>1</v>
      </c>
      <c r="E18" s="52">
        <v>1.610695</v>
      </c>
      <c r="F18" s="52">
        <v>20.996559999999999</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4</v>
      </c>
      <c r="E19" s="52">
        <v>6.4379059999999999</v>
      </c>
      <c r="F19" s="52">
        <v>83.922709999999995</v>
      </c>
      <c r="G19" s="52">
        <v>0</v>
      </c>
      <c r="H19" s="52">
        <v>0</v>
      </c>
      <c r="I19" s="52">
        <v>1</v>
      </c>
      <c r="J19" s="52">
        <v>0</v>
      </c>
      <c r="K19" s="52">
        <v>1</v>
      </c>
      <c r="L19" s="52">
        <v>1</v>
      </c>
      <c r="M19" s="52">
        <v>0</v>
      </c>
      <c r="N19" s="52">
        <v>1</v>
      </c>
      <c r="O19" s="52">
        <v>0</v>
      </c>
      <c r="P19" s="52">
        <v>0</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1</v>
      </c>
      <c r="AW19" s="52">
        <v>0</v>
      </c>
      <c r="AX19" s="52">
        <v>0</v>
      </c>
      <c r="AY19" s="52">
        <v>0</v>
      </c>
      <c r="AZ19" s="52">
        <v>0</v>
      </c>
      <c r="BA19" s="52">
        <v>0</v>
      </c>
      <c r="BB19" s="52">
        <v>1</v>
      </c>
      <c r="BC19" s="52">
        <v>1</v>
      </c>
      <c r="BD19" s="52">
        <v>0</v>
      </c>
      <c r="BE19" s="52">
        <v>1</v>
      </c>
      <c r="BF19" s="52">
        <v>1</v>
      </c>
      <c r="BG19" s="52">
        <v>1</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2</v>
      </c>
      <c r="E20" s="52">
        <v>2.2673169999999998</v>
      </c>
      <c r="F20" s="52">
        <v>29.556090000000001</v>
      </c>
      <c r="G20" s="52">
        <v>0</v>
      </c>
      <c r="H20" s="52">
        <v>1</v>
      </c>
      <c r="I20" s="52">
        <v>1</v>
      </c>
      <c r="J20" s="52">
        <v>0</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1</v>
      </c>
      <c r="AV20" s="52">
        <v>0</v>
      </c>
      <c r="AW20" s="52">
        <v>0</v>
      </c>
      <c r="AX20" s="52">
        <v>0</v>
      </c>
      <c r="AY20" s="52">
        <v>0</v>
      </c>
      <c r="AZ20" s="52">
        <v>0</v>
      </c>
      <c r="BA20" s="52">
        <v>0</v>
      </c>
      <c r="BB20" s="52">
        <v>0</v>
      </c>
      <c r="BC20" s="52">
        <v>0</v>
      </c>
      <c r="BD20" s="52">
        <v>0</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494</v>
      </c>
      <c r="C21" s="52" t="s">
        <v>381</v>
      </c>
      <c r="D21" s="52">
        <v>3</v>
      </c>
      <c r="E21" s="52">
        <v>5.5478500000000004</v>
      </c>
      <c r="F21" s="52">
        <v>72.320189999999997</v>
      </c>
      <c r="G21" s="52">
        <v>0</v>
      </c>
      <c r="H21" s="52">
        <v>0</v>
      </c>
      <c r="I21" s="52">
        <v>0</v>
      </c>
      <c r="J21" s="52">
        <v>0</v>
      </c>
      <c r="K21" s="52">
        <v>1</v>
      </c>
      <c r="L21" s="52">
        <v>1</v>
      </c>
      <c r="M21" s="52">
        <v>0</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1</v>
      </c>
      <c r="AX21" s="52">
        <v>0</v>
      </c>
      <c r="AY21" s="52">
        <v>0</v>
      </c>
      <c r="AZ21" s="52">
        <v>0</v>
      </c>
      <c r="BA21" s="52">
        <v>0</v>
      </c>
      <c r="BB21" s="52">
        <v>0</v>
      </c>
      <c r="BC21" s="52">
        <v>1</v>
      </c>
      <c r="BD21" s="52">
        <v>1</v>
      </c>
      <c r="BE21" s="52">
        <v>0</v>
      </c>
      <c r="BF21" s="52">
        <v>1</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1</v>
      </c>
      <c r="E22" s="52">
        <v>1.6962379999999999</v>
      </c>
      <c r="F22" s="52">
        <v>22.11167</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2</v>
      </c>
      <c r="E23" s="52">
        <v>2.1250149999999999</v>
      </c>
      <c r="F23" s="52">
        <v>27.701080000000001</v>
      </c>
      <c r="G23" s="52">
        <v>0</v>
      </c>
      <c r="H23" s="52">
        <v>0</v>
      </c>
      <c r="I23" s="52">
        <v>1</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1</v>
      </c>
      <c r="BC23" s="52">
        <v>0</v>
      </c>
      <c r="BD23" s="52">
        <v>0</v>
      </c>
      <c r="BE23" s="52">
        <v>0</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1</v>
      </c>
      <c r="E24" s="52">
        <v>1.626069</v>
      </c>
      <c r="F24" s="52">
        <v>21.19697</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8</v>
      </c>
      <c r="E25" s="52">
        <v>1.98702</v>
      </c>
      <c r="F25" s="52">
        <v>25.90222</v>
      </c>
      <c r="G25" s="52">
        <v>0</v>
      </c>
      <c r="H25" s="52">
        <v>1</v>
      </c>
      <c r="I25" s="52">
        <v>0</v>
      </c>
      <c r="J25" s="52">
        <v>1</v>
      </c>
      <c r="K25" s="52">
        <v>2</v>
      </c>
      <c r="L25" s="52">
        <v>1</v>
      </c>
      <c r="M25" s="52">
        <v>1</v>
      </c>
      <c r="N25" s="52">
        <v>2</v>
      </c>
      <c r="O25" s="52">
        <v>0</v>
      </c>
      <c r="P25" s="52">
        <v>6</v>
      </c>
      <c r="Q25" s="52">
        <v>2</v>
      </c>
      <c r="R25" s="52">
        <v>0</v>
      </c>
      <c r="S25" s="52">
        <v>0</v>
      </c>
      <c r="T25" s="52">
        <v>4</v>
      </c>
      <c r="U25" s="52">
        <v>4</v>
      </c>
      <c r="V25" s="52">
        <v>0</v>
      </c>
      <c r="W25" s="52">
        <v>4</v>
      </c>
      <c r="X25" s="52">
        <v>0</v>
      </c>
      <c r="Y25" s="52">
        <v>1</v>
      </c>
      <c r="Z25" s="52">
        <v>3</v>
      </c>
      <c r="AA25" s="52">
        <v>0</v>
      </c>
      <c r="AB25" s="52">
        <v>0</v>
      </c>
      <c r="AC25" s="52">
        <v>3</v>
      </c>
      <c r="AD25" s="52">
        <v>2</v>
      </c>
      <c r="AE25" s="52">
        <v>1</v>
      </c>
      <c r="AF25" s="52">
        <v>0</v>
      </c>
      <c r="AG25" s="52">
        <v>0</v>
      </c>
      <c r="AH25" s="52">
        <v>2</v>
      </c>
      <c r="AI25" s="52">
        <v>0</v>
      </c>
      <c r="AJ25" s="52">
        <v>5</v>
      </c>
      <c r="AK25" s="52">
        <v>0</v>
      </c>
      <c r="AL25" s="52">
        <v>1</v>
      </c>
      <c r="AM25" s="52">
        <v>2</v>
      </c>
      <c r="AN25" s="52">
        <v>0</v>
      </c>
      <c r="AO25" s="52">
        <v>0</v>
      </c>
      <c r="AP25" s="52">
        <v>0</v>
      </c>
      <c r="AQ25" s="52">
        <v>0</v>
      </c>
      <c r="AR25" s="52">
        <v>1</v>
      </c>
      <c r="AS25" s="52">
        <v>0</v>
      </c>
      <c r="AT25" s="52">
        <v>0</v>
      </c>
      <c r="AU25" s="52">
        <v>2</v>
      </c>
      <c r="AV25" s="52">
        <v>1</v>
      </c>
      <c r="AW25" s="52">
        <v>0</v>
      </c>
      <c r="AX25" s="52">
        <v>2</v>
      </c>
      <c r="AY25" s="52">
        <v>0</v>
      </c>
      <c r="AZ25" s="52">
        <v>1</v>
      </c>
      <c r="BA25" s="52">
        <v>0</v>
      </c>
      <c r="BB25" s="52">
        <v>0</v>
      </c>
      <c r="BC25" s="52">
        <v>1</v>
      </c>
      <c r="BD25" s="52">
        <v>3</v>
      </c>
      <c r="BE25" s="52">
        <v>1</v>
      </c>
      <c r="BF25" s="52">
        <v>1</v>
      </c>
      <c r="BG25" s="52">
        <v>2</v>
      </c>
      <c r="BH25" s="52">
        <v>0</v>
      </c>
      <c r="BI25" s="52">
        <v>0</v>
      </c>
      <c r="BJ25" s="52">
        <v>1</v>
      </c>
      <c r="BK25" s="52">
        <v>0</v>
      </c>
      <c r="BL25" s="52">
        <v>2</v>
      </c>
      <c r="BM25" s="52">
        <v>7</v>
      </c>
      <c r="BN25" s="52">
        <v>0</v>
      </c>
      <c r="BO25" s="52">
        <v>5</v>
      </c>
      <c r="BP25" s="52">
        <v>0</v>
      </c>
      <c r="BQ25" s="52">
        <v>0</v>
      </c>
      <c r="BR25" s="52">
        <v>0</v>
      </c>
      <c r="BS25" s="52">
        <v>0</v>
      </c>
      <c r="BT25" s="52">
        <v>1</v>
      </c>
      <c r="BU25" s="52">
        <v>7</v>
      </c>
      <c r="BV25" s="52">
        <v>0</v>
      </c>
    </row>
    <row r="26" spans="1:74" s="52" customFormat="1" x14ac:dyDescent="0.15">
      <c r="A26" s="52">
        <v>271411</v>
      </c>
      <c r="B26" s="52" t="s">
        <v>494</v>
      </c>
      <c r="C26" s="52" t="s">
        <v>189</v>
      </c>
      <c r="D26" s="52">
        <v>4</v>
      </c>
      <c r="E26" s="52">
        <v>5.5732039999999996</v>
      </c>
      <c r="F26" s="52">
        <v>72.650700000000001</v>
      </c>
      <c r="G26" s="52">
        <v>0</v>
      </c>
      <c r="H26" s="52">
        <v>0</v>
      </c>
      <c r="I26" s="52">
        <v>0</v>
      </c>
      <c r="J26" s="52">
        <v>1</v>
      </c>
      <c r="K26" s="52">
        <v>1</v>
      </c>
      <c r="L26" s="52">
        <v>1</v>
      </c>
      <c r="M26" s="52">
        <v>0</v>
      </c>
      <c r="N26" s="52">
        <v>1</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2</v>
      </c>
      <c r="AY26" s="52">
        <v>0</v>
      </c>
      <c r="AZ26" s="52">
        <v>0</v>
      </c>
      <c r="BA26" s="52">
        <v>0</v>
      </c>
      <c r="BB26" s="52">
        <v>0</v>
      </c>
      <c r="BC26" s="52">
        <v>1</v>
      </c>
      <c r="BD26" s="52">
        <v>1</v>
      </c>
      <c r="BE26" s="52">
        <v>1</v>
      </c>
      <c r="BF26" s="52">
        <v>0</v>
      </c>
      <c r="BG26" s="52">
        <v>2</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1</v>
      </c>
      <c r="E27" s="52">
        <v>1.6607430000000001</v>
      </c>
      <c r="F27" s="52">
        <v>21.648980000000002</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2.4222459999999999</v>
      </c>
      <c r="F28" s="52">
        <v>31.575710000000001</v>
      </c>
      <c r="G28" s="52">
        <v>0</v>
      </c>
      <c r="H28" s="52">
        <v>0</v>
      </c>
      <c r="I28" s="52">
        <v>0</v>
      </c>
      <c r="J28" s="52">
        <v>0</v>
      </c>
      <c r="K28" s="52">
        <v>0</v>
      </c>
      <c r="L28" s="52">
        <v>0</v>
      </c>
      <c r="M28" s="52">
        <v>0</v>
      </c>
      <c r="N28" s="52">
        <v>1</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1</v>
      </c>
      <c r="E29" s="52">
        <v>1.4820739999999999</v>
      </c>
      <c r="F29" s="52">
        <v>19.319900000000001</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1</v>
      </c>
      <c r="E30" s="52">
        <v>1.3157890000000001</v>
      </c>
      <c r="F30" s="52">
        <v>17.152259999999998</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1</v>
      </c>
      <c r="E31" s="52">
        <v>1.065939</v>
      </c>
      <c r="F31" s="52">
        <v>13.89528</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494</v>
      </c>
      <c r="D32" s="52">
        <v>2</v>
      </c>
      <c r="E32" s="52">
        <v>1.0341419999999999</v>
      </c>
      <c r="F32" s="52">
        <v>13.480779999999999</v>
      </c>
      <c r="G32" s="52">
        <v>0</v>
      </c>
      <c r="H32" s="52">
        <v>0</v>
      </c>
      <c r="I32" s="52">
        <v>0</v>
      </c>
      <c r="J32" s="52">
        <v>0</v>
      </c>
      <c r="K32" s="52">
        <v>0</v>
      </c>
      <c r="L32" s="52">
        <v>1</v>
      </c>
      <c r="M32" s="52">
        <v>1</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1</v>
      </c>
      <c r="AV32" s="52">
        <v>0</v>
      </c>
      <c r="AW32" s="52">
        <v>0</v>
      </c>
      <c r="AX32" s="52">
        <v>0</v>
      </c>
      <c r="AY32" s="52">
        <v>0</v>
      </c>
      <c r="AZ32" s="52">
        <v>0</v>
      </c>
      <c r="BA32" s="52">
        <v>0</v>
      </c>
      <c r="BB32" s="52">
        <v>0</v>
      </c>
      <c r="BC32" s="52">
        <v>0</v>
      </c>
      <c r="BD32" s="52">
        <v>0</v>
      </c>
      <c r="BE32" s="52">
        <v>1</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494</v>
      </c>
      <c r="D33" s="52">
        <v>2</v>
      </c>
      <c r="E33" s="52">
        <v>1.1217680000000001</v>
      </c>
      <c r="F33" s="52">
        <v>14.623049999999999</v>
      </c>
      <c r="G33" s="52">
        <v>1</v>
      </c>
      <c r="H33" s="52">
        <v>0</v>
      </c>
      <c r="I33" s="52">
        <v>0</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1</v>
      </c>
      <c r="BC33" s="52">
        <v>0</v>
      </c>
      <c r="BD33" s="52">
        <v>0</v>
      </c>
      <c r="BE33" s="52">
        <v>2</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494</v>
      </c>
      <c r="D34" s="52">
        <v>2</v>
      </c>
      <c r="E34" s="52">
        <v>5.5898709999999996</v>
      </c>
      <c r="F34" s="52">
        <v>72.867959999999997</v>
      </c>
      <c r="G34" s="52">
        <v>0</v>
      </c>
      <c r="H34" s="52">
        <v>1</v>
      </c>
      <c r="I34" s="52">
        <v>0</v>
      </c>
      <c r="J34" s="52">
        <v>0</v>
      </c>
      <c r="K34" s="52">
        <v>1</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1</v>
      </c>
      <c r="AV34" s="52">
        <v>0</v>
      </c>
      <c r="AW34" s="52">
        <v>0</v>
      </c>
      <c r="AX34" s="52">
        <v>0</v>
      </c>
      <c r="AY34" s="52">
        <v>0</v>
      </c>
      <c r="AZ34" s="52">
        <v>0</v>
      </c>
      <c r="BA34" s="52">
        <v>0</v>
      </c>
      <c r="BB34" s="52">
        <v>0</v>
      </c>
      <c r="BC34" s="52">
        <v>0</v>
      </c>
      <c r="BD34" s="52">
        <v>0</v>
      </c>
      <c r="BE34" s="52">
        <v>1</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494</v>
      </c>
      <c r="D35" s="52">
        <v>2</v>
      </c>
      <c r="E35" s="52">
        <v>1.185775</v>
      </c>
      <c r="F35" s="52">
        <v>15.45743</v>
      </c>
      <c r="G35" s="52">
        <v>0</v>
      </c>
      <c r="H35" s="52">
        <v>0</v>
      </c>
      <c r="I35" s="52">
        <v>0</v>
      </c>
      <c r="J35" s="52">
        <v>1</v>
      </c>
      <c r="K35" s="52">
        <v>1</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1</v>
      </c>
      <c r="BB35" s="52">
        <v>0</v>
      </c>
      <c r="BC35" s="52">
        <v>0</v>
      </c>
      <c r="BD35" s="52">
        <v>0</v>
      </c>
      <c r="BE35" s="52">
        <v>0</v>
      </c>
      <c r="BF35" s="52">
        <v>0</v>
      </c>
      <c r="BG35" s="52">
        <v>0</v>
      </c>
      <c r="BH35" s="52">
        <v>0</v>
      </c>
      <c r="BI35" s="52">
        <v>1</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1</v>
      </c>
      <c r="E36" s="52">
        <v>0.51667030000000003</v>
      </c>
      <c r="F36" s="52">
        <v>6.7351669999999997</v>
      </c>
      <c r="G36" s="52">
        <v>0</v>
      </c>
      <c r="H36" s="52">
        <v>0</v>
      </c>
      <c r="I36" s="52">
        <v>1</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494</v>
      </c>
      <c r="D37" s="52">
        <v>2</v>
      </c>
      <c r="E37" s="52">
        <v>1.4624159999999999</v>
      </c>
      <c r="F37" s="52">
        <v>19.063639999999999</v>
      </c>
      <c r="G37" s="52">
        <v>0</v>
      </c>
      <c r="H37" s="52">
        <v>0</v>
      </c>
      <c r="I37" s="52">
        <v>1</v>
      </c>
      <c r="J37" s="52">
        <v>0</v>
      </c>
      <c r="K37" s="52">
        <v>0</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1</v>
      </c>
      <c r="AY37" s="52">
        <v>0</v>
      </c>
      <c r="AZ37" s="52">
        <v>0</v>
      </c>
      <c r="BA37" s="52">
        <v>0</v>
      </c>
      <c r="BB37" s="52">
        <v>0</v>
      </c>
      <c r="BC37" s="52">
        <v>0</v>
      </c>
      <c r="BD37" s="52">
        <v>0</v>
      </c>
      <c r="BE37" s="52">
        <v>0</v>
      </c>
      <c r="BF37" s="52">
        <v>2</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494</v>
      </c>
      <c r="D38" s="52">
        <v>3</v>
      </c>
      <c r="E38" s="52">
        <v>2.3453810000000002</v>
      </c>
      <c r="F38" s="52">
        <v>30.573709999999998</v>
      </c>
      <c r="G38" s="52">
        <v>0</v>
      </c>
      <c r="H38" s="52">
        <v>0</v>
      </c>
      <c r="I38" s="52">
        <v>1</v>
      </c>
      <c r="J38" s="52">
        <v>0</v>
      </c>
      <c r="K38" s="52">
        <v>0</v>
      </c>
      <c r="L38" s="52">
        <v>0</v>
      </c>
      <c r="M38" s="52">
        <v>1</v>
      </c>
      <c r="N38" s="52">
        <v>1</v>
      </c>
      <c r="O38" s="52">
        <v>0</v>
      </c>
      <c r="P38" s="52">
        <v>2</v>
      </c>
      <c r="Q38" s="52">
        <v>1</v>
      </c>
      <c r="R38" s="52">
        <v>0</v>
      </c>
      <c r="S38" s="52">
        <v>0</v>
      </c>
      <c r="T38" s="52">
        <v>0</v>
      </c>
      <c r="U38" s="52">
        <v>3</v>
      </c>
      <c r="V38" s="52">
        <v>0</v>
      </c>
      <c r="W38" s="52">
        <v>3</v>
      </c>
      <c r="X38" s="52">
        <v>0</v>
      </c>
      <c r="Y38" s="52">
        <v>0</v>
      </c>
      <c r="Z38" s="52">
        <v>3</v>
      </c>
      <c r="AA38" s="52">
        <v>0</v>
      </c>
      <c r="AB38" s="52">
        <v>0</v>
      </c>
      <c r="AC38" s="52">
        <v>2</v>
      </c>
      <c r="AD38" s="52">
        <v>1</v>
      </c>
      <c r="AE38" s="52">
        <v>0</v>
      </c>
      <c r="AF38" s="52">
        <v>0</v>
      </c>
      <c r="AG38" s="52">
        <v>0</v>
      </c>
      <c r="AH38" s="52">
        <v>0</v>
      </c>
      <c r="AI38" s="52">
        <v>0</v>
      </c>
      <c r="AJ38" s="52">
        <v>2</v>
      </c>
      <c r="AK38" s="52">
        <v>0</v>
      </c>
      <c r="AL38" s="52">
        <v>0</v>
      </c>
      <c r="AM38" s="52">
        <v>1</v>
      </c>
      <c r="AN38" s="52">
        <v>0</v>
      </c>
      <c r="AO38" s="52">
        <v>0</v>
      </c>
      <c r="AP38" s="52">
        <v>0</v>
      </c>
      <c r="AQ38" s="52">
        <v>0</v>
      </c>
      <c r="AR38" s="52">
        <v>0</v>
      </c>
      <c r="AS38" s="52">
        <v>0</v>
      </c>
      <c r="AT38" s="52">
        <v>0</v>
      </c>
      <c r="AU38" s="52">
        <v>0</v>
      </c>
      <c r="AV38" s="52">
        <v>1</v>
      </c>
      <c r="AW38" s="52">
        <v>0</v>
      </c>
      <c r="AX38" s="52">
        <v>0</v>
      </c>
      <c r="AY38" s="52">
        <v>0</v>
      </c>
      <c r="AZ38" s="52">
        <v>0</v>
      </c>
      <c r="BA38" s="52">
        <v>0</v>
      </c>
      <c r="BB38" s="52">
        <v>2</v>
      </c>
      <c r="BC38" s="52">
        <v>0</v>
      </c>
      <c r="BD38" s="52">
        <v>0</v>
      </c>
      <c r="BE38" s="52">
        <v>0</v>
      </c>
      <c r="BF38" s="52">
        <v>0</v>
      </c>
      <c r="BG38" s="52">
        <v>2</v>
      </c>
      <c r="BH38" s="52">
        <v>0</v>
      </c>
      <c r="BI38" s="52">
        <v>1</v>
      </c>
      <c r="BJ38" s="52">
        <v>0</v>
      </c>
      <c r="BK38" s="52">
        <v>0</v>
      </c>
      <c r="BL38" s="52">
        <v>1</v>
      </c>
      <c r="BM38" s="52">
        <v>3</v>
      </c>
      <c r="BN38" s="52">
        <v>0</v>
      </c>
      <c r="BO38" s="52">
        <v>0</v>
      </c>
      <c r="BP38" s="52">
        <v>0</v>
      </c>
      <c r="BQ38" s="52">
        <v>0</v>
      </c>
      <c r="BR38" s="52">
        <v>1</v>
      </c>
      <c r="BS38" s="52">
        <v>0</v>
      </c>
      <c r="BT38" s="52">
        <v>0</v>
      </c>
      <c r="BU38" s="52">
        <v>3</v>
      </c>
      <c r="BV38" s="52">
        <v>0</v>
      </c>
    </row>
    <row r="39" spans="1:74" s="52" customFormat="1" x14ac:dyDescent="0.15">
      <c r="A39" s="52">
        <v>272132</v>
      </c>
      <c r="B39" s="52" t="s">
        <v>203</v>
      </c>
      <c r="C39" s="52" t="s">
        <v>494</v>
      </c>
      <c r="D39" s="52">
        <v>1</v>
      </c>
      <c r="E39" s="52">
        <v>2.064282</v>
      </c>
      <c r="F39" s="52">
        <v>26.909389999999998</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494</v>
      </c>
      <c r="D40" s="52">
        <v>1</v>
      </c>
      <c r="E40" s="52">
        <v>0.88429840000000004</v>
      </c>
      <c r="F40" s="52">
        <v>11.52746</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272191</v>
      </c>
      <c r="B41" s="52" t="s">
        <v>298</v>
      </c>
      <c r="C41" s="52" t="s">
        <v>494</v>
      </c>
      <c r="D41" s="52">
        <v>1</v>
      </c>
      <c r="E41" s="52">
        <v>1.109127</v>
      </c>
      <c r="F41" s="52">
        <v>14.458259999999999</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272205</v>
      </c>
      <c r="B42" s="52" t="s">
        <v>208</v>
      </c>
      <c r="C42" s="52" t="s">
        <v>494</v>
      </c>
      <c r="D42" s="52">
        <v>1</v>
      </c>
      <c r="E42" s="52">
        <v>1.5120819999999999</v>
      </c>
      <c r="F42" s="52">
        <v>19.71106</v>
      </c>
      <c r="G42" s="52">
        <v>0</v>
      </c>
      <c r="H42" s="52">
        <v>1</v>
      </c>
      <c r="I42" s="52">
        <v>0</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272221</v>
      </c>
      <c r="B43" s="52" t="s">
        <v>209</v>
      </c>
      <c r="C43" s="52" t="s">
        <v>494</v>
      </c>
      <c r="D43" s="52">
        <v>1</v>
      </c>
      <c r="E43" s="52">
        <v>1.8759969999999999</v>
      </c>
      <c r="F43" s="52">
        <v>24.45496</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494</v>
      </c>
      <c r="D44" s="52">
        <v>1</v>
      </c>
      <c r="E44" s="52">
        <v>1.6563969999999999</v>
      </c>
      <c r="F44" s="52">
        <v>21.592320000000001</v>
      </c>
      <c r="G44" s="52">
        <v>0</v>
      </c>
      <c r="H44" s="52">
        <v>0</v>
      </c>
      <c r="I44" s="52">
        <v>0</v>
      </c>
      <c r="J44" s="52">
        <v>0</v>
      </c>
      <c r="K44" s="52">
        <v>1</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1</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272264</v>
      </c>
      <c r="B45" s="52" t="s">
        <v>212</v>
      </c>
      <c r="C45" s="52" t="s">
        <v>494</v>
      </c>
      <c r="D45" s="52">
        <v>1</v>
      </c>
      <c r="E45" s="52">
        <v>3.2377129999999998</v>
      </c>
      <c r="F45" s="52">
        <v>42.2059</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494</v>
      </c>
      <c r="D46" s="52">
        <v>3</v>
      </c>
      <c r="E46" s="52">
        <v>1.25715</v>
      </c>
      <c r="F46" s="52">
        <v>16.38785</v>
      </c>
      <c r="G46" s="52">
        <v>0</v>
      </c>
      <c r="H46" s="52">
        <v>0</v>
      </c>
      <c r="I46" s="52">
        <v>0</v>
      </c>
      <c r="J46" s="52">
        <v>2</v>
      </c>
      <c r="K46" s="52">
        <v>1</v>
      </c>
      <c r="L46" s="52">
        <v>0</v>
      </c>
      <c r="M46" s="52">
        <v>0</v>
      </c>
      <c r="N46" s="52">
        <v>0</v>
      </c>
      <c r="O46" s="52">
        <v>0</v>
      </c>
      <c r="P46" s="52">
        <v>1</v>
      </c>
      <c r="Q46" s="52">
        <v>2</v>
      </c>
      <c r="R46" s="52">
        <v>0</v>
      </c>
      <c r="S46" s="52">
        <v>0</v>
      </c>
      <c r="T46" s="52">
        <v>3</v>
      </c>
      <c r="U46" s="52">
        <v>0</v>
      </c>
      <c r="V46" s="52">
        <v>0</v>
      </c>
      <c r="W46" s="52">
        <v>0</v>
      </c>
      <c r="X46" s="52">
        <v>0</v>
      </c>
      <c r="Y46" s="52">
        <v>0</v>
      </c>
      <c r="Z46" s="52">
        <v>0</v>
      </c>
      <c r="AA46" s="52">
        <v>0</v>
      </c>
      <c r="AB46" s="52">
        <v>0</v>
      </c>
      <c r="AC46" s="52">
        <v>3</v>
      </c>
      <c r="AD46" s="52">
        <v>0</v>
      </c>
      <c r="AE46" s="52">
        <v>0</v>
      </c>
      <c r="AF46" s="52">
        <v>0</v>
      </c>
      <c r="AG46" s="52">
        <v>0</v>
      </c>
      <c r="AH46" s="52">
        <v>0</v>
      </c>
      <c r="AI46" s="52">
        <v>0</v>
      </c>
      <c r="AJ46" s="52">
        <v>3</v>
      </c>
      <c r="AK46" s="52">
        <v>0</v>
      </c>
      <c r="AL46" s="52">
        <v>0</v>
      </c>
      <c r="AM46" s="52">
        <v>0</v>
      </c>
      <c r="AN46" s="52">
        <v>0</v>
      </c>
      <c r="AO46" s="52">
        <v>0</v>
      </c>
      <c r="AP46" s="52">
        <v>0</v>
      </c>
      <c r="AQ46" s="52">
        <v>0</v>
      </c>
      <c r="AR46" s="52">
        <v>0</v>
      </c>
      <c r="AS46" s="52">
        <v>0</v>
      </c>
      <c r="AT46" s="52">
        <v>0</v>
      </c>
      <c r="AU46" s="52">
        <v>0</v>
      </c>
      <c r="AV46" s="52">
        <v>2</v>
      </c>
      <c r="AW46" s="52">
        <v>0</v>
      </c>
      <c r="AX46" s="52">
        <v>1</v>
      </c>
      <c r="AY46" s="52">
        <v>0</v>
      </c>
      <c r="AZ46" s="52">
        <v>0</v>
      </c>
      <c r="BA46" s="52">
        <v>0</v>
      </c>
      <c r="BB46" s="52">
        <v>0</v>
      </c>
      <c r="BC46" s="52">
        <v>0</v>
      </c>
      <c r="BD46" s="52">
        <v>0</v>
      </c>
      <c r="BE46" s="52">
        <v>1</v>
      </c>
      <c r="BF46" s="52">
        <v>0</v>
      </c>
      <c r="BG46" s="52">
        <v>0</v>
      </c>
      <c r="BH46" s="52">
        <v>0</v>
      </c>
      <c r="BI46" s="52">
        <v>1</v>
      </c>
      <c r="BJ46" s="52">
        <v>1</v>
      </c>
      <c r="BK46" s="52">
        <v>0</v>
      </c>
      <c r="BL46" s="52">
        <v>0</v>
      </c>
      <c r="BM46" s="52">
        <v>1</v>
      </c>
      <c r="BN46" s="52">
        <v>0</v>
      </c>
      <c r="BO46" s="52">
        <v>4</v>
      </c>
      <c r="BP46" s="52">
        <v>0</v>
      </c>
      <c r="BQ46" s="52">
        <v>0</v>
      </c>
      <c r="BR46" s="52">
        <v>0</v>
      </c>
      <c r="BS46" s="52">
        <v>1</v>
      </c>
      <c r="BT46" s="52">
        <v>1</v>
      </c>
      <c r="BU46" s="52">
        <v>2</v>
      </c>
      <c r="BV46" s="52">
        <v>0</v>
      </c>
    </row>
    <row r="47" spans="1:74" s="52" customFormat="1" x14ac:dyDescent="0.15">
      <c r="A47" s="52">
        <v>272299</v>
      </c>
      <c r="B47" s="52" t="s">
        <v>215</v>
      </c>
      <c r="C47" s="52" t="s">
        <v>494</v>
      </c>
      <c r="D47" s="52">
        <v>2</v>
      </c>
      <c r="E47" s="52">
        <v>7.3230570000000004</v>
      </c>
      <c r="F47" s="52">
        <v>95.461269999999999</v>
      </c>
      <c r="G47" s="52">
        <v>0</v>
      </c>
      <c r="H47" s="52">
        <v>2</v>
      </c>
      <c r="I47" s="52">
        <v>0</v>
      </c>
      <c r="J47" s="52">
        <v>0</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1</v>
      </c>
      <c r="BD47" s="52">
        <v>1</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272302</v>
      </c>
      <c r="B48" s="52" t="s">
        <v>216</v>
      </c>
      <c r="C48" s="52" t="s">
        <v>494</v>
      </c>
      <c r="D48" s="52">
        <v>1</v>
      </c>
      <c r="E48" s="52">
        <v>2.6587260000000001</v>
      </c>
      <c r="F48" s="52">
        <v>34.658389999999997</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x14ac:dyDescent="0.15">
      <c r="A49">
        <v>272311</v>
      </c>
      <c r="B49" t="s">
        <v>217</v>
      </c>
      <c r="C49" t="s">
        <v>494</v>
      </c>
      <c r="D49">
        <v>1</v>
      </c>
      <c r="E49">
        <v>3.602176</v>
      </c>
      <c r="F49">
        <v>46.95693</v>
      </c>
      <c r="G49">
        <v>0</v>
      </c>
      <c r="H49">
        <v>0</v>
      </c>
      <c r="I49">
        <v>0</v>
      </c>
      <c r="J49">
        <v>1</v>
      </c>
      <c r="K49">
        <v>0</v>
      </c>
      <c r="L49">
        <v>0</v>
      </c>
      <c r="M49">
        <v>0</v>
      </c>
      <c r="N49">
        <v>0</v>
      </c>
      <c r="O49">
        <v>0</v>
      </c>
      <c r="P49">
        <v>0</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0</v>
      </c>
      <c r="AT49">
        <v>0</v>
      </c>
      <c r="AU49">
        <v>0</v>
      </c>
      <c r="AV49">
        <v>0</v>
      </c>
      <c r="AW49">
        <v>0</v>
      </c>
      <c r="AX49">
        <v>0</v>
      </c>
      <c r="AY49">
        <v>0</v>
      </c>
      <c r="AZ49">
        <v>0</v>
      </c>
      <c r="BA49">
        <v>0</v>
      </c>
      <c r="BB49">
        <v>0</v>
      </c>
      <c r="BC49">
        <v>1</v>
      </c>
      <c r="BD49">
        <v>0</v>
      </c>
      <c r="BE49">
        <v>0</v>
      </c>
      <c r="BF49">
        <v>0</v>
      </c>
      <c r="BG49">
        <v>0</v>
      </c>
      <c r="BH49">
        <v>0</v>
      </c>
      <c r="BI49">
        <v>0</v>
      </c>
      <c r="BJ49">
        <v>0</v>
      </c>
      <c r="BK49">
        <v>1</v>
      </c>
      <c r="BL49" t="s">
        <v>170</v>
      </c>
      <c r="BM49" t="s">
        <v>170</v>
      </c>
      <c r="BN49" t="s">
        <v>170</v>
      </c>
      <c r="BO49" t="s">
        <v>170</v>
      </c>
      <c r="BP49" t="s">
        <v>170</v>
      </c>
      <c r="BQ49" t="s">
        <v>170</v>
      </c>
      <c r="BR49" t="s">
        <v>170</v>
      </c>
      <c r="BS49" t="s">
        <v>170</v>
      </c>
      <c r="BT49" t="s">
        <v>170</v>
      </c>
      <c r="BU49" t="s">
        <v>170</v>
      </c>
      <c r="BV49" t="s">
        <v>170</v>
      </c>
    </row>
    <row r="80" ht="12.75" customHeight="1" x14ac:dyDescent="0.15"/>
    <row r="85" spans="1:75" x14ac:dyDescent="0.15">
      <c r="B85" s="52">
        <v>271004</v>
      </c>
      <c r="C85" t="s">
        <v>427</v>
      </c>
      <c r="D85">
        <f>IFERROR(VLOOKUP($B85,$A$8:$BW$70,D$88,FALSE),0)</f>
        <v>30</v>
      </c>
      <c r="E85">
        <f t="shared" ref="E85:BP85" si="0">IFERROR(VLOOKUP($B85,$A$8:$BW$70,E88,FALSE),0)</f>
        <v>2.2766489999999999</v>
      </c>
      <c r="F85">
        <f t="shared" si="0"/>
        <v>29.67775</v>
      </c>
      <c r="G85">
        <f t="shared" si="0"/>
        <v>1</v>
      </c>
      <c r="H85">
        <f t="shared" si="0"/>
        <v>3</v>
      </c>
      <c r="I85">
        <f t="shared" si="0"/>
        <v>4</v>
      </c>
      <c r="J85">
        <f t="shared" si="0"/>
        <v>3</v>
      </c>
      <c r="K85">
        <f t="shared" si="0"/>
        <v>7</v>
      </c>
      <c r="L85">
        <f t="shared" si="0"/>
        <v>3</v>
      </c>
      <c r="M85">
        <f t="shared" si="0"/>
        <v>6</v>
      </c>
      <c r="N85">
        <f t="shared" si="0"/>
        <v>3</v>
      </c>
      <c r="O85">
        <f t="shared" si="0"/>
        <v>0</v>
      </c>
      <c r="P85">
        <f t="shared" si="0"/>
        <v>14</v>
      </c>
      <c r="Q85">
        <f t="shared" si="0"/>
        <v>16</v>
      </c>
      <c r="R85">
        <f t="shared" si="0"/>
        <v>0</v>
      </c>
      <c r="S85">
        <f t="shared" si="0"/>
        <v>3</v>
      </c>
      <c r="T85">
        <f t="shared" si="0"/>
        <v>9</v>
      </c>
      <c r="U85">
        <f t="shared" si="0"/>
        <v>18</v>
      </c>
      <c r="V85">
        <f t="shared" si="0"/>
        <v>1</v>
      </c>
      <c r="W85">
        <f t="shared" si="0"/>
        <v>17</v>
      </c>
      <c r="X85">
        <f t="shared" si="0"/>
        <v>0</v>
      </c>
      <c r="Y85">
        <f t="shared" si="0"/>
        <v>1</v>
      </c>
      <c r="Z85">
        <f t="shared" si="0"/>
        <v>12</v>
      </c>
      <c r="AA85">
        <f t="shared" si="0"/>
        <v>4</v>
      </c>
      <c r="AB85">
        <f t="shared" si="0"/>
        <v>0</v>
      </c>
      <c r="AC85">
        <f t="shared" si="0"/>
        <v>14</v>
      </c>
      <c r="AD85">
        <f t="shared" si="0"/>
        <v>7</v>
      </c>
      <c r="AE85">
        <f t="shared" si="0"/>
        <v>0</v>
      </c>
      <c r="AF85">
        <f t="shared" si="0"/>
        <v>3</v>
      </c>
      <c r="AG85">
        <f t="shared" si="0"/>
        <v>0</v>
      </c>
      <c r="AH85">
        <f t="shared" si="0"/>
        <v>6</v>
      </c>
      <c r="AI85">
        <f t="shared" si="0"/>
        <v>0</v>
      </c>
      <c r="AJ85">
        <f t="shared" si="0"/>
        <v>19</v>
      </c>
      <c r="AK85">
        <f t="shared" si="0"/>
        <v>0</v>
      </c>
      <c r="AL85">
        <f t="shared" si="0"/>
        <v>0</v>
      </c>
      <c r="AM85">
        <f t="shared" si="0"/>
        <v>7</v>
      </c>
      <c r="AN85">
        <f t="shared" si="0"/>
        <v>1</v>
      </c>
      <c r="AO85">
        <f t="shared" si="0"/>
        <v>3</v>
      </c>
      <c r="AP85">
        <f t="shared" si="0"/>
        <v>0</v>
      </c>
      <c r="AQ85">
        <f t="shared" si="0"/>
        <v>3</v>
      </c>
      <c r="AR85">
        <f t="shared" si="0"/>
        <v>1</v>
      </c>
      <c r="AS85">
        <f t="shared" si="0"/>
        <v>1</v>
      </c>
      <c r="AT85">
        <f t="shared" si="0"/>
        <v>0</v>
      </c>
      <c r="AU85">
        <f t="shared" si="0"/>
        <v>2</v>
      </c>
      <c r="AV85">
        <f t="shared" si="0"/>
        <v>3</v>
      </c>
      <c r="AW85">
        <f t="shared" si="0"/>
        <v>3</v>
      </c>
      <c r="AX85">
        <f t="shared" si="0"/>
        <v>5</v>
      </c>
      <c r="AY85">
        <f t="shared" si="0"/>
        <v>1</v>
      </c>
      <c r="AZ85">
        <f t="shared" si="0"/>
        <v>0</v>
      </c>
      <c r="BA85">
        <f t="shared" si="0"/>
        <v>3</v>
      </c>
      <c r="BB85">
        <f t="shared" si="0"/>
        <v>2</v>
      </c>
      <c r="BC85">
        <f t="shared" si="0"/>
        <v>6</v>
      </c>
      <c r="BD85">
        <f t="shared" si="0"/>
        <v>4</v>
      </c>
      <c r="BE85">
        <f t="shared" si="0"/>
        <v>5</v>
      </c>
      <c r="BF85">
        <f t="shared" si="0"/>
        <v>5</v>
      </c>
      <c r="BG85">
        <f t="shared" si="0"/>
        <v>5</v>
      </c>
      <c r="BH85">
        <f t="shared" si="0"/>
        <v>2</v>
      </c>
      <c r="BI85">
        <f t="shared" si="0"/>
        <v>3</v>
      </c>
      <c r="BJ85">
        <f t="shared" si="0"/>
        <v>5</v>
      </c>
      <c r="BK85">
        <f t="shared" si="0"/>
        <v>1</v>
      </c>
      <c r="BL85">
        <f t="shared" si="0"/>
        <v>6</v>
      </c>
      <c r="BM85">
        <f t="shared" si="0"/>
        <v>19</v>
      </c>
      <c r="BN85">
        <f t="shared" si="0"/>
        <v>12</v>
      </c>
      <c r="BO85">
        <f t="shared" si="0"/>
        <v>4</v>
      </c>
      <c r="BP85">
        <f t="shared" si="0"/>
        <v>1</v>
      </c>
      <c r="BQ85">
        <f t="shared" ref="BQ85:BW85" si="1">IFERROR(VLOOKUP($B85,$A$8:$BW$70,BQ88,FALSE),0)</f>
        <v>1</v>
      </c>
      <c r="BR85">
        <f t="shared" si="1"/>
        <v>1</v>
      </c>
      <c r="BS85">
        <f t="shared" si="1"/>
        <v>1</v>
      </c>
      <c r="BT85">
        <f t="shared" si="1"/>
        <v>7</v>
      </c>
      <c r="BU85">
        <f t="shared" si="1"/>
        <v>21</v>
      </c>
      <c r="BV85">
        <f t="shared" si="1"/>
        <v>2</v>
      </c>
      <c r="BW85">
        <f t="shared" si="1"/>
        <v>0</v>
      </c>
    </row>
    <row r="86" spans="1:75" x14ac:dyDescent="0.15">
      <c r="B86" s="52">
        <v>271403</v>
      </c>
      <c r="C86" t="s">
        <v>428</v>
      </c>
      <c r="D86">
        <f>IFERROR(VLOOKUP($B86,$A$8:$BW$70,D$88,FALSE),0)</f>
        <v>8</v>
      </c>
      <c r="E86">
        <f t="shared" ref="E86:BP86" si="2">IFERROR(VLOOKUP($B86,$A$8:$BW$70,E$88,FALSE),0)</f>
        <v>1.98702</v>
      </c>
      <c r="F86">
        <f t="shared" si="2"/>
        <v>25.90222</v>
      </c>
      <c r="G86">
        <f t="shared" si="2"/>
        <v>0</v>
      </c>
      <c r="H86">
        <f t="shared" si="2"/>
        <v>1</v>
      </c>
      <c r="I86">
        <f t="shared" si="2"/>
        <v>0</v>
      </c>
      <c r="J86">
        <f t="shared" si="2"/>
        <v>1</v>
      </c>
      <c r="K86">
        <f t="shared" si="2"/>
        <v>2</v>
      </c>
      <c r="L86">
        <f t="shared" si="2"/>
        <v>1</v>
      </c>
      <c r="M86">
        <f t="shared" si="2"/>
        <v>1</v>
      </c>
      <c r="N86">
        <f t="shared" si="2"/>
        <v>2</v>
      </c>
      <c r="O86">
        <f t="shared" si="2"/>
        <v>0</v>
      </c>
      <c r="P86">
        <f t="shared" si="2"/>
        <v>6</v>
      </c>
      <c r="Q86">
        <f t="shared" si="2"/>
        <v>2</v>
      </c>
      <c r="R86">
        <f t="shared" si="2"/>
        <v>0</v>
      </c>
      <c r="S86">
        <f t="shared" si="2"/>
        <v>0</v>
      </c>
      <c r="T86">
        <f t="shared" si="2"/>
        <v>4</v>
      </c>
      <c r="U86">
        <f t="shared" si="2"/>
        <v>4</v>
      </c>
      <c r="V86">
        <f t="shared" si="2"/>
        <v>0</v>
      </c>
      <c r="W86">
        <f t="shared" si="2"/>
        <v>4</v>
      </c>
      <c r="X86">
        <f t="shared" si="2"/>
        <v>0</v>
      </c>
      <c r="Y86">
        <f t="shared" si="2"/>
        <v>1</v>
      </c>
      <c r="Z86">
        <f t="shared" si="2"/>
        <v>3</v>
      </c>
      <c r="AA86">
        <f t="shared" si="2"/>
        <v>0</v>
      </c>
      <c r="AB86">
        <f t="shared" si="2"/>
        <v>0</v>
      </c>
      <c r="AC86">
        <f t="shared" si="2"/>
        <v>3</v>
      </c>
      <c r="AD86">
        <f t="shared" si="2"/>
        <v>2</v>
      </c>
      <c r="AE86">
        <f t="shared" si="2"/>
        <v>1</v>
      </c>
      <c r="AF86">
        <f t="shared" si="2"/>
        <v>0</v>
      </c>
      <c r="AG86">
        <f t="shared" si="2"/>
        <v>0</v>
      </c>
      <c r="AH86">
        <f t="shared" si="2"/>
        <v>2</v>
      </c>
      <c r="AI86">
        <f t="shared" si="2"/>
        <v>0</v>
      </c>
      <c r="AJ86">
        <f t="shared" si="2"/>
        <v>5</v>
      </c>
      <c r="AK86">
        <f t="shared" si="2"/>
        <v>0</v>
      </c>
      <c r="AL86">
        <f t="shared" si="2"/>
        <v>1</v>
      </c>
      <c r="AM86">
        <f t="shared" si="2"/>
        <v>2</v>
      </c>
      <c r="AN86">
        <f t="shared" si="2"/>
        <v>0</v>
      </c>
      <c r="AO86">
        <f t="shared" si="2"/>
        <v>0</v>
      </c>
      <c r="AP86">
        <f t="shared" si="2"/>
        <v>0</v>
      </c>
      <c r="AQ86">
        <f t="shared" si="2"/>
        <v>0</v>
      </c>
      <c r="AR86">
        <f t="shared" si="2"/>
        <v>1</v>
      </c>
      <c r="AS86">
        <f t="shared" si="2"/>
        <v>0</v>
      </c>
      <c r="AT86">
        <f t="shared" si="2"/>
        <v>0</v>
      </c>
      <c r="AU86">
        <f t="shared" si="2"/>
        <v>2</v>
      </c>
      <c r="AV86">
        <f t="shared" si="2"/>
        <v>1</v>
      </c>
      <c r="AW86">
        <f t="shared" si="2"/>
        <v>0</v>
      </c>
      <c r="AX86">
        <f t="shared" si="2"/>
        <v>2</v>
      </c>
      <c r="AY86">
        <f t="shared" si="2"/>
        <v>0</v>
      </c>
      <c r="AZ86">
        <f t="shared" si="2"/>
        <v>1</v>
      </c>
      <c r="BA86">
        <f t="shared" si="2"/>
        <v>0</v>
      </c>
      <c r="BB86">
        <f t="shared" si="2"/>
        <v>0</v>
      </c>
      <c r="BC86">
        <f t="shared" si="2"/>
        <v>1</v>
      </c>
      <c r="BD86">
        <f t="shared" si="2"/>
        <v>3</v>
      </c>
      <c r="BE86">
        <f t="shared" si="2"/>
        <v>1</v>
      </c>
      <c r="BF86">
        <f t="shared" si="2"/>
        <v>1</v>
      </c>
      <c r="BG86">
        <f t="shared" si="2"/>
        <v>2</v>
      </c>
      <c r="BH86">
        <f t="shared" si="2"/>
        <v>0</v>
      </c>
      <c r="BI86">
        <f t="shared" si="2"/>
        <v>0</v>
      </c>
      <c r="BJ86">
        <f t="shared" si="2"/>
        <v>1</v>
      </c>
      <c r="BK86">
        <f t="shared" si="2"/>
        <v>0</v>
      </c>
      <c r="BL86">
        <f t="shared" si="2"/>
        <v>2</v>
      </c>
      <c r="BM86">
        <f t="shared" si="2"/>
        <v>7</v>
      </c>
      <c r="BN86">
        <f t="shared" si="2"/>
        <v>0</v>
      </c>
      <c r="BO86">
        <f t="shared" si="2"/>
        <v>5</v>
      </c>
      <c r="BP86">
        <f t="shared" si="2"/>
        <v>0</v>
      </c>
      <c r="BQ86">
        <f t="shared" ref="BQ86:BW86" si="3">IFERROR(VLOOKUP($B86,$A$8:$BW$70,BQ$88,FALSE),0)</f>
        <v>0</v>
      </c>
      <c r="BR86">
        <f t="shared" si="3"/>
        <v>0</v>
      </c>
      <c r="BS86">
        <f t="shared" si="3"/>
        <v>0</v>
      </c>
      <c r="BT86">
        <f t="shared" si="3"/>
        <v>1</v>
      </c>
      <c r="BU86">
        <f t="shared" si="3"/>
        <v>7</v>
      </c>
      <c r="BV86">
        <f t="shared" si="3"/>
        <v>0</v>
      </c>
      <c r="BW86">
        <f t="shared" si="3"/>
        <v>0</v>
      </c>
    </row>
    <row r="87" spans="1:75" x14ac:dyDescent="0.15">
      <c r="C87" t="s">
        <v>429</v>
      </c>
      <c r="D87">
        <f>SUM(D8:D83)</f>
        <v>105</v>
      </c>
      <c r="G87">
        <f t="shared" ref="G87:BR87" si="4">SUM(G8:G83)</f>
        <v>3</v>
      </c>
      <c r="H87">
        <f t="shared" si="4"/>
        <v>14</v>
      </c>
      <c r="I87">
        <f t="shared" si="4"/>
        <v>11</v>
      </c>
      <c r="J87">
        <f t="shared" si="4"/>
        <v>14</v>
      </c>
      <c r="K87">
        <f t="shared" si="4"/>
        <v>23</v>
      </c>
      <c r="L87">
        <f t="shared" si="4"/>
        <v>12</v>
      </c>
      <c r="M87">
        <f t="shared" si="4"/>
        <v>17</v>
      </c>
      <c r="N87">
        <f t="shared" si="4"/>
        <v>11</v>
      </c>
      <c r="O87">
        <f t="shared" si="4"/>
        <v>0</v>
      </c>
      <c r="P87">
        <f t="shared" si="4"/>
        <v>55</v>
      </c>
      <c r="Q87">
        <f t="shared" si="4"/>
        <v>50</v>
      </c>
      <c r="R87">
        <f t="shared" si="4"/>
        <v>0</v>
      </c>
      <c r="S87">
        <f t="shared" si="4"/>
        <v>3</v>
      </c>
      <c r="T87">
        <f t="shared" si="4"/>
        <v>16</v>
      </c>
      <c r="U87">
        <f t="shared" si="4"/>
        <v>25</v>
      </c>
      <c r="V87">
        <f t="shared" si="4"/>
        <v>1</v>
      </c>
      <c r="W87">
        <f t="shared" si="4"/>
        <v>24</v>
      </c>
      <c r="X87">
        <f t="shared" si="4"/>
        <v>0</v>
      </c>
      <c r="Y87">
        <f t="shared" si="4"/>
        <v>2</v>
      </c>
      <c r="Z87">
        <f t="shared" si="4"/>
        <v>18</v>
      </c>
      <c r="AA87">
        <f t="shared" si="4"/>
        <v>4</v>
      </c>
      <c r="AB87">
        <f t="shared" si="4"/>
        <v>0</v>
      </c>
      <c r="AC87">
        <f t="shared" si="4"/>
        <v>22</v>
      </c>
      <c r="AD87">
        <f t="shared" si="4"/>
        <v>10</v>
      </c>
      <c r="AE87">
        <f t="shared" si="4"/>
        <v>1</v>
      </c>
      <c r="AF87">
        <f t="shared" si="4"/>
        <v>3</v>
      </c>
      <c r="AG87">
        <f t="shared" si="4"/>
        <v>0</v>
      </c>
      <c r="AH87">
        <f t="shared" si="4"/>
        <v>8</v>
      </c>
      <c r="AI87">
        <f t="shared" si="4"/>
        <v>0</v>
      </c>
      <c r="AJ87">
        <f t="shared" si="4"/>
        <v>29</v>
      </c>
      <c r="AK87">
        <f t="shared" si="4"/>
        <v>0</v>
      </c>
      <c r="AL87">
        <f t="shared" si="4"/>
        <v>1</v>
      </c>
      <c r="AM87">
        <f t="shared" si="4"/>
        <v>10</v>
      </c>
      <c r="AN87">
        <f t="shared" si="4"/>
        <v>1</v>
      </c>
      <c r="AO87">
        <f t="shared" si="4"/>
        <v>3</v>
      </c>
      <c r="AP87">
        <f t="shared" si="4"/>
        <v>0</v>
      </c>
      <c r="AQ87">
        <f t="shared" si="4"/>
        <v>7</v>
      </c>
      <c r="AR87">
        <f t="shared" si="4"/>
        <v>4</v>
      </c>
      <c r="AS87">
        <f t="shared" si="4"/>
        <v>6</v>
      </c>
      <c r="AT87">
        <f t="shared" si="4"/>
        <v>2</v>
      </c>
      <c r="AU87">
        <f t="shared" si="4"/>
        <v>10</v>
      </c>
      <c r="AV87">
        <f t="shared" si="4"/>
        <v>12</v>
      </c>
      <c r="AW87">
        <f t="shared" si="4"/>
        <v>6</v>
      </c>
      <c r="AX87">
        <f t="shared" si="4"/>
        <v>21</v>
      </c>
      <c r="AY87">
        <f t="shared" si="4"/>
        <v>2</v>
      </c>
      <c r="AZ87">
        <f t="shared" si="4"/>
        <v>2</v>
      </c>
      <c r="BA87">
        <f t="shared" si="4"/>
        <v>7</v>
      </c>
      <c r="BB87">
        <f t="shared" si="4"/>
        <v>8</v>
      </c>
      <c r="BC87">
        <f t="shared" si="4"/>
        <v>18</v>
      </c>
      <c r="BD87">
        <f t="shared" si="4"/>
        <v>18</v>
      </c>
      <c r="BE87">
        <f t="shared" si="4"/>
        <v>19</v>
      </c>
      <c r="BF87">
        <f t="shared" si="4"/>
        <v>16</v>
      </c>
      <c r="BG87">
        <f t="shared" si="4"/>
        <v>17</v>
      </c>
      <c r="BH87">
        <f t="shared" si="4"/>
        <v>7</v>
      </c>
      <c r="BI87">
        <f t="shared" si="4"/>
        <v>11</v>
      </c>
      <c r="BJ87">
        <f t="shared" si="4"/>
        <v>14</v>
      </c>
      <c r="BK87">
        <f t="shared" si="4"/>
        <v>3</v>
      </c>
      <c r="BL87">
        <f t="shared" si="4"/>
        <v>9</v>
      </c>
      <c r="BM87">
        <f t="shared" si="4"/>
        <v>30</v>
      </c>
      <c r="BN87">
        <f t="shared" si="4"/>
        <v>12</v>
      </c>
      <c r="BO87">
        <f t="shared" si="4"/>
        <v>13</v>
      </c>
      <c r="BP87">
        <f t="shared" si="4"/>
        <v>1</v>
      </c>
      <c r="BQ87">
        <f t="shared" si="4"/>
        <v>1</v>
      </c>
      <c r="BR87">
        <f t="shared" si="4"/>
        <v>2</v>
      </c>
      <c r="BS87">
        <f t="shared" ref="BS87:BW87" si="5">SUM(BS8:BS83)</f>
        <v>2</v>
      </c>
      <c r="BT87">
        <f t="shared" si="5"/>
        <v>9</v>
      </c>
      <c r="BU87">
        <f t="shared" si="5"/>
        <v>33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67</v>
      </c>
      <c r="E90">
        <v>1.5686580000000001</v>
      </c>
      <c r="F90">
        <v>20.44858</v>
      </c>
      <c r="G90">
        <v>2</v>
      </c>
      <c r="H90">
        <v>10</v>
      </c>
      <c r="I90">
        <v>7</v>
      </c>
      <c r="J90">
        <v>10</v>
      </c>
      <c r="K90">
        <v>14</v>
      </c>
      <c r="L90">
        <v>8</v>
      </c>
      <c r="M90">
        <v>10</v>
      </c>
      <c r="N90">
        <v>6</v>
      </c>
      <c r="O90">
        <v>0</v>
      </c>
      <c r="P90">
        <v>35</v>
      </c>
      <c r="Q90">
        <v>32</v>
      </c>
      <c r="R90">
        <v>0</v>
      </c>
      <c r="S90">
        <v>7</v>
      </c>
      <c r="T90">
        <v>24</v>
      </c>
      <c r="U90">
        <v>36</v>
      </c>
      <c r="V90">
        <v>4</v>
      </c>
      <c r="W90">
        <v>32</v>
      </c>
      <c r="X90">
        <v>0</v>
      </c>
      <c r="Y90">
        <v>3</v>
      </c>
      <c r="Z90">
        <v>22</v>
      </c>
      <c r="AA90">
        <v>7</v>
      </c>
      <c r="AB90">
        <v>0</v>
      </c>
      <c r="AC90">
        <v>35</v>
      </c>
      <c r="AD90">
        <v>13</v>
      </c>
      <c r="AE90">
        <v>2</v>
      </c>
      <c r="AF90">
        <v>4</v>
      </c>
      <c r="AG90">
        <v>0</v>
      </c>
      <c r="AH90">
        <v>13</v>
      </c>
      <c r="AI90">
        <v>0</v>
      </c>
      <c r="AJ90">
        <v>42</v>
      </c>
      <c r="AK90">
        <v>0</v>
      </c>
      <c r="AL90">
        <v>4</v>
      </c>
      <c r="AM90">
        <v>13</v>
      </c>
      <c r="AN90">
        <v>4</v>
      </c>
      <c r="AO90">
        <v>4</v>
      </c>
      <c r="AP90">
        <v>0</v>
      </c>
      <c r="AQ90">
        <v>4</v>
      </c>
      <c r="AR90">
        <v>2</v>
      </c>
      <c r="AS90">
        <v>5</v>
      </c>
      <c r="AT90">
        <v>2</v>
      </c>
      <c r="AU90">
        <v>6</v>
      </c>
      <c r="AV90">
        <v>8</v>
      </c>
      <c r="AW90">
        <v>3</v>
      </c>
      <c r="AX90">
        <v>14</v>
      </c>
      <c r="AY90">
        <v>1</v>
      </c>
      <c r="AZ90">
        <v>1</v>
      </c>
      <c r="BA90">
        <v>4</v>
      </c>
      <c r="BB90">
        <v>6</v>
      </c>
      <c r="BC90">
        <v>11</v>
      </c>
      <c r="BD90">
        <v>11</v>
      </c>
      <c r="BE90">
        <v>13</v>
      </c>
      <c r="BF90">
        <v>10</v>
      </c>
      <c r="BG90">
        <v>10</v>
      </c>
      <c r="BH90">
        <v>5</v>
      </c>
      <c r="BI90">
        <v>8</v>
      </c>
      <c r="BJ90">
        <v>8</v>
      </c>
      <c r="BK90">
        <v>2</v>
      </c>
      <c r="BL90">
        <v>14</v>
      </c>
      <c r="BM90">
        <v>44</v>
      </c>
      <c r="BN90">
        <v>18</v>
      </c>
      <c r="BO90">
        <v>17</v>
      </c>
      <c r="BP90">
        <v>1</v>
      </c>
      <c r="BQ90">
        <v>1</v>
      </c>
      <c r="BR90">
        <v>4</v>
      </c>
      <c r="BS90">
        <v>2</v>
      </c>
      <c r="BT90">
        <v>12</v>
      </c>
      <c r="BU90">
        <v>52</v>
      </c>
      <c r="BV90">
        <v>3</v>
      </c>
    </row>
    <row r="91" spans="1:75" x14ac:dyDescent="0.15">
      <c r="B91" t="s">
        <v>504</v>
      </c>
    </row>
    <row r="92" spans="1:75" x14ac:dyDescent="0.15">
      <c r="D92">
        <f>D87-D85-D86</f>
        <v>67</v>
      </c>
    </row>
    <row r="100" spans="1:6" s="147" customFormat="1" x14ac:dyDescent="0.15"/>
    <row r="101" spans="1:6" x14ac:dyDescent="0.15">
      <c r="A101" s="52">
        <v>271004</v>
      </c>
      <c r="B101" s="52" t="s">
        <v>172</v>
      </c>
      <c r="C101" s="52" t="s">
        <v>494</v>
      </c>
      <c r="D101" s="52">
        <v>19</v>
      </c>
      <c r="E101" s="52">
        <v>1.451444</v>
      </c>
      <c r="F101" s="52">
        <v>18.92061</v>
      </c>
    </row>
    <row r="102" spans="1:6" x14ac:dyDescent="0.15">
      <c r="A102" s="52">
        <v>271021</v>
      </c>
      <c r="B102" s="52" t="s">
        <v>494</v>
      </c>
      <c r="C102" s="52" t="s">
        <v>389</v>
      </c>
      <c r="D102" s="52">
        <v>1</v>
      </c>
      <c r="E102" s="52">
        <v>1.9980020000000001</v>
      </c>
      <c r="F102" s="52">
        <v>26.045380000000002</v>
      </c>
    </row>
    <row r="103" spans="1:6" x14ac:dyDescent="0.15">
      <c r="A103" s="52">
        <v>271071</v>
      </c>
      <c r="B103" s="52" t="s">
        <v>494</v>
      </c>
      <c r="C103" s="52" t="s">
        <v>378</v>
      </c>
      <c r="D103" s="52">
        <v>2</v>
      </c>
      <c r="E103" s="52">
        <v>4.9592099999999997</v>
      </c>
      <c r="F103" s="52">
        <v>64.646850000000001</v>
      </c>
    </row>
    <row r="104" spans="1:6" x14ac:dyDescent="0.15">
      <c r="A104" s="52">
        <v>271080</v>
      </c>
      <c r="B104" s="52" t="s">
        <v>494</v>
      </c>
      <c r="C104" s="52" t="s">
        <v>175</v>
      </c>
      <c r="D104" s="52">
        <v>1</v>
      </c>
      <c r="E104" s="52">
        <v>3.028009</v>
      </c>
      <c r="F104" s="52">
        <v>39.472259999999999</v>
      </c>
    </row>
    <row r="105" spans="1:6" x14ac:dyDescent="0.15">
      <c r="A105" s="52">
        <v>271110</v>
      </c>
      <c r="B105" s="52" t="s">
        <v>494</v>
      </c>
      <c r="C105" s="52" t="s">
        <v>176</v>
      </c>
      <c r="D105" s="52">
        <v>1</v>
      </c>
      <c r="E105" s="52">
        <v>2.97221</v>
      </c>
      <c r="F105" s="52">
        <v>38.744880000000002</v>
      </c>
    </row>
    <row r="106" spans="1:6" x14ac:dyDescent="0.15">
      <c r="A106" s="52">
        <v>271144</v>
      </c>
      <c r="B106" s="52" t="s">
        <v>494</v>
      </c>
      <c r="C106" s="52" t="s">
        <v>379</v>
      </c>
      <c r="D106" s="52">
        <v>1</v>
      </c>
      <c r="E106" s="52">
        <v>1.1805680000000001</v>
      </c>
      <c r="F106" s="52">
        <v>15.38955</v>
      </c>
    </row>
    <row r="107" spans="1:6" x14ac:dyDescent="0.15">
      <c r="A107" s="52">
        <v>271161</v>
      </c>
      <c r="B107" s="52" t="s">
        <v>494</v>
      </c>
      <c r="C107" s="52" t="s">
        <v>178</v>
      </c>
      <c r="D107" s="52">
        <v>1</v>
      </c>
      <c r="E107" s="52">
        <v>1.618201</v>
      </c>
      <c r="F107" s="52">
        <v>21.09441</v>
      </c>
    </row>
    <row r="108" spans="1:6" x14ac:dyDescent="0.15">
      <c r="A108" s="52">
        <v>271187</v>
      </c>
      <c r="B108" s="52" t="s">
        <v>494</v>
      </c>
      <c r="C108" s="52" t="s">
        <v>180</v>
      </c>
      <c r="D108" s="52">
        <v>1</v>
      </c>
      <c r="E108" s="52">
        <v>1.2388809999999999</v>
      </c>
      <c r="F108" s="52">
        <v>16.149699999999999</v>
      </c>
    </row>
    <row r="109" spans="1:6" x14ac:dyDescent="0.15">
      <c r="A109" s="52">
        <v>271209</v>
      </c>
      <c r="B109" s="52" t="s">
        <v>494</v>
      </c>
      <c r="C109" s="52" t="s">
        <v>181</v>
      </c>
      <c r="D109" s="52">
        <v>1</v>
      </c>
      <c r="E109" s="52">
        <v>1.381597</v>
      </c>
      <c r="F109" s="52">
        <v>18.010110000000001</v>
      </c>
    </row>
    <row r="110" spans="1:6" x14ac:dyDescent="0.15">
      <c r="A110" s="52">
        <v>271217</v>
      </c>
      <c r="B110" s="52" t="s">
        <v>494</v>
      </c>
      <c r="C110" s="52" t="s">
        <v>390</v>
      </c>
      <c r="D110" s="52">
        <v>2</v>
      </c>
      <c r="E110" s="52">
        <v>3.2034850000000001</v>
      </c>
      <c r="F110" s="52">
        <v>41.759720000000002</v>
      </c>
    </row>
    <row r="111" spans="1:6" x14ac:dyDescent="0.15">
      <c r="A111" s="52">
        <v>271233</v>
      </c>
      <c r="B111" s="52" t="s">
        <v>494</v>
      </c>
      <c r="C111" s="52" t="s">
        <v>183</v>
      </c>
      <c r="D111" s="52">
        <v>2</v>
      </c>
      <c r="E111" s="52">
        <v>2.3080029999999998</v>
      </c>
      <c r="F111" s="52">
        <v>30.086469999999998</v>
      </c>
    </row>
    <row r="112" spans="1:6" x14ac:dyDescent="0.15">
      <c r="A112" s="52">
        <v>271250</v>
      </c>
      <c r="B112" s="52" t="s">
        <v>494</v>
      </c>
      <c r="C112" s="52" t="s">
        <v>184</v>
      </c>
      <c r="D112" s="52">
        <v>2</v>
      </c>
      <c r="E112" s="52">
        <v>3.3586909999999999</v>
      </c>
      <c r="F112" s="52">
        <v>43.782940000000004</v>
      </c>
    </row>
    <row r="113" spans="1:6" x14ac:dyDescent="0.15">
      <c r="A113" s="52">
        <v>271268</v>
      </c>
      <c r="B113" s="52" t="s">
        <v>494</v>
      </c>
      <c r="C113" s="52" t="s">
        <v>185</v>
      </c>
      <c r="D113" s="52">
        <v>1</v>
      </c>
      <c r="E113" s="52">
        <v>1.0502880000000001</v>
      </c>
      <c r="F113" s="52">
        <v>13.69125</v>
      </c>
    </row>
    <row r="114" spans="1:6" x14ac:dyDescent="0.15">
      <c r="A114" s="52">
        <v>271276</v>
      </c>
      <c r="B114" s="52" t="s">
        <v>494</v>
      </c>
      <c r="C114" s="52" t="s">
        <v>186</v>
      </c>
      <c r="D114" s="52">
        <v>2</v>
      </c>
      <c r="E114" s="52">
        <v>3.4544100000000002</v>
      </c>
      <c r="F114" s="52">
        <v>45.030700000000003</v>
      </c>
    </row>
    <row r="115" spans="1:6" x14ac:dyDescent="0.15">
      <c r="A115" s="52">
        <v>271284</v>
      </c>
      <c r="B115" s="52" t="s">
        <v>494</v>
      </c>
      <c r="C115" s="52" t="s">
        <v>187</v>
      </c>
      <c r="D115" s="52">
        <v>1</v>
      </c>
      <c r="E115" s="52">
        <v>2.2139570000000002</v>
      </c>
      <c r="F115" s="52">
        <v>28.860510000000001</v>
      </c>
    </row>
    <row r="116" spans="1:6" x14ac:dyDescent="0.15">
      <c r="A116" s="52">
        <v>271403</v>
      </c>
      <c r="B116" s="52" t="s">
        <v>188</v>
      </c>
      <c r="C116" s="52" t="s">
        <v>494</v>
      </c>
      <c r="D116" s="52">
        <v>11</v>
      </c>
      <c r="E116" s="52">
        <v>2.708259</v>
      </c>
      <c r="F116" s="52">
        <v>35.304090000000002</v>
      </c>
    </row>
    <row r="117" spans="1:6" x14ac:dyDescent="0.15">
      <c r="A117" s="52">
        <v>271411</v>
      </c>
      <c r="B117" s="52" t="s">
        <v>494</v>
      </c>
      <c r="C117" s="52" t="s">
        <v>189</v>
      </c>
      <c r="D117" s="52">
        <v>3</v>
      </c>
      <c r="E117" s="52">
        <v>4.1724040000000002</v>
      </c>
      <c r="F117" s="52">
        <v>54.390259999999998</v>
      </c>
    </row>
    <row r="118" spans="1:6" x14ac:dyDescent="0.15">
      <c r="A118" s="52">
        <v>271420</v>
      </c>
      <c r="B118" s="52" t="s">
        <v>494</v>
      </c>
      <c r="C118" s="52" t="s">
        <v>190</v>
      </c>
      <c r="D118" s="52">
        <v>2</v>
      </c>
      <c r="E118" s="52">
        <v>3.2810549999999998</v>
      </c>
      <c r="F118" s="52">
        <v>42.770899999999997</v>
      </c>
    </row>
    <row r="119" spans="1:6" x14ac:dyDescent="0.15">
      <c r="A119" s="52">
        <v>271446</v>
      </c>
      <c r="B119" s="52" t="s">
        <v>494</v>
      </c>
      <c r="C119" s="52" t="s">
        <v>192</v>
      </c>
      <c r="D119" s="52">
        <v>2</v>
      </c>
      <c r="E119" s="52">
        <v>2.9738009999999999</v>
      </c>
      <c r="F119" s="52">
        <v>38.765619999999998</v>
      </c>
    </row>
    <row r="120" spans="1:6" x14ac:dyDescent="0.15">
      <c r="A120" s="52">
        <v>271454</v>
      </c>
      <c r="B120" s="52" t="s">
        <v>494</v>
      </c>
      <c r="C120" s="52" t="s">
        <v>382</v>
      </c>
      <c r="D120" s="52">
        <v>1</v>
      </c>
      <c r="E120" s="52">
        <v>1.4420649999999999</v>
      </c>
      <c r="F120" s="52">
        <v>18.798349999999999</v>
      </c>
    </row>
    <row r="121" spans="1:6" x14ac:dyDescent="0.15">
      <c r="A121" s="52">
        <v>271462</v>
      </c>
      <c r="B121" s="52" t="s">
        <v>494</v>
      </c>
      <c r="C121" s="52" t="s">
        <v>193</v>
      </c>
      <c r="D121" s="52">
        <v>3</v>
      </c>
      <c r="E121" s="52">
        <v>3.9500190000000002</v>
      </c>
      <c r="F121" s="52">
        <v>51.491320000000002</v>
      </c>
    </row>
    <row r="122" spans="1:6" x14ac:dyDescent="0.15">
      <c r="A122" s="52">
        <v>272027</v>
      </c>
      <c r="B122" s="52" t="s">
        <v>273</v>
      </c>
      <c r="C122" s="52" t="s">
        <v>494</v>
      </c>
      <c r="D122" s="52">
        <v>1</v>
      </c>
      <c r="E122" s="52">
        <v>1.0509500000000001</v>
      </c>
      <c r="F122" s="52">
        <v>13.69988</v>
      </c>
    </row>
    <row r="123" spans="1:6" x14ac:dyDescent="0.15">
      <c r="A123" s="52">
        <v>272035</v>
      </c>
      <c r="B123" s="52" t="s">
        <v>194</v>
      </c>
      <c r="C123" s="52" t="s">
        <v>494</v>
      </c>
      <c r="D123" s="52">
        <v>7</v>
      </c>
      <c r="E123" s="52">
        <v>3.636288</v>
      </c>
      <c r="F123" s="52">
        <v>47.401620000000001</v>
      </c>
    </row>
    <row r="124" spans="1:6" x14ac:dyDescent="0.15">
      <c r="A124" s="52">
        <v>272051</v>
      </c>
      <c r="B124" s="52" t="s">
        <v>196</v>
      </c>
      <c r="C124" s="52" t="s">
        <v>494</v>
      </c>
      <c r="D124" s="52">
        <v>3</v>
      </c>
      <c r="E124" s="52">
        <v>1.6868529999999999</v>
      </c>
      <c r="F124" s="52">
        <v>21.989329999999999</v>
      </c>
    </row>
    <row r="125" spans="1:6" x14ac:dyDescent="0.15">
      <c r="A125" s="52">
        <v>272078</v>
      </c>
      <c r="B125" s="52" t="s">
        <v>197</v>
      </c>
      <c r="C125" s="52" t="s">
        <v>494</v>
      </c>
      <c r="D125" s="52">
        <v>1</v>
      </c>
      <c r="E125" s="52">
        <v>0.58982780000000001</v>
      </c>
      <c r="F125" s="52">
        <v>7.6888269999999999</v>
      </c>
    </row>
    <row r="126" spans="1:6" x14ac:dyDescent="0.15">
      <c r="A126" s="52">
        <v>272094</v>
      </c>
      <c r="B126" s="52" t="s">
        <v>199</v>
      </c>
      <c r="C126" s="52" t="s">
        <v>494</v>
      </c>
      <c r="D126" s="52">
        <v>1</v>
      </c>
      <c r="E126" s="52">
        <v>1.425862</v>
      </c>
      <c r="F126" s="52">
        <v>18.587129999999998</v>
      </c>
    </row>
    <row r="127" spans="1:6" x14ac:dyDescent="0.15">
      <c r="A127" s="52">
        <v>272108</v>
      </c>
      <c r="B127" s="52" t="s">
        <v>200</v>
      </c>
      <c r="C127" s="52" t="s">
        <v>494</v>
      </c>
      <c r="D127" s="52">
        <v>6</v>
      </c>
      <c r="E127" s="52">
        <v>3.0766070000000001</v>
      </c>
      <c r="F127" s="52">
        <v>40.105780000000003</v>
      </c>
    </row>
    <row r="128" spans="1:6" x14ac:dyDescent="0.15">
      <c r="A128" s="52">
        <v>272116</v>
      </c>
      <c r="B128" s="52" t="s">
        <v>201</v>
      </c>
      <c r="C128" s="52" t="s">
        <v>494</v>
      </c>
      <c r="D128" s="52">
        <v>2</v>
      </c>
      <c r="E128" s="52">
        <v>1.467868</v>
      </c>
      <c r="F128" s="52">
        <v>19.134709999999998</v>
      </c>
    </row>
    <row r="129" spans="1:6" x14ac:dyDescent="0.15">
      <c r="A129" s="52">
        <v>272124</v>
      </c>
      <c r="B129" s="52" t="s">
        <v>202</v>
      </c>
      <c r="C129" s="52" t="s">
        <v>494</v>
      </c>
      <c r="D129" s="52">
        <v>1</v>
      </c>
      <c r="E129" s="52">
        <v>0.77613840000000001</v>
      </c>
      <c r="F129" s="52">
        <v>10.117520000000001</v>
      </c>
    </row>
    <row r="130" spans="1:6" x14ac:dyDescent="0.15">
      <c r="A130" s="52">
        <v>272132</v>
      </c>
      <c r="B130" s="52" t="s">
        <v>203</v>
      </c>
      <c r="C130" s="52" t="s">
        <v>494</v>
      </c>
      <c r="D130" s="52">
        <v>4</v>
      </c>
      <c r="E130" s="52">
        <v>8.2149020000000004</v>
      </c>
      <c r="F130" s="52">
        <v>107.08710000000001</v>
      </c>
    </row>
    <row r="131" spans="1:6" x14ac:dyDescent="0.15">
      <c r="A131" s="52">
        <v>272159</v>
      </c>
      <c r="B131" s="52" t="s">
        <v>204</v>
      </c>
      <c r="C131" s="52" t="s">
        <v>494</v>
      </c>
      <c r="D131" s="52">
        <v>2</v>
      </c>
      <c r="E131" s="52">
        <v>1.734666</v>
      </c>
      <c r="F131" s="52">
        <v>22.6126</v>
      </c>
    </row>
    <row r="132" spans="1:6" x14ac:dyDescent="0.15">
      <c r="A132" s="52">
        <v>272175</v>
      </c>
      <c r="B132" s="52" t="s">
        <v>206</v>
      </c>
      <c r="C132" s="52" t="s">
        <v>494</v>
      </c>
      <c r="D132" s="52">
        <v>2</v>
      </c>
      <c r="E132" s="52">
        <v>3.4182190000000001</v>
      </c>
      <c r="F132" s="52">
        <v>44.558929999999997</v>
      </c>
    </row>
    <row r="133" spans="1:6" x14ac:dyDescent="0.15">
      <c r="A133" s="52">
        <v>272191</v>
      </c>
      <c r="B133" s="52" t="s">
        <v>298</v>
      </c>
      <c r="C133" s="52" t="s">
        <v>494</v>
      </c>
      <c r="D133" s="52">
        <v>1</v>
      </c>
      <c r="E133" s="52">
        <v>1.103521</v>
      </c>
      <c r="F133" s="52">
        <v>14.38519</v>
      </c>
    </row>
    <row r="134" spans="1:6" x14ac:dyDescent="0.15">
      <c r="A134" s="52">
        <v>272221</v>
      </c>
      <c r="B134" s="52" t="s">
        <v>209</v>
      </c>
      <c r="C134" s="52" t="s">
        <v>494</v>
      </c>
      <c r="D134" s="52">
        <v>1</v>
      </c>
      <c r="E134" s="52">
        <v>1.8494889999999999</v>
      </c>
      <c r="F134" s="52">
        <v>24.10941</v>
      </c>
    </row>
    <row r="135" spans="1:6" x14ac:dyDescent="0.15">
      <c r="A135" s="52">
        <v>272230</v>
      </c>
      <c r="B135" s="52" t="s">
        <v>171</v>
      </c>
      <c r="C135" s="52" t="s">
        <v>494</v>
      </c>
      <c r="D135" s="52">
        <v>1</v>
      </c>
      <c r="E135" s="52">
        <v>1.624115</v>
      </c>
      <c r="F135" s="52">
        <v>21.171500000000002</v>
      </c>
    </row>
    <row r="136" spans="1:6" x14ac:dyDescent="0.15">
      <c r="A136" s="52">
        <v>272256</v>
      </c>
      <c r="B136" s="52" t="s">
        <v>211</v>
      </c>
      <c r="C136" s="52" t="s">
        <v>494</v>
      </c>
      <c r="D136" s="52">
        <v>2</v>
      </c>
      <c r="E136" s="52">
        <v>7.1890729999999996</v>
      </c>
      <c r="F136" s="52">
        <v>93.714699999999993</v>
      </c>
    </row>
    <row r="137" spans="1:6" x14ac:dyDescent="0.15">
      <c r="A137" s="52">
        <v>272272</v>
      </c>
      <c r="B137" s="52" t="s">
        <v>213</v>
      </c>
      <c r="C137" s="52" t="s">
        <v>494</v>
      </c>
      <c r="D137" s="52">
        <v>3</v>
      </c>
      <c r="E137" s="52">
        <v>1.2455419999999999</v>
      </c>
      <c r="F137" s="52">
        <v>16.236529999999998</v>
      </c>
    </row>
    <row r="138" spans="1:6" x14ac:dyDescent="0.15">
      <c r="A138" s="52">
        <v>272311</v>
      </c>
      <c r="B138" s="52" t="s">
        <v>217</v>
      </c>
      <c r="C138" s="52" t="s">
        <v>494</v>
      </c>
      <c r="D138" s="52">
        <v>2</v>
      </c>
      <c r="E138" s="52">
        <v>7.2545250000000001</v>
      </c>
      <c r="F138" s="52">
        <v>94.567920000000001</v>
      </c>
    </row>
    <row r="139" spans="1:6" x14ac:dyDescent="0.15">
      <c r="A139" s="52">
        <v>272329</v>
      </c>
      <c r="B139" s="52" t="s">
        <v>218</v>
      </c>
      <c r="C139" s="52" t="s">
        <v>494</v>
      </c>
      <c r="D139" s="52">
        <v>1</v>
      </c>
      <c r="E139" s="52">
        <v>3.7405550000000001</v>
      </c>
      <c r="F139" s="52">
        <v>48.760809999999999</v>
      </c>
    </row>
    <row r="140" spans="1:6" x14ac:dyDescent="0.15">
      <c r="A140" s="52">
        <v>273414</v>
      </c>
      <c r="B140" s="52" t="s">
        <v>320</v>
      </c>
      <c r="C140" s="52" t="s">
        <v>494</v>
      </c>
      <c r="D140" s="52">
        <v>1</v>
      </c>
      <c r="E140" s="52">
        <v>11.849740000000001</v>
      </c>
      <c r="F140" s="52">
        <v>154.4699</v>
      </c>
    </row>
    <row r="141" spans="1:6" x14ac:dyDescent="0.15">
      <c r="A141">
        <v>273619</v>
      </c>
      <c r="B141" t="s">
        <v>219</v>
      </c>
      <c r="C141" t="s">
        <v>494</v>
      </c>
      <c r="D141">
        <v>1</v>
      </c>
      <c r="E141">
        <v>4.6718060000000001</v>
      </c>
      <c r="F141">
        <v>60.900329999999997</v>
      </c>
    </row>
    <row r="178" spans="1:6" x14ac:dyDescent="0.15">
      <c r="B178">
        <v>271004</v>
      </c>
      <c r="C178" t="s">
        <v>269</v>
      </c>
      <c r="D178">
        <v>19</v>
      </c>
      <c r="E178">
        <v>1.451444</v>
      </c>
      <c r="F178">
        <v>18.92061</v>
      </c>
    </row>
    <row r="179" spans="1:6" x14ac:dyDescent="0.15">
      <c r="B179">
        <v>271403</v>
      </c>
      <c r="C179" t="s">
        <v>271</v>
      </c>
      <c r="D179">
        <v>11</v>
      </c>
      <c r="E179">
        <v>2.708259</v>
      </c>
      <c r="F179">
        <v>35.304090000000002</v>
      </c>
    </row>
    <row r="180" spans="1:6" x14ac:dyDescent="0.15">
      <c r="B180" s="52"/>
      <c r="C180" t="s">
        <v>429</v>
      </c>
      <c r="D180">
        <v>103</v>
      </c>
    </row>
    <row r="181" spans="1:6" x14ac:dyDescent="0.15">
      <c r="A181">
        <v>1</v>
      </c>
      <c r="B181" s="52">
        <v>2</v>
      </c>
      <c r="C181">
        <v>3</v>
      </c>
      <c r="D181">
        <v>4</v>
      </c>
      <c r="E181">
        <v>5</v>
      </c>
      <c r="F181">
        <v>6</v>
      </c>
    </row>
    <row r="183" spans="1:6" x14ac:dyDescent="0.15">
      <c r="A183">
        <v>270000</v>
      </c>
      <c r="B183" t="s">
        <v>333</v>
      </c>
      <c r="C183" t="s">
        <v>440</v>
      </c>
      <c r="D183">
        <v>73</v>
      </c>
      <c r="E183">
        <v>1.704081</v>
      </c>
      <c r="F183">
        <v>22.213909999999998</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7</v>
      </c>
      <c r="E8" s="52">
        <v>0.50116059999999996</v>
      </c>
      <c r="F8" s="52">
        <v>6.5329860000000002</v>
      </c>
      <c r="G8" s="52">
        <v>0</v>
      </c>
      <c r="H8" s="52">
        <v>1</v>
      </c>
      <c r="I8" s="52">
        <v>2</v>
      </c>
      <c r="J8" s="52">
        <v>1</v>
      </c>
      <c r="K8" s="52">
        <v>0</v>
      </c>
      <c r="L8" s="52">
        <v>3</v>
      </c>
      <c r="M8" s="52">
        <v>0</v>
      </c>
      <c r="N8" s="52">
        <v>0</v>
      </c>
      <c r="O8" s="52">
        <v>0</v>
      </c>
      <c r="P8" s="52">
        <v>5</v>
      </c>
      <c r="Q8" s="52">
        <v>2</v>
      </c>
      <c r="R8" s="52">
        <v>0</v>
      </c>
      <c r="S8" s="52">
        <v>0</v>
      </c>
      <c r="T8" s="52">
        <v>1</v>
      </c>
      <c r="U8" s="52">
        <v>6</v>
      </c>
      <c r="V8" s="52">
        <v>0</v>
      </c>
      <c r="W8" s="52">
        <v>6</v>
      </c>
      <c r="X8" s="52">
        <v>1</v>
      </c>
      <c r="Y8" s="52">
        <v>0</v>
      </c>
      <c r="Z8" s="52">
        <v>2</v>
      </c>
      <c r="AA8" s="52">
        <v>3</v>
      </c>
      <c r="AB8" s="52">
        <v>0</v>
      </c>
      <c r="AC8" s="52">
        <v>4</v>
      </c>
      <c r="AD8" s="52">
        <v>3</v>
      </c>
      <c r="AE8" s="52">
        <v>0</v>
      </c>
      <c r="AF8" s="52">
        <v>0</v>
      </c>
      <c r="AG8" s="52">
        <v>0</v>
      </c>
      <c r="AH8" s="52">
        <v>0</v>
      </c>
      <c r="AI8" s="52">
        <v>0</v>
      </c>
      <c r="AJ8" s="52">
        <v>3</v>
      </c>
      <c r="AK8" s="52">
        <v>0</v>
      </c>
      <c r="AL8" s="52">
        <v>1</v>
      </c>
      <c r="AM8" s="52">
        <v>3</v>
      </c>
      <c r="AN8" s="52">
        <v>0</v>
      </c>
      <c r="AO8" s="52">
        <v>0</v>
      </c>
      <c r="AP8" s="52">
        <v>0</v>
      </c>
      <c r="AQ8" s="52">
        <v>1</v>
      </c>
      <c r="AR8" s="52">
        <v>0</v>
      </c>
      <c r="AS8" s="52">
        <v>1</v>
      </c>
      <c r="AT8" s="52">
        <v>0</v>
      </c>
      <c r="AU8" s="52">
        <v>2</v>
      </c>
      <c r="AV8" s="52">
        <v>1</v>
      </c>
      <c r="AW8" s="52">
        <v>0</v>
      </c>
      <c r="AX8" s="52">
        <v>1</v>
      </c>
      <c r="AY8" s="52">
        <v>0</v>
      </c>
      <c r="AZ8" s="52">
        <v>0</v>
      </c>
      <c r="BA8" s="52">
        <v>0</v>
      </c>
      <c r="BB8" s="52">
        <v>1</v>
      </c>
      <c r="BC8" s="52">
        <v>0</v>
      </c>
      <c r="BD8" s="52">
        <v>1</v>
      </c>
      <c r="BE8" s="52">
        <v>2</v>
      </c>
      <c r="BF8" s="52">
        <v>2</v>
      </c>
      <c r="BG8" s="52">
        <v>0</v>
      </c>
      <c r="BH8" s="52">
        <v>1</v>
      </c>
      <c r="BI8" s="52">
        <v>0</v>
      </c>
      <c r="BJ8" s="52">
        <v>1</v>
      </c>
      <c r="BK8" s="52">
        <v>0</v>
      </c>
      <c r="BL8" s="52">
        <v>3</v>
      </c>
      <c r="BM8" s="52">
        <v>7</v>
      </c>
      <c r="BN8" s="52">
        <v>1</v>
      </c>
      <c r="BO8" s="52">
        <v>1</v>
      </c>
      <c r="BP8" s="52">
        <v>0</v>
      </c>
      <c r="BQ8" s="52">
        <v>0</v>
      </c>
      <c r="BR8" s="52">
        <v>0</v>
      </c>
      <c r="BS8" s="52">
        <v>0</v>
      </c>
      <c r="BT8" s="52">
        <v>4</v>
      </c>
      <c r="BU8" s="52">
        <v>3</v>
      </c>
      <c r="BV8" s="52">
        <v>0</v>
      </c>
    </row>
    <row r="9" spans="1:74" s="52" customFormat="1" x14ac:dyDescent="0.15">
      <c r="A9" s="52">
        <v>271047</v>
      </c>
      <c r="B9" s="52" t="s">
        <v>494</v>
      </c>
      <c r="C9" s="52" t="s">
        <v>174</v>
      </c>
      <c r="D9" s="52">
        <v>1</v>
      </c>
      <c r="E9" s="52">
        <v>2.9268860000000001</v>
      </c>
      <c r="F9" s="52">
        <v>38.154049999999998</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1</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494</v>
      </c>
      <c r="C10" s="52" t="s">
        <v>176</v>
      </c>
      <c r="D10" s="52">
        <v>1</v>
      </c>
      <c r="E10" s="52">
        <v>3.0270009999999998</v>
      </c>
      <c r="F10" s="52">
        <v>39.459119999999999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271179</v>
      </c>
      <c r="B11" s="52" t="s">
        <v>494</v>
      </c>
      <c r="C11" s="52" t="s">
        <v>179</v>
      </c>
      <c r="D11" s="52">
        <v>1</v>
      </c>
      <c r="E11" s="52">
        <v>2.122061</v>
      </c>
      <c r="F11" s="52">
        <v>27.662579999999998</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271241</v>
      </c>
      <c r="B12" s="52" t="s">
        <v>494</v>
      </c>
      <c r="C12" s="52" t="s">
        <v>381</v>
      </c>
      <c r="D12" s="52">
        <v>1</v>
      </c>
      <c r="E12" s="52">
        <v>1.6963239999999999</v>
      </c>
      <c r="F12" s="52">
        <v>22.1128</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271250</v>
      </c>
      <c r="B13" s="52" t="s">
        <v>494</v>
      </c>
      <c r="C13" s="52" t="s">
        <v>184</v>
      </c>
      <c r="D13" s="52">
        <v>1</v>
      </c>
      <c r="E13" s="52">
        <v>1.580478</v>
      </c>
      <c r="F13" s="52">
        <v>20.60266</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271268</v>
      </c>
      <c r="B14" s="52" t="s">
        <v>494</v>
      </c>
      <c r="C14" s="52" t="s">
        <v>185</v>
      </c>
      <c r="D14" s="52">
        <v>1</v>
      </c>
      <c r="E14" s="52">
        <v>0.97324549999999999</v>
      </c>
      <c r="F14" s="52">
        <v>12.68695</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271276</v>
      </c>
      <c r="B15" s="52" t="s">
        <v>494</v>
      </c>
      <c r="C15" s="52" t="s">
        <v>186</v>
      </c>
      <c r="D15" s="52">
        <v>1</v>
      </c>
      <c r="E15" s="52">
        <v>1.5186489999999999</v>
      </c>
      <c r="F15" s="52">
        <v>19.796669999999999</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271403</v>
      </c>
      <c r="B16" s="52" t="s">
        <v>188</v>
      </c>
      <c r="C16" s="52" t="s">
        <v>494</v>
      </c>
      <c r="D16" s="52">
        <v>4</v>
      </c>
      <c r="E16" s="52">
        <v>0.91920210000000002</v>
      </c>
      <c r="F16" s="52">
        <v>11.98246</v>
      </c>
      <c r="G16" s="52">
        <v>0</v>
      </c>
      <c r="H16" s="52">
        <v>0</v>
      </c>
      <c r="I16" s="52">
        <v>0</v>
      </c>
      <c r="J16" s="52">
        <v>1</v>
      </c>
      <c r="K16" s="52">
        <v>0</v>
      </c>
      <c r="L16" s="52">
        <v>3</v>
      </c>
      <c r="M16" s="52">
        <v>0</v>
      </c>
      <c r="N16" s="52">
        <v>0</v>
      </c>
      <c r="O16" s="52">
        <v>0</v>
      </c>
      <c r="P16" s="52">
        <v>2</v>
      </c>
      <c r="Q16" s="52">
        <v>2</v>
      </c>
      <c r="R16" s="52">
        <v>0</v>
      </c>
      <c r="S16" s="52">
        <v>0</v>
      </c>
      <c r="T16" s="52">
        <v>0</v>
      </c>
      <c r="U16" s="52">
        <v>4</v>
      </c>
      <c r="V16" s="52">
        <v>0</v>
      </c>
      <c r="W16" s="52">
        <v>4</v>
      </c>
      <c r="X16" s="52">
        <v>1</v>
      </c>
      <c r="Y16" s="52">
        <v>0</v>
      </c>
      <c r="Z16" s="52">
        <v>3</v>
      </c>
      <c r="AA16" s="52">
        <v>0</v>
      </c>
      <c r="AB16" s="52">
        <v>0</v>
      </c>
      <c r="AC16" s="52">
        <v>4</v>
      </c>
      <c r="AD16" s="52">
        <v>0</v>
      </c>
      <c r="AE16" s="52">
        <v>0</v>
      </c>
      <c r="AF16" s="52">
        <v>0</v>
      </c>
      <c r="AG16" s="52">
        <v>0</v>
      </c>
      <c r="AH16" s="52">
        <v>0</v>
      </c>
      <c r="AI16" s="52">
        <v>0</v>
      </c>
      <c r="AJ16" s="52">
        <v>4</v>
      </c>
      <c r="AK16" s="52">
        <v>0</v>
      </c>
      <c r="AL16" s="52">
        <v>0</v>
      </c>
      <c r="AM16" s="52">
        <v>0</v>
      </c>
      <c r="AN16" s="52">
        <v>0</v>
      </c>
      <c r="AO16" s="52">
        <v>0</v>
      </c>
      <c r="AP16" s="52">
        <v>0</v>
      </c>
      <c r="AQ16" s="52">
        <v>0</v>
      </c>
      <c r="AR16" s="52">
        <v>0</v>
      </c>
      <c r="AS16" s="52">
        <v>0</v>
      </c>
      <c r="AT16" s="52">
        <v>0</v>
      </c>
      <c r="AU16" s="52">
        <v>0</v>
      </c>
      <c r="AV16" s="52">
        <v>2</v>
      </c>
      <c r="AW16" s="52">
        <v>1</v>
      </c>
      <c r="AX16" s="52">
        <v>1</v>
      </c>
      <c r="AY16" s="52">
        <v>0</v>
      </c>
      <c r="AZ16" s="52">
        <v>0</v>
      </c>
      <c r="BA16" s="52">
        <v>0</v>
      </c>
      <c r="BB16" s="52">
        <v>0</v>
      </c>
      <c r="BC16" s="52">
        <v>0</v>
      </c>
      <c r="BD16" s="52">
        <v>1</v>
      </c>
      <c r="BE16" s="52">
        <v>0</v>
      </c>
      <c r="BF16" s="52">
        <v>1</v>
      </c>
      <c r="BG16" s="52">
        <v>0</v>
      </c>
      <c r="BH16" s="52">
        <v>2</v>
      </c>
      <c r="BI16" s="52">
        <v>0</v>
      </c>
      <c r="BJ16" s="52">
        <v>0</v>
      </c>
      <c r="BK16" s="52">
        <v>0</v>
      </c>
      <c r="BL16" s="52">
        <v>0</v>
      </c>
      <c r="BM16" s="52">
        <v>7</v>
      </c>
      <c r="BN16" s="52">
        <v>0</v>
      </c>
      <c r="BO16" s="52">
        <v>0</v>
      </c>
      <c r="BP16" s="52">
        <v>0</v>
      </c>
      <c r="BQ16" s="52">
        <v>0</v>
      </c>
      <c r="BR16" s="52">
        <v>0</v>
      </c>
      <c r="BS16" s="52">
        <v>0</v>
      </c>
      <c r="BT16" s="52">
        <v>2</v>
      </c>
      <c r="BU16" s="52">
        <v>2</v>
      </c>
      <c r="BV16" s="52">
        <v>0</v>
      </c>
    </row>
    <row r="17" spans="1:74" s="52" customFormat="1" x14ac:dyDescent="0.15">
      <c r="A17" s="52">
        <v>271411</v>
      </c>
      <c r="B17" s="52" t="s">
        <v>494</v>
      </c>
      <c r="C17" s="52" t="s">
        <v>189</v>
      </c>
      <c r="D17" s="52">
        <v>3</v>
      </c>
      <c r="E17" s="52">
        <v>4.0183770000000001</v>
      </c>
      <c r="F17" s="52">
        <v>52.382420000000003</v>
      </c>
      <c r="G17" s="52">
        <v>0</v>
      </c>
      <c r="H17" s="52">
        <v>0</v>
      </c>
      <c r="I17" s="52">
        <v>0</v>
      </c>
      <c r="J17" s="52">
        <v>0</v>
      </c>
      <c r="K17" s="52">
        <v>0</v>
      </c>
      <c r="L17" s="52">
        <v>3</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1</v>
      </c>
      <c r="AX17" s="52">
        <v>1</v>
      </c>
      <c r="AY17" s="52">
        <v>0</v>
      </c>
      <c r="AZ17" s="52">
        <v>0</v>
      </c>
      <c r="BA17" s="52">
        <v>0</v>
      </c>
      <c r="BB17" s="52">
        <v>0</v>
      </c>
      <c r="BC17" s="52">
        <v>0</v>
      </c>
      <c r="BD17" s="52">
        <v>1</v>
      </c>
      <c r="BE17" s="52">
        <v>0</v>
      </c>
      <c r="BF17" s="52">
        <v>1</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271454</v>
      </c>
      <c r="B18" s="52" t="s">
        <v>494</v>
      </c>
      <c r="C18" s="52" t="s">
        <v>382</v>
      </c>
      <c r="D18" s="52">
        <v>1</v>
      </c>
      <c r="E18" s="52">
        <v>1.304802</v>
      </c>
      <c r="F18" s="52">
        <v>17.00902</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272043</v>
      </c>
      <c r="B19" s="52" t="s">
        <v>195</v>
      </c>
      <c r="C19" s="52" t="s">
        <v>494</v>
      </c>
      <c r="D19" s="52">
        <v>1</v>
      </c>
      <c r="E19" s="52">
        <v>1.8578380000000001</v>
      </c>
      <c r="F19" s="52">
        <v>24.218250000000001</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272051</v>
      </c>
      <c r="B20" s="52" t="s">
        <v>196</v>
      </c>
      <c r="C20" s="52" t="s">
        <v>494</v>
      </c>
      <c r="D20" s="52">
        <v>1</v>
      </c>
      <c r="E20" s="52">
        <v>0.51699629999999996</v>
      </c>
      <c r="F20" s="52">
        <v>6.7394160000000003</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272078</v>
      </c>
      <c r="B21" s="52" t="s">
        <v>197</v>
      </c>
      <c r="C21" s="52" t="s">
        <v>494</v>
      </c>
      <c r="D21" s="52">
        <v>2</v>
      </c>
      <c r="E21" s="52">
        <v>1.0879620000000001</v>
      </c>
      <c r="F21" s="52">
        <v>14.182359999999999</v>
      </c>
      <c r="G21" s="52">
        <v>1</v>
      </c>
      <c r="H21" s="52">
        <v>0</v>
      </c>
      <c r="I21" s="52">
        <v>0</v>
      </c>
      <c r="J21" s="52">
        <v>0</v>
      </c>
      <c r="K21" s="52">
        <v>1</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1</v>
      </c>
      <c r="AY21" s="52">
        <v>0</v>
      </c>
      <c r="AZ21" s="52">
        <v>0</v>
      </c>
      <c r="BA21" s="52">
        <v>0</v>
      </c>
      <c r="BB21" s="52">
        <v>0</v>
      </c>
      <c r="BC21" s="52">
        <v>0</v>
      </c>
      <c r="BD21" s="52">
        <v>0</v>
      </c>
      <c r="BE21" s="52">
        <v>1</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272094</v>
      </c>
      <c r="B22" s="52" t="s">
        <v>199</v>
      </c>
      <c r="C22" s="52" t="s">
        <v>494</v>
      </c>
      <c r="D22" s="52">
        <v>1</v>
      </c>
      <c r="E22" s="52">
        <v>1.3572390000000001</v>
      </c>
      <c r="F22" s="52">
        <v>17.69258</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272116</v>
      </c>
      <c r="B23" s="52" t="s">
        <v>201</v>
      </c>
      <c r="C23" s="52" t="s">
        <v>494</v>
      </c>
      <c r="D23" s="52">
        <v>2</v>
      </c>
      <c r="E23" s="52">
        <v>1.37686</v>
      </c>
      <c r="F23" s="52">
        <v>17.948360000000001</v>
      </c>
      <c r="G23" s="52">
        <v>0</v>
      </c>
      <c r="H23" s="52">
        <v>1</v>
      </c>
      <c r="I23" s="52">
        <v>0</v>
      </c>
      <c r="J23" s="52">
        <v>0</v>
      </c>
      <c r="K23" s="52">
        <v>0</v>
      </c>
      <c r="L23" s="52">
        <v>1</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1</v>
      </c>
      <c r="AX23" s="52">
        <v>0</v>
      </c>
      <c r="AY23" s="52">
        <v>0</v>
      </c>
      <c r="AZ23" s="52">
        <v>0</v>
      </c>
      <c r="BA23" s="52">
        <v>0</v>
      </c>
      <c r="BB23" s="52">
        <v>0</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272124</v>
      </c>
      <c r="B24" s="52" t="s">
        <v>202</v>
      </c>
      <c r="C24" s="52" t="s">
        <v>494</v>
      </c>
      <c r="D24" s="52">
        <v>3</v>
      </c>
      <c r="E24" s="52">
        <v>2.1577769999999998</v>
      </c>
      <c r="F24" s="52">
        <v>28.128160000000001</v>
      </c>
      <c r="G24" s="52">
        <v>0</v>
      </c>
      <c r="H24" s="52">
        <v>1</v>
      </c>
      <c r="I24" s="52">
        <v>0</v>
      </c>
      <c r="J24" s="52">
        <v>0</v>
      </c>
      <c r="K24" s="52">
        <v>0</v>
      </c>
      <c r="L24" s="52">
        <v>0</v>
      </c>
      <c r="M24" s="52">
        <v>1</v>
      </c>
      <c r="N24" s="52">
        <v>1</v>
      </c>
      <c r="O24" s="52">
        <v>0</v>
      </c>
      <c r="P24" s="52">
        <v>2</v>
      </c>
      <c r="Q24" s="52">
        <v>1</v>
      </c>
      <c r="R24" s="52">
        <v>0</v>
      </c>
      <c r="S24" s="52">
        <v>0</v>
      </c>
      <c r="T24" s="52">
        <v>0</v>
      </c>
      <c r="U24" s="52">
        <v>3</v>
      </c>
      <c r="V24" s="52">
        <v>0</v>
      </c>
      <c r="W24" s="52">
        <v>3</v>
      </c>
      <c r="X24" s="52">
        <v>0</v>
      </c>
      <c r="Y24" s="52">
        <v>0</v>
      </c>
      <c r="Z24" s="52">
        <v>2</v>
      </c>
      <c r="AA24" s="52">
        <v>1</v>
      </c>
      <c r="AB24" s="52">
        <v>0</v>
      </c>
      <c r="AC24" s="52">
        <v>1</v>
      </c>
      <c r="AD24" s="52">
        <v>1</v>
      </c>
      <c r="AE24" s="52">
        <v>0</v>
      </c>
      <c r="AF24" s="52">
        <v>0</v>
      </c>
      <c r="AG24" s="52">
        <v>0</v>
      </c>
      <c r="AH24" s="52">
        <v>1</v>
      </c>
      <c r="AI24" s="52">
        <v>0</v>
      </c>
      <c r="AJ24" s="52">
        <v>1</v>
      </c>
      <c r="AK24" s="52">
        <v>0</v>
      </c>
      <c r="AL24" s="52">
        <v>0</v>
      </c>
      <c r="AM24" s="52">
        <v>1</v>
      </c>
      <c r="AN24" s="52">
        <v>0</v>
      </c>
      <c r="AO24" s="52">
        <v>1</v>
      </c>
      <c r="AP24" s="52">
        <v>0</v>
      </c>
      <c r="AQ24" s="52">
        <v>1</v>
      </c>
      <c r="AR24" s="52">
        <v>0</v>
      </c>
      <c r="AS24" s="52">
        <v>1</v>
      </c>
      <c r="AT24" s="52">
        <v>0</v>
      </c>
      <c r="AU24" s="52">
        <v>0</v>
      </c>
      <c r="AV24" s="52">
        <v>0</v>
      </c>
      <c r="AW24" s="52">
        <v>0</v>
      </c>
      <c r="AX24" s="52">
        <v>0</v>
      </c>
      <c r="AY24" s="52">
        <v>1</v>
      </c>
      <c r="AZ24" s="52">
        <v>0</v>
      </c>
      <c r="BA24" s="52">
        <v>0</v>
      </c>
      <c r="BB24" s="52">
        <v>0</v>
      </c>
      <c r="BC24" s="52">
        <v>0</v>
      </c>
      <c r="BD24" s="52">
        <v>1</v>
      </c>
      <c r="BE24" s="52">
        <v>1</v>
      </c>
      <c r="BF24" s="52">
        <v>1</v>
      </c>
      <c r="BG24" s="52">
        <v>0</v>
      </c>
      <c r="BH24" s="52">
        <v>0</v>
      </c>
      <c r="BI24" s="52">
        <v>0</v>
      </c>
      <c r="BJ24" s="52">
        <v>0</v>
      </c>
      <c r="BK24" s="52">
        <v>0</v>
      </c>
      <c r="BL24" s="52">
        <v>0</v>
      </c>
      <c r="BM24" s="52">
        <v>3</v>
      </c>
      <c r="BN24" s="52">
        <v>0</v>
      </c>
      <c r="BO24" s="52">
        <v>0</v>
      </c>
      <c r="BP24" s="52">
        <v>0</v>
      </c>
      <c r="BQ24" s="52">
        <v>0</v>
      </c>
      <c r="BR24" s="52">
        <v>0</v>
      </c>
      <c r="BS24" s="52">
        <v>0</v>
      </c>
      <c r="BT24" s="52">
        <v>0</v>
      </c>
      <c r="BU24" s="52">
        <v>3</v>
      </c>
      <c r="BV24" s="52">
        <v>0</v>
      </c>
    </row>
    <row r="25" spans="1:74" s="52" customFormat="1" x14ac:dyDescent="0.15">
      <c r="A25" s="52">
        <v>272141</v>
      </c>
      <c r="B25" s="52" t="s">
        <v>292</v>
      </c>
      <c r="C25" s="52" t="s">
        <v>494</v>
      </c>
      <c r="D25" s="52">
        <v>1</v>
      </c>
      <c r="E25" s="52">
        <v>1.69912</v>
      </c>
      <c r="F25" s="52">
        <v>22.149239999999999</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272159</v>
      </c>
      <c r="B26" s="52" t="s">
        <v>204</v>
      </c>
      <c r="C26" s="52" t="s">
        <v>494</v>
      </c>
      <c r="D26" s="52">
        <v>3</v>
      </c>
      <c r="E26" s="52">
        <v>2.4916939999999999</v>
      </c>
      <c r="F26" s="52">
        <v>32.481020000000001</v>
      </c>
      <c r="G26" s="52">
        <v>0</v>
      </c>
      <c r="H26" s="52">
        <v>0</v>
      </c>
      <c r="I26" s="52">
        <v>0</v>
      </c>
      <c r="J26" s="52">
        <v>0</v>
      </c>
      <c r="K26" s="52">
        <v>0</v>
      </c>
      <c r="L26" s="52">
        <v>1</v>
      </c>
      <c r="M26" s="52">
        <v>1</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1</v>
      </c>
      <c r="AW26" s="52">
        <v>0</v>
      </c>
      <c r="AX26" s="52">
        <v>0</v>
      </c>
      <c r="AY26" s="52">
        <v>0</v>
      </c>
      <c r="AZ26" s="52">
        <v>1</v>
      </c>
      <c r="BA26" s="52">
        <v>0</v>
      </c>
      <c r="BB26" s="52">
        <v>0</v>
      </c>
      <c r="BC26" s="52">
        <v>0</v>
      </c>
      <c r="BD26" s="52">
        <v>0</v>
      </c>
      <c r="BE26" s="52">
        <v>1</v>
      </c>
      <c r="BF26" s="52">
        <v>1</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272175</v>
      </c>
      <c r="B27" s="52" t="s">
        <v>206</v>
      </c>
      <c r="C27" s="52" t="s">
        <v>494</v>
      </c>
      <c r="D27" s="52">
        <v>1</v>
      </c>
      <c r="E27" s="52">
        <v>1.6027439999999999</v>
      </c>
      <c r="F27" s="52">
        <v>20.892910000000001</v>
      </c>
      <c r="G27" s="52">
        <v>0</v>
      </c>
      <c r="H27" s="52">
        <v>0</v>
      </c>
      <c r="I27" s="52">
        <v>0</v>
      </c>
      <c r="J27" s="52">
        <v>0</v>
      </c>
      <c r="K27" s="52">
        <v>0</v>
      </c>
      <c r="L27" s="52">
        <v>1</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272191</v>
      </c>
      <c r="B28" s="52" t="s">
        <v>298</v>
      </c>
      <c r="C28" s="52" t="s">
        <v>494</v>
      </c>
      <c r="D28" s="52">
        <v>1</v>
      </c>
      <c r="E28" s="52">
        <v>1.042764</v>
      </c>
      <c r="F28" s="52">
        <v>13.593170000000001</v>
      </c>
      <c r="G28" s="52">
        <v>1</v>
      </c>
      <c r="H28" s="52">
        <v>0</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272221</v>
      </c>
      <c r="B29" s="52" t="s">
        <v>209</v>
      </c>
      <c r="C29" s="52" t="s">
        <v>494</v>
      </c>
      <c r="D29" s="52">
        <v>1</v>
      </c>
      <c r="E29" s="52">
        <v>1.70503</v>
      </c>
      <c r="F29" s="52">
        <v>22.226279999999999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272248</v>
      </c>
      <c r="B30" s="52" t="s">
        <v>210</v>
      </c>
      <c r="C30" s="52" t="s">
        <v>494</v>
      </c>
      <c r="D30" s="52">
        <v>1</v>
      </c>
      <c r="E30" s="52">
        <v>2.3201860000000001</v>
      </c>
      <c r="F30" s="52">
        <v>30.245280000000001</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272272</v>
      </c>
      <c r="B31" s="52" t="s">
        <v>213</v>
      </c>
      <c r="C31" s="52" t="s">
        <v>494</v>
      </c>
      <c r="D31" s="52">
        <v>3</v>
      </c>
      <c r="E31" s="52">
        <v>1.1924539999999999</v>
      </c>
      <c r="F31" s="52">
        <v>15.54449</v>
      </c>
      <c r="G31" s="52">
        <v>1</v>
      </c>
      <c r="H31" s="52">
        <v>0</v>
      </c>
      <c r="I31" s="52">
        <v>0</v>
      </c>
      <c r="J31" s="52">
        <v>0</v>
      </c>
      <c r="K31" s="52">
        <v>2</v>
      </c>
      <c r="L31" s="52">
        <v>0</v>
      </c>
      <c r="M31" s="52">
        <v>0</v>
      </c>
      <c r="N31" s="52">
        <v>0</v>
      </c>
      <c r="O31" s="52">
        <v>0</v>
      </c>
      <c r="P31" s="52">
        <v>3</v>
      </c>
      <c r="Q31" s="52">
        <v>0</v>
      </c>
      <c r="R31" s="52">
        <v>0</v>
      </c>
      <c r="S31" s="52">
        <v>0</v>
      </c>
      <c r="T31" s="52">
        <v>0</v>
      </c>
      <c r="U31" s="52">
        <v>3</v>
      </c>
      <c r="V31" s="52">
        <v>1</v>
      </c>
      <c r="W31" s="52">
        <v>2</v>
      </c>
      <c r="X31" s="52">
        <v>1</v>
      </c>
      <c r="Y31" s="52">
        <v>0</v>
      </c>
      <c r="Z31" s="52">
        <v>0</v>
      </c>
      <c r="AA31" s="52">
        <v>1</v>
      </c>
      <c r="AB31" s="52">
        <v>0</v>
      </c>
      <c r="AC31" s="52">
        <v>1</v>
      </c>
      <c r="AD31" s="52">
        <v>1</v>
      </c>
      <c r="AE31" s="52">
        <v>0</v>
      </c>
      <c r="AF31" s="52">
        <v>0</v>
      </c>
      <c r="AG31" s="52">
        <v>0</v>
      </c>
      <c r="AH31" s="52">
        <v>1</v>
      </c>
      <c r="AI31" s="52">
        <v>0</v>
      </c>
      <c r="AJ31" s="52">
        <v>2</v>
      </c>
      <c r="AK31" s="52">
        <v>0</v>
      </c>
      <c r="AL31" s="52">
        <v>0</v>
      </c>
      <c r="AM31" s="52">
        <v>1</v>
      </c>
      <c r="AN31" s="52">
        <v>0</v>
      </c>
      <c r="AO31" s="52">
        <v>0</v>
      </c>
      <c r="AP31" s="52">
        <v>0</v>
      </c>
      <c r="AQ31" s="52">
        <v>0</v>
      </c>
      <c r="AR31" s="52">
        <v>0</v>
      </c>
      <c r="AS31" s="52">
        <v>0</v>
      </c>
      <c r="AT31" s="52">
        <v>0</v>
      </c>
      <c r="AU31" s="52">
        <v>1</v>
      </c>
      <c r="AV31" s="52">
        <v>0</v>
      </c>
      <c r="AW31" s="52">
        <v>0</v>
      </c>
      <c r="AX31" s="52">
        <v>0</v>
      </c>
      <c r="AY31" s="52">
        <v>0</v>
      </c>
      <c r="AZ31" s="52">
        <v>1</v>
      </c>
      <c r="BA31" s="52">
        <v>0</v>
      </c>
      <c r="BB31" s="52">
        <v>1</v>
      </c>
      <c r="BC31" s="52">
        <v>0</v>
      </c>
      <c r="BD31" s="52">
        <v>1</v>
      </c>
      <c r="BE31" s="52">
        <v>0</v>
      </c>
      <c r="BF31" s="52">
        <v>0</v>
      </c>
      <c r="BG31" s="52">
        <v>1</v>
      </c>
      <c r="BH31" s="52">
        <v>0</v>
      </c>
      <c r="BI31" s="52">
        <v>0</v>
      </c>
      <c r="BJ31" s="52">
        <v>1</v>
      </c>
      <c r="BK31" s="52">
        <v>0</v>
      </c>
      <c r="BL31" s="52">
        <v>1</v>
      </c>
      <c r="BM31" s="52">
        <v>3</v>
      </c>
      <c r="BN31" s="52">
        <v>0</v>
      </c>
      <c r="BO31" s="52">
        <v>0</v>
      </c>
      <c r="BP31" s="52">
        <v>0</v>
      </c>
      <c r="BQ31" s="52">
        <v>0</v>
      </c>
      <c r="BR31" s="52">
        <v>1</v>
      </c>
      <c r="BS31" s="52">
        <v>0</v>
      </c>
      <c r="BT31" s="52">
        <v>2</v>
      </c>
      <c r="BU31" s="52">
        <v>1</v>
      </c>
      <c r="BV31" s="52">
        <v>0</v>
      </c>
    </row>
    <row r="32" spans="1:74" s="52" customFormat="1" x14ac:dyDescent="0.15">
      <c r="A32" s="52">
        <v>272302</v>
      </c>
      <c r="B32" s="52" t="s">
        <v>216</v>
      </c>
      <c r="C32" s="52" t="s">
        <v>494</v>
      </c>
      <c r="D32" s="52">
        <v>1</v>
      </c>
      <c r="E32" s="52">
        <v>2.4820669999999998</v>
      </c>
      <c r="F32" s="52">
        <v>32.355519999999999</v>
      </c>
      <c r="G32" s="52">
        <v>0</v>
      </c>
      <c r="H32" s="52">
        <v>0</v>
      </c>
      <c r="I32" s="52">
        <v>0</v>
      </c>
      <c r="J32" s="52">
        <v>0</v>
      </c>
      <c r="K32" s="52">
        <v>0</v>
      </c>
      <c r="L32" s="52">
        <v>1</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273619</v>
      </c>
      <c r="B33" s="52" t="s">
        <v>219</v>
      </c>
      <c r="C33" s="52" t="s">
        <v>494</v>
      </c>
      <c r="D33" s="52">
        <v>1</v>
      </c>
      <c r="E33" s="52">
        <v>4.4462229999999998</v>
      </c>
      <c r="F33" s="52">
        <v>57.959690000000002</v>
      </c>
      <c r="G33" s="52">
        <v>0</v>
      </c>
      <c r="H33" s="52">
        <v>0</v>
      </c>
      <c r="I33" s="52">
        <v>0</v>
      </c>
      <c r="J33" s="52">
        <v>0</v>
      </c>
      <c r="K33" s="52">
        <v>0</v>
      </c>
      <c r="L33" s="52">
        <v>1</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85" spans="1:75" x14ac:dyDescent="0.15">
      <c r="B85" s="52">
        <v>271004</v>
      </c>
      <c r="C85" t="s">
        <v>427</v>
      </c>
      <c r="D85">
        <f>IFERROR(VLOOKUP($B85,$A$8:$BW$70,D$88,FALSE),0)</f>
        <v>7</v>
      </c>
      <c r="E85">
        <f t="shared" ref="E85:BP85" si="0">IFERROR(VLOOKUP($B85,$A$8:$BW$70,E88,FALSE),0)</f>
        <v>0.50116059999999996</v>
      </c>
      <c r="F85">
        <f t="shared" si="0"/>
        <v>6.5329860000000002</v>
      </c>
      <c r="G85">
        <f t="shared" si="0"/>
        <v>0</v>
      </c>
      <c r="H85">
        <f t="shared" si="0"/>
        <v>1</v>
      </c>
      <c r="I85">
        <f t="shared" si="0"/>
        <v>2</v>
      </c>
      <c r="J85">
        <f t="shared" si="0"/>
        <v>1</v>
      </c>
      <c r="K85">
        <f t="shared" si="0"/>
        <v>0</v>
      </c>
      <c r="L85">
        <f t="shared" si="0"/>
        <v>3</v>
      </c>
      <c r="M85">
        <f t="shared" si="0"/>
        <v>0</v>
      </c>
      <c r="N85">
        <f t="shared" si="0"/>
        <v>0</v>
      </c>
      <c r="O85">
        <f t="shared" si="0"/>
        <v>0</v>
      </c>
      <c r="P85">
        <f t="shared" si="0"/>
        <v>5</v>
      </c>
      <c r="Q85">
        <f t="shared" si="0"/>
        <v>2</v>
      </c>
      <c r="R85">
        <f t="shared" si="0"/>
        <v>0</v>
      </c>
      <c r="S85">
        <f t="shared" si="0"/>
        <v>0</v>
      </c>
      <c r="T85">
        <f t="shared" si="0"/>
        <v>1</v>
      </c>
      <c r="U85">
        <f t="shared" si="0"/>
        <v>6</v>
      </c>
      <c r="V85">
        <f t="shared" si="0"/>
        <v>0</v>
      </c>
      <c r="W85">
        <f t="shared" si="0"/>
        <v>6</v>
      </c>
      <c r="X85">
        <f t="shared" si="0"/>
        <v>1</v>
      </c>
      <c r="Y85">
        <f t="shared" si="0"/>
        <v>0</v>
      </c>
      <c r="Z85">
        <f t="shared" si="0"/>
        <v>2</v>
      </c>
      <c r="AA85">
        <f t="shared" si="0"/>
        <v>3</v>
      </c>
      <c r="AB85">
        <f t="shared" si="0"/>
        <v>0</v>
      </c>
      <c r="AC85">
        <f t="shared" si="0"/>
        <v>4</v>
      </c>
      <c r="AD85">
        <f t="shared" si="0"/>
        <v>3</v>
      </c>
      <c r="AE85">
        <f t="shared" si="0"/>
        <v>0</v>
      </c>
      <c r="AF85">
        <f t="shared" si="0"/>
        <v>0</v>
      </c>
      <c r="AG85">
        <f t="shared" si="0"/>
        <v>0</v>
      </c>
      <c r="AH85">
        <f t="shared" si="0"/>
        <v>0</v>
      </c>
      <c r="AI85">
        <f t="shared" si="0"/>
        <v>0</v>
      </c>
      <c r="AJ85">
        <f t="shared" si="0"/>
        <v>3</v>
      </c>
      <c r="AK85">
        <f t="shared" si="0"/>
        <v>0</v>
      </c>
      <c r="AL85">
        <f t="shared" si="0"/>
        <v>1</v>
      </c>
      <c r="AM85">
        <f t="shared" si="0"/>
        <v>3</v>
      </c>
      <c r="AN85">
        <f t="shared" si="0"/>
        <v>0</v>
      </c>
      <c r="AO85">
        <f t="shared" si="0"/>
        <v>0</v>
      </c>
      <c r="AP85">
        <f t="shared" si="0"/>
        <v>0</v>
      </c>
      <c r="AQ85">
        <f t="shared" si="0"/>
        <v>1</v>
      </c>
      <c r="AR85">
        <f t="shared" si="0"/>
        <v>0</v>
      </c>
      <c r="AS85">
        <f t="shared" si="0"/>
        <v>1</v>
      </c>
      <c r="AT85">
        <f t="shared" si="0"/>
        <v>0</v>
      </c>
      <c r="AU85">
        <f t="shared" si="0"/>
        <v>2</v>
      </c>
      <c r="AV85">
        <f t="shared" si="0"/>
        <v>1</v>
      </c>
      <c r="AW85">
        <f t="shared" si="0"/>
        <v>0</v>
      </c>
      <c r="AX85">
        <f t="shared" si="0"/>
        <v>1</v>
      </c>
      <c r="AY85">
        <f t="shared" si="0"/>
        <v>0</v>
      </c>
      <c r="AZ85">
        <f t="shared" si="0"/>
        <v>0</v>
      </c>
      <c r="BA85">
        <f t="shared" si="0"/>
        <v>0</v>
      </c>
      <c r="BB85">
        <f t="shared" si="0"/>
        <v>1</v>
      </c>
      <c r="BC85">
        <f t="shared" si="0"/>
        <v>0</v>
      </c>
      <c r="BD85">
        <f t="shared" si="0"/>
        <v>1</v>
      </c>
      <c r="BE85">
        <f t="shared" si="0"/>
        <v>2</v>
      </c>
      <c r="BF85">
        <f t="shared" si="0"/>
        <v>2</v>
      </c>
      <c r="BG85">
        <f t="shared" si="0"/>
        <v>0</v>
      </c>
      <c r="BH85">
        <f t="shared" si="0"/>
        <v>1</v>
      </c>
      <c r="BI85">
        <f t="shared" si="0"/>
        <v>0</v>
      </c>
      <c r="BJ85">
        <f t="shared" si="0"/>
        <v>1</v>
      </c>
      <c r="BK85">
        <f t="shared" si="0"/>
        <v>0</v>
      </c>
      <c r="BL85">
        <f t="shared" si="0"/>
        <v>3</v>
      </c>
      <c r="BM85">
        <f t="shared" si="0"/>
        <v>7</v>
      </c>
      <c r="BN85">
        <f t="shared" si="0"/>
        <v>1</v>
      </c>
      <c r="BO85">
        <f t="shared" si="0"/>
        <v>1</v>
      </c>
      <c r="BP85">
        <f t="shared" si="0"/>
        <v>0</v>
      </c>
      <c r="BQ85">
        <f t="shared" ref="BQ85:BW85" si="1">IFERROR(VLOOKUP($B85,$A$8:$BW$70,BQ88,FALSE),0)</f>
        <v>0</v>
      </c>
      <c r="BR85">
        <f t="shared" si="1"/>
        <v>0</v>
      </c>
      <c r="BS85">
        <f t="shared" si="1"/>
        <v>0</v>
      </c>
      <c r="BT85">
        <f t="shared" si="1"/>
        <v>4</v>
      </c>
      <c r="BU85">
        <f t="shared" si="1"/>
        <v>3</v>
      </c>
      <c r="BV85">
        <f t="shared" si="1"/>
        <v>0</v>
      </c>
      <c r="BW85">
        <f t="shared" si="1"/>
        <v>0</v>
      </c>
    </row>
    <row r="86" spans="1:75" x14ac:dyDescent="0.15">
      <c r="B86" s="52">
        <v>271403</v>
      </c>
      <c r="C86" t="s">
        <v>428</v>
      </c>
      <c r="D86">
        <f>IFERROR(VLOOKUP($B86,$A$8:$BW$70,D$88,FALSE),0)</f>
        <v>4</v>
      </c>
      <c r="E86">
        <f t="shared" ref="E86:BP86" si="2">IFERROR(VLOOKUP($B86,$A$8:$BW$70,E$88,FALSE),0)</f>
        <v>0.91920210000000002</v>
      </c>
      <c r="F86">
        <f t="shared" si="2"/>
        <v>11.98246</v>
      </c>
      <c r="G86">
        <f t="shared" si="2"/>
        <v>0</v>
      </c>
      <c r="H86">
        <f t="shared" si="2"/>
        <v>0</v>
      </c>
      <c r="I86">
        <f t="shared" si="2"/>
        <v>0</v>
      </c>
      <c r="J86">
        <f t="shared" si="2"/>
        <v>1</v>
      </c>
      <c r="K86">
        <f t="shared" si="2"/>
        <v>0</v>
      </c>
      <c r="L86">
        <f t="shared" si="2"/>
        <v>3</v>
      </c>
      <c r="M86">
        <f t="shared" si="2"/>
        <v>0</v>
      </c>
      <c r="N86">
        <f t="shared" si="2"/>
        <v>0</v>
      </c>
      <c r="O86">
        <f t="shared" si="2"/>
        <v>0</v>
      </c>
      <c r="P86">
        <f t="shared" si="2"/>
        <v>2</v>
      </c>
      <c r="Q86">
        <f t="shared" si="2"/>
        <v>2</v>
      </c>
      <c r="R86">
        <f t="shared" si="2"/>
        <v>0</v>
      </c>
      <c r="S86">
        <f t="shared" si="2"/>
        <v>0</v>
      </c>
      <c r="T86">
        <f t="shared" si="2"/>
        <v>0</v>
      </c>
      <c r="U86">
        <f t="shared" si="2"/>
        <v>4</v>
      </c>
      <c r="V86">
        <f t="shared" si="2"/>
        <v>0</v>
      </c>
      <c r="W86">
        <f t="shared" si="2"/>
        <v>4</v>
      </c>
      <c r="X86">
        <f t="shared" si="2"/>
        <v>1</v>
      </c>
      <c r="Y86">
        <f t="shared" si="2"/>
        <v>0</v>
      </c>
      <c r="Z86">
        <f t="shared" si="2"/>
        <v>3</v>
      </c>
      <c r="AA86">
        <f t="shared" si="2"/>
        <v>0</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2</v>
      </c>
      <c r="AW86">
        <f t="shared" si="2"/>
        <v>1</v>
      </c>
      <c r="AX86">
        <f t="shared" si="2"/>
        <v>1</v>
      </c>
      <c r="AY86">
        <f t="shared" si="2"/>
        <v>0</v>
      </c>
      <c r="AZ86">
        <f t="shared" si="2"/>
        <v>0</v>
      </c>
      <c r="BA86">
        <f t="shared" si="2"/>
        <v>0</v>
      </c>
      <c r="BB86">
        <f t="shared" si="2"/>
        <v>0</v>
      </c>
      <c r="BC86">
        <f t="shared" si="2"/>
        <v>0</v>
      </c>
      <c r="BD86">
        <f t="shared" si="2"/>
        <v>1</v>
      </c>
      <c r="BE86">
        <f t="shared" si="2"/>
        <v>0</v>
      </c>
      <c r="BF86">
        <f t="shared" si="2"/>
        <v>1</v>
      </c>
      <c r="BG86">
        <f t="shared" si="2"/>
        <v>0</v>
      </c>
      <c r="BH86">
        <f t="shared" si="2"/>
        <v>2</v>
      </c>
      <c r="BI86">
        <f t="shared" si="2"/>
        <v>0</v>
      </c>
      <c r="BJ86">
        <f t="shared" si="2"/>
        <v>0</v>
      </c>
      <c r="BK86">
        <f t="shared" si="2"/>
        <v>0</v>
      </c>
      <c r="BL86">
        <f t="shared" si="2"/>
        <v>0</v>
      </c>
      <c r="BM86">
        <f t="shared" si="2"/>
        <v>7</v>
      </c>
      <c r="BN86">
        <f t="shared" si="2"/>
        <v>0</v>
      </c>
      <c r="BO86">
        <f t="shared" si="2"/>
        <v>0</v>
      </c>
      <c r="BP86">
        <f t="shared" si="2"/>
        <v>0</v>
      </c>
      <c r="BQ86">
        <f t="shared" ref="BQ86:BW86" si="3">IFERROR(VLOOKUP($B86,$A$8:$BW$70,BQ$88,FALSE),0)</f>
        <v>0</v>
      </c>
      <c r="BR86">
        <f t="shared" si="3"/>
        <v>0</v>
      </c>
      <c r="BS86">
        <f t="shared" si="3"/>
        <v>0</v>
      </c>
      <c r="BT86">
        <f t="shared" si="3"/>
        <v>2</v>
      </c>
      <c r="BU86">
        <f t="shared" si="3"/>
        <v>2</v>
      </c>
      <c r="BV86">
        <f t="shared" si="3"/>
        <v>0</v>
      </c>
      <c r="BW86">
        <f t="shared" si="3"/>
        <v>0</v>
      </c>
    </row>
    <row r="87" spans="1:75" x14ac:dyDescent="0.15">
      <c r="C87" t="s">
        <v>429</v>
      </c>
      <c r="D87">
        <f>SUM(D8:D83)</f>
        <v>45</v>
      </c>
      <c r="G87">
        <f t="shared" ref="G87:BR87" si="4">SUM(G8:G83)</f>
        <v>3</v>
      </c>
      <c r="H87">
        <f t="shared" si="4"/>
        <v>4</v>
      </c>
      <c r="I87">
        <f t="shared" si="4"/>
        <v>7</v>
      </c>
      <c r="J87">
        <f t="shared" si="4"/>
        <v>4</v>
      </c>
      <c r="K87">
        <f t="shared" si="4"/>
        <v>3</v>
      </c>
      <c r="L87">
        <f t="shared" si="4"/>
        <v>17</v>
      </c>
      <c r="M87">
        <f t="shared" si="4"/>
        <v>3</v>
      </c>
      <c r="N87">
        <f t="shared" si="4"/>
        <v>4</v>
      </c>
      <c r="O87">
        <f t="shared" si="4"/>
        <v>0</v>
      </c>
      <c r="P87">
        <f t="shared" si="4"/>
        <v>30</v>
      </c>
      <c r="Q87">
        <f t="shared" si="4"/>
        <v>15</v>
      </c>
      <c r="R87">
        <f t="shared" si="4"/>
        <v>0</v>
      </c>
      <c r="S87">
        <f t="shared" si="4"/>
        <v>0</v>
      </c>
      <c r="T87">
        <f t="shared" si="4"/>
        <v>1</v>
      </c>
      <c r="U87">
        <f t="shared" si="4"/>
        <v>16</v>
      </c>
      <c r="V87">
        <f t="shared" si="4"/>
        <v>1</v>
      </c>
      <c r="W87">
        <f t="shared" si="4"/>
        <v>15</v>
      </c>
      <c r="X87">
        <f t="shared" si="4"/>
        <v>3</v>
      </c>
      <c r="Y87">
        <f t="shared" si="4"/>
        <v>0</v>
      </c>
      <c r="Z87">
        <f t="shared" si="4"/>
        <v>7</v>
      </c>
      <c r="AA87">
        <f t="shared" si="4"/>
        <v>5</v>
      </c>
      <c r="AB87">
        <f t="shared" si="4"/>
        <v>0</v>
      </c>
      <c r="AC87">
        <f t="shared" si="4"/>
        <v>10</v>
      </c>
      <c r="AD87">
        <f t="shared" si="4"/>
        <v>5</v>
      </c>
      <c r="AE87">
        <f t="shared" si="4"/>
        <v>0</v>
      </c>
      <c r="AF87">
        <f t="shared" si="4"/>
        <v>0</v>
      </c>
      <c r="AG87">
        <f t="shared" si="4"/>
        <v>0</v>
      </c>
      <c r="AH87">
        <f t="shared" si="4"/>
        <v>2</v>
      </c>
      <c r="AI87">
        <f t="shared" si="4"/>
        <v>0</v>
      </c>
      <c r="AJ87">
        <f t="shared" si="4"/>
        <v>10</v>
      </c>
      <c r="AK87">
        <f t="shared" si="4"/>
        <v>0</v>
      </c>
      <c r="AL87">
        <f t="shared" si="4"/>
        <v>1</v>
      </c>
      <c r="AM87">
        <f t="shared" si="4"/>
        <v>5</v>
      </c>
      <c r="AN87">
        <f t="shared" si="4"/>
        <v>0</v>
      </c>
      <c r="AO87">
        <f t="shared" si="4"/>
        <v>1</v>
      </c>
      <c r="AP87">
        <f t="shared" si="4"/>
        <v>0</v>
      </c>
      <c r="AQ87">
        <f t="shared" si="4"/>
        <v>4</v>
      </c>
      <c r="AR87">
        <f t="shared" si="4"/>
        <v>2</v>
      </c>
      <c r="AS87">
        <f t="shared" si="4"/>
        <v>4</v>
      </c>
      <c r="AT87">
        <f t="shared" si="4"/>
        <v>2</v>
      </c>
      <c r="AU87">
        <f t="shared" si="4"/>
        <v>6</v>
      </c>
      <c r="AV87">
        <f t="shared" si="4"/>
        <v>7</v>
      </c>
      <c r="AW87">
        <f t="shared" si="4"/>
        <v>3</v>
      </c>
      <c r="AX87">
        <f t="shared" si="4"/>
        <v>7</v>
      </c>
      <c r="AY87">
        <f t="shared" si="4"/>
        <v>2</v>
      </c>
      <c r="AZ87">
        <f t="shared" si="4"/>
        <v>2</v>
      </c>
      <c r="BA87">
        <f t="shared" si="4"/>
        <v>1</v>
      </c>
      <c r="BB87">
        <f t="shared" si="4"/>
        <v>3</v>
      </c>
      <c r="BC87">
        <f t="shared" si="4"/>
        <v>2</v>
      </c>
      <c r="BD87">
        <f t="shared" si="4"/>
        <v>7</v>
      </c>
      <c r="BE87">
        <f t="shared" si="4"/>
        <v>11</v>
      </c>
      <c r="BF87">
        <f t="shared" si="4"/>
        <v>8</v>
      </c>
      <c r="BG87">
        <f t="shared" si="4"/>
        <v>2</v>
      </c>
      <c r="BH87">
        <f t="shared" si="4"/>
        <v>10</v>
      </c>
      <c r="BI87">
        <f t="shared" si="4"/>
        <v>2</v>
      </c>
      <c r="BJ87">
        <f t="shared" si="4"/>
        <v>5</v>
      </c>
      <c r="BK87">
        <f t="shared" si="4"/>
        <v>0</v>
      </c>
      <c r="BL87">
        <f t="shared" si="4"/>
        <v>4</v>
      </c>
      <c r="BM87">
        <f t="shared" si="4"/>
        <v>20</v>
      </c>
      <c r="BN87">
        <f t="shared" si="4"/>
        <v>1</v>
      </c>
      <c r="BO87">
        <f t="shared" si="4"/>
        <v>1</v>
      </c>
      <c r="BP87">
        <f t="shared" si="4"/>
        <v>0</v>
      </c>
      <c r="BQ87">
        <f t="shared" si="4"/>
        <v>0</v>
      </c>
      <c r="BR87">
        <f t="shared" si="4"/>
        <v>1</v>
      </c>
      <c r="BS87">
        <f t="shared" ref="BS87:BW87" si="5">SUM(BS8:BS83)</f>
        <v>0</v>
      </c>
      <c r="BT87">
        <f t="shared" si="5"/>
        <v>8</v>
      </c>
      <c r="BU87">
        <f t="shared" si="5"/>
        <v>9</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34</v>
      </c>
      <c r="E90">
        <v>0.74270959999999997</v>
      </c>
      <c r="F90">
        <v>9.6817499999999992</v>
      </c>
      <c r="G90">
        <v>3</v>
      </c>
      <c r="H90">
        <v>3</v>
      </c>
      <c r="I90">
        <v>5</v>
      </c>
      <c r="J90">
        <v>2</v>
      </c>
      <c r="K90">
        <v>3</v>
      </c>
      <c r="L90">
        <v>11</v>
      </c>
      <c r="M90">
        <v>3</v>
      </c>
      <c r="N90">
        <v>4</v>
      </c>
      <c r="O90">
        <v>0</v>
      </c>
      <c r="P90">
        <v>23</v>
      </c>
      <c r="Q90">
        <v>11</v>
      </c>
      <c r="R90">
        <v>0</v>
      </c>
      <c r="S90">
        <v>0</v>
      </c>
      <c r="T90">
        <v>3</v>
      </c>
      <c r="U90">
        <v>31</v>
      </c>
      <c r="V90">
        <v>3</v>
      </c>
      <c r="W90">
        <v>28</v>
      </c>
      <c r="X90">
        <v>5</v>
      </c>
      <c r="Y90">
        <v>0</v>
      </c>
      <c r="Z90">
        <v>16</v>
      </c>
      <c r="AA90">
        <v>7</v>
      </c>
      <c r="AB90">
        <v>0</v>
      </c>
      <c r="AC90">
        <v>18</v>
      </c>
      <c r="AD90">
        <v>9</v>
      </c>
      <c r="AE90">
        <v>0</v>
      </c>
      <c r="AF90">
        <v>0</v>
      </c>
      <c r="AG90">
        <v>0</v>
      </c>
      <c r="AH90">
        <v>7</v>
      </c>
      <c r="AI90">
        <v>0</v>
      </c>
      <c r="AJ90">
        <v>18</v>
      </c>
      <c r="AK90">
        <v>1</v>
      </c>
      <c r="AL90">
        <v>1</v>
      </c>
      <c r="AM90">
        <v>9</v>
      </c>
      <c r="AN90">
        <v>3</v>
      </c>
      <c r="AO90">
        <v>2</v>
      </c>
      <c r="AP90">
        <v>0</v>
      </c>
      <c r="AQ90">
        <v>3</v>
      </c>
      <c r="AR90">
        <v>2</v>
      </c>
      <c r="AS90">
        <v>3</v>
      </c>
      <c r="AT90">
        <v>2</v>
      </c>
      <c r="AU90">
        <v>4</v>
      </c>
      <c r="AV90">
        <v>4</v>
      </c>
      <c r="AW90">
        <v>2</v>
      </c>
      <c r="AX90">
        <v>5</v>
      </c>
      <c r="AY90">
        <v>2</v>
      </c>
      <c r="AZ90">
        <v>2</v>
      </c>
      <c r="BA90">
        <v>1</v>
      </c>
      <c r="BB90">
        <v>2</v>
      </c>
      <c r="BC90">
        <v>2</v>
      </c>
      <c r="BD90">
        <v>5</v>
      </c>
      <c r="BE90">
        <v>9</v>
      </c>
      <c r="BF90">
        <v>5</v>
      </c>
      <c r="BG90">
        <v>2</v>
      </c>
      <c r="BH90">
        <v>7</v>
      </c>
      <c r="BI90">
        <v>2</v>
      </c>
      <c r="BJ90">
        <v>4</v>
      </c>
      <c r="BK90">
        <v>0</v>
      </c>
      <c r="BL90">
        <v>7</v>
      </c>
      <c r="BM90">
        <v>33</v>
      </c>
      <c r="BN90">
        <v>2</v>
      </c>
      <c r="BO90">
        <v>1</v>
      </c>
      <c r="BP90">
        <v>2</v>
      </c>
      <c r="BQ90">
        <v>0</v>
      </c>
      <c r="BR90">
        <v>1</v>
      </c>
      <c r="BS90">
        <v>0</v>
      </c>
      <c r="BT90">
        <v>13</v>
      </c>
      <c r="BU90">
        <v>20</v>
      </c>
      <c r="BV90">
        <v>1</v>
      </c>
    </row>
    <row r="91" spans="1:75" x14ac:dyDescent="0.15">
      <c r="B91" t="s">
        <v>504</v>
      </c>
    </row>
    <row r="92" spans="1:75" x14ac:dyDescent="0.15">
      <c r="D92">
        <f>D87-D85-D86</f>
        <v>34</v>
      </c>
    </row>
    <row r="100" spans="1:6" s="147" customFormat="1" x14ac:dyDescent="0.15"/>
    <row r="101" spans="1:6" x14ac:dyDescent="0.15">
      <c r="A101" s="52">
        <v>271004</v>
      </c>
      <c r="B101" s="52" t="s">
        <v>172</v>
      </c>
      <c r="C101" s="52" t="s">
        <v>494</v>
      </c>
      <c r="D101" s="52">
        <v>10</v>
      </c>
      <c r="E101" s="52">
        <v>0.72338800000000003</v>
      </c>
      <c r="F101" s="52">
        <v>9.4298789999999997</v>
      </c>
    </row>
    <row r="102" spans="1:6" x14ac:dyDescent="0.15">
      <c r="A102" s="52">
        <v>271136</v>
      </c>
      <c r="B102" s="52" t="s">
        <v>494</v>
      </c>
      <c r="C102" s="52" t="s">
        <v>177</v>
      </c>
      <c r="D102" s="52">
        <v>1</v>
      </c>
      <c r="E102" s="52">
        <v>2.045283</v>
      </c>
      <c r="F102" s="52">
        <v>26.661719999999999</v>
      </c>
    </row>
    <row r="103" spans="1:6" x14ac:dyDescent="0.15">
      <c r="A103" s="52">
        <v>271144</v>
      </c>
      <c r="B103" s="52" t="s">
        <v>494</v>
      </c>
      <c r="C103" s="52" t="s">
        <v>379</v>
      </c>
      <c r="D103" s="52">
        <v>2</v>
      </c>
      <c r="E103" s="52">
        <v>2.3166380000000002</v>
      </c>
      <c r="F103" s="52">
        <v>30.19903</v>
      </c>
    </row>
    <row r="104" spans="1:6" x14ac:dyDescent="0.15">
      <c r="A104" s="52">
        <v>271179</v>
      </c>
      <c r="B104" s="52" t="s">
        <v>494</v>
      </c>
      <c r="C104" s="52" t="s">
        <v>179</v>
      </c>
      <c r="D104" s="52">
        <v>1</v>
      </c>
      <c r="E104" s="52">
        <v>2.119183</v>
      </c>
      <c r="F104" s="52">
        <v>27.625060000000001</v>
      </c>
    </row>
    <row r="105" spans="1:6" x14ac:dyDescent="0.15">
      <c r="A105" s="52">
        <v>271187</v>
      </c>
      <c r="B105" s="52" t="s">
        <v>494</v>
      </c>
      <c r="C105" s="52" t="s">
        <v>180</v>
      </c>
      <c r="D105" s="52">
        <v>1</v>
      </c>
      <c r="E105" s="52">
        <v>1.138382</v>
      </c>
      <c r="F105" s="52">
        <v>14.83962</v>
      </c>
    </row>
    <row r="106" spans="1:6" x14ac:dyDescent="0.15">
      <c r="A106" s="52">
        <v>271209</v>
      </c>
      <c r="B106" s="52" t="s">
        <v>494</v>
      </c>
      <c r="C106" s="52" t="s">
        <v>181</v>
      </c>
      <c r="D106" s="52">
        <v>1</v>
      </c>
      <c r="E106" s="52">
        <v>1.2315119999999999</v>
      </c>
      <c r="F106" s="52">
        <v>16.053640000000001</v>
      </c>
    </row>
    <row r="107" spans="1:6" x14ac:dyDescent="0.15">
      <c r="A107" s="52">
        <v>271233</v>
      </c>
      <c r="B107" s="52" t="s">
        <v>494</v>
      </c>
      <c r="C107" s="52" t="s">
        <v>183</v>
      </c>
      <c r="D107" s="52">
        <v>2</v>
      </c>
      <c r="E107" s="52">
        <v>2.271153</v>
      </c>
      <c r="F107" s="52">
        <v>29.606100000000001</v>
      </c>
    </row>
    <row r="108" spans="1:6" x14ac:dyDescent="0.15">
      <c r="A108" s="52">
        <v>271268</v>
      </c>
      <c r="B108" s="52" t="s">
        <v>494</v>
      </c>
      <c r="C108" s="52" t="s">
        <v>185</v>
      </c>
      <c r="D108" s="52">
        <v>2</v>
      </c>
      <c r="E108" s="52">
        <v>1.9319189999999999</v>
      </c>
      <c r="F108" s="52">
        <v>25.183949999999999</v>
      </c>
    </row>
    <row r="109" spans="1:6" x14ac:dyDescent="0.15">
      <c r="A109" s="52">
        <v>271403</v>
      </c>
      <c r="B109" s="52" t="s">
        <v>188</v>
      </c>
      <c r="C109" s="52" t="s">
        <v>494</v>
      </c>
      <c r="D109" s="52">
        <v>3</v>
      </c>
      <c r="E109" s="52">
        <v>0.68514269999999999</v>
      </c>
      <c r="F109" s="52">
        <v>8.931324</v>
      </c>
    </row>
    <row r="110" spans="1:6" x14ac:dyDescent="0.15">
      <c r="A110" s="52">
        <v>271420</v>
      </c>
      <c r="B110" s="52" t="s">
        <v>494</v>
      </c>
      <c r="C110" s="52" t="s">
        <v>190</v>
      </c>
      <c r="D110" s="52">
        <v>1</v>
      </c>
      <c r="E110" s="52">
        <v>1.5607679999999999</v>
      </c>
      <c r="F110" s="52">
        <v>20.34573</v>
      </c>
    </row>
    <row r="111" spans="1:6" x14ac:dyDescent="0.15">
      <c r="A111" s="52">
        <v>271438</v>
      </c>
      <c r="B111" s="52" t="s">
        <v>494</v>
      </c>
      <c r="C111" s="52" t="s">
        <v>191</v>
      </c>
      <c r="D111" s="52">
        <v>2</v>
      </c>
      <c r="E111" s="52">
        <v>4.3967640000000001</v>
      </c>
      <c r="F111" s="52">
        <v>57.314959999999999</v>
      </c>
    </row>
    <row r="112" spans="1:6" x14ac:dyDescent="0.15">
      <c r="A112" s="52">
        <v>272035</v>
      </c>
      <c r="B112" s="52" t="s">
        <v>194</v>
      </c>
      <c r="C112" s="52" t="s">
        <v>494</v>
      </c>
      <c r="D112" s="52">
        <v>1</v>
      </c>
      <c r="E112" s="52">
        <v>0.47284229999999999</v>
      </c>
      <c r="F112" s="52">
        <v>6.163837</v>
      </c>
    </row>
    <row r="113" spans="1:6" x14ac:dyDescent="0.15">
      <c r="A113" s="52">
        <v>272043</v>
      </c>
      <c r="B113" s="52" t="s">
        <v>195</v>
      </c>
      <c r="C113" s="52" t="s">
        <v>494</v>
      </c>
      <c r="D113" s="52">
        <v>1</v>
      </c>
      <c r="E113" s="52">
        <v>1.867448</v>
      </c>
      <c r="F113" s="52">
        <v>24.343520000000002</v>
      </c>
    </row>
    <row r="114" spans="1:6" x14ac:dyDescent="0.15">
      <c r="A114" s="52">
        <v>272051</v>
      </c>
      <c r="B114" s="52" t="s">
        <v>196</v>
      </c>
      <c r="C114" s="52" t="s">
        <v>494</v>
      </c>
      <c r="D114" s="52">
        <v>1</v>
      </c>
      <c r="E114" s="52">
        <v>0.5206923</v>
      </c>
      <c r="F114" s="52">
        <v>6.7875959999999997</v>
      </c>
    </row>
    <row r="115" spans="1:6" x14ac:dyDescent="0.15">
      <c r="A115" s="52">
        <v>272108</v>
      </c>
      <c r="B115" s="52" t="s">
        <v>200</v>
      </c>
      <c r="C115" s="52" t="s">
        <v>494</v>
      </c>
      <c r="D115" s="52">
        <v>1</v>
      </c>
      <c r="E115" s="52">
        <v>0.47631980000000002</v>
      </c>
      <c r="F115" s="52">
        <v>6.209168</v>
      </c>
    </row>
    <row r="116" spans="1:6" x14ac:dyDescent="0.15">
      <c r="A116" s="52">
        <v>272116</v>
      </c>
      <c r="B116" s="52" t="s">
        <v>201</v>
      </c>
      <c r="C116" s="52" t="s">
        <v>494</v>
      </c>
      <c r="D116" s="52">
        <v>1</v>
      </c>
      <c r="E116" s="52">
        <v>0.69276550000000003</v>
      </c>
      <c r="F116" s="52">
        <v>9.0306929999999994</v>
      </c>
    </row>
    <row r="117" spans="1:6" x14ac:dyDescent="0.15">
      <c r="A117" s="52">
        <v>272124</v>
      </c>
      <c r="B117" s="52" t="s">
        <v>202</v>
      </c>
      <c r="C117" s="52" t="s">
        <v>494</v>
      </c>
      <c r="D117" s="52">
        <v>1</v>
      </c>
      <c r="E117" s="52">
        <v>0.71626060000000003</v>
      </c>
      <c r="F117" s="52">
        <v>9.3369669999999996</v>
      </c>
    </row>
    <row r="118" spans="1:6" x14ac:dyDescent="0.15">
      <c r="A118" s="52">
        <v>272132</v>
      </c>
      <c r="B118" s="52" t="s">
        <v>203</v>
      </c>
      <c r="C118" s="52" t="s">
        <v>494</v>
      </c>
      <c r="D118" s="52">
        <v>1</v>
      </c>
      <c r="E118" s="52">
        <v>1.918612</v>
      </c>
      <c r="F118" s="52">
        <v>25.010480000000001</v>
      </c>
    </row>
    <row r="119" spans="1:6" x14ac:dyDescent="0.15">
      <c r="A119" s="52">
        <v>272191</v>
      </c>
      <c r="B119" s="52" t="s">
        <v>298</v>
      </c>
      <c r="C119" s="52" t="s">
        <v>494</v>
      </c>
      <c r="D119" s="52">
        <v>1</v>
      </c>
      <c r="E119" s="52">
        <v>1.0400849999999999</v>
      </c>
      <c r="F119" s="52">
        <v>13.558249999999999</v>
      </c>
    </row>
    <row r="120" spans="1:6" x14ac:dyDescent="0.15">
      <c r="A120" s="52">
        <v>272272</v>
      </c>
      <c r="B120" s="52" t="s">
        <v>213</v>
      </c>
      <c r="C120" s="52" t="s">
        <v>494</v>
      </c>
      <c r="D120" s="52">
        <v>1</v>
      </c>
      <c r="E120" s="52">
        <v>0.39515850000000002</v>
      </c>
      <c r="F120" s="52">
        <v>5.1511740000000001</v>
      </c>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10</v>
      </c>
      <c r="E178">
        <v>0.72338800000000003</v>
      </c>
      <c r="F178">
        <v>9.4298789999999997</v>
      </c>
    </row>
    <row r="179" spans="1:6" x14ac:dyDescent="0.15">
      <c r="B179">
        <v>271403</v>
      </c>
      <c r="C179" t="s">
        <v>271</v>
      </c>
      <c r="D179">
        <v>3</v>
      </c>
      <c r="E179">
        <v>0.68514269999999999</v>
      </c>
      <c r="F179">
        <v>8.931324</v>
      </c>
    </row>
    <row r="180" spans="1:6" x14ac:dyDescent="0.15">
      <c r="B180" s="52"/>
      <c r="C180" t="s">
        <v>429</v>
      </c>
      <c r="D180">
        <v>35</v>
      </c>
    </row>
    <row r="181" spans="1:6" x14ac:dyDescent="0.15">
      <c r="A181">
        <v>1</v>
      </c>
      <c r="B181" s="52">
        <v>2</v>
      </c>
      <c r="C181">
        <v>3</v>
      </c>
      <c r="D181">
        <v>4</v>
      </c>
      <c r="E181">
        <v>5</v>
      </c>
      <c r="F181">
        <v>6</v>
      </c>
    </row>
    <row r="183" spans="1:6" x14ac:dyDescent="0.15">
      <c r="A183">
        <v>270000</v>
      </c>
      <c r="B183" t="s">
        <v>333</v>
      </c>
      <c r="C183" t="s">
        <v>440</v>
      </c>
      <c r="D183">
        <v>22</v>
      </c>
      <c r="E183">
        <v>0.480601</v>
      </c>
      <c r="F183">
        <v>6.264977</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76" workbookViewId="0">
      <selection activeCell="D85" sqref="D85:F90"/>
    </sheetView>
  </sheetViews>
  <sheetFormatPr defaultRowHeight="13.5" x14ac:dyDescent="0.15"/>
  <sheetData>
    <row r="1" spans="1:74" x14ac:dyDescent="0.15">
      <c r="A1" s="145" t="s">
        <v>491</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42</v>
      </c>
      <c r="E8" s="52">
        <v>1.547255</v>
      </c>
      <c r="F8" s="52">
        <v>18.217680000000001</v>
      </c>
      <c r="G8" s="52">
        <v>0</v>
      </c>
      <c r="H8" s="52">
        <v>6</v>
      </c>
      <c r="I8" s="52">
        <v>6</v>
      </c>
      <c r="J8" s="52">
        <v>7</v>
      </c>
      <c r="K8" s="52">
        <v>8</v>
      </c>
      <c r="L8" s="52">
        <v>6</v>
      </c>
      <c r="M8" s="52">
        <v>8</v>
      </c>
      <c r="N8" s="52">
        <v>1</v>
      </c>
      <c r="O8" s="52">
        <v>0</v>
      </c>
      <c r="P8" s="52">
        <v>14</v>
      </c>
      <c r="Q8" s="52">
        <v>28</v>
      </c>
      <c r="R8" s="52">
        <v>0</v>
      </c>
      <c r="S8" s="52">
        <v>3</v>
      </c>
      <c r="T8" s="52">
        <v>10</v>
      </c>
      <c r="U8" s="52">
        <v>28</v>
      </c>
      <c r="V8" s="52">
        <v>2</v>
      </c>
      <c r="W8" s="52">
        <v>26</v>
      </c>
      <c r="X8" s="52">
        <v>1</v>
      </c>
      <c r="Y8" s="52">
        <v>1</v>
      </c>
      <c r="Z8" s="52">
        <v>11</v>
      </c>
      <c r="AA8" s="52">
        <v>13</v>
      </c>
      <c r="AB8" s="52">
        <v>1</v>
      </c>
      <c r="AC8" s="52">
        <v>25</v>
      </c>
      <c r="AD8" s="52">
        <v>9</v>
      </c>
      <c r="AE8" s="52">
        <v>0</v>
      </c>
      <c r="AF8" s="52">
        <v>1</v>
      </c>
      <c r="AG8" s="52">
        <v>0</v>
      </c>
      <c r="AH8" s="52">
        <v>7</v>
      </c>
      <c r="AI8" s="52">
        <v>0</v>
      </c>
      <c r="AJ8" s="52">
        <v>27</v>
      </c>
      <c r="AK8" s="52">
        <v>0</v>
      </c>
      <c r="AL8" s="52">
        <v>1</v>
      </c>
      <c r="AM8" s="52">
        <v>9</v>
      </c>
      <c r="AN8" s="52">
        <v>2</v>
      </c>
      <c r="AO8" s="52">
        <v>3</v>
      </c>
      <c r="AP8" s="52">
        <v>0</v>
      </c>
      <c r="AQ8" s="52">
        <v>3</v>
      </c>
      <c r="AR8" s="52">
        <v>3</v>
      </c>
      <c r="AS8" s="52">
        <v>1</v>
      </c>
      <c r="AT8" s="52">
        <v>2</v>
      </c>
      <c r="AU8" s="52">
        <v>1</v>
      </c>
      <c r="AV8" s="52">
        <v>1</v>
      </c>
      <c r="AW8" s="52">
        <v>3</v>
      </c>
      <c r="AX8" s="52">
        <v>5</v>
      </c>
      <c r="AY8" s="52">
        <v>3</v>
      </c>
      <c r="AZ8" s="52">
        <v>4</v>
      </c>
      <c r="BA8" s="52">
        <v>3</v>
      </c>
      <c r="BB8" s="52">
        <v>2</v>
      </c>
      <c r="BC8" s="52">
        <v>11</v>
      </c>
      <c r="BD8" s="52">
        <v>3</v>
      </c>
      <c r="BE8" s="52">
        <v>8</v>
      </c>
      <c r="BF8" s="52">
        <v>6</v>
      </c>
      <c r="BG8" s="52">
        <v>5</v>
      </c>
      <c r="BH8" s="52">
        <v>9</v>
      </c>
      <c r="BI8" s="52">
        <v>5</v>
      </c>
      <c r="BJ8" s="52">
        <v>5</v>
      </c>
      <c r="BK8" s="52">
        <v>1</v>
      </c>
      <c r="BL8" s="52">
        <v>7</v>
      </c>
      <c r="BM8" s="52">
        <v>23</v>
      </c>
      <c r="BN8" s="52">
        <v>13</v>
      </c>
      <c r="BO8" s="52">
        <v>4</v>
      </c>
      <c r="BP8" s="52">
        <v>2</v>
      </c>
      <c r="BQ8" s="52">
        <v>2</v>
      </c>
      <c r="BR8" s="52">
        <v>0</v>
      </c>
      <c r="BS8" s="52">
        <v>4</v>
      </c>
      <c r="BT8" s="52">
        <v>6</v>
      </c>
      <c r="BU8" s="52">
        <v>28</v>
      </c>
      <c r="BV8" s="52">
        <v>8</v>
      </c>
    </row>
    <row r="9" spans="1:74" s="52" customFormat="1" x14ac:dyDescent="0.15">
      <c r="A9" s="52">
        <v>271021</v>
      </c>
      <c r="B9" s="52" t="s">
        <v>494</v>
      </c>
      <c r="C9" s="52" t="s">
        <v>389</v>
      </c>
      <c r="D9" s="52">
        <v>1</v>
      </c>
      <c r="E9" s="52">
        <v>0.95370699999999997</v>
      </c>
      <c r="F9" s="52">
        <v>11.22913</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2.6755499999999999</v>
      </c>
      <c r="F10" s="52">
        <v>31.50244</v>
      </c>
      <c r="G10" s="52">
        <v>0</v>
      </c>
      <c r="H10" s="52">
        <v>1</v>
      </c>
      <c r="I10" s="52">
        <v>0</v>
      </c>
      <c r="J10" s="52">
        <v>0</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1</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2.9822259999999998</v>
      </c>
      <c r="F11" s="52">
        <v>35.113300000000002</v>
      </c>
      <c r="G11" s="52">
        <v>0</v>
      </c>
      <c r="H11" s="52">
        <v>0</v>
      </c>
      <c r="I11" s="52">
        <v>0</v>
      </c>
      <c r="J11" s="52">
        <v>0</v>
      </c>
      <c r="K11" s="52">
        <v>2</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1</v>
      </c>
      <c r="AS11" s="52">
        <v>0</v>
      </c>
      <c r="AT11" s="52">
        <v>0</v>
      </c>
      <c r="AU11" s="52">
        <v>0</v>
      </c>
      <c r="AV11" s="52">
        <v>0</v>
      </c>
      <c r="AW11" s="52">
        <v>0</v>
      </c>
      <c r="AX11" s="52">
        <v>0</v>
      </c>
      <c r="AY11" s="52">
        <v>0</v>
      </c>
      <c r="AZ11" s="52">
        <v>0</v>
      </c>
      <c r="BA11" s="52">
        <v>0</v>
      </c>
      <c r="BB11" s="52">
        <v>0</v>
      </c>
      <c r="BC11" s="52">
        <v>0</v>
      </c>
      <c r="BD11" s="52">
        <v>0</v>
      </c>
      <c r="BE11" s="52">
        <v>0</v>
      </c>
      <c r="BF11" s="52">
        <v>1</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3</v>
      </c>
      <c r="E12" s="52">
        <v>3.0282840000000002</v>
      </c>
      <c r="F12" s="52">
        <v>35.6556</v>
      </c>
      <c r="G12" s="52">
        <v>0</v>
      </c>
      <c r="H12" s="52">
        <v>2</v>
      </c>
      <c r="I12" s="52">
        <v>0</v>
      </c>
      <c r="J12" s="52">
        <v>1</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2</v>
      </c>
      <c r="AY12" s="52">
        <v>0</v>
      </c>
      <c r="AZ12" s="52">
        <v>1</v>
      </c>
      <c r="BA12" s="52">
        <v>0</v>
      </c>
      <c r="BB12" s="52">
        <v>0</v>
      </c>
      <c r="BC12" s="52">
        <v>0</v>
      </c>
      <c r="BD12" s="52">
        <v>0</v>
      </c>
      <c r="BE12" s="52">
        <v>1</v>
      </c>
      <c r="BF12" s="52">
        <v>2</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2.459994</v>
      </c>
      <c r="F13" s="52">
        <v>28.964449999999999</v>
      </c>
      <c r="G13" s="52">
        <v>0</v>
      </c>
      <c r="H13" s="52">
        <v>0</v>
      </c>
      <c r="I13" s="52">
        <v>1</v>
      </c>
      <c r="J13" s="52">
        <v>0</v>
      </c>
      <c r="K13" s="52">
        <v>1</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1</v>
      </c>
      <c r="BB13" s="52">
        <v>0</v>
      </c>
      <c r="BC13" s="52">
        <v>0</v>
      </c>
      <c r="BD13" s="52">
        <v>0</v>
      </c>
      <c r="BE13" s="52">
        <v>0</v>
      </c>
      <c r="BF13" s="52">
        <v>0</v>
      </c>
      <c r="BG13" s="52">
        <v>1</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1.5222789999999999</v>
      </c>
      <c r="F14" s="52">
        <v>17.9236</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2</v>
      </c>
      <c r="E15" s="52">
        <v>2.6055579999999998</v>
      </c>
      <c r="F15" s="52">
        <v>30.678339999999999</v>
      </c>
      <c r="G15" s="52">
        <v>0</v>
      </c>
      <c r="H15" s="52">
        <v>0</v>
      </c>
      <c r="I15" s="52">
        <v>1</v>
      </c>
      <c r="J15" s="52">
        <v>0</v>
      </c>
      <c r="K15" s="52">
        <v>0</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2</v>
      </c>
      <c r="E16" s="52">
        <v>2.9666990000000002</v>
      </c>
      <c r="F16" s="52">
        <v>34.930489999999999</v>
      </c>
      <c r="G16" s="52">
        <v>0</v>
      </c>
      <c r="H16" s="52">
        <v>1</v>
      </c>
      <c r="I16" s="52">
        <v>1</v>
      </c>
      <c r="J16" s="52">
        <v>0</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1</v>
      </c>
      <c r="BD16" s="52">
        <v>0</v>
      </c>
      <c r="BE16" s="52">
        <v>0</v>
      </c>
      <c r="BF16" s="52">
        <v>0</v>
      </c>
      <c r="BG16" s="52">
        <v>0</v>
      </c>
      <c r="BH16" s="52">
        <v>2</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6</v>
      </c>
      <c r="E17" s="52">
        <v>3.4962789999999999</v>
      </c>
      <c r="F17" s="52">
        <v>41.165869999999998</v>
      </c>
      <c r="G17" s="52">
        <v>0</v>
      </c>
      <c r="H17" s="52">
        <v>2</v>
      </c>
      <c r="I17" s="52">
        <v>1</v>
      </c>
      <c r="J17" s="52">
        <v>0</v>
      </c>
      <c r="K17" s="52">
        <v>0</v>
      </c>
      <c r="L17" s="52">
        <v>2</v>
      </c>
      <c r="M17" s="52">
        <v>1</v>
      </c>
      <c r="N17" s="52">
        <v>0</v>
      </c>
      <c r="O17" s="52">
        <v>0</v>
      </c>
      <c r="P17" s="52">
        <v>1</v>
      </c>
      <c r="Q17" s="52">
        <v>5</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2</v>
      </c>
      <c r="AY17" s="52">
        <v>0</v>
      </c>
      <c r="AZ17" s="52">
        <v>1</v>
      </c>
      <c r="BA17" s="52">
        <v>0</v>
      </c>
      <c r="BB17" s="52">
        <v>0</v>
      </c>
      <c r="BC17" s="52">
        <v>2</v>
      </c>
      <c r="BD17" s="52">
        <v>0</v>
      </c>
      <c r="BE17" s="52">
        <v>1</v>
      </c>
      <c r="BF17" s="52">
        <v>1</v>
      </c>
      <c r="BG17" s="52">
        <v>1</v>
      </c>
      <c r="BH17" s="52">
        <v>2</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1</v>
      </c>
      <c r="E18" s="52">
        <v>0.78483689999999995</v>
      </c>
      <c r="F18" s="52">
        <v>9.2408219999999996</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494</v>
      </c>
      <c r="C19" s="52" t="s">
        <v>179</v>
      </c>
      <c r="D19" s="52">
        <v>3</v>
      </c>
      <c r="E19" s="52">
        <v>3.3140019999999999</v>
      </c>
      <c r="F19" s="52">
        <v>39.0197</v>
      </c>
      <c r="G19" s="52">
        <v>0</v>
      </c>
      <c r="H19" s="52">
        <v>0</v>
      </c>
      <c r="I19" s="52">
        <v>0</v>
      </c>
      <c r="J19" s="52">
        <v>1</v>
      </c>
      <c r="K19" s="52">
        <v>1</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2</v>
      </c>
      <c r="BD19" s="52">
        <v>1</v>
      </c>
      <c r="BE19" s="52">
        <v>0</v>
      </c>
      <c r="BF19" s="52">
        <v>0</v>
      </c>
      <c r="BG19" s="52">
        <v>1</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2</v>
      </c>
      <c r="E20" s="52">
        <v>1.825634</v>
      </c>
      <c r="F20" s="52">
        <v>21.495370000000001</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1</v>
      </c>
      <c r="BD20" s="52">
        <v>0</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0.65277989999999997</v>
      </c>
      <c r="F21" s="52">
        <v>7.685956</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5</v>
      </c>
      <c r="E22" s="52">
        <v>4.6759120000000003</v>
      </c>
      <c r="F22" s="52">
        <v>55.055100000000003</v>
      </c>
      <c r="G22" s="52">
        <v>0</v>
      </c>
      <c r="H22" s="52">
        <v>0</v>
      </c>
      <c r="I22" s="52">
        <v>1</v>
      </c>
      <c r="J22" s="52">
        <v>0</v>
      </c>
      <c r="K22" s="52">
        <v>1</v>
      </c>
      <c r="L22" s="52">
        <v>0</v>
      </c>
      <c r="M22" s="52">
        <v>2</v>
      </c>
      <c r="N22" s="52">
        <v>1</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2</v>
      </c>
      <c r="AU22" s="52">
        <v>0</v>
      </c>
      <c r="AV22" s="52">
        <v>0</v>
      </c>
      <c r="AW22" s="52">
        <v>1</v>
      </c>
      <c r="AX22" s="52">
        <v>0</v>
      </c>
      <c r="AY22" s="52">
        <v>0</v>
      </c>
      <c r="AZ22" s="52">
        <v>0</v>
      </c>
      <c r="BA22" s="52">
        <v>1</v>
      </c>
      <c r="BB22" s="52">
        <v>1</v>
      </c>
      <c r="BC22" s="52">
        <v>0</v>
      </c>
      <c r="BD22" s="52">
        <v>1</v>
      </c>
      <c r="BE22" s="52">
        <v>3</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1</v>
      </c>
      <c r="E23" s="52">
        <v>0.56291729999999995</v>
      </c>
      <c r="F23" s="52">
        <v>6.6278969999999999</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0.81815649999999995</v>
      </c>
      <c r="F24" s="52">
        <v>9.6331340000000001</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5</v>
      </c>
      <c r="E25" s="52">
        <v>2.5397989999999999</v>
      </c>
      <c r="F25" s="52">
        <v>29.90408</v>
      </c>
      <c r="G25" s="52">
        <v>0</v>
      </c>
      <c r="H25" s="52">
        <v>0</v>
      </c>
      <c r="I25" s="52">
        <v>1</v>
      </c>
      <c r="J25" s="52">
        <v>1</v>
      </c>
      <c r="K25" s="52">
        <v>2</v>
      </c>
      <c r="L25" s="52">
        <v>0</v>
      </c>
      <c r="M25" s="52">
        <v>1</v>
      </c>
      <c r="N25" s="52">
        <v>0</v>
      </c>
      <c r="O25" s="52">
        <v>0</v>
      </c>
      <c r="P25" s="52">
        <v>1</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4</v>
      </c>
      <c r="BD25" s="52">
        <v>0</v>
      </c>
      <c r="BE25" s="52">
        <v>2</v>
      </c>
      <c r="BF25" s="52">
        <v>1</v>
      </c>
      <c r="BG25" s="52">
        <v>0</v>
      </c>
      <c r="BH25" s="52">
        <v>0</v>
      </c>
      <c r="BI25" s="52">
        <v>0</v>
      </c>
      <c r="BJ25" s="52">
        <v>1</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2</v>
      </c>
      <c r="E26" s="52">
        <v>2.0025629999999999</v>
      </c>
      <c r="F26" s="52">
        <v>23.578569999999999</v>
      </c>
      <c r="G26" s="52">
        <v>0</v>
      </c>
      <c r="H26" s="52">
        <v>0</v>
      </c>
      <c r="I26" s="52">
        <v>0</v>
      </c>
      <c r="J26" s="52">
        <v>1</v>
      </c>
      <c r="K26" s="52">
        <v>0</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1</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13</v>
      </c>
      <c r="E27" s="52">
        <v>1.551733</v>
      </c>
      <c r="F27" s="52">
        <v>18.270399999999999</v>
      </c>
      <c r="G27" s="52">
        <v>2</v>
      </c>
      <c r="H27" s="52">
        <v>0</v>
      </c>
      <c r="I27" s="52">
        <v>2</v>
      </c>
      <c r="J27" s="52">
        <v>1</v>
      </c>
      <c r="K27" s="52">
        <v>2</v>
      </c>
      <c r="L27" s="52">
        <v>1</v>
      </c>
      <c r="M27" s="52">
        <v>4</v>
      </c>
      <c r="N27" s="52">
        <v>1</v>
      </c>
      <c r="O27" s="52">
        <v>0</v>
      </c>
      <c r="P27" s="52">
        <v>12</v>
      </c>
      <c r="Q27" s="52">
        <v>1</v>
      </c>
      <c r="R27" s="52">
        <v>0</v>
      </c>
      <c r="S27" s="52">
        <v>0</v>
      </c>
      <c r="T27" s="52">
        <v>2</v>
      </c>
      <c r="U27" s="52">
        <v>11</v>
      </c>
      <c r="V27" s="52">
        <v>1</v>
      </c>
      <c r="W27" s="52">
        <v>10</v>
      </c>
      <c r="X27" s="52">
        <v>2</v>
      </c>
      <c r="Y27" s="52">
        <v>0</v>
      </c>
      <c r="Z27" s="52">
        <v>6</v>
      </c>
      <c r="AA27" s="52">
        <v>2</v>
      </c>
      <c r="AB27" s="52">
        <v>0</v>
      </c>
      <c r="AC27" s="52">
        <v>6</v>
      </c>
      <c r="AD27" s="52">
        <v>3</v>
      </c>
      <c r="AE27" s="52">
        <v>0</v>
      </c>
      <c r="AF27" s="52">
        <v>1</v>
      </c>
      <c r="AG27" s="52">
        <v>0</v>
      </c>
      <c r="AH27" s="52">
        <v>3</v>
      </c>
      <c r="AI27" s="52">
        <v>0</v>
      </c>
      <c r="AJ27" s="52">
        <v>9</v>
      </c>
      <c r="AK27" s="52">
        <v>0</v>
      </c>
      <c r="AL27" s="52">
        <v>0</v>
      </c>
      <c r="AM27" s="52">
        <v>3</v>
      </c>
      <c r="AN27" s="52">
        <v>0</v>
      </c>
      <c r="AO27" s="52">
        <v>1</v>
      </c>
      <c r="AP27" s="52">
        <v>0</v>
      </c>
      <c r="AQ27" s="52">
        <v>0</v>
      </c>
      <c r="AR27" s="52">
        <v>2</v>
      </c>
      <c r="AS27" s="52">
        <v>0</v>
      </c>
      <c r="AT27" s="52">
        <v>0</v>
      </c>
      <c r="AU27" s="52">
        <v>2</v>
      </c>
      <c r="AV27" s="52">
        <v>0</v>
      </c>
      <c r="AW27" s="52">
        <v>0</v>
      </c>
      <c r="AX27" s="52">
        <v>1</v>
      </c>
      <c r="AY27" s="52">
        <v>0</v>
      </c>
      <c r="AZ27" s="52">
        <v>2</v>
      </c>
      <c r="BA27" s="52">
        <v>1</v>
      </c>
      <c r="BB27" s="52">
        <v>1</v>
      </c>
      <c r="BC27" s="52">
        <v>4</v>
      </c>
      <c r="BD27" s="52">
        <v>2</v>
      </c>
      <c r="BE27" s="52">
        <v>3</v>
      </c>
      <c r="BF27" s="52">
        <v>4</v>
      </c>
      <c r="BG27" s="52">
        <v>0</v>
      </c>
      <c r="BH27" s="52">
        <v>2</v>
      </c>
      <c r="BI27" s="52">
        <v>1</v>
      </c>
      <c r="BJ27" s="52">
        <v>1</v>
      </c>
      <c r="BK27" s="52">
        <v>0</v>
      </c>
      <c r="BL27" s="52">
        <v>3</v>
      </c>
      <c r="BM27" s="52">
        <v>12</v>
      </c>
      <c r="BN27" s="52">
        <v>1</v>
      </c>
      <c r="BO27" s="52">
        <v>1</v>
      </c>
      <c r="BP27" s="52">
        <v>0</v>
      </c>
      <c r="BQ27" s="52">
        <v>1</v>
      </c>
      <c r="BR27" s="52">
        <v>1</v>
      </c>
      <c r="BS27" s="52">
        <v>0</v>
      </c>
      <c r="BT27" s="52">
        <v>3</v>
      </c>
      <c r="BU27" s="52">
        <v>8</v>
      </c>
      <c r="BV27" s="52">
        <v>2</v>
      </c>
    </row>
    <row r="28" spans="1:74" s="52" customFormat="1" x14ac:dyDescent="0.15">
      <c r="A28" s="52">
        <v>271411</v>
      </c>
      <c r="B28" s="52" t="s">
        <v>494</v>
      </c>
      <c r="C28" s="52" t="s">
        <v>189</v>
      </c>
      <c r="D28" s="52">
        <v>2</v>
      </c>
      <c r="E28" s="52">
        <v>1.36585</v>
      </c>
      <c r="F28" s="52">
        <v>16.081779999999998</v>
      </c>
      <c r="G28" s="52">
        <v>0</v>
      </c>
      <c r="H28" s="52">
        <v>0</v>
      </c>
      <c r="I28" s="52">
        <v>1</v>
      </c>
      <c r="J28" s="52">
        <v>0</v>
      </c>
      <c r="K28" s="52">
        <v>0</v>
      </c>
      <c r="L28" s="52">
        <v>0</v>
      </c>
      <c r="M28" s="52">
        <v>0</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1</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494</v>
      </c>
      <c r="C29" s="52" t="s">
        <v>190</v>
      </c>
      <c r="D29" s="52">
        <v>1</v>
      </c>
      <c r="E29" s="52">
        <v>0.80847930000000001</v>
      </c>
      <c r="F29" s="52">
        <v>9.5191920000000003</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494</v>
      </c>
      <c r="C30" s="52" t="s">
        <v>191</v>
      </c>
      <c r="D30" s="52">
        <v>1</v>
      </c>
      <c r="E30" s="52">
        <v>1.1554420000000001</v>
      </c>
      <c r="F30" s="52">
        <v>13.60439</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3</v>
      </c>
      <c r="E31" s="52">
        <v>2.0817000000000001</v>
      </c>
      <c r="F31" s="52">
        <v>24.510339999999999</v>
      </c>
      <c r="G31" s="52">
        <v>0</v>
      </c>
      <c r="H31" s="52">
        <v>0</v>
      </c>
      <c r="I31" s="52">
        <v>0</v>
      </c>
      <c r="J31" s="52">
        <v>0</v>
      </c>
      <c r="K31" s="52">
        <v>1</v>
      </c>
      <c r="L31" s="52">
        <v>1</v>
      </c>
      <c r="M31" s="52">
        <v>1</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1</v>
      </c>
      <c r="AY31" s="52">
        <v>0</v>
      </c>
      <c r="AZ31" s="52">
        <v>1</v>
      </c>
      <c r="BA31" s="52">
        <v>0</v>
      </c>
      <c r="BB31" s="52">
        <v>0</v>
      </c>
      <c r="BC31" s="52">
        <v>0</v>
      </c>
      <c r="BD31" s="52">
        <v>1</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3</v>
      </c>
      <c r="E32" s="52">
        <v>1.879464</v>
      </c>
      <c r="F32" s="52">
        <v>22.129169999999998</v>
      </c>
      <c r="G32" s="52">
        <v>1</v>
      </c>
      <c r="H32" s="52">
        <v>0</v>
      </c>
      <c r="I32" s="52">
        <v>1</v>
      </c>
      <c r="J32" s="52">
        <v>0</v>
      </c>
      <c r="K32" s="52">
        <v>0</v>
      </c>
      <c r="L32" s="52">
        <v>0</v>
      </c>
      <c r="M32" s="52">
        <v>1</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1</v>
      </c>
      <c r="AV32" s="52">
        <v>0</v>
      </c>
      <c r="AW32" s="52">
        <v>0</v>
      </c>
      <c r="AX32" s="52">
        <v>0</v>
      </c>
      <c r="AY32" s="52">
        <v>0</v>
      </c>
      <c r="AZ32" s="52">
        <v>0</v>
      </c>
      <c r="BA32" s="52">
        <v>0</v>
      </c>
      <c r="BB32" s="52">
        <v>1</v>
      </c>
      <c r="BC32" s="52">
        <v>0</v>
      </c>
      <c r="BD32" s="52">
        <v>0</v>
      </c>
      <c r="BE32" s="52">
        <v>1</v>
      </c>
      <c r="BF32" s="52">
        <v>2</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271471</v>
      </c>
      <c r="B33" s="52" t="s">
        <v>494</v>
      </c>
      <c r="C33" s="52" t="s">
        <v>574</v>
      </c>
      <c r="D33" s="52">
        <v>3</v>
      </c>
      <c r="E33" s="52">
        <v>7.7158509999999998</v>
      </c>
      <c r="F33" s="52">
        <v>90.847920000000002</v>
      </c>
      <c r="G33" s="52">
        <v>1</v>
      </c>
      <c r="H33" s="52">
        <v>0</v>
      </c>
      <c r="I33" s="52">
        <v>0</v>
      </c>
      <c r="J33" s="52">
        <v>1</v>
      </c>
      <c r="K33" s="52">
        <v>0</v>
      </c>
      <c r="L33" s="52">
        <v>0</v>
      </c>
      <c r="M33" s="52">
        <v>1</v>
      </c>
      <c r="N33" s="52">
        <v>0</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1</v>
      </c>
      <c r="BB33" s="52">
        <v>0</v>
      </c>
      <c r="BC33" s="52">
        <v>2</v>
      </c>
      <c r="BD33" s="52">
        <v>1</v>
      </c>
      <c r="BE33" s="52">
        <v>1</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494</v>
      </c>
      <c r="D34" s="52">
        <v>5</v>
      </c>
      <c r="E34" s="52">
        <v>2.5595089999999998</v>
      </c>
      <c r="F34" s="52">
        <v>30.136150000000001</v>
      </c>
      <c r="G34" s="52">
        <v>0</v>
      </c>
      <c r="H34" s="52">
        <v>0</v>
      </c>
      <c r="I34" s="52">
        <v>2</v>
      </c>
      <c r="J34" s="52">
        <v>1</v>
      </c>
      <c r="K34" s="52">
        <v>0</v>
      </c>
      <c r="L34" s="52">
        <v>1</v>
      </c>
      <c r="M34" s="52">
        <v>1</v>
      </c>
      <c r="N34" s="52">
        <v>0</v>
      </c>
      <c r="O34" s="52">
        <v>0</v>
      </c>
      <c r="P34" s="52">
        <v>4</v>
      </c>
      <c r="Q34" s="52">
        <v>1</v>
      </c>
      <c r="R34" s="52">
        <v>0</v>
      </c>
      <c r="S34" s="52">
        <v>1</v>
      </c>
      <c r="T34" s="52">
        <v>2</v>
      </c>
      <c r="U34" s="52">
        <v>2</v>
      </c>
      <c r="V34" s="52">
        <v>1</v>
      </c>
      <c r="W34" s="52">
        <v>1</v>
      </c>
      <c r="X34" s="52">
        <v>0</v>
      </c>
      <c r="Y34" s="52">
        <v>0</v>
      </c>
      <c r="Z34" s="52">
        <v>1</v>
      </c>
      <c r="AA34" s="52">
        <v>0</v>
      </c>
      <c r="AB34" s="52">
        <v>0</v>
      </c>
      <c r="AC34" s="52">
        <v>3</v>
      </c>
      <c r="AD34" s="52">
        <v>0</v>
      </c>
      <c r="AE34" s="52">
        <v>0</v>
      </c>
      <c r="AF34" s="52">
        <v>2</v>
      </c>
      <c r="AG34" s="52">
        <v>0</v>
      </c>
      <c r="AH34" s="52">
        <v>0</v>
      </c>
      <c r="AI34" s="52">
        <v>0</v>
      </c>
      <c r="AJ34" s="52">
        <v>3</v>
      </c>
      <c r="AK34" s="52">
        <v>0</v>
      </c>
      <c r="AL34" s="52">
        <v>0</v>
      </c>
      <c r="AM34" s="52">
        <v>0</v>
      </c>
      <c r="AN34" s="52">
        <v>0</v>
      </c>
      <c r="AO34" s="52">
        <v>2</v>
      </c>
      <c r="AP34" s="52">
        <v>0</v>
      </c>
      <c r="AQ34" s="52">
        <v>0</v>
      </c>
      <c r="AR34" s="52">
        <v>0</v>
      </c>
      <c r="AS34" s="52">
        <v>0</v>
      </c>
      <c r="AT34" s="52">
        <v>1</v>
      </c>
      <c r="AU34" s="52">
        <v>1</v>
      </c>
      <c r="AV34" s="52">
        <v>0</v>
      </c>
      <c r="AW34" s="52">
        <v>0</v>
      </c>
      <c r="AX34" s="52">
        <v>1</v>
      </c>
      <c r="AY34" s="52">
        <v>1</v>
      </c>
      <c r="AZ34" s="52">
        <v>0</v>
      </c>
      <c r="BA34" s="52">
        <v>0</v>
      </c>
      <c r="BB34" s="52">
        <v>0</v>
      </c>
      <c r="BC34" s="52">
        <v>1</v>
      </c>
      <c r="BD34" s="52">
        <v>0</v>
      </c>
      <c r="BE34" s="52">
        <v>0</v>
      </c>
      <c r="BF34" s="52">
        <v>1</v>
      </c>
      <c r="BG34" s="52">
        <v>1</v>
      </c>
      <c r="BH34" s="52">
        <v>1</v>
      </c>
      <c r="BI34" s="52">
        <v>1</v>
      </c>
      <c r="BJ34" s="52">
        <v>1</v>
      </c>
      <c r="BK34" s="52">
        <v>0</v>
      </c>
      <c r="BL34" s="52">
        <v>1</v>
      </c>
      <c r="BM34" s="52">
        <v>4</v>
      </c>
      <c r="BN34" s="52">
        <v>2</v>
      </c>
      <c r="BO34" s="52">
        <v>0</v>
      </c>
      <c r="BP34" s="52">
        <v>0</v>
      </c>
      <c r="BQ34" s="52">
        <v>0</v>
      </c>
      <c r="BR34" s="52">
        <v>0</v>
      </c>
      <c r="BS34" s="52">
        <v>0</v>
      </c>
      <c r="BT34" s="52">
        <v>0</v>
      </c>
      <c r="BU34" s="52">
        <v>3</v>
      </c>
      <c r="BV34" s="52">
        <v>2</v>
      </c>
    </row>
    <row r="35" spans="1:74" s="52" customFormat="1" x14ac:dyDescent="0.15">
      <c r="A35" s="52">
        <v>272035</v>
      </c>
      <c r="B35" s="52" t="s">
        <v>194</v>
      </c>
      <c r="C35" s="52" t="s">
        <v>494</v>
      </c>
      <c r="D35" s="52">
        <v>4</v>
      </c>
      <c r="E35" s="52">
        <v>0.98378480000000001</v>
      </c>
      <c r="F35" s="52">
        <v>11.583270000000001</v>
      </c>
      <c r="G35" s="52">
        <v>0</v>
      </c>
      <c r="H35" s="52">
        <v>2</v>
      </c>
      <c r="I35" s="52">
        <v>0</v>
      </c>
      <c r="J35" s="52">
        <v>2</v>
      </c>
      <c r="K35" s="52">
        <v>0</v>
      </c>
      <c r="L35" s="52">
        <v>0</v>
      </c>
      <c r="M35" s="52">
        <v>0</v>
      </c>
      <c r="N35" s="52">
        <v>0</v>
      </c>
      <c r="O35" s="52">
        <v>0</v>
      </c>
      <c r="P35" s="52">
        <v>4</v>
      </c>
      <c r="Q35" s="52">
        <v>0</v>
      </c>
      <c r="R35" s="52">
        <v>0</v>
      </c>
      <c r="S35" s="52">
        <v>0</v>
      </c>
      <c r="T35" s="52">
        <v>2</v>
      </c>
      <c r="U35" s="52">
        <v>2</v>
      </c>
      <c r="V35" s="52">
        <v>2</v>
      </c>
      <c r="W35" s="52">
        <v>0</v>
      </c>
      <c r="X35" s="52">
        <v>0</v>
      </c>
      <c r="Y35" s="52">
        <v>0</v>
      </c>
      <c r="Z35" s="52">
        <v>0</v>
      </c>
      <c r="AA35" s="52">
        <v>0</v>
      </c>
      <c r="AB35" s="52">
        <v>0</v>
      </c>
      <c r="AC35" s="52">
        <v>2</v>
      </c>
      <c r="AD35" s="52">
        <v>0</v>
      </c>
      <c r="AE35" s="52">
        <v>0</v>
      </c>
      <c r="AF35" s="52">
        <v>1</v>
      </c>
      <c r="AG35" s="52">
        <v>0</v>
      </c>
      <c r="AH35" s="52">
        <v>1</v>
      </c>
      <c r="AI35" s="52">
        <v>0</v>
      </c>
      <c r="AJ35" s="52">
        <v>4</v>
      </c>
      <c r="AK35" s="52">
        <v>0</v>
      </c>
      <c r="AL35" s="52">
        <v>0</v>
      </c>
      <c r="AM35" s="52">
        <v>0</v>
      </c>
      <c r="AN35" s="52">
        <v>0</v>
      </c>
      <c r="AO35" s="52">
        <v>0</v>
      </c>
      <c r="AP35" s="52">
        <v>0</v>
      </c>
      <c r="AQ35" s="52">
        <v>0</v>
      </c>
      <c r="AR35" s="52">
        <v>0</v>
      </c>
      <c r="AS35" s="52">
        <v>0</v>
      </c>
      <c r="AT35" s="52">
        <v>1</v>
      </c>
      <c r="AU35" s="52">
        <v>1</v>
      </c>
      <c r="AV35" s="52">
        <v>0</v>
      </c>
      <c r="AW35" s="52">
        <v>0</v>
      </c>
      <c r="AX35" s="52">
        <v>0</v>
      </c>
      <c r="AY35" s="52">
        <v>0</v>
      </c>
      <c r="AZ35" s="52">
        <v>0</v>
      </c>
      <c r="BA35" s="52">
        <v>0</v>
      </c>
      <c r="BB35" s="52">
        <v>0</v>
      </c>
      <c r="BC35" s="52">
        <v>2</v>
      </c>
      <c r="BD35" s="52">
        <v>0</v>
      </c>
      <c r="BE35" s="52">
        <v>1</v>
      </c>
      <c r="BF35" s="52">
        <v>0</v>
      </c>
      <c r="BG35" s="52">
        <v>0</v>
      </c>
      <c r="BH35" s="52">
        <v>1</v>
      </c>
      <c r="BI35" s="52">
        <v>2</v>
      </c>
      <c r="BJ35" s="52">
        <v>0</v>
      </c>
      <c r="BK35" s="52">
        <v>0</v>
      </c>
      <c r="BL35" s="52">
        <v>0</v>
      </c>
      <c r="BM35" s="52">
        <v>1</v>
      </c>
      <c r="BN35" s="52">
        <v>0</v>
      </c>
      <c r="BO35" s="52">
        <v>3</v>
      </c>
      <c r="BP35" s="52">
        <v>0</v>
      </c>
      <c r="BQ35" s="52">
        <v>3</v>
      </c>
      <c r="BR35" s="52">
        <v>0</v>
      </c>
      <c r="BS35" s="52">
        <v>0</v>
      </c>
      <c r="BT35" s="52">
        <v>2</v>
      </c>
      <c r="BU35" s="52">
        <v>2</v>
      </c>
      <c r="BV35" s="52">
        <v>0</v>
      </c>
    </row>
    <row r="36" spans="1:74" s="52" customFormat="1" x14ac:dyDescent="0.15">
      <c r="A36" s="52">
        <v>272043</v>
      </c>
      <c r="B36" s="52" t="s">
        <v>195</v>
      </c>
      <c r="C36" s="52" t="s">
        <v>494</v>
      </c>
      <c r="D36" s="52">
        <v>2</v>
      </c>
      <c r="E36" s="52">
        <v>1.929478</v>
      </c>
      <c r="F36" s="52">
        <v>22.718039999999998</v>
      </c>
      <c r="G36" s="52">
        <v>0</v>
      </c>
      <c r="H36" s="52">
        <v>0</v>
      </c>
      <c r="I36" s="52">
        <v>0</v>
      </c>
      <c r="J36" s="52">
        <v>1</v>
      </c>
      <c r="K36" s="52">
        <v>1</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1</v>
      </c>
      <c r="AW36" s="52">
        <v>0</v>
      </c>
      <c r="AX36" s="52">
        <v>0</v>
      </c>
      <c r="AY36" s="52">
        <v>0</v>
      </c>
      <c r="AZ36" s="52">
        <v>0</v>
      </c>
      <c r="BA36" s="52">
        <v>0</v>
      </c>
      <c r="BB36" s="52">
        <v>0</v>
      </c>
      <c r="BC36" s="52">
        <v>0</v>
      </c>
      <c r="BD36" s="52">
        <v>0</v>
      </c>
      <c r="BE36" s="52">
        <v>0</v>
      </c>
      <c r="BF36" s="52">
        <v>0</v>
      </c>
      <c r="BG36" s="52">
        <v>0</v>
      </c>
      <c r="BH36" s="52">
        <v>1</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494</v>
      </c>
      <c r="D37" s="52">
        <v>4</v>
      </c>
      <c r="E37" s="52">
        <v>1.076093</v>
      </c>
      <c r="F37" s="52">
        <v>12.67013</v>
      </c>
      <c r="G37" s="52">
        <v>1</v>
      </c>
      <c r="H37" s="52">
        <v>0</v>
      </c>
      <c r="I37" s="52">
        <v>0</v>
      </c>
      <c r="J37" s="52">
        <v>1</v>
      </c>
      <c r="K37" s="52">
        <v>0</v>
      </c>
      <c r="L37" s="52">
        <v>2</v>
      </c>
      <c r="M37" s="52">
        <v>0</v>
      </c>
      <c r="N37" s="52">
        <v>0</v>
      </c>
      <c r="O37" s="52">
        <v>0</v>
      </c>
      <c r="P37" s="52">
        <v>4</v>
      </c>
      <c r="Q37" s="52">
        <v>0</v>
      </c>
      <c r="R37" s="52">
        <v>0</v>
      </c>
      <c r="S37" s="52">
        <v>0</v>
      </c>
      <c r="T37" s="52">
        <v>1</v>
      </c>
      <c r="U37" s="52">
        <v>3</v>
      </c>
      <c r="V37" s="52">
        <v>1</v>
      </c>
      <c r="W37" s="52">
        <v>2</v>
      </c>
      <c r="X37" s="52">
        <v>0</v>
      </c>
      <c r="Y37" s="52">
        <v>0</v>
      </c>
      <c r="Z37" s="52">
        <v>1</v>
      </c>
      <c r="AA37" s="52">
        <v>1</v>
      </c>
      <c r="AB37" s="52">
        <v>0</v>
      </c>
      <c r="AC37" s="52">
        <v>3</v>
      </c>
      <c r="AD37" s="52">
        <v>0</v>
      </c>
      <c r="AE37" s="52">
        <v>0</v>
      </c>
      <c r="AF37" s="52">
        <v>0</v>
      </c>
      <c r="AG37" s="52">
        <v>0</v>
      </c>
      <c r="AH37" s="52">
        <v>1</v>
      </c>
      <c r="AI37" s="52">
        <v>0</v>
      </c>
      <c r="AJ37" s="52">
        <v>4</v>
      </c>
      <c r="AK37" s="52">
        <v>0</v>
      </c>
      <c r="AL37" s="52">
        <v>0</v>
      </c>
      <c r="AM37" s="52">
        <v>0</v>
      </c>
      <c r="AN37" s="52">
        <v>0</v>
      </c>
      <c r="AO37" s="52">
        <v>0</v>
      </c>
      <c r="AP37" s="52">
        <v>0</v>
      </c>
      <c r="AQ37" s="52">
        <v>1</v>
      </c>
      <c r="AR37" s="52">
        <v>0</v>
      </c>
      <c r="AS37" s="52">
        <v>0</v>
      </c>
      <c r="AT37" s="52">
        <v>0</v>
      </c>
      <c r="AU37" s="52">
        <v>0</v>
      </c>
      <c r="AV37" s="52">
        <v>1</v>
      </c>
      <c r="AW37" s="52">
        <v>1</v>
      </c>
      <c r="AX37" s="52">
        <v>0</v>
      </c>
      <c r="AY37" s="52">
        <v>0</v>
      </c>
      <c r="AZ37" s="52">
        <v>0</v>
      </c>
      <c r="BA37" s="52">
        <v>0</v>
      </c>
      <c r="BB37" s="52">
        <v>0</v>
      </c>
      <c r="BC37" s="52">
        <v>1</v>
      </c>
      <c r="BD37" s="52">
        <v>1</v>
      </c>
      <c r="BE37" s="52">
        <v>1</v>
      </c>
      <c r="BF37" s="52">
        <v>0</v>
      </c>
      <c r="BG37" s="52">
        <v>2</v>
      </c>
      <c r="BH37" s="52">
        <v>0</v>
      </c>
      <c r="BI37" s="52">
        <v>0</v>
      </c>
      <c r="BJ37" s="52">
        <v>0</v>
      </c>
      <c r="BK37" s="52">
        <v>0</v>
      </c>
      <c r="BL37" s="52">
        <v>1</v>
      </c>
      <c r="BM37" s="52">
        <v>3</v>
      </c>
      <c r="BN37" s="52">
        <v>0</v>
      </c>
      <c r="BO37" s="52">
        <v>0</v>
      </c>
      <c r="BP37" s="52">
        <v>1</v>
      </c>
      <c r="BQ37" s="52">
        <v>0</v>
      </c>
      <c r="BR37" s="52">
        <v>0</v>
      </c>
      <c r="BS37" s="52">
        <v>0</v>
      </c>
      <c r="BT37" s="52">
        <v>1</v>
      </c>
      <c r="BU37" s="52">
        <v>2</v>
      </c>
      <c r="BV37" s="52">
        <v>1</v>
      </c>
    </row>
    <row r="38" spans="1:74" s="52" customFormat="1" x14ac:dyDescent="0.15">
      <c r="A38" s="52">
        <v>272060</v>
      </c>
      <c r="B38" s="52" t="s">
        <v>282</v>
      </c>
      <c r="C38" s="52" t="s">
        <v>494</v>
      </c>
      <c r="D38" s="52">
        <v>1</v>
      </c>
      <c r="E38" s="52">
        <v>1.33647</v>
      </c>
      <c r="F38" s="52">
        <v>15.735849999999999</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0</v>
      </c>
      <c r="AX38" s="52">
        <v>0</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494</v>
      </c>
      <c r="D39" s="52">
        <v>4</v>
      </c>
      <c r="E39" s="52">
        <v>1.134765</v>
      </c>
      <c r="F39" s="52">
        <v>13.360939999999999</v>
      </c>
      <c r="G39" s="52">
        <v>0</v>
      </c>
      <c r="H39" s="52">
        <v>1</v>
      </c>
      <c r="I39" s="52">
        <v>0</v>
      </c>
      <c r="J39" s="52">
        <v>0</v>
      </c>
      <c r="K39" s="52">
        <v>1</v>
      </c>
      <c r="L39" s="52">
        <v>1</v>
      </c>
      <c r="M39" s="52">
        <v>1</v>
      </c>
      <c r="N39" s="52">
        <v>0</v>
      </c>
      <c r="O39" s="52">
        <v>0</v>
      </c>
      <c r="P39" s="52">
        <v>2</v>
      </c>
      <c r="Q39" s="52">
        <v>2</v>
      </c>
      <c r="R39" s="52">
        <v>0</v>
      </c>
      <c r="S39" s="52">
        <v>0</v>
      </c>
      <c r="T39" s="52">
        <v>0</v>
      </c>
      <c r="U39" s="52">
        <v>4</v>
      </c>
      <c r="V39" s="52">
        <v>1</v>
      </c>
      <c r="W39" s="52">
        <v>3</v>
      </c>
      <c r="X39" s="52">
        <v>1</v>
      </c>
      <c r="Y39" s="52">
        <v>0</v>
      </c>
      <c r="Z39" s="52">
        <v>1</v>
      </c>
      <c r="AA39" s="52">
        <v>1</v>
      </c>
      <c r="AB39" s="52">
        <v>0</v>
      </c>
      <c r="AC39" s="52">
        <v>4</v>
      </c>
      <c r="AD39" s="52">
        <v>0</v>
      </c>
      <c r="AE39" s="52">
        <v>0</v>
      </c>
      <c r="AF39" s="52">
        <v>0</v>
      </c>
      <c r="AG39" s="52">
        <v>0</v>
      </c>
      <c r="AH39" s="52">
        <v>0</v>
      </c>
      <c r="AI39" s="52">
        <v>0</v>
      </c>
      <c r="AJ39" s="52">
        <v>3</v>
      </c>
      <c r="AK39" s="52">
        <v>0</v>
      </c>
      <c r="AL39" s="52">
        <v>0</v>
      </c>
      <c r="AM39" s="52">
        <v>0</v>
      </c>
      <c r="AN39" s="52">
        <v>0</v>
      </c>
      <c r="AO39" s="52">
        <v>1</v>
      </c>
      <c r="AP39" s="52">
        <v>0</v>
      </c>
      <c r="AQ39" s="52">
        <v>0</v>
      </c>
      <c r="AR39" s="52">
        <v>0</v>
      </c>
      <c r="AS39" s="52">
        <v>1</v>
      </c>
      <c r="AT39" s="52">
        <v>1</v>
      </c>
      <c r="AU39" s="52">
        <v>0</v>
      </c>
      <c r="AV39" s="52">
        <v>0</v>
      </c>
      <c r="AW39" s="52">
        <v>0</v>
      </c>
      <c r="AX39" s="52">
        <v>1</v>
      </c>
      <c r="AY39" s="52">
        <v>0</v>
      </c>
      <c r="AZ39" s="52">
        <v>1</v>
      </c>
      <c r="BA39" s="52">
        <v>0</v>
      </c>
      <c r="BB39" s="52">
        <v>0</v>
      </c>
      <c r="BC39" s="52">
        <v>0</v>
      </c>
      <c r="BD39" s="52">
        <v>0</v>
      </c>
      <c r="BE39" s="52">
        <v>2</v>
      </c>
      <c r="BF39" s="52">
        <v>1</v>
      </c>
      <c r="BG39" s="52">
        <v>0</v>
      </c>
      <c r="BH39" s="52">
        <v>1</v>
      </c>
      <c r="BI39" s="52">
        <v>0</v>
      </c>
      <c r="BJ39" s="52">
        <v>0</v>
      </c>
      <c r="BK39" s="52">
        <v>0</v>
      </c>
      <c r="BL39" s="52">
        <v>0</v>
      </c>
      <c r="BM39" s="52">
        <v>3</v>
      </c>
      <c r="BN39" s="52">
        <v>0</v>
      </c>
      <c r="BO39" s="52">
        <v>0</v>
      </c>
      <c r="BP39" s="52">
        <v>1</v>
      </c>
      <c r="BQ39" s="52">
        <v>0</v>
      </c>
      <c r="BR39" s="52">
        <v>0</v>
      </c>
      <c r="BS39" s="52">
        <v>0</v>
      </c>
      <c r="BT39" s="52">
        <v>0</v>
      </c>
      <c r="BU39" s="52">
        <v>4</v>
      </c>
      <c r="BV39" s="52">
        <v>0</v>
      </c>
    </row>
    <row r="40" spans="1:74" s="52" customFormat="1" x14ac:dyDescent="0.15">
      <c r="A40" s="52">
        <v>272094</v>
      </c>
      <c r="B40" s="52" t="s">
        <v>199</v>
      </c>
      <c r="C40" s="52" t="s">
        <v>494</v>
      </c>
      <c r="D40" s="52">
        <v>4</v>
      </c>
      <c r="E40" s="52">
        <v>2.7882729999999998</v>
      </c>
      <c r="F40" s="52">
        <v>32.829659999999997</v>
      </c>
      <c r="G40" s="52">
        <v>0</v>
      </c>
      <c r="H40" s="52">
        <v>1</v>
      </c>
      <c r="I40" s="52">
        <v>1</v>
      </c>
      <c r="J40" s="52">
        <v>0</v>
      </c>
      <c r="K40" s="52">
        <v>0</v>
      </c>
      <c r="L40" s="52">
        <v>1</v>
      </c>
      <c r="M40" s="52">
        <v>0</v>
      </c>
      <c r="N40" s="52">
        <v>1</v>
      </c>
      <c r="O40" s="52">
        <v>0</v>
      </c>
      <c r="P40" s="52">
        <v>3</v>
      </c>
      <c r="Q40" s="52">
        <v>1</v>
      </c>
      <c r="R40" s="52">
        <v>0</v>
      </c>
      <c r="S40" s="52">
        <v>0</v>
      </c>
      <c r="T40" s="52">
        <v>1</v>
      </c>
      <c r="U40" s="52">
        <v>3</v>
      </c>
      <c r="V40" s="52">
        <v>0</v>
      </c>
      <c r="W40" s="52">
        <v>3</v>
      </c>
      <c r="X40" s="52">
        <v>0</v>
      </c>
      <c r="Y40" s="52">
        <v>0</v>
      </c>
      <c r="Z40" s="52">
        <v>2</v>
      </c>
      <c r="AA40" s="52">
        <v>1</v>
      </c>
      <c r="AB40" s="52">
        <v>0</v>
      </c>
      <c r="AC40" s="52">
        <v>2</v>
      </c>
      <c r="AD40" s="52">
        <v>0</v>
      </c>
      <c r="AE40" s="52">
        <v>0</v>
      </c>
      <c r="AF40" s="52">
        <v>0</v>
      </c>
      <c r="AG40" s="52">
        <v>0</v>
      </c>
      <c r="AH40" s="52">
        <v>2</v>
      </c>
      <c r="AI40" s="52">
        <v>0</v>
      </c>
      <c r="AJ40" s="52">
        <v>2</v>
      </c>
      <c r="AK40" s="52">
        <v>0</v>
      </c>
      <c r="AL40" s="52">
        <v>0</v>
      </c>
      <c r="AM40" s="52">
        <v>0</v>
      </c>
      <c r="AN40" s="52">
        <v>2</v>
      </c>
      <c r="AO40" s="52">
        <v>0</v>
      </c>
      <c r="AP40" s="52">
        <v>0</v>
      </c>
      <c r="AQ40" s="52">
        <v>0</v>
      </c>
      <c r="AR40" s="52">
        <v>0</v>
      </c>
      <c r="AS40" s="52">
        <v>0</v>
      </c>
      <c r="AT40" s="52">
        <v>0</v>
      </c>
      <c r="AU40" s="52">
        <v>1</v>
      </c>
      <c r="AV40" s="52">
        <v>1</v>
      </c>
      <c r="AW40" s="52">
        <v>0</v>
      </c>
      <c r="AX40" s="52">
        <v>0</v>
      </c>
      <c r="AY40" s="52">
        <v>1</v>
      </c>
      <c r="AZ40" s="52">
        <v>0</v>
      </c>
      <c r="BA40" s="52">
        <v>0</v>
      </c>
      <c r="BB40" s="52">
        <v>0</v>
      </c>
      <c r="BC40" s="52">
        <v>1</v>
      </c>
      <c r="BD40" s="52">
        <v>1</v>
      </c>
      <c r="BE40" s="52">
        <v>0</v>
      </c>
      <c r="BF40" s="52">
        <v>1</v>
      </c>
      <c r="BG40" s="52">
        <v>1</v>
      </c>
      <c r="BH40" s="52">
        <v>0</v>
      </c>
      <c r="BI40" s="52">
        <v>0</v>
      </c>
      <c r="BJ40" s="52">
        <v>1</v>
      </c>
      <c r="BK40" s="52">
        <v>0</v>
      </c>
      <c r="BL40" s="52">
        <v>1</v>
      </c>
      <c r="BM40" s="52">
        <v>3</v>
      </c>
      <c r="BN40" s="52">
        <v>0</v>
      </c>
      <c r="BO40" s="52">
        <v>0</v>
      </c>
      <c r="BP40" s="52">
        <v>1</v>
      </c>
      <c r="BQ40" s="52">
        <v>0</v>
      </c>
      <c r="BR40" s="52">
        <v>1</v>
      </c>
      <c r="BS40" s="52">
        <v>0</v>
      </c>
      <c r="BT40" s="52">
        <v>0</v>
      </c>
      <c r="BU40" s="52">
        <v>3</v>
      </c>
      <c r="BV40" s="52">
        <v>1</v>
      </c>
    </row>
    <row r="41" spans="1:74" s="52" customFormat="1" x14ac:dyDescent="0.15">
      <c r="A41" s="52">
        <v>272108</v>
      </c>
      <c r="B41" s="52" t="s">
        <v>200</v>
      </c>
      <c r="C41" s="52" t="s">
        <v>494</v>
      </c>
      <c r="D41" s="52">
        <v>3</v>
      </c>
      <c r="E41" s="52">
        <v>0.7451953</v>
      </c>
      <c r="F41" s="52">
        <v>8.7740740000000006</v>
      </c>
      <c r="G41" s="52">
        <v>0</v>
      </c>
      <c r="H41" s="52">
        <v>0</v>
      </c>
      <c r="I41" s="52">
        <v>0</v>
      </c>
      <c r="J41" s="52">
        <v>0</v>
      </c>
      <c r="K41" s="52">
        <v>2</v>
      </c>
      <c r="L41" s="52">
        <v>0</v>
      </c>
      <c r="M41" s="52">
        <v>1</v>
      </c>
      <c r="N41" s="52">
        <v>0</v>
      </c>
      <c r="O41" s="52">
        <v>0</v>
      </c>
      <c r="P41" s="52">
        <v>2</v>
      </c>
      <c r="Q41" s="52">
        <v>1</v>
      </c>
      <c r="R41" s="52">
        <v>0</v>
      </c>
      <c r="S41" s="52">
        <v>2</v>
      </c>
      <c r="T41" s="52">
        <v>1</v>
      </c>
      <c r="U41" s="52">
        <v>0</v>
      </c>
      <c r="V41" s="52">
        <v>0</v>
      </c>
      <c r="W41" s="52">
        <v>0</v>
      </c>
      <c r="X41" s="52">
        <v>0</v>
      </c>
      <c r="Y41" s="52">
        <v>0</v>
      </c>
      <c r="Z41" s="52">
        <v>0</v>
      </c>
      <c r="AA41" s="52">
        <v>0</v>
      </c>
      <c r="AB41" s="52">
        <v>0</v>
      </c>
      <c r="AC41" s="52">
        <v>1</v>
      </c>
      <c r="AD41" s="52">
        <v>1</v>
      </c>
      <c r="AE41" s="52">
        <v>0</v>
      </c>
      <c r="AF41" s="52">
        <v>1</v>
      </c>
      <c r="AG41" s="52">
        <v>0</v>
      </c>
      <c r="AH41" s="52">
        <v>0</v>
      </c>
      <c r="AI41" s="52">
        <v>0</v>
      </c>
      <c r="AJ41" s="52">
        <v>1</v>
      </c>
      <c r="AK41" s="52">
        <v>0</v>
      </c>
      <c r="AL41" s="52">
        <v>0</v>
      </c>
      <c r="AM41" s="52">
        <v>2</v>
      </c>
      <c r="AN41" s="52">
        <v>0</v>
      </c>
      <c r="AO41" s="52">
        <v>0</v>
      </c>
      <c r="AP41" s="52">
        <v>0</v>
      </c>
      <c r="AQ41" s="52">
        <v>0</v>
      </c>
      <c r="AR41" s="52">
        <v>0</v>
      </c>
      <c r="AS41" s="52">
        <v>0</v>
      </c>
      <c r="AT41" s="52">
        <v>0</v>
      </c>
      <c r="AU41" s="52">
        <v>0</v>
      </c>
      <c r="AV41" s="52">
        <v>0</v>
      </c>
      <c r="AW41" s="52">
        <v>0</v>
      </c>
      <c r="AX41" s="52">
        <v>1</v>
      </c>
      <c r="AY41" s="52">
        <v>1</v>
      </c>
      <c r="AZ41" s="52">
        <v>1</v>
      </c>
      <c r="BA41" s="52">
        <v>0</v>
      </c>
      <c r="BB41" s="52">
        <v>0</v>
      </c>
      <c r="BC41" s="52">
        <v>0</v>
      </c>
      <c r="BD41" s="52">
        <v>0</v>
      </c>
      <c r="BE41" s="52">
        <v>1</v>
      </c>
      <c r="BF41" s="52">
        <v>1</v>
      </c>
      <c r="BG41" s="52">
        <v>0</v>
      </c>
      <c r="BH41" s="52">
        <v>0</v>
      </c>
      <c r="BI41" s="52">
        <v>0</v>
      </c>
      <c r="BJ41" s="52">
        <v>1</v>
      </c>
      <c r="BK41" s="52">
        <v>0</v>
      </c>
      <c r="BL41" s="52">
        <v>0</v>
      </c>
      <c r="BM41" s="52">
        <v>1</v>
      </c>
      <c r="BN41" s="52">
        <v>0</v>
      </c>
      <c r="BO41" s="52">
        <v>1</v>
      </c>
      <c r="BP41" s="52">
        <v>1</v>
      </c>
      <c r="BQ41" s="52">
        <v>0</v>
      </c>
      <c r="BR41" s="52">
        <v>0</v>
      </c>
      <c r="BS41" s="52">
        <v>0</v>
      </c>
      <c r="BT41" s="52">
        <v>1</v>
      </c>
      <c r="BU41" s="52">
        <v>1</v>
      </c>
      <c r="BV41" s="52">
        <v>1</v>
      </c>
    </row>
    <row r="42" spans="1:74" s="52" customFormat="1" x14ac:dyDescent="0.15">
      <c r="A42" s="52">
        <v>272116</v>
      </c>
      <c r="B42" s="52" t="s">
        <v>201</v>
      </c>
      <c r="C42" s="52" t="s">
        <v>494</v>
      </c>
      <c r="D42" s="52">
        <v>2</v>
      </c>
      <c r="E42" s="52">
        <v>0.70917459999999999</v>
      </c>
      <c r="F42" s="52">
        <v>8.3499580000000009</v>
      </c>
      <c r="G42" s="52">
        <v>0</v>
      </c>
      <c r="H42" s="52">
        <v>0</v>
      </c>
      <c r="I42" s="52">
        <v>0</v>
      </c>
      <c r="J42" s="52">
        <v>0</v>
      </c>
      <c r="K42" s="52">
        <v>1</v>
      </c>
      <c r="L42" s="52">
        <v>0</v>
      </c>
      <c r="M42" s="52">
        <v>1</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1</v>
      </c>
      <c r="AY42" s="52">
        <v>0</v>
      </c>
      <c r="AZ42" s="52">
        <v>0</v>
      </c>
      <c r="BA42" s="52">
        <v>0</v>
      </c>
      <c r="BB42" s="52">
        <v>0</v>
      </c>
      <c r="BC42" s="52">
        <v>0</v>
      </c>
      <c r="BD42" s="52">
        <v>0</v>
      </c>
      <c r="BE42" s="52">
        <v>0</v>
      </c>
      <c r="BF42" s="52">
        <v>0</v>
      </c>
      <c r="BG42" s="52">
        <v>0</v>
      </c>
      <c r="BH42" s="52">
        <v>0</v>
      </c>
      <c r="BI42" s="52">
        <v>2</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494</v>
      </c>
      <c r="D43" s="52">
        <v>2</v>
      </c>
      <c r="E43" s="52">
        <v>0.74922359999999999</v>
      </c>
      <c r="F43" s="52">
        <v>8.8215039999999991</v>
      </c>
      <c r="G43" s="52">
        <v>0</v>
      </c>
      <c r="H43" s="52">
        <v>0</v>
      </c>
      <c r="I43" s="52">
        <v>0</v>
      </c>
      <c r="J43" s="52">
        <v>0</v>
      </c>
      <c r="K43" s="52">
        <v>0</v>
      </c>
      <c r="L43" s="52">
        <v>1</v>
      </c>
      <c r="M43" s="52">
        <v>0</v>
      </c>
      <c r="N43" s="52">
        <v>1</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1</v>
      </c>
      <c r="AZ43" s="52">
        <v>0</v>
      </c>
      <c r="BA43" s="52">
        <v>1</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272141</v>
      </c>
      <c r="B44" s="52" t="s">
        <v>292</v>
      </c>
      <c r="C44" s="52" t="s">
        <v>494</v>
      </c>
      <c r="D44" s="52">
        <v>1</v>
      </c>
      <c r="E44" s="52">
        <v>0.89367099999999999</v>
      </c>
      <c r="F44" s="52">
        <v>10.522259999999999</v>
      </c>
      <c r="G44" s="52">
        <v>0</v>
      </c>
      <c r="H44" s="52">
        <v>1</v>
      </c>
      <c r="I44" s="52">
        <v>0</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272159</v>
      </c>
      <c r="B45" s="52" t="s">
        <v>204</v>
      </c>
      <c r="C45" s="52" t="s">
        <v>494</v>
      </c>
      <c r="D45" s="52">
        <v>2</v>
      </c>
      <c r="E45" s="52">
        <v>0.85658970000000001</v>
      </c>
      <c r="F45" s="52">
        <v>10.085649999999999</v>
      </c>
      <c r="G45" s="52">
        <v>0</v>
      </c>
      <c r="H45" s="52">
        <v>0</v>
      </c>
      <c r="I45" s="52">
        <v>0</v>
      </c>
      <c r="J45" s="52">
        <v>2</v>
      </c>
      <c r="K45" s="52">
        <v>0</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1</v>
      </c>
      <c r="AZ45" s="52">
        <v>0</v>
      </c>
      <c r="BA45" s="52">
        <v>0</v>
      </c>
      <c r="BB45" s="52">
        <v>0</v>
      </c>
      <c r="BC45" s="52">
        <v>0</v>
      </c>
      <c r="BD45" s="52">
        <v>0</v>
      </c>
      <c r="BE45" s="52">
        <v>1</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272167</v>
      </c>
      <c r="B46" s="52" t="s">
        <v>205</v>
      </c>
      <c r="C46" s="52" t="s">
        <v>494</v>
      </c>
      <c r="D46" s="52">
        <v>2</v>
      </c>
      <c r="E46" s="52">
        <v>1.8881460000000001</v>
      </c>
      <c r="F46" s="52">
        <v>22.231400000000001</v>
      </c>
      <c r="G46" s="52">
        <v>0</v>
      </c>
      <c r="H46" s="52">
        <v>0</v>
      </c>
      <c r="I46" s="52">
        <v>1</v>
      </c>
      <c r="J46" s="52">
        <v>0</v>
      </c>
      <c r="K46" s="52">
        <v>0</v>
      </c>
      <c r="L46" s="52">
        <v>0</v>
      </c>
      <c r="M46" s="52">
        <v>1</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1</v>
      </c>
      <c r="AS46" s="52">
        <v>0</v>
      </c>
      <c r="AT46" s="52">
        <v>0</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272183</v>
      </c>
      <c r="B47" s="52" t="s">
        <v>207</v>
      </c>
      <c r="C47" s="52" t="s">
        <v>494</v>
      </c>
      <c r="D47" s="52">
        <v>2</v>
      </c>
      <c r="E47" s="52">
        <v>1.656191</v>
      </c>
      <c r="F47" s="52">
        <v>19.500319999999999</v>
      </c>
      <c r="G47" s="52">
        <v>0</v>
      </c>
      <c r="H47" s="52">
        <v>2</v>
      </c>
      <c r="I47" s="52">
        <v>0</v>
      </c>
      <c r="J47" s="52">
        <v>0</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1</v>
      </c>
      <c r="BB47" s="52">
        <v>0</v>
      </c>
      <c r="BC47" s="52">
        <v>0</v>
      </c>
      <c r="BD47" s="52">
        <v>1</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494</v>
      </c>
      <c r="D48" s="52">
        <v>1</v>
      </c>
      <c r="E48" s="52">
        <v>0.53746099999999997</v>
      </c>
      <c r="F48" s="52">
        <v>6.3281700000000001</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1</v>
      </c>
      <c r="AY48" s="52">
        <v>0</v>
      </c>
      <c r="AZ48" s="52">
        <v>0</v>
      </c>
      <c r="BA48" s="52">
        <v>0</v>
      </c>
      <c r="BB48" s="52">
        <v>0</v>
      </c>
      <c r="BC48" s="52">
        <v>0</v>
      </c>
      <c r="BD48" s="52">
        <v>0</v>
      </c>
      <c r="BE48" s="52">
        <v>0</v>
      </c>
      <c r="BF48" s="52">
        <v>0</v>
      </c>
      <c r="BG48" s="52">
        <v>0</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272221</v>
      </c>
      <c r="B49" s="52" t="s">
        <v>209</v>
      </c>
      <c r="C49" s="52" t="s">
        <v>494</v>
      </c>
      <c r="D49" s="52">
        <v>2</v>
      </c>
      <c r="E49" s="52">
        <v>1.786432</v>
      </c>
      <c r="F49" s="52">
        <v>21.033799999999999</v>
      </c>
      <c r="G49" s="52">
        <v>0</v>
      </c>
      <c r="H49" s="52">
        <v>0</v>
      </c>
      <c r="I49" s="52">
        <v>0</v>
      </c>
      <c r="J49" s="52">
        <v>0</v>
      </c>
      <c r="K49" s="52">
        <v>1</v>
      </c>
      <c r="L49" s="52">
        <v>0</v>
      </c>
      <c r="M49" s="52">
        <v>0</v>
      </c>
      <c r="N49" s="52">
        <v>1</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1</v>
      </c>
      <c r="BD49" s="52">
        <v>0</v>
      </c>
      <c r="BE49" s="52">
        <v>0</v>
      </c>
      <c r="BF49" s="52">
        <v>0</v>
      </c>
      <c r="BG49" s="52">
        <v>1</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272230</v>
      </c>
      <c r="B50" s="52" t="s">
        <v>171</v>
      </c>
      <c r="C50" s="52" t="s">
        <v>494</v>
      </c>
      <c r="D50" s="52">
        <v>1</v>
      </c>
      <c r="E50" s="52">
        <v>0.81528829999999997</v>
      </c>
      <c r="F50" s="52">
        <v>9.5993619999999993</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494</v>
      </c>
      <c r="D51" s="52">
        <v>3</v>
      </c>
      <c r="E51" s="52">
        <v>3.4942639999999998</v>
      </c>
      <c r="F51" s="52">
        <v>41.142139999999998</v>
      </c>
      <c r="G51" s="52">
        <v>0</v>
      </c>
      <c r="H51" s="52">
        <v>0</v>
      </c>
      <c r="I51" s="52">
        <v>0</v>
      </c>
      <c r="J51" s="52">
        <v>1</v>
      </c>
      <c r="K51" s="52">
        <v>1</v>
      </c>
      <c r="L51" s="52">
        <v>0</v>
      </c>
      <c r="M51" s="52">
        <v>1</v>
      </c>
      <c r="N51" s="52">
        <v>0</v>
      </c>
      <c r="O51" s="52">
        <v>0</v>
      </c>
      <c r="P51" s="52">
        <v>0</v>
      </c>
      <c r="Q51" s="52">
        <v>3</v>
      </c>
      <c r="R51" s="52">
        <v>0</v>
      </c>
      <c r="S51" s="52">
        <v>0</v>
      </c>
      <c r="T51" s="52">
        <v>2</v>
      </c>
      <c r="U51" s="52">
        <v>1</v>
      </c>
      <c r="V51" s="52">
        <v>0</v>
      </c>
      <c r="W51" s="52">
        <v>1</v>
      </c>
      <c r="X51" s="52">
        <v>0</v>
      </c>
      <c r="Y51" s="52">
        <v>0</v>
      </c>
      <c r="Z51" s="52">
        <v>1</v>
      </c>
      <c r="AA51" s="52">
        <v>0</v>
      </c>
      <c r="AB51" s="52">
        <v>0</v>
      </c>
      <c r="AC51" s="52">
        <v>1</v>
      </c>
      <c r="AD51" s="52">
        <v>0</v>
      </c>
      <c r="AE51" s="52">
        <v>0</v>
      </c>
      <c r="AF51" s="52">
        <v>0</v>
      </c>
      <c r="AG51" s="52">
        <v>0</v>
      </c>
      <c r="AH51" s="52">
        <v>2</v>
      </c>
      <c r="AI51" s="52">
        <v>0</v>
      </c>
      <c r="AJ51" s="52">
        <v>1</v>
      </c>
      <c r="AK51" s="52">
        <v>0</v>
      </c>
      <c r="AL51" s="52">
        <v>1</v>
      </c>
      <c r="AM51" s="52">
        <v>0</v>
      </c>
      <c r="AN51" s="52">
        <v>1</v>
      </c>
      <c r="AO51" s="52">
        <v>0</v>
      </c>
      <c r="AP51" s="52">
        <v>0</v>
      </c>
      <c r="AQ51" s="52">
        <v>0</v>
      </c>
      <c r="AR51" s="52">
        <v>0</v>
      </c>
      <c r="AS51" s="52">
        <v>0</v>
      </c>
      <c r="AT51" s="52">
        <v>1</v>
      </c>
      <c r="AU51" s="52">
        <v>0</v>
      </c>
      <c r="AV51" s="52">
        <v>0</v>
      </c>
      <c r="AW51" s="52">
        <v>0</v>
      </c>
      <c r="AX51" s="52">
        <v>0</v>
      </c>
      <c r="AY51" s="52">
        <v>0</v>
      </c>
      <c r="AZ51" s="52">
        <v>0</v>
      </c>
      <c r="BA51" s="52">
        <v>0</v>
      </c>
      <c r="BB51" s="52">
        <v>0</v>
      </c>
      <c r="BC51" s="52">
        <v>2</v>
      </c>
      <c r="BD51" s="52">
        <v>1</v>
      </c>
      <c r="BE51" s="52">
        <v>0</v>
      </c>
      <c r="BF51" s="52">
        <v>0</v>
      </c>
      <c r="BG51" s="52">
        <v>2</v>
      </c>
      <c r="BH51" s="52">
        <v>0</v>
      </c>
      <c r="BI51" s="52">
        <v>0</v>
      </c>
      <c r="BJ51" s="52">
        <v>0</v>
      </c>
      <c r="BK51" s="52">
        <v>0</v>
      </c>
      <c r="BL51" s="52">
        <v>1</v>
      </c>
      <c r="BM51" s="52">
        <v>2</v>
      </c>
      <c r="BN51" s="52">
        <v>3</v>
      </c>
      <c r="BO51" s="52">
        <v>0</v>
      </c>
      <c r="BP51" s="52">
        <v>0</v>
      </c>
      <c r="BQ51" s="52">
        <v>0</v>
      </c>
      <c r="BR51" s="52">
        <v>1</v>
      </c>
      <c r="BS51" s="52">
        <v>0</v>
      </c>
      <c r="BT51" s="52">
        <v>0</v>
      </c>
      <c r="BU51" s="52">
        <v>3</v>
      </c>
      <c r="BV51" s="52">
        <v>0</v>
      </c>
    </row>
    <row r="52" spans="1:74" s="52" customFormat="1" x14ac:dyDescent="0.15">
      <c r="A52" s="52">
        <v>272272</v>
      </c>
      <c r="B52" s="52" t="s">
        <v>213</v>
      </c>
      <c r="C52" s="52" t="s">
        <v>494</v>
      </c>
      <c r="D52" s="52">
        <v>10</v>
      </c>
      <c r="E52" s="52">
        <v>2.0399129999999999</v>
      </c>
      <c r="F52" s="52">
        <v>24.018329999999999</v>
      </c>
      <c r="G52" s="52">
        <v>0</v>
      </c>
      <c r="H52" s="52">
        <v>1</v>
      </c>
      <c r="I52" s="52">
        <v>0</v>
      </c>
      <c r="J52" s="52">
        <v>3</v>
      </c>
      <c r="K52" s="52">
        <v>0</v>
      </c>
      <c r="L52" s="52">
        <v>3</v>
      </c>
      <c r="M52" s="52">
        <v>1</v>
      </c>
      <c r="N52" s="52">
        <v>2</v>
      </c>
      <c r="O52" s="52">
        <v>0</v>
      </c>
      <c r="P52" s="52">
        <v>7</v>
      </c>
      <c r="Q52" s="52">
        <v>3</v>
      </c>
      <c r="R52" s="52">
        <v>0</v>
      </c>
      <c r="S52" s="52">
        <v>1</v>
      </c>
      <c r="T52" s="52">
        <v>0</v>
      </c>
      <c r="U52" s="52">
        <v>9</v>
      </c>
      <c r="V52" s="52">
        <v>0</v>
      </c>
      <c r="W52" s="52">
        <v>9</v>
      </c>
      <c r="X52" s="52">
        <v>0</v>
      </c>
      <c r="Y52" s="52">
        <v>0</v>
      </c>
      <c r="Z52" s="52">
        <v>6</v>
      </c>
      <c r="AA52" s="52">
        <v>3</v>
      </c>
      <c r="AB52" s="52">
        <v>0</v>
      </c>
      <c r="AC52" s="52">
        <v>7</v>
      </c>
      <c r="AD52" s="52">
        <v>1</v>
      </c>
      <c r="AE52" s="52">
        <v>0</v>
      </c>
      <c r="AF52" s="52">
        <v>1</v>
      </c>
      <c r="AG52" s="52">
        <v>0</v>
      </c>
      <c r="AH52" s="52">
        <v>1</v>
      </c>
      <c r="AI52" s="52">
        <v>0</v>
      </c>
      <c r="AJ52" s="52">
        <v>6</v>
      </c>
      <c r="AK52" s="52">
        <v>0</v>
      </c>
      <c r="AL52" s="52">
        <v>0</v>
      </c>
      <c r="AM52" s="52">
        <v>2</v>
      </c>
      <c r="AN52" s="52">
        <v>1</v>
      </c>
      <c r="AO52" s="52">
        <v>1</v>
      </c>
      <c r="AP52" s="52">
        <v>0</v>
      </c>
      <c r="AQ52" s="52">
        <v>0</v>
      </c>
      <c r="AR52" s="52">
        <v>2</v>
      </c>
      <c r="AS52" s="52">
        <v>0</v>
      </c>
      <c r="AT52" s="52">
        <v>0</v>
      </c>
      <c r="AU52" s="52">
        <v>1</v>
      </c>
      <c r="AV52" s="52">
        <v>2</v>
      </c>
      <c r="AW52" s="52">
        <v>2</v>
      </c>
      <c r="AX52" s="52">
        <v>0</v>
      </c>
      <c r="AY52" s="52">
        <v>2</v>
      </c>
      <c r="AZ52" s="52">
        <v>0</v>
      </c>
      <c r="BA52" s="52">
        <v>0</v>
      </c>
      <c r="BB52" s="52">
        <v>0</v>
      </c>
      <c r="BC52" s="52">
        <v>1</v>
      </c>
      <c r="BD52" s="52">
        <v>2</v>
      </c>
      <c r="BE52" s="52">
        <v>2</v>
      </c>
      <c r="BF52" s="52">
        <v>0</v>
      </c>
      <c r="BG52" s="52">
        <v>1</v>
      </c>
      <c r="BH52" s="52">
        <v>0</v>
      </c>
      <c r="BI52" s="52">
        <v>2</v>
      </c>
      <c r="BJ52" s="52">
        <v>3</v>
      </c>
      <c r="BK52" s="52">
        <v>0</v>
      </c>
      <c r="BL52" s="52">
        <v>2</v>
      </c>
      <c r="BM52" s="52">
        <v>11</v>
      </c>
      <c r="BN52" s="52">
        <v>2</v>
      </c>
      <c r="BO52" s="52">
        <v>0</v>
      </c>
      <c r="BP52" s="52">
        <v>0</v>
      </c>
      <c r="BQ52" s="52">
        <v>0</v>
      </c>
      <c r="BR52" s="52">
        <v>0</v>
      </c>
      <c r="BS52" s="52">
        <v>2</v>
      </c>
      <c r="BT52" s="52">
        <v>1</v>
      </c>
      <c r="BU52" s="52">
        <v>6</v>
      </c>
      <c r="BV52" s="52">
        <v>3</v>
      </c>
    </row>
    <row r="53" spans="1:74" s="52" customFormat="1" x14ac:dyDescent="0.15">
      <c r="A53" s="52">
        <v>272302</v>
      </c>
      <c r="B53" s="52" t="s">
        <v>216</v>
      </c>
      <c r="C53" s="52" t="s">
        <v>494</v>
      </c>
      <c r="D53" s="52">
        <v>2</v>
      </c>
      <c r="E53" s="52">
        <v>2.567361</v>
      </c>
      <c r="F53" s="52">
        <v>30.22861</v>
      </c>
      <c r="G53" s="52">
        <v>0</v>
      </c>
      <c r="H53" s="52">
        <v>0</v>
      </c>
      <c r="I53" s="52">
        <v>0</v>
      </c>
      <c r="J53" s="52">
        <v>1</v>
      </c>
      <c r="K53" s="52">
        <v>0</v>
      </c>
      <c r="L53" s="52">
        <v>0</v>
      </c>
      <c r="M53" s="52">
        <v>1</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1</v>
      </c>
      <c r="AS53" s="52">
        <v>0</v>
      </c>
      <c r="AT53" s="52">
        <v>0</v>
      </c>
      <c r="AU53" s="52">
        <v>0</v>
      </c>
      <c r="AV53" s="52">
        <v>0</v>
      </c>
      <c r="AW53" s="52">
        <v>0</v>
      </c>
      <c r="AX53" s="52">
        <v>0</v>
      </c>
      <c r="AY53" s="52">
        <v>0</v>
      </c>
      <c r="AZ53" s="52">
        <v>0</v>
      </c>
      <c r="BA53" s="52">
        <v>0</v>
      </c>
      <c r="BB53" s="52">
        <v>0</v>
      </c>
      <c r="BC53" s="52">
        <v>1</v>
      </c>
      <c r="BD53" s="52">
        <v>1</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272311</v>
      </c>
      <c r="B54" s="52" t="s">
        <v>217</v>
      </c>
      <c r="C54" s="52" t="s">
        <v>494</v>
      </c>
      <c r="D54" s="52">
        <v>1</v>
      </c>
      <c r="E54" s="52">
        <v>1.708029</v>
      </c>
      <c r="F54" s="52">
        <v>20.110669999999999</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1</v>
      </c>
      <c r="AT54" s="52">
        <v>0</v>
      </c>
      <c r="AU54" s="52">
        <v>0</v>
      </c>
      <c r="AV54" s="52">
        <v>0</v>
      </c>
      <c r="AW54" s="52">
        <v>0</v>
      </c>
      <c r="AX54" s="52">
        <v>0</v>
      </c>
      <c r="AY54" s="52">
        <v>0</v>
      </c>
      <c r="AZ54" s="52">
        <v>0</v>
      </c>
      <c r="BA54" s="52">
        <v>0</v>
      </c>
      <c r="BB54" s="52">
        <v>0</v>
      </c>
      <c r="BC54" s="52">
        <v>0</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272329</v>
      </c>
      <c r="B55" s="52" t="s">
        <v>218</v>
      </c>
      <c r="C55" s="52" t="s">
        <v>494</v>
      </c>
      <c r="D55" s="52">
        <v>1</v>
      </c>
      <c r="E55" s="52">
        <v>1.833718</v>
      </c>
      <c r="F55" s="52">
        <v>21.59056</v>
      </c>
      <c r="G55" s="52">
        <v>0</v>
      </c>
      <c r="H55" s="52">
        <v>0</v>
      </c>
      <c r="I55" s="52">
        <v>0</v>
      </c>
      <c r="J55" s="52">
        <v>0</v>
      </c>
      <c r="K55" s="52">
        <v>0</v>
      </c>
      <c r="L55" s="52">
        <v>1</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1</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273210</v>
      </c>
      <c r="B56" s="52" t="s">
        <v>316</v>
      </c>
      <c r="C56" s="52" t="s">
        <v>494</v>
      </c>
      <c r="D56" s="52">
        <v>1</v>
      </c>
      <c r="E56" s="52">
        <v>5.0776890000000003</v>
      </c>
      <c r="F56" s="52">
        <v>59.785690000000002</v>
      </c>
      <c r="G56" s="52">
        <v>0</v>
      </c>
      <c r="H56" s="52">
        <v>0</v>
      </c>
      <c r="I56" s="52">
        <v>0</v>
      </c>
      <c r="J56" s="52">
        <v>0</v>
      </c>
      <c r="K56" s="52">
        <v>0</v>
      </c>
      <c r="L56" s="52">
        <v>0</v>
      </c>
      <c r="M56" s="52">
        <v>0</v>
      </c>
      <c r="N56" s="52">
        <v>1</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1</v>
      </c>
      <c r="AU56" s="52">
        <v>0</v>
      </c>
      <c r="AV56" s="52">
        <v>0</v>
      </c>
      <c r="AW56" s="52">
        <v>0</v>
      </c>
      <c r="AX56" s="52">
        <v>0</v>
      </c>
      <c r="AY56" s="52">
        <v>0</v>
      </c>
      <c r="AZ56" s="52">
        <v>0</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273619</v>
      </c>
      <c r="B57" s="52" t="s">
        <v>219</v>
      </c>
      <c r="C57" s="52" t="s">
        <v>494</v>
      </c>
      <c r="D57" s="52">
        <v>2</v>
      </c>
      <c r="E57" s="52">
        <v>4.569026</v>
      </c>
      <c r="F57" s="52">
        <v>53.796599999999998</v>
      </c>
      <c r="G57" s="52">
        <v>0</v>
      </c>
      <c r="H57" s="52">
        <v>0</v>
      </c>
      <c r="I57" s="52">
        <v>0</v>
      </c>
      <c r="J57" s="52">
        <v>0</v>
      </c>
      <c r="K57" s="52">
        <v>1</v>
      </c>
      <c r="L57" s="52">
        <v>0</v>
      </c>
      <c r="M57" s="52">
        <v>1</v>
      </c>
      <c r="N57" s="52">
        <v>0</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1</v>
      </c>
      <c r="AR57" s="52">
        <v>0</v>
      </c>
      <c r="AS57" s="52">
        <v>0</v>
      </c>
      <c r="AT57" s="52">
        <v>0</v>
      </c>
      <c r="AU57" s="52">
        <v>0</v>
      </c>
      <c r="AV57" s="52">
        <v>0</v>
      </c>
      <c r="AW57" s="52">
        <v>0</v>
      </c>
      <c r="AX57" s="52">
        <v>0</v>
      </c>
      <c r="AY57" s="52">
        <v>0</v>
      </c>
      <c r="AZ57" s="52">
        <v>0</v>
      </c>
      <c r="BA57" s="52">
        <v>0</v>
      </c>
      <c r="BB57" s="52">
        <v>1</v>
      </c>
      <c r="BC57" s="52">
        <v>0</v>
      </c>
      <c r="BD57" s="52">
        <v>1</v>
      </c>
      <c r="BE57" s="52">
        <v>0</v>
      </c>
      <c r="BF57" s="52">
        <v>0</v>
      </c>
      <c r="BG57" s="52">
        <v>0</v>
      </c>
      <c r="BH57" s="52">
        <v>0</v>
      </c>
      <c r="BI57" s="52">
        <v>0</v>
      </c>
      <c r="BJ57" s="52">
        <v>1</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273821</v>
      </c>
      <c r="B58" s="52" t="s">
        <v>611</v>
      </c>
      <c r="C58" s="52" t="s">
        <v>494</v>
      </c>
      <c r="D58" s="52">
        <v>1</v>
      </c>
      <c r="E58" s="52">
        <v>6.3959060000000001</v>
      </c>
      <c r="F58" s="52">
        <v>75.306640000000002</v>
      </c>
      <c r="G58" s="52">
        <v>0</v>
      </c>
      <c r="H58" s="52">
        <v>0</v>
      </c>
      <c r="I58" s="52">
        <v>0</v>
      </c>
      <c r="J58" s="52">
        <v>1</v>
      </c>
      <c r="K58" s="52">
        <v>0</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1</v>
      </c>
      <c r="AS58" s="52">
        <v>0</v>
      </c>
      <c r="AT58" s="52">
        <v>0</v>
      </c>
      <c r="AU58" s="52">
        <v>0</v>
      </c>
      <c r="AV58" s="52">
        <v>0</v>
      </c>
      <c r="AW58" s="52">
        <v>0</v>
      </c>
      <c r="AX58" s="52">
        <v>0</v>
      </c>
      <c r="AY58" s="52">
        <v>0</v>
      </c>
      <c r="AZ58" s="52">
        <v>0</v>
      </c>
      <c r="BA58" s="52">
        <v>0</v>
      </c>
      <c r="BB58" s="52">
        <v>0</v>
      </c>
      <c r="BC58" s="52">
        <v>0</v>
      </c>
      <c r="BD58" s="52">
        <v>0</v>
      </c>
      <c r="BE58" s="52">
        <v>0</v>
      </c>
      <c r="BF58" s="52">
        <v>0</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61" spans="1:74" s="52" customFormat="1" x14ac:dyDescent="0.15"/>
    <row r="85" spans="1:75" x14ac:dyDescent="0.15">
      <c r="B85" s="52">
        <v>271004</v>
      </c>
      <c r="C85" t="s">
        <v>427</v>
      </c>
      <c r="D85">
        <f>IFERROR(VLOOKUP($B85,$A$8:$BW$70,D$88,FALSE),0)</f>
        <v>42</v>
      </c>
      <c r="E85">
        <f t="shared" ref="E85:BP85" si="0">IFERROR(VLOOKUP($B85,$A$8:$BW$70,E88,FALSE),0)</f>
        <v>1.547255</v>
      </c>
      <c r="F85">
        <f t="shared" si="0"/>
        <v>18.217680000000001</v>
      </c>
      <c r="G85">
        <f t="shared" si="0"/>
        <v>0</v>
      </c>
      <c r="H85">
        <f t="shared" si="0"/>
        <v>6</v>
      </c>
      <c r="I85">
        <f t="shared" si="0"/>
        <v>6</v>
      </c>
      <c r="J85">
        <f t="shared" si="0"/>
        <v>7</v>
      </c>
      <c r="K85">
        <f t="shared" si="0"/>
        <v>8</v>
      </c>
      <c r="L85">
        <f t="shared" si="0"/>
        <v>6</v>
      </c>
      <c r="M85">
        <f t="shared" si="0"/>
        <v>8</v>
      </c>
      <c r="N85">
        <f t="shared" si="0"/>
        <v>1</v>
      </c>
      <c r="O85">
        <f t="shared" si="0"/>
        <v>0</v>
      </c>
      <c r="P85">
        <f t="shared" si="0"/>
        <v>14</v>
      </c>
      <c r="Q85">
        <f t="shared" si="0"/>
        <v>28</v>
      </c>
      <c r="R85">
        <f t="shared" si="0"/>
        <v>0</v>
      </c>
      <c r="S85">
        <f t="shared" si="0"/>
        <v>3</v>
      </c>
      <c r="T85">
        <f t="shared" si="0"/>
        <v>10</v>
      </c>
      <c r="U85">
        <f t="shared" si="0"/>
        <v>28</v>
      </c>
      <c r="V85">
        <f t="shared" si="0"/>
        <v>2</v>
      </c>
      <c r="W85">
        <f t="shared" si="0"/>
        <v>26</v>
      </c>
      <c r="X85">
        <f t="shared" si="0"/>
        <v>1</v>
      </c>
      <c r="Y85">
        <f t="shared" si="0"/>
        <v>1</v>
      </c>
      <c r="Z85">
        <f t="shared" si="0"/>
        <v>11</v>
      </c>
      <c r="AA85">
        <f t="shared" si="0"/>
        <v>13</v>
      </c>
      <c r="AB85">
        <f t="shared" si="0"/>
        <v>1</v>
      </c>
      <c r="AC85">
        <f t="shared" si="0"/>
        <v>25</v>
      </c>
      <c r="AD85">
        <f t="shared" si="0"/>
        <v>9</v>
      </c>
      <c r="AE85">
        <f t="shared" si="0"/>
        <v>0</v>
      </c>
      <c r="AF85">
        <f t="shared" si="0"/>
        <v>1</v>
      </c>
      <c r="AG85">
        <f t="shared" si="0"/>
        <v>0</v>
      </c>
      <c r="AH85">
        <f t="shared" si="0"/>
        <v>7</v>
      </c>
      <c r="AI85">
        <f t="shared" si="0"/>
        <v>0</v>
      </c>
      <c r="AJ85">
        <f t="shared" si="0"/>
        <v>27</v>
      </c>
      <c r="AK85">
        <f t="shared" si="0"/>
        <v>0</v>
      </c>
      <c r="AL85">
        <f t="shared" si="0"/>
        <v>1</v>
      </c>
      <c r="AM85">
        <f t="shared" si="0"/>
        <v>9</v>
      </c>
      <c r="AN85">
        <f t="shared" si="0"/>
        <v>2</v>
      </c>
      <c r="AO85">
        <f t="shared" si="0"/>
        <v>3</v>
      </c>
      <c r="AP85">
        <f t="shared" si="0"/>
        <v>0</v>
      </c>
      <c r="AQ85">
        <f t="shared" si="0"/>
        <v>3</v>
      </c>
      <c r="AR85">
        <f t="shared" si="0"/>
        <v>3</v>
      </c>
      <c r="AS85">
        <f t="shared" si="0"/>
        <v>1</v>
      </c>
      <c r="AT85">
        <f t="shared" si="0"/>
        <v>2</v>
      </c>
      <c r="AU85">
        <f t="shared" si="0"/>
        <v>1</v>
      </c>
      <c r="AV85">
        <f t="shared" si="0"/>
        <v>1</v>
      </c>
      <c r="AW85">
        <f t="shared" si="0"/>
        <v>3</v>
      </c>
      <c r="AX85">
        <f t="shared" si="0"/>
        <v>5</v>
      </c>
      <c r="AY85">
        <f t="shared" si="0"/>
        <v>3</v>
      </c>
      <c r="AZ85">
        <f t="shared" si="0"/>
        <v>4</v>
      </c>
      <c r="BA85">
        <f t="shared" si="0"/>
        <v>3</v>
      </c>
      <c r="BB85">
        <f t="shared" si="0"/>
        <v>2</v>
      </c>
      <c r="BC85">
        <f t="shared" si="0"/>
        <v>11</v>
      </c>
      <c r="BD85">
        <f t="shared" si="0"/>
        <v>3</v>
      </c>
      <c r="BE85">
        <f t="shared" si="0"/>
        <v>8</v>
      </c>
      <c r="BF85">
        <f t="shared" si="0"/>
        <v>6</v>
      </c>
      <c r="BG85">
        <f t="shared" si="0"/>
        <v>5</v>
      </c>
      <c r="BH85">
        <f t="shared" si="0"/>
        <v>9</v>
      </c>
      <c r="BI85">
        <f t="shared" si="0"/>
        <v>5</v>
      </c>
      <c r="BJ85">
        <f t="shared" si="0"/>
        <v>5</v>
      </c>
      <c r="BK85">
        <f t="shared" si="0"/>
        <v>1</v>
      </c>
      <c r="BL85">
        <f t="shared" si="0"/>
        <v>7</v>
      </c>
      <c r="BM85">
        <f t="shared" si="0"/>
        <v>23</v>
      </c>
      <c r="BN85">
        <f t="shared" si="0"/>
        <v>13</v>
      </c>
      <c r="BO85">
        <f t="shared" si="0"/>
        <v>4</v>
      </c>
      <c r="BP85">
        <f t="shared" si="0"/>
        <v>2</v>
      </c>
      <c r="BQ85">
        <f t="shared" ref="BQ85:BW85" si="1">IFERROR(VLOOKUP($B85,$A$8:$BW$70,BQ88,FALSE),0)</f>
        <v>2</v>
      </c>
      <c r="BR85">
        <f t="shared" si="1"/>
        <v>0</v>
      </c>
      <c r="BS85">
        <f t="shared" si="1"/>
        <v>4</v>
      </c>
      <c r="BT85">
        <f t="shared" si="1"/>
        <v>6</v>
      </c>
      <c r="BU85">
        <f t="shared" si="1"/>
        <v>28</v>
      </c>
      <c r="BV85">
        <f t="shared" si="1"/>
        <v>8</v>
      </c>
      <c r="BW85">
        <f t="shared" si="1"/>
        <v>0</v>
      </c>
    </row>
    <row r="86" spans="1:75" x14ac:dyDescent="0.15">
      <c r="B86" s="52">
        <v>271403</v>
      </c>
      <c r="C86" t="s">
        <v>428</v>
      </c>
      <c r="D86">
        <f>IFERROR(VLOOKUP($B86,$A$8:$BW$70,D$88,FALSE),0)</f>
        <v>13</v>
      </c>
      <c r="E86">
        <f t="shared" ref="E86:BP86" si="2">IFERROR(VLOOKUP($B86,$A$8:$BW$70,E$88,FALSE),0)</f>
        <v>1.551733</v>
      </c>
      <c r="F86">
        <f t="shared" si="2"/>
        <v>18.270399999999999</v>
      </c>
      <c r="G86">
        <f t="shared" si="2"/>
        <v>2</v>
      </c>
      <c r="H86">
        <f t="shared" si="2"/>
        <v>0</v>
      </c>
      <c r="I86">
        <f t="shared" si="2"/>
        <v>2</v>
      </c>
      <c r="J86">
        <f t="shared" si="2"/>
        <v>1</v>
      </c>
      <c r="K86">
        <f t="shared" si="2"/>
        <v>2</v>
      </c>
      <c r="L86">
        <f t="shared" si="2"/>
        <v>1</v>
      </c>
      <c r="M86">
        <f t="shared" si="2"/>
        <v>4</v>
      </c>
      <c r="N86">
        <f t="shared" si="2"/>
        <v>1</v>
      </c>
      <c r="O86">
        <f t="shared" si="2"/>
        <v>0</v>
      </c>
      <c r="P86">
        <f t="shared" si="2"/>
        <v>12</v>
      </c>
      <c r="Q86">
        <f t="shared" si="2"/>
        <v>1</v>
      </c>
      <c r="R86">
        <f t="shared" si="2"/>
        <v>0</v>
      </c>
      <c r="S86">
        <f t="shared" si="2"/>
        <v>0</v>
      </c>
      <c r="T86">
        <f t="shared" si="2"/>
        <v>2</v>
      </c>
      <c r="U86">
        <f t="shared" si="2"/>
        <v>11</v>
      </c>
      <c r="V86">
        <f t="shared" si="2"/>
        <v>1</v>
      </c>
      <c r="W86">
        <f t="shared" si="2"/>
        <v>10</v>
      </c>
      <c r="X86">
        <f t="shared" si="2"/>
        <v>2</v>
      </c>
      <c r="Y86">
        <f t="shared" si="2"/>
        <v>0</v>
      </c>
      <c r="Z86">
        <f t="shared" si="2"/>
        <v>6</v>
      </c>
      <c r="AA86">
        <f t="shared" si="2"/>
        <v>2</v>
      </c>
      <c r="AB86">
        <f t="shared" si="2"/>
        <v>0</v>
      </c>
      <c r="AC86">
        <f t="shared" si="2"/>
        <v>6</v>
      </c>
      <c r="AD86">
        <f t="shared" si="2"/>
        <v>3</v>
      </c>
      <c r="AE86">
        <f t="shared" si="2"/>
        <v>0</v>
      </c>
      <c r="AF86">
        <f t="shared" si="2"/>
        <v>1</v>
      </c>
      <c r="AG86">
        <f t="shared" si="2"/>
        <v>0</v>
      </c>
      <c r="AH86">
        <f t="shared" si="2"/>
        <v>3</v>
      </c>
      <c r="AI86">
        <f t="shared" si="2"/>
        <v>0</v>
      </c>
      <c r="AJ86">
        <f t="shared" si="2"/>
        <v>9</v>
      </c>
      <c r="AK86">
        <f t="shared" si="2"/>
        <v>0</v>
      </c>
      <c r="AL86">
        <f t="shared" si="2"/>
        <v>0</v>
      </c>
      <c r="AM86">
        <f t="shared" si="2"/>
        <v>3</v>
      </c>
      <c r="AN86">
        <f t="shared" si="2"/>
        <v>0</v>
      </c>
      <c r="AO86">
        <f t="shared" si="2"/>
        <v>1</v>
      </c>
      <c r="AP86">
        <f t="shared" si="2"/>
        <v>0</v>
      </c>
      <c r="AQ86">
        <f t="shared" si="2"/>
        <v>0</v>
      </c>
      <c r="AR86">
        <f t="shared" si="2"/>
        <v>2</v>
      </c>
      <c r="AS86">
        <f t="shared" si="2"/>
        <v>0</v>
      </c>
      <c r="AT86">
        <f t="shared" si="2"/>
        <v>0</v>
      </c>
      <c r="AU86">
        <f t="shared" si="2"/>
        <v>2</v>
      </c>
      <c r="AV86">
        <f t="shared" si="2"/>
        <v>0</v>
      </c>
      <c r="AW86">
        <f t="shared" si="2"/>
        <v>0</v>
      </c>
      <c r="AX86">
        <f t="shared" si="2"/>
        <v>1</v>
      </c>
      <c r="AY86">
        <f t="shared" si="2"/>
        <v>0</v>
      </c>
      <c r="AZ86">
        <f t="shared" si="2"/>
        <v>2</v>
      </c>
      <c r="BA86">
        <f t="shared" si="2"/>
        <v>1</v>
      </c>
      <c r="BB86">
        <f t="shared" si="2"/>
        <v>1</v>
      </c>
      <c r="BC86">
        <f t="shared" si="2"/>
        <v>4</v>
      </c>
      <c r="BD86">
        <f t="shared" si="2"/>
        <v>2</v>
      </c>
      <c r="BE86">
        <f t="shared" si="2"/>
        <v>3</v>
      </c>
      <c r="BF86">
        <f t="shared" si="2"/>
        <v>4</v>
      </c>
      <c r="BG86">
        <f t="shared" si="2"/>
        <v>0</v>
      </c>
      <c r="BH86">
        <f t="shared" si="2"/>
        <v>2</v>
      </c>
      <c r="BI86">
        <f t="shared" si="2"/>
        <v>1</v>
      </c>
      <c r="BJ86">
        <f t="shared" si="2"/>
        <v>1</v>
      </c>
      <c r="BK86">
        <f t="shared" si="2"/>
        <v>0</v>
      </c>
      <c r="BL86">
        <f t="shared" si="2"/>
        <v>3</v>
      </c>
      <c r="BM86">
        <f t="shared" si="2"/>
        <v>12</v>
      </c>
      <c r="BN86">
        <f t="shared" si="2"/>
        <v>1</v>
      </c>
      <c r="BO86">
        <f t="shared" si="2"/>
        <v>1</v>
      </c>
      <c r="BP86">
        <f t="shared" si="2"/>
        <v>0</v>
      </c>
      <c r="BQ86">
        <f t="shared" ref="BQ86:BW86" si="3">IFERROR(VLOOKUP($B86,$A$8:$BW$70,BQ$88,FALSE),0)</f>
        <v>1</v>
      </c>
      <c r="BR86">
        <f t="shared" si="3"/>
        <v>1</v>
      </c>
      <c r="BS86">
        <f t="shared" si="3"/>
        <v>0</v>
      </c>
      <c r="BT86">
        <f t="shared" si="3"/>
        <v>3</v>
      </c>
      <c r="BU86">
        <f t="shared" si="3"/>
        <v>8</v>
      </c>
      <c r="BV86">
        <f t="shared" si="3"/>
        <v>2</v>
      </c>
      <c r="BW86">
        <f t="shared" si="3"/>
        <v>0</v>
      </c>
    </row>
    <row r="87" spans="1:75" x14ac:dyDescent="0.15">
      <c r="C87" t="s">
        <v>429</v>
      </c>
      <c r="D87">
        <f>SUM(D8:D83)</f>
        <v>173</v>
      </c>
      <c r="G87">
        <f t="shared" ref="G87:BR87" si="4">SUM(G8:G83)</f>
        <v>5</v>
      </c>
      <c r="H87">
        <f t="shared" si="4"/>
        <v>20</v>
      </c>
      <c r="I87">
        <f t="shared" si="4"/>
        <v>20</v>
      </c>
      <c r="J87">
        <f t="shared" si="4"/>
        <v>30</v>
      </c>
      <c r="K87">
        <f t="shared" si="4"/>
        <v>31</v>
      </c>
      <c r="L87">
        <f t="shared" si="4"/>
        <v>24</v>
      </c>
      <c r="M87">
        <f t="shared" si="4"/>
        <v>33</v>
      </c>
      <c r="N87">
        <f t="shared" si="4"/>
        <v>10</v>
      </c>
      <c r="O87">
        <f t="shared" si="4"/>
        <v>0</v>
      </c>
      <c r="P87">
        <f t="shared" si="4"/>
        <v>99</v>
      </c>
      <c r="Q87">
        <f t="shared" si="4"/>
        <v>74</v>
      </c>
      <c r="R87">
        <f t="shared" si="4"/>
        <v>0</v>
      </c>
      <c r="S87">
        <f t="shared" si="4"/>
        <v>7</v>
      </c>
      <c r="T87">
        <f t="shared" si="4"/>
        <v>21</v>
      </c>
      <c r="U87">
        <f t="shared" si="4"/>
        <v>63</v>
      </c>
      <c r="V87">
        <f t="shared" si="4"/>
        <v>8</v>
      </c>
      <c r="W87">
        <f t="shared" si="4"/>
        <v>55</v>
      </c>
      <c r="X87">
        <f t="shared" si="4"/>
        <v>4</v>
      </c>
      <c r="Y87">
        <f t="shared" si="4"/>
        <v>1</v>
      </c>
      <c r="Z87">
        <f t="shared" si="4"/>
        <v>29</v>
      </c>
      <c r="AA87">
        <f t="shared" si="4"/>
        <v>21</v>
      </c>
      <c r="AB87">
        <f t="shared" si="4"/>
        <v>1</v>
      </c>
      <c r="AC87">
        <f t="shared" si="4"/>
        <v>54</v>
      </c>
      <c r="AD87">
        <f t="shared" si="4"/>
        <v>14</v>
      </c>
      <c r="AE87">
        <f t="shared" si="4"/>
        <v>0</v>
      </c>
      <c r="AF87">
        <f t="shared" si="4"/>
        <v>7</v>
      </c>
      <c r="AG87">
        <f t="shared" si="4"/>
        <v>0</v>
      </c>
      <c r="AH87">
        <f t="shared" si="4"/>
        <v>17</v>
      </c>
      <c r="AI87">
        <f t="shared" si="4"/>
        <v>0</v>
      </c>
      <c r="AJ87">
        <f t="shared" si="4"/>
        <v>60</v>
      </c>
      <c r="AK87">
        <f t="shared" si="4"/>
        <v>0</v>
      </c>
      <c r="AL87">
        <f t="shared" si="4"/>
        <v>2</v>
      </c>
      <c r="AM87">
        <f t="shared" si="4"/>
        <v>16</v>
      </c>
      <c r="AN87">
        <f t="shared" si="4"/>
        <v>6</v>
      </c>
      <c r="AO87">
        <f t="shared" si="4"/>
        <v>8</v>
      </c>
      <c r="AP87">
        <f t="shared" si="4"/>
        <v>0</v>
      </c>
      <c r="AQ87">
        <f t="shared" si="4"/>
        <v>10</v>
      </c>
      <c r="AR87">
        <f t="shared" si="4"/>
        <v>16</v>
      </c>
      <c r="AS87">
        <f t="shared" si="4"/>
        <v>4</v>
      </c>
      <c r="AT87">
        <f t="shared" si="4"/>
        <v>10</v>
      </c>
      <c r="AU87">
        <f t="shared" si="4"/>
        <v>11</v>
      </c>
      <c r="AV87">
        <f t="shared" si="4"/>
        <v>9</v>
      </c>
      <c r="AW87">
        <f t="shared" si="4"/>
        <v>10</v>
      </c>
      <c r="AX87">
        <f t="shared" si="4"/>
        <v>18</v>
      </c>
      <c r="AY87">
        <f t="shared" si="4"/>
        <v>14</v>
      </c>
      <c r="AZ87">
        <f t="shared" si="4"/>
        <v>14</v>
      </c>
      <c r="BA87">
        <f t="shared" si="4"/>
        <v>10</v>
      </c>
      <c r="BB87">
        <f t="shared" si="4"/>
        <v>7</v>
      </c>
      <c r="BC87">
        <f t="shared" si="4"/>
        <v>40</v>
      </c>
      <c r="BD87">
        <f t="shared" si="4"/>
        <v>22</v>
      </c>
      <c r="BE87">
        <f t="shared" si="4"/>
        <v>32</v>
      </c>
      <c r="BF87">
        <f t="shared" si="4"/>
        <v>27</v>
      </c>
      <c r="BG87">
        <f t="shared" si="4"/>
        <v>18</v>
      </c>
      <c r="BH87">
        <f t="shared" si="4"/>
        <v>27</v>
      </c>
      <c r="BI87">
        <f t="shared" si="4"/>
        <v>24</v>
      </c>
      <c r="BJ87">
        <f t="shared" si="4"/>
        <v>21</v>
      </c>
      <c r="BK87">
        <f t="shared" si="4"/>
        <v>2</v>
      </c>
      <c r="BL87">
        <f t="shared" si="4"/>
        <v>16</v>
      </c>
      <c r="BM87">
        <f t="shared" si="4"/>
        <v>63</v>
      </c>
      <c r="BN87">
        <f t="shared" si="4"/>
        <v>21</v>
      </c>
      <c r="BO87">
        <f t="shared" si="4"/>
        <v>9</v>
      </c>
      <c r="BP87">
        <f t="shared" si="4"/>
        <v>6</v>
      </c>
      <c r="BQ87">
        <f t="shared" si="4"/>
        <v>6</v>
      </c>
      <c r="BR87">
        <f t="shared" si="4"/>
        <v>3</v>
      </c>
      <c r="BS87">
        <f t="shared" ref="BS87:BW87" si="5">SUM(BS8:BS83)</f>
        <v>6</v>
      </c>
      <c r="BT87">
        <f t="shared" si="5"/>
        <v>14</v>
      </c>
      <c r="BU87">
        <f t="shared" si="5"/>
        <v>60</v>
      </c>
      <c r="BV87">
        <f t="shared" si="5"/>
        <v>18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118</v>
      </c>
      <c r="E90">
        <v>1.3334839999999999</v>
      </c>
      <c r="F90">
        <v>15.700699999999999</v>
      </c>
      <c r="G90">
        <v>3</v>
      </c>
      <c r="H90">
        <v>14</v>
      </c>
      <c r="I90">
        <v>12</v>
      </c>
      <c r="J90">
        <v>22</v>
      </c>
      <c r="K90">
        <v>21</v>
      </c>
      <c r="L90">
        <v>17</v>
      </c>
      <c r="M90">
        <v>21</v>
      </c>
      <c r="N90">
        <v>8</v>
      </c>
      <c r="O90">
        <v>0</v>
      </c>
      <c r="P90">
        <v>73</v>
      </c>
      <c r="Q90">
        <v>45</v>
      </c>
      <c r="R90">
        <v>0</v>
      </c>
      <c r="S90">
        <v>7</v>
      </c>
      <c r="T90">
        <v>26</v>
      </c>
      <c r="U90">
        <v>84</v>
      </c>
      <c r="V90">
        <v>10</v>
      </c>
      <c r="W90">
        <v>74</v>
      </c>
      <c r="X90">
        <v>7</v>
      </c>
      <c r="Y90">
        <v>4</v>
      </c>
      <c r="Z90">
        <v>37</v>
      </c>
      <c r="AA90">
        <v>26</v>
      </c>
      <c r="AB90">
        <v>1</v>
      </c>
      <c r="AC90">
        <v>69</v>
      </c>
      <c r="AD90">
        <v>16</v>
      </c>
      <c r="AE90">
        <v>2</v>
      </c>
      <c r="AF90">
        <v>9</v>
      </c>
      <c r="AG90">
        <v>0</v>
      </c>
      <c r="AH90">
        <v>22</v>
      </c>
      <c r="AI90">
        <v>0</v>
      </c>
      <c r="AJ90">
        <v>74</v>
      </c>
      <c r="AK90">
        <v>0</v>
      </c>
      <c r="AL90">
        <v>5</v>
      </c>
      <c r="AM90">
        <v>19</v>
      </c>
      <c r="AN90">
        <v>7</v>
      </c>
      <c r="AO90">
        <v>13</v>
      </c>
      <c r="AP90">
        <v>0</v>
      </c>
      <c r="AQ90">
        <v>7</v>
      </c>
      <c r="AR90">
        <v>11</v>
      </c>
      <c r="AS90">
        <v>3</v>
      </c>
      <c r="AT90">
        <v>8</v>
      </c>
      <c r="AU90">
        <v>8</v>
      </c>
      <c r="AV90">
        <v>8</v>
      </c>
      <c r="AW90">
        <v>7</v>
      </c>
      <c r="AX90">
        <v>12</v>
      </c>
      <c r="AY90">
        <v>11</v>
      </c>
      <c r="AZ90">
        <v>8</v>
      </c>
      <c r="BA90">
        <v>6</v>
      </c>
      <c r="BB90">
        <v>4</v>
      </c>
      <c r="BC90">
        <v>25</v>
      </c>
      <c r="BD90">
        <v>17</v>
      </c>
      <c r="BE90">
        <v>21</v>
      </c>
      <c r="BF90">
        <v>17</v>
      </c>
      <c r="BG90">
        <v>13</v>
      </c>
      <c r="BH90">
        <v>16</v>
      </c>
      <c r="BI90">
        <v>18</v>
      </c>
      <c r="BJ90">
        <v>15</v>
      </c>
      <c r="BK90">
        <v>1</v>
      </c>
      <c r="BL90">
        <v>28</v>
      </c>
      <c r="BM90">
        <v>80</v>
      </c>
      <c r="BN90">
        <v>28</v>
      </c>
      <c r="BO90">
        <v>13</v>
      </c>
      <c r="BP90">
        <v>7</v>
      </c>
      <c r="BQ90">
        <v>6</v>
      </c>
      <c r="BR90">
        <v>4</v>
      </c>
      <c r="BS90">
        <v>6</v>
      </c>
      <c r="BT90">
        <v>21</v>
      </c>
      <c r="BU90">
        <v>77</v>
      </c>
      <c r="BV90">
        <v>20</v>
      </c>
    </row>
    <row r="91" spans="1:75" x14ac:dyDescent="0.15">
      <c r="B91" t="s">
        <v>504</v>
      </c>
    </row>
    <row r="92" spans="1:75" x14ac:dyDescent="0.15">
      <c r="D92">
        <f>D87-D85-D86</f>
        <v>118</v>
      </c>
    </row>
    <row r="100" spans="1:6" s="147" customFormat="1" x14ac:dyDescent="0.15"/>
    <row r="101" spans="1:6" x14ac:dyDescent="0.15">
      <c r="A101" s="52">
        <v>271004</v>
      </c>
      <c r="B101" s="52" t="s">
        <v>172</v>
      </c>
      <c r="C101" s="52" t="s">
        <v>494</v>
      </c>
      <c r="D101" s="52">
        <v>34</v>
      </c>
      <c r="E101" s="52">
        <v>1.263271</v>
      </c>
      <c r="F101" s="52">
        <v>14.874000000000001</v>
      </c>
    </row>
    <row r="102" spans="1:6" x14ac:dyDescent="0.15">
      <c r="A102" s="52">
        <v>271021</v>
      </c>
      <c r="B102" s="52" t="s">
        <v>494</v>
      </c>
      <c r="C102" s="52" t="s">
        <v>389</v>
      </c>
      <c r="D102" s="52">
        <v>1</v>
      </c>
      <c r="E102" s="52">
        <v>0.96242680000000003</v>
      </c>
      <c r="F102" s="52">
        <v>11.331799999999999</v>
      </c>
    </row>
    <row r="103" spans="1:6" x14ac:dyDescent="0.15">
      <c r="A103" s="52">
        <v>271047</v>
      </c>
      <c r="B103" s="52" t="s">
        <v>494</v>
      </c>
      <c r="C103" s="52" t="s">
        <v>174</v>
      </c>
      <c r="D103" s="52">
        <v>1</v>
      </c>
      <c r="E103" s="52">
        <v>1.4784809999999999</v>
      </c>
      <c r="F103" s="52">
        <v>17.407920000000001</v>
      </c>
    </row>
    <row r="104" spans="1:6" x14ac:dyDescent="0.15">
      <c r="A104" s="52">
        <v>271063</v>
      </c>
      <c r="B104" s="52" t="s">
        <v>494</v>
      </c>
      <c r="C104" s="52" t="s">
        <v>377</v>
      </c>
      <c r="D104" s="52">
        <v>2</v>
      </c>
      <c r="E104" s="52">
        <v>2.120104</v>
      </c>
      <c r="F104" s="52">
        <v>24.962510000000002</v>
      </c>
    </row>
    <row r="105" spans="1:6" x14ac:dyDescent="0.15">
      <c r="A105" s="52">
        <v>271071</v>
      </c>
      <c r="B105" s="52" t="s">
        <v>494</v>
      </c>
      <c r="C105" s="52" t="s">
        <v>378</v>
      </c>
      <c r="D105" s="52">
        <v>2</v>
      </c>
      <c r="E105" s="52">
        <v>2.4452569999999998</v>
      </c>
      <c r="F105" s="52">
        <v>28.790929999999999</v>
      </c>
    </row>
    <row r="106" spans="1:6" x14ac:dyDescent="0.15">
      <c r="A106" s="52">
        <v>271080</v>
      </c>
      <c r="B106" s="52" t="s">
        <v>494</v>
      </c>
      <c r="C106" s="52" t="s">
        <v>175</v>
      </c>
      <c r="D106" s="52">
        <v>1</v>
      </c>
      <c r="E106" s="52">
        <v>1.4983519999999999</v>
      </c>
      <c r="F106" s="52">
        <v>17.64188</v>
      </c>
    </row>
    <row r="107" spans="1:6" x14ac:dyDescent="0.15">
      <c r="A107" s="52">
        <v>271110</v>
      </c>
      <c r="B107" s="52" t="s">
        <v>494</v>
      </c>
      <c r="C107" s="52" t="s">
        <v>176</v>
      </c>
      <c r="D107" s="52">
        <v>1</v>
      </c>
      <c r="E107" s="52">
        <v>1.5228120000000001</v>
      </c>
      <c r="F107" s="52">
        <v>17.929880000000001</v>
      </c>
    </row>
    <row r="108" spans="1:6" x14ac:dyDescent="0.15">
      <c r="A108" s="52">
        <v>271136</v>
      </c>
      <c r="B108" s="52" t="s">
        <v>494</v>
      </c>
      <c r="C108" s="52" t="s">
        <v>177</v>
      </c>
      <c r="D108" s="52">
        <v>1</v>
      </c>
      <c r="E108" s="52">
        <v>1.0295270000000001</v>
      </c>
      <c r="F108" s="52">
        <v>12.12185</v>
      </c>
    </row>
    <row r="109" spans="1:6" x14ac:dyDescent="0.15">
      <c r="A109" s="52">
        <v>271144</v>
      </c>
      <c r="B109" s="52" t="s">
        <v>494</v>
      </c>
      <c r="C109" s="52" t="s">
        <v>379</v>
      </c>
      <c r="D109" s="52">
        <v>2</v>
      </c>
      <c r="E109" s="52">
        <v>1.169338</v>
      </c>
      <c r="F109" s="52">
        <v>13.76801</v>
      </c>
    </row>
    <row r="110" spans="1:6" x14ac:dyDescent="0.15">
      <c r="A110" s="52">
        <v>271187</v>
      </c>
      <c r="B110" s="52" t="s">
        <v>494</v>
      </c>
      <c r="C110" s="52" t="s">
        <v>180</v>
      </c>
      <c r="D110" s="52">
        <v>2</v>
      </c>
      <c r="E110" s="52">
        <v>1.186507</v>
      </c>
      <c r="F110" s="52">
        <v>13.97016</v>
      </c>
    </row>
    <row r="111" spans="1:6" x14ac:dyDescent="0.15">
      <c r="A111" s="52">
        <v>271217</v>
      </c>
      <c r="B111" s="52" t="s">
        <v>494</v>
      </c>
      <c r="C111" s="52" t="s">
        <v>390</v>
      </c>
      <c r="D111" s="52">
        <v>1</v>
      </c>
      <c r="E111" s="52">
        <v>0.76526899999999998</v>
      </c>
      <c r="F111" s="52">
        <v>9.0104260000000007</v>
      </c>
    </row>
    <row r="112" spans="1:6" x14ac:dyDescent="0.15">
      <c r="A112" s="52">
        <v>271225</v>
      </c>
      <c r="B112" s="52" t="s">
        <v>494</v>
      </c>
      <c r="C112" s="52" t="s">
        <v>182</v>
      </c>
      <c r="D112" s="52">
        <v>3</v>
      </c>
      <c r="E112" s="52">
        <v>2.7757990000000001</v>
      </c>
      <c r="F112" s="52">
        <v>32.682789999999997</v>
      </c>
    </row>
    <row r="113" spans="1:6" x14ac:dyDescent="0.15">
      <c r="A113" s="52">
        <v>271233</v>
      </c>
      <c r="B113" s="52" t="s">
        <v>494</v>
      </c>
      <c r="C113" s="52" t="s">
        <v>183</v>
      </c>
      <c r="D113" s="52">
        <v>3</v>
      </c>
      <c r="E113" s="52">
        <v>1.7170719999999999</v>
      </c>
      <c r="F113" s="52">
        <v>20.217140000000001</v>
      </c>
    </row>
    <row r="114" spans="1:6" x14ac:dyDescent="0.15">
      <c r="A114" s="52">
        <v>271241</v>
      </c>
      <c r="B114" s="52" t="s">
        <v>494</v>
      </c>
      <c r="C114" s="52" t="s">
        <v>381</v>
      </c>
      <c r="D114" s="52">
        <v>1</v>
      </c>
      <c r="E114" s="52">
        <v>0.88360300000000003</v>
      </c>
      <c r="F114" s="52">
        <v>10.40371</v>
      </c>
    </row>
    <row r="115" spans="1:6" x14ac:dyDescent="0.15">
      <c r="A115" s="52">
        <v>271250</v>
      </c>
      <c r="B115" s="52" t="s">
        <v>494</v>
      </c>
      <c r="C115" s="52" t="s">
        <v>184</v>
      </c>
      <c r="D115" s="52">
        <v>2</v>
      </c>
      <c r="E115" s="52">
        <v>1.6226389999999999</v>
      </c>
      <c r="F115" s="52">
        <v>19.105270000000001</v>
      </c>
    </row>
    <row r="116" spans="1:6" x14ac:dyDescent="0.15">
      <c r="A116" s="52">
        <v>271268</v>
      </c>
      <c r="B116" s="52" t="s">
        <v>494</v>
      </c>
      <c r="C116" s="52" t="s">
        <v>185</v>
      </c>
      <c r="D116" s="52">
        <v>7</v>
      </c>
      <c r="E116" s="52">
        <v>3.5222609999999999</v>
      </c>
      <c r="F116" s="52">
        <v>41.471780000000003</v>
      </c>
    </row>
    <row r="117" spans="1:6" x14ac:dyDescent="0.15">
      <c r="A117" s="52">
        <v>271276</v>
      </c>
      <c r="B117" s="52" t="s">
        <v>494</v>
      </c>
      <c r="C117" s="52" t="s">
        <v>186</v>
      </c>
      <c r="D117" s="52">
        <v>3</v>
      </c>
      <c r="E117" s="52">
        <v>2.4985840000000001</v>
      </c>
      <c r="F117" s="52">
        <v>29.418810000000001</v>
      </c>
    </row>
    <row r="118" spans="1:6" x14ac:dyDescent="0.15">
      <c r="A118" s="52">
        <v>271284</v>
      </c>
      <c r="B118" s="52" t="s">
        <v>494</v>
      </c>
      <c r="C118" s="52" t="s">
        <v>187</v>
      </c>
      <c r="D118" s="52">
        <v>1</v>
      </c>
      <c r="E118" s="52">
        <v>1.031971</v>
      </c>
      <c r="F118" s="52">
        <v>12.15062</v>
      </c>
    </row>
    <row r="119" spans="1:6" x14ac:dyDescent="0.15">
      <c r="A119" s="52">
        <v>271403</v>
      </c>
      <c r="B119" s="52" t="s">
        <v>188</v>
      </c>
      <c r="C119" s="52" t="s">
        <v>494</v>
      </c>
      <c r="D119" s="52">
        <v>9</v>
      </c>
      <c r="E119" s="52">
        <v>1.0663130000000001</v>
      </c>
      <c r="F119" s="52">
        <v>12.554970000000001</v>
      </c>
    </row>
    <row r="120" spans="1:6" x14ac:dyDescent="0.15">
      <c r="A120" s="52">
        <v>271411</v>
      </c>
      <c r="B120" s="52" t="s">
        <v>494</v>
      </c>
      <c r="C120" s="52" t="s">
        <v>189</v>
      </c>
      <c r="D120" s="52">
        <v>2</v>
      </c>
      <c r="E120" s="52">
        <v>1.3641540000000001</v>
      </c>
      <c r="F120" s="52">
        <v>16.061820000000001</v>
      </c>
    </row>
    <row r="121" spans="1:6" x14ac:dyDescent="0.15">
      <c r="A121" s="52">
        <v>271438</v>
      </c>
      <c r="B121" s="52" t="s">
        <v>494</v>
      </c>
      <c r="C121" s="52" t="s">
        <v>191</v>
      </c>
      <c r="D121" s="52">
        <v>1</v>
      </c>
      <c r="E121" s="52">
        <v>1.1495439999999999</v>
      </c>
      <c r="F121" s="52">
        <v>13.53496</v>
      </c>
    </row>
    <row r="122" spans="1:6" x14ac:dyDescent="0.15">
      <c r="A122" s="52">
        <v>271446</v>
      </c>
      <c r="B122" s="52" t="s">
        <v>494</v>
      </c>
      <c r="C122" s="52" t="s">
        <v>192</v>
      </c>
      <c r="D122" s="52">
        <v>1</v>
      </c>
      <c r="E122" s="52">
        <v>0.71932609999999997</v>
      </c>
      <c r="F122" s="52">
        <v>8.4694850000000006</v>
      </c>
    </row>
    <row r="123" spans="1:6" x14ac:dyDescent="0.15">
      <c r="A123" s="52">
        <v>271454</v>
      </c>
      <c r="B123" s="52" t="s">
        <v>494</v>
      </c>
      <c r="C123" s="52" t="s">
        <v>382</v>
      </c>
      <c r="D123" s="52">
        <v>1</v>
      </c>
      <c r="E123" s="52">
        <v>0.67684639999999996</v>
      </c>
      <c r="F123" s="52">
        <v>7.9693209999999999</v>
      </c>
    </row>
    <row r="124" spans="1:6" x14ac:dyDescent="0.15">
      <c r="A124" s="52">
        <v>271462</v>
      </c>
      <c r="B124" s="52" t="s">
        <v>494</v>
      </c>
      <c r="C124" s="52" t="s">
        <v>193</v>
      </c>
      <c r="D124" s="52">
        <v>4</v>
      </c>
      <c r="E124" s="52">
        <v>2.512642</v>
      </c>
      <c r="F124" s="52">
        <v>29.584330000000001</v>
      </c>
    </row>
    <row r="125" spans="1:6" x14ac:dyDescent="0.15">
      <c r="A125" s="52">
        <v>272027</v>
      </c>
      <c r="B125" s="52" t="s">
        <v>273</v>
      </c>
      <c r="C125" s="52" t="s">
        <v>494</v>
      </c>
      <c r="D125" s="52">
        <v>2</v>
      </c>
      <c r="E125" s="52">
        <v>1.010014</v>
      </c>
      <c r="F125" s="52">
        <v>11.892099999999999</v>
      </c>
    </row>
    <row r="126" spans="1:6" x14ac:dyDescent="0.15">
      <c r="A126" s="52">
        <v>272035</v>
      </c>
      <c r="B126" s="52" t="s">
        <v>194</v>
      </c>
      <c r="C126" s="52" t="s">
        <v>494</v>
      </c>
      <c r="D126" s="52">
        <v>5</v>
      </c>
      <c r="E126" s="52">
        <v>1.2376510000000001</v>
      </c>
      <c r="F126" s="52">
        <v>14.57235</v>
      </c>
    </row>
    <row r="127" spans="1:6" x14ac:dyDescent="0.15">
      <c r="A127" s="52">
        <v>272051</v>
      </c>
      <c r="B127" s="52" t="s">
        <v>196</v>
      </c>
      <c r="C127" s="52" t="s">
        <v>494</v>
      </c>
      <c r="D127" s="52">
        <v>3</v>
      </c>
      <c r="E127" s="52">
        <v>0.81103440000000004</v>
      </c>
      <c r="F127" s="52">
        <v>9.5492749999999997</v>
      </c>
    </row>
    <row r="128" spans="1:6" x14ac:dyDescent="0.15">
      <c r="A128" s="52">
        <v>272078</v>
      </c>
      <c r="B128" s="52" t="s">
        <v>197</v>
      </c>
      <c r="C128" s="52" t="s">
        <v>494</v>
      </c>
      <c r="D128" s="52">
        <v>7</v>
      </c>
      <c r="E128" s="52">
        <v>1.9761949999999999</v>
      </c>
      <c r="F128" s="52">
        <v>23.26811</v>
      </c>
    </row>
    <row r="129" spans="1:6" x14ac:dyDescent="0.15">
      <c r="A129" s="52">
        <v>272086</v>
      </c>
      <c r="B129" s="52" t="s">
        <v>198</v>
      </c>
      <c r="C129" s="52" t="s">
        <v>494</v>
      </c>
      <c r="D129" s="52">
        <v>1</v>
      </c>
      <c r="E129" s="52">
        <v>1.125961</v>
      </c>
      <c r="F129" s="52">
        <v>13.257289999999999</v>
      </c>
    </row>
    <row r="130" spans="1:6" x14ac:dyDescent="0.15">
      <c r="A130" s="52">
        <v>272094</v>
      </c>
      <c r="B130" s="52" t="s">
        <v>199</v>
      </c>
      <c r="C130" s="52" t="s">
        <v>494</v>
      </c>
      <c r="D130" s="52">
        <v>3</v>
      </c>
      <c r="E130" s="52">
        <v>2.0835789999999998</v>
      </c>
      <c r="F130" s="52">
        <v>24.53247</v>
      </c>
    </row>
    <row r="131" spans="1:6" x14ac:dyDescent="0.15">
      <c r="A131" s="52">
        <v>272108</v>
      </c>
      <c r="B131" s="52" t="s">
        <v>200</v>
      </c>
      <c r="C131" s="52" t="s">
        <v>494</v>
      </c>
      <c r="D131" s="52">
        <v>8</v>
      </c>
      <c r="E131" s="52">
        <v>1.9754890000000001</v>
      </c>
      <c r="F131" s="52">
        <v>23.259789999999999</v>
      </c>
    </row>
    <row r="132" spans="1:6" x14ac:dyDescent="0.15">
      <c r="A132" s="52">
        <v>272116</v>
      </c>
      <c r="B132" s="52" t="s">
        <v>201</v>
      </c>
      <c r="C132" s="52" t="s">
        <v>494</v>
      </c>
      <c r="D132" s="52">
        <v>5</v>
      </c>
      <c r="E132" s="52">
        <v>1.78189</v>
      </c>
      <c r="F132" s="52">
        <v>20.980309999999999</v>
      </c>
    </row>
    <row r="133" spans="1:6" x14ac:dyDescent="0.15">
      <c r="A133" s="52">
        <v>272124</v>
      </c>
      <c r="B133" s="52" t="s">
        <v>202</v>
      </c>
      <c r="C133" s="52" t="s">
        <v>494</v>
      </c>
      <c r="D133" s="52">
        <v>2</v>
      </c>
      <c r="E133" s="52">
        <v>0.7449983</v>
      </c>
      <c r="F133" s="52">
        <v>8.7717539999999996</v>
      </c>
    </row>
    <row r="134" spans="1:6" x14ac:dyDescent="0.15">
      <c r="A134" s="52">
        <v>272132</v>
      </c>
      <c r="B134" s="52" t="s">
        <v>203</v>
      </c>
      <c r="C134" s="52" t="s">
        <v>494</v>
      </c>
      <c r="D134" s="52">
        <v>2</v>
      </c>
      <c r="E134" s="52">
        <v>1.9838709999999999</v>
      </c>
      <c r="F134" s="52">
        <v>23.35848</v>
      </c>
    </row>
    <row r="135" spans="1:6" x14ac:dyDescent="0.15">
      <c r="A135" s="52">
        <v>272141</v>
      </c>
      <c r="B135" s="52" t="s">
        <v>292</v>
      </c>
      <c r="C135" s="52" t="s">
        <v>494</v>
      </c>
      <c r="D135" s="52">
        <v>1</v>
      </c>
      <c r="E135" s="52">
        <v>0.87756250000000002</v>
      </c>
      <c r="F135" s="52">
        <v>10.33259</v>
      </c>
    </row>
    <row r="136" spans="1:6" x14ac:dyDescent="0.15">
      <c r="A136" s="52">
        <v>272159</v>
      </c>
      <c r="B136" s="52" t="s">
        <v>204</v>
      </c>
      <c r="C136" s="52" t="s">
        <v>494</v>
      </c>
      <c r="D136" s="52">
        <v>2</v>
      </c>
      <c r="E136" s="52">
        <v>0.84231449999999997</v>
      </c>
      <c r="F136" s="52">
        <v>9.9175749999999994</v>
      </c>
    </row>
    <row r="137" spans="1:6" x14ac:dyDescent="0.15">
      <c r="A137" s="52">
        <v>272167</v>
      </c>
      <c r="B137" s="52" t="s">
        <v>205</v>
      </c>
      <c r="C137" s="52" t="s">
        <v>494</v>
      </c>
      <c r="D137" s="52">
        <v>1</v>
      </c>
      <c r="E137" s="52">
        <v>0.92176089999999999</v>
      </c>
      <c r="F137" s="52">
        <v>10.85299</v>
      </c>
    </row>
    <row r="138" spans="1:6" x14ac:dyDescent="0.15">
      <c r="A138" s="52">
        <v>272175</v>
      </c>
      <c r="B138" s="52" t="s">
        <v>206</v>
      </c>
      <c r="C138" s="52" t="s">
        <v>494</v>
      </c>
      <c r="D138" s="52">
        <v>1</v>
      </c>
      <c r="E138" s="52">
        <v>0.82326889999999997</v>
      </c>
      <c r="F138" s="52">
        <v>9.693327</v>
      </c>
    </row>
    <row r="139" spans="1:6" x14ac:dyDescent="0.15">
      <c r="A139" s="52">
        <v>272183</v>
      </c>
      <c r="B139" s="52" t="s">
        <v>207</v>
      </c>
      <c r="C139" s="52" t="s">
        <v>494</v>
      </c>
      <c r="D139" s="52">
        <v>2</v>
      </c>
      <c r="E139" s="52">
        <v>1.633173</v>
      </c>
      <c r="F139" s="52">
        <v>19.229299999999999</v>
      </c>
    </row>
    <row r="140" spans="1:6" x14ac:dyDescent="0.15">
      <c r="A140" s="52">
        <v>272191</v>
      </c>
      <c r="B140" s="52" t="s">
        <v>298</v>
      </c>
      <c r="C140" s="52" t="s">
        <v>494</v>
      </c>
      <c r="D140" s="52">
        <v>1</v>
      </c>
      <c r="E140" s="52">
        <v>0.53543220000000002</v>
      </c>
      <c r="F140" s="52">
        <v>6.3042829999999999</v>
      </c>
    </row>
    <row r="141" spans="1:6" x14ac:dyDescent="0.15">
      <c r="A141" s="52">
        <v>272205</v>
      </c>
      <c r="B141" s="52" t="s">
        <v>208</v>
      </c>
      <c r="C141" s="52" t="s">
        <v>494</v>
      </c>
      <c r="D141" s="52">
        <v>3</v>
      </c>
      <c r="E141" s="52">
        <v>2.1935440000000002</v>
      </c>
      <c r="F141" s="52">
        <v>25.827210000000001</v>
      </c>
    </row>
    <row r="142" spans="1:6" x14ac:dyDescent="0.15">
      <c r="A142" s="52">
        <v>272213</v>
      </c>
      <c r="B142" s="52" t="s">
        <v>301</v>
      </c>
      <c r="C142" s="52" t="s">
        <v>494</v>
      </c>
      <c r="D142" s="52">
        <v>1</v>
      </c>
      <c r="E142" s="52">
        <v>1.4144669999999999</v>
      </c>
      <c r="F142" s="52">
        <v>16.654209999999999</v>
      </c>
    </row>
    <row r="143" spans="1:6" x14ac:dyDescent="0.15">
      <c r="A143" s="52">
        <v>272221</v>
      </c>
      <c r="B143" s="52" t="s">
        <v>209</v>
      </c>
      <c r="C143" s="52" t="s">
        <v>494</v>
      </c>
      <c r="D143" s="52">
        <v>3</v>
      </c>
      <c r="E143" s="52">
        <v>2.6470899999999999</v>
      </c>
      <c r="F143" s="52">
        <v>31.167349999999999</v>
      </c>
    </row>
    <row r="144" spans="1:6" x14ac:dyDescent="0.15">
      <c r="A144" s="52">
        <v>272230</v>
      </c>
      <c r="B144" s="52" t="s">
        <v>171</v>
      </c>
      <c r="C144" s="52" t="s">
        <v>494</v>
      </c>
      <c r="D144" s="52">
        <v>1</v>
      </c>
      <c r="E144" s="52">
        <v>0.80207260000000002</v>
      </c>
      <c r="F144" s="52">
        <v>9.4437580000000008</v>
      </c>
    </row>
    <row r="145" spans="1:6" x14ac:dyDescent="0.15">
      <c r="A145" s="52">
        <v>272256</v>
      </c>
      <c r="B145" s="52" t="s">
        <v>211</v>
      </c>
      <c r="C145" s="52" t="s">
        <v>494</v>
      </c>
      <c r="D145" s="52">
        <v>1</v>
      </c>
      <c r="E145" s="52">
        <v>1.719336</v>
      </c>
      <c r="F145" s="52">
        <v>20.243790000000001</v>
      </c>
    </row>
    <row r="146" spans="1:6" x14ac:dyDescent="0.15">
      <c r="A146" s="52">
        <v>272264</v>
      </c>
      <c r="B146" s="52" t="s">
        <v>212</v>
      </c>
      <c r="C146" s="52" t="s">
        <v>494</v>
      </c>
      <c r="D146" s="52">
        <v>1</v>
      </c>
      <c r="E146" s="52">
        <v>1.5210509999999999</v>
      </c>
      <c r="F146" s="52">
        <v>17.90915</v>
      </c>
    </row>
    <row r="147" spans="1:6" x14ac:dyDescent="0.15">
      <c r="A147" s="52">
        <v>272272</v>
      </c>
      <c r="B147" s="52" t="s">
        <v>213</v>
      </c>
      <c r="C147" s="52" t="s">
        <v>494</v>
      </c>
      <c r="D147" s="52">
        <v>3</v>
      </c>
      <c r="E147" s="52">
        <v>0.60738340000000002</v>
      </c>
      <c r="F147" s="52">
        <v>7.1514490000000004</v>
      </c>
    </row>
    <row r="148" spans="1:6" x14ac:dyDescent="0.15">
      <c r="A148" s="52">
        <v>272299</v>
      </c>
      <c r="B148" s="52" t="s">
        <v>215</v>
      </c>
      <c r="C148" s="52" t="s">
        <v>494</v>
      </c>
      <c r="D148" s="52">
        <v>1</v>
      </c>
      <c r="E148" s="52">
        <v>1.785045</v>
      </c>
      <c r="F148" s="52">
        <v>21.01746</v>
      </c>
    </row>
    <row r="149" spans="1:6" x14ac:dyDescent="0.15">
      <c r="A149" s="52">
        <v>272302</v>
      </c>
      <c r="B149" s="52" t="s">
        <v>216</v>
      </c>
      <c r="C149" s="52" t="s">
        <v>494</v>
      </c>
      <c r="D149" s="52">
        <v>2</v>
      </c>
      <c r="E149" s="52">
        <v>2.5681850000000002</v>
      </c>
      <c r="F149" s="52">
        <v>30.238309999999998</v>
      </c>
    </row>
    <row r="150" spans="1:6" x14ac:dyDescent="0.15">
      <c r="A150" s="52">
        <v>272311</v>
      </c>
      <c r="B150" s="52" t="s">
        <v>217</v>
      </c>
      <c r="C150" s="52" t="s">
        <v>494</v>
      </c>
      <c r="D150" s="52">
        <v>1</v>
      </c>
      <c r="E150" s="52">
        <v>1.723009</v>
      </c>
      <c r="F150" s="52">
        <v>20.287040000000001</v>
      </c>
    </row>
    <row r="151" spans="1:6" x14ac:dyDescent="0.15">
      <c r="A151">
        <v>273414</v>
      </c>
      <c r="B151" t="s">
        <v>320</v>
      </c>
      <c r="C151" t="s">
        <v>494</v>
      </c>
      <c r="D151">
        <v>1</v>
      </c>
      <c r="E151">
        <v>5.7382220000000004</v>
      </c>
      <c r="F151">
        <v>67.562929999999994</v>
      </c>
    </row>
    <row r="152" spans="1:6" x14ac:dyDescent="0.15">
      <c r="A152">
        <v>273627</v>
      </c>
      <c r="B152" t="s">
        <v>323</v>
      </c>
      <c r="C152" t="s">
        <v>494</v>
      </c>
      <c r="D152">
        <v>1</v>
      </c>
      <c r="E152">
        <v>11.64415</v>
      </c>
      <c r="F152">
        <v>137.10050000000001</v>
      </c>
    </row>
    <row r="178" spans="1:6" x14ac:dyDescent="0.15">
      <c r="B178">
        <v>271004</v>
      </c>
      <c r="C178" t="s">
        <v>269</v>
      </c>
      <c r="D178">
        <v>34</v>
      </c>
      <c r="E178">
        <v>1.263271</v>
      </c>
      <c r="F178">
        <v>14.874000000000001</v>
      </c>
    </row>
    <row r="179" spans="1:6" x14ac:dyDescent="0.15">
      <c r="B179">
        <v>271403</v>
      </c>
      <c r="C179" t="s">
        <v>271</v>
      </c>
      <c r="D179">
        <v>9</v>
      </c>
      <c r="E179">
        <v>1.0663130000000001</v>
      </c>
      <c r="F179">
        <v>12.554970000000001</v>
      </c>
    </row>
    <row r="180" spans="1:6" x14ac:dyDescent="0.15">
      <c r="B180" s="52"/>
      <c r="C180" t="s">
        <v>429</v>
      </c>
      <c r="D180">
        <v>151</v>
      </c>
    </row>
    <row r="181" spans="1:6" x14ac:dyDescent="0.15">
      <c r="A181">
        <v>1</v>
      </c>
      <c r="B181" s="52">
        <v>2</v>
      </c>
      <c r="C181">
        <v>3</v>
      </c>
      <c r="D181">
        <v>4</v>
      </c>
      <c r="E181">
        <v>5</v>
      </c>
      <c r="F181">
        <v>6</v>
      </c>
    </row>
    <row r="183" spans="1:6" x14ac:dyDescent="0.15">
      <c r="A183">
        <v>270000</v>
      </c>
      <c r="B183" t="s">
        <v>333</v>
      </c>
      <c r="C183" t="s">
        <v>440</v>
      </c>
      <c r="D183">
        <v>108</v>
      </c>
      <c r="E183">
        <v>1.22</v>
      </c>
      <c r="F183">
        <v>14.35</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602A79-CAA7-4F31-A97B-F321C7683B50}">
  <ds:schemaRef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旧年度集計</vt:lpstr>
      <vt:lpstr>使い方</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2021-06-18T03:17:21Z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