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7.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Default Extension="vml" ContentType="application/vnd.openxmlformats-officedocument.vmlDrawing"/>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75" yWindow="65431" windowWidth="13290" windowHeight="8445" tabRatio="839" activeTab="0"/>
  </bookViews>
  <sheets>
    <sheet name="表紙" sheetId="1" r:id="rId1"/>
    <sheet name="目次" sheetId="2" r:id="rId2"/>
    <sheet name="様式１" sheetId="3" r:id="rId3"/>
    <sheet name="（小学校）" sheetId="4" r:id="rId4"/>
    <sheet name="（中学校）" sheetId="5" r:id="rId5"/>
    <sheet name="（特別支援学校）" sheetId="6" r:id="rId6"/>
    <sheet name="（夜間定時制高等学校)" sheetId="7" r:id="rId7"/>
    <sheet name="（幼稚園)" sheetId="8" r:id="rId8"/>
    <sheet name="様式２" sheetId="9" r:id="rId9"/>
    <sheet name="（栄養教諭）" sheetId="10" r:id="rId10"/>
    <sheet name="（栄養職員）" sheetId="11" r:id="rId11"/>
    <sheet name="様式３" sheetId="12" r:id="rId12"/>
    <sheet name="（調理員数１）" sheetId="13" r:id="rId13"/>
    <sheet name="（調理員数２）" sheetId="14" r:id="rId14"/>
    <sheet name="②給食費" sheetId="15" r:id="rId15"/>
    <sheet name="（給食費小学校）" sheetId="16" r:id="rId16"/>
    <sheet name="（ 給食費中学校 ）" sheetId="17" r:id="rId17"/>
    <sheet name="③米飯" sheetId="18" r:id="rId18"/>
    <sheet name="米飯給食実施状況" sheetId="19" r:id="rId19"/>
    <sheet name="【隔年実施】様式２" sheetId="20" state="hidden" r:id="rId20"/>
    <sheet name="様式３‐２" sheetId="21" state="hidden" r:id="rId21"/>
    <sheet name="様式４‐２" sheetId="22" state="hidden" r:id="rId22"/>
    <sheet name="様式５" sheetId="23" state="hidden" r:id="rId23"/>
  </sheets>
  <externalReferences>
    <externalReference r:id="rId26"/>
  </externalReferences>
  <definedNames>
    <definedName name="_xlnm.Print_Area" localSheetId="16">'（ 給食費中学校 ）'!$A$1:$G$52</definedName>
    <definedName name="_xlnm.Print_Area" localSheetId="9">'（栄養教諭）'!$A$1:$P$51</definedName>
    <definedName name="_xlnm.Print_Area" localSheetId="10">'（栄養職員）'!$A$1:$V$51</definedName>
    <definedName name="_xlnm.Print_Area" localSheetId="15">'（給食費小学校）'!$A$1:$O$52</definedName>
    <definedName name="_xlnm.Print_Area" localSheetId="12">'（調理員数１）'!$A$1:$P$59</definedName>
    <definedName name="_xlnm.Print_Area" localSheetId="13">'（調理員数２）'!$A$1:$P$50</definedName>
    <definedName name="_xlnm.Print_Area" localSheetId="5">'（特別支援学校）'!$A$1:$J$53</definedName>
    <definedName name="_xlnm.Print_Area" localSheetId="6">'（夜間定時制高等学校)'!$A$1:$K$53</definedName>
    <definedName name="_xlnm.Print_Area" localSheetId="7">'（幼稚園)'!$A$1:$L$51</definedName>
    <definedName name="_xlnm.Print_Area" localSheetId="19">'【隔年実施】様式２'!$A$1:$I$21</definedName>
    <definedName name="_xlnm.Print_Area" localSheetId="14">'②給食費'!$A$1:$I$38</definedName>
    <definedName name="_xlnm.Print_Area" localSheetId="17">'③米飯'!$A$1:$L$43</definedName>
    <definedName name="_xlnm.Print_Area" localSheetId="0">'表紙'!$A$1:$M$73</definedName>
    <definedName name="_xlnm.Print_Area" localSheetId="18">'米飯給食実施状況'!$A$1:$P$104</definedName>
    <definedName name="_xlnm.Print_Area" localSheetId="2">'様式１'!$A$1:$O$30</definedName>
    <definedName name="_xlnm.Print_Area" localSheetId="8">'様式２'!$A$1:$K$28</definedName>
    <definedName name="_xlnm.Print_Area" localSheetId="11">'様式３'!$A$1:$J$28</definedName>
    <definedName name="_xlnm.Print_Area" localSheetId="20">'様式３‐２'!$A$1:$AT$28</definedName>
    <definedName name="_xlnm.Print_Area" localSheetId="21">'様式４‐２'!$A$1:$P$42</definedName>
    <definedName name="_xlnm.Print_Area" localSheetId="22">'様式５'!$A$1:$H$19</definedName>
    <definedName name="_xlnm.Print_Titles" localSheetId="9">'（栄養教諭）'!$3:$4</definedName>
    <definedName name="_xlnm.Print_Titles" localSheetId="15">'（給食費小学校）'!$1:$7</definedName>
    <definedName name="_xlnm.Print_Titles" localSheetId="3">'（小学校）'!$1:$4</definedName>
    <definedName name="_xlnm.Print_Titles" localSheetId="4">'（中学校）'!$1:$5</definedName>
    <definedName name="_xlnm.Print_Titles" localSheetId="12">'（調理員数１）'!$1:$6</definedName>
    <definedName name="_xlnm.Print_Titles" localSheetId="13">'（調理員数２）'!$7:$12</definedName>
    <definedName name="_xlnm.Print_Titles" localSheetId="5">'（特別支援学校）'!$1:$5</definedName>
    <definedName name="_xlnm.Print_Titles" localSheetId="6">'（夜間定時制高等学校)'!$1:$5</definedName>
    <definedName name="_xlnm.Print_Titles" localSheetId="7">'（幼稚園)'!$1:$5</definedName>
  </definedNames>
  <calcPr calcMode="manual" fullCalcOnLoad="1"/>
</workbook>
</file>

<file path=xl/comments20.xml><?xml version="1.0" encoding="utf-8"?>
<comments xmlns="http://schemas.openxmlformats.org/spreadsheetml/2006/main">
  <authors>
    <author>charasna</author>
  </authors>
  <commentList>
    <comment ref="I7" authorId="0">
      <text>
        <r>
          <rPr>
            <sz val="9"/>
            <rFont val="ＭＳ Ｐゴシック"/>
            <family val="3"/>
          </rPr>
          <t>今まで、単独調理場の数は、差額（全体－共同調理場）で算出していたので今回新規のデータ取得になる</t>
        </r>
      </text>
    </comment>
  </commentList>
</comments>
</file>

<file path=xl/comments21.xml><?xml version="1.0" encoding="utf-8"?>
<comments xmlns="http://schemas.openxmlformats.org/spreadsheetml/2006/main">
  <authors>
    <author>y-naka</author>
  </authors>
  <commentList>
    <comment ref="I12" authorId="0">
      <text>
        <r>
          <rPr>
            <sz val="9"/>
            <rFont val="ＭＳ Ｐゴシック"/>
            <family val="3"/>
          </rPr>
          <t xml:space="preserve">栄養教諭の数を内数として記入する。
</t>
        </r>
      </text>
    </comment>
  </commentList>
</comments>
</file>

<file path=xl/sharedStrings.xml><?xml version="1.0" encoding="utf-8"?>
<sst xmlns="http://schemas.openxmlformats.org/spreadsheetml/2006/main" count="1539" uniqueCount="537">
  <si>
    <r>
      <t>チェックボックス</t>
    </r>
    <r>
      <rPr>
        <b/>
        <sz val="11"/>
        <rFont val="ＭＳ Ｐゴシック"/>
        <family val="3"/>
      </rPr>
      <t>２</t>
    </r>
    <r>
      <rPr>
        <sz val="11"/>
        <rFont val="ＭＳ Ｐゴシック"/>
        <family val="3"/>
      </rPr>
      <t>(注１参照）</t>
    </r>
  </si>
  <si>
    <r>
      <t>チェックボックス</t>
    </r>
    <r>
      <rPr>
        <b/>
        <sz val="11"/>
        <rFont val="ＭＳ Ｐゴシック"/>
        <family val="3"/>
      </rPr>
      <t>３</t>
    </r>
    <r>
      <rPr>
        <sz val="11"/>
        <rFont val="ＭＳ Ｐゴシック"/>
        <family val="3"/>
      </rPr>
      <t>(注２参照）</t>
    </r>
  </si>
  <si>
    <r>
      <t>チェックボックス</t>
    </r>
    <r>
      <rPr>
        <b/>
        <sz val="11"/>
        <rFont val="ＭＳ Ｐゴシック"/>
        <family val="3"/>
      </rPr>
      <t>３</t>
    </r>
    <r>
      <rPr>
        <sz val="11"/>
        <rFont val="ＭＳ Ｐゴシック"/>
        <family val="3"/>
      </rPr>
      <t>（注２参照）</t>
    </r>
  </si>
  <si>
    <t>合　　　　計</t>
  </si>
  <si>
    <t>様式3-2　　　　　※部分</t>
  </si>
  <si>
    <t>　　その際、学校数の計（※部分）は、様式３－２の学校数と各々一致するよう注意すること。（チェックボックス３）</t>
  </si>
  <si>
    <t>　　その際、学校数の計（※部分）は、様式４－２の学校数と各々一致するよう注意すること。（チェックボックス３）</t>
  </si>
  <si>
    <t>（学校給食実施校(完全給食））</t>
  </si>
  <si>
    <t>５．上記１～４について、本調査の他調査票においても共通事項とする。</t>
  </si>
  <si>
    <t>１． 学校給食実施状況調査</t>
  </si>
  <si>
    <t>様式4-1　　　　各2重枠部分</t>
  </si>
  <si>
    <t>　　その際、様式４－１の二重枠部分と各々一致すること。（チェックボックス4）</t>
  </si>
  <si>
    <t>○任用の常勤・非常勤の合計数（二重枠部分）が</t>
  </si>
  <si>
    <t>単独調理場</t>
  </si>
  <si>
    <t>ボイラー管理</t>
  </si>
  <si>
    <r>
      <t>４つともチェック結果が</t>
    </r>
    <r>
      <rPr>
        <b/>
        <sz val="11"/>
        <color indexed="12"/>
        <rFont val="ＭＳ Ｐゴシック"/>
        <family val="3"/>
      </rPr>
      <t>OK</t>
    </r>
    <r>
      <rPr>
        <sz val="11"/>
        <rFont val="ＭＳ Ｐゴシック"/>
        <family val="3"/>
      </rPr>
      <t>ですか？</t>
    </r>
  </si>
  <si>
    <t>完全給食</t>
  </si>
  <si>
    <t>補食給食</t>
  </si>
  <si>
    <t>ミルク給食</t>
  </si>
  <si>
    <t>その他</t>
  </si>
  <si>
    <t>計</t>
  </si>
  <si>
    <t>常勤</t>
  </si>
  <si>
    <t>うち調理師免許取得者</t>
  </si>
  <si>
    <t>非常勤</t>
  </si>
  <si>
    <t>運搬</t>
  </si>
  <si>
    <t>物資購入管理</t>
  </si>
  <si>
    <t>食器洗浄</t>
  </si>
  <si>
    <t>その他の業務</t>
  </si>
  <si>
    <t>週１回</t>
  </si>
  <si>
    <t>週２回</t>
  </si>
  <si>
    <t>週２．５回</t>
  </si>
  <si>
    <t>週３回</t>
  </si>
  <si>
    <t>週３．５回</t>
  </si>
  <si>
    <t>週４回</t>
  </si>
  <si>
    <t>週５回以上</t>
  </si>
  <si>
    <t>月１回</t>
  </si>
  <si>
    <t>月２回</t>
  </si>
  <si>
    <t>月３回</t>
  </si>
  <si>
    <t>低学年</t>
  </si>
  <si>
    <t>中学年</t>
  </si>
  <si>
    <t>高学年</t>
  </si>
  <si>
    <t>小学校</t>
  </si>
  <si>
    <t>総数</t>
  </si>
  <si>
    <t>学校数</t>
  </si>
  <si>
    <t>児童数</t>
  </si>
  <si>
    <t>生徒数</t>
  </si>
  <si>
    <t>児童等数</t>
  </si>
  <si>
    <t>夜間定時制高等学校</t>
  </si>
  <si>
    <t>幼稚園</t>
  </si>
  <si>
    <t>園数</t>
  </si>
  <si>
    <t>中学校</t>
  </si>
  <si>
    <t>共同調理場</t>
  </si>
  <si>
    <t>生徒数等</t>
  </si>
  <si>
    <t>（１）自校（共同調理場）炊飯</t>
  </si>
  <si>
    <t>（２）委託炊飯</t>
  </si>
  <si>
    <t>区分</t>
  </si>
  <si>
    <t>区分</t>
  </si>
  <si>
    <t>人数</t>
  </si>
  <si>
    <t>夜間定時制
高等学校</t>
  </si>
  <si>
    <t>（注）</t>
  </si>
  <si>
    <t>１．調査対象は週３回以上学校給食を実施している学校とする。</t>
  </si>
  <si>
    <t>調理場数</t>
  </si>
  <si>
    <t xml:space="preserve">    るものとして計上し、「その他」には月１回未満（２月に１回、学期に１回等）の実施校を記入すること。</t>
  </si>
  <si>
    <t>電話番号</t>
  </si>
  <si>
    <t>４．幼稚園については、学校給食施行規則第１条の定義に準じて給食を実施している幼稚園を対象とすること。</t>
  </si>
  <si>
    <t>配置人員</t>
  </si>
  <si>
    <t>合計</t>
  </si>
  <si>
    <t>小学校数</t>
  </si>
  <si>
    <t>中学校数</t>
  </si>
  <si>
    <t>２．「単独調理場方式」とは、自校に調理場がある場合である。</t>
  </si>
  <si>
    <t>共同調理場数</t>
  </si>
  <si>
    <t xml:space="preserve">    ・栄養教諭</t>
  </si>
  <si>
    <t xml:space="preserve">    ・学校栄養職員</t>
  </si>
  <si>
    <t>実施学校数</t>
  </si>
  <si>
    <t>区　分</t>
  </si>
  <si>
    <t>都道府県名</t>
  </si>
  <si>
    <t>記入者名</t>
  </si>
  <si>
    <t>内線</t>
  </si>
  <si>
    <t xml:space="preserve">  　　 ・公立学校単独調理場（完全給食・補食給食）　</t>
  </si>
  <si>
    <t xml:space="preserve"> 　①学校等別</t>
  </si>
  <si>
    <t xml:space="preserve">    ・その他の方式（完全給食・補食給食）　　　　　※任用の数のみ記載すること　　</t>
  </si>
  <si>
    <t xml:space="preserve">   　　 ・公立共同調理場（完全給食・補食給食）　</t>
  </si>
  <si>
    <t>児童・生徒数</t>
  </si>
  <si>
    <t>調査対象に「様式２」で回答した「その他の調理方式」は含まない。</t>
  </si>
  <si>
    <t>うち休校数</t>
  </si>
  <si>
    <t>実質総数</t>
  </si>
  <si>
    <t>区　　　分</t>
  </si>
  <si>
    <t>実施数</t>
  </si>
  <si>
    <t>実施率</t>
  </si>
  <si>
    <t>２．学校給食の形態区分については、学校給食法施行規則第１条の定義にしたがい、当該学校における主たるものをとること。</t>
  </si>
  <si>
    <t>チェック結果</t>
  </si>
  <si>
    <t>チェック部分→</t>
  </si>
  <si>
    <t>※色のついている部分は、計算が入力されていますので、手入力しないでください。</t>
  </si>
  <si>
    <t>様式1</t>
  </si>
  <si>
    <t>様式２</t>
  </si>
  <si>
    <t>小学校（学校数）</t>
  </si>
  <si>
    <t>小学校（児童数）</t>
  </si>
  <si>
    <t>中学校（学校数）</t>
  </si>
  <si>
    <t>中学校（生徒数）</t>
  </si>
  <si>
    <t>区　　　　分</t>
  </si>
  <si>
    <t>児童･生徒数</t>
  </si>
  <si>
    <t>200人</t>
  </si>
  <si>
    <t>400人</t>
  </si>
  <si>
    <t>600人</t>
  </si>
  <si>
    <t>800人</t>
  </si>
  <si>
    <t>1000人</t>
  </si>
  <si>
    <t>1,200人</t>
  </si>
  <si>
    <t>1,400人</t>
  </si>
  <si>
    <t>1,600人</t>
  </si>
  <si>
    <t>以下</t>
  </si>
  <si>
    <t>399人</t>
  </si>
  <si>
    <t>599人</t>
  </si>
  <si>
    <t>799人</t>
  </si>
  <si>
    <t>999人</t>
  </si>
  <si>
    <t>1,199人</t>
  </si>
  <si>
    <t>1,399人</t>
  </si>
  <si>
    <t>1,599人</t>
  </si>
  <si>
    <t>以上</t>
  </si>
  <si>
    <t>１名当たり対象校数</t>
  </si>
  <si>
    <t>501人</t>
  </si>
  <si>
    <t>1,001人</t>
  </si>
  <si>
    <t>1,501人</t>
  </si>
  <si>
    <t>2,001人</t>
  </si>
  <si>
    <t>2,501人</t>
  </si>
  <si>
    <t>3,001人</t>
  </si>
  <si>
    <t>4,001人</t>
  </si>
  <si>
    <t>5,001人</t>
  </si>
  <si>
    <t>7,001人</t>
  </si>
  <si>
    <t>10,001人</t>
  </si>
  <si>
    <t>20,001人</t>
  </si>
  <si>
    <t>5 0 0 人</t>
  </si>
  <si>
    <t>1,000人</t>
  </si>
  <si>
    <t>1,500人</t>
  </si>
  <si>
    <t>2,000人</t>
  </si>
  <si>
    <t>2,500人</t>
  </si>
  <si>
    <t>3,000人</t>
  </si>
  <si>
    <t>4,000人</t>
  </si>
  <si>
    <t>5,000人</t>
  </si>
  <si>
    <t>7,000人</t>
  </si>
  <si>
    <t>10,000人</t>
  </si>
  <si>
    <t>20,000人</t>
  </si>
  <si>
    <t>1か所当たり平均人員</t>
  </si>
  <si>
    <t>※配置人員は、栄養教諭・学校栄養職員の合計数とし、栄養教諭数を内数として記入すること。</t>
  </si>
  <si>
    <t>その他の調理方式</t>
  </si>
  <si>
    <t>～</t>
  </si>
  <si>
    <t>(注)</t>
  </si>
  <si>
    <t>(注)</t>
  </si>
  <si>
    <t>単独調理場方式</t>
  </si>
  <si>
    <t>共同調理場方式</t>
  </si>
  <si>
    <t>数字が一致しているかをチェック</t>
  </si>
  <si>
    <t>（栄養教諭・栄養職員配置人員）</t>
  </si>
  <si>
    <t>（学校給食実施校（完全・補食））</t>
  </si>
  <si>
    <t>※</t>
  </si>
  <si>
    <t>様式3-1　　　　　２重枠部分</t>
  </si>
  <si>
    <t>様式3-2　　　　２重枠部分</t>
  </si>
  <si>
    <t>共同調理場</t>
  </si>
  <si>
    <t>○小学校・中学校・共同調理場の栄養教諭及び学校栄養職員（常勤）の合計が、</t>
  </si>
  <si>
    <t>　３　小・中併置校及び親子方式の場合には、「学校数」欄においては、それぞれを１校として記入し、「配置人員」欄には、小学校の欄に記入すること。</t>
  </si>
  <si>
    <t>（調理員配置状況）</t>
  </si>
  <si>
    <t>１．「その他の方式」では、児童生徒数の規模別に記載する必要はありません。</t>
  </si>
  <si>
    <t>２．派遣のみの場合は、学校給食実施学校数のみ記載すること。</t>
  </si>
  <si>
    <t>　４　調査対象に「その他の調理方式」は含まないため、その分は計上しないこと。</t>
  </si>
  <si>
    <t>様式4-2　　　　　※部分</t>
  </si>
  <si>
    <t>１　調査対象に「様式２」で回答した「その他の調理方式」は含まない。</t>
  </si>
  <si>
    <t>２　派遣のみの調理場の場合であっても、学校給食実施学校数は記載すること。</t>
  </si>
  <si>
    <t>合　　計</t>
  </si>
  <si>
    <t>１校当たり平均人数</t>
  </si>
  <si>
    <t>100人</t>
  </si>
  <si>
    <t>101人</t>
  </si>
  <si>
    <t>300人</t>
  </si>
  <si>
    <t>301人</t>
  </si>
  <si>
    <t>500人</t>
  </si>
  <si>
    <t>501人</t>
  </si>
  <si>
    <t>700人</t>
  </si>
  <si>
    <t>701人</t>
  </si>
  <si>
    <t>900人</t>
  </si>
  <si>
    <t>901人</t>
  </si>
  <si>
    <t>1,100人</t>
  </si>
  <si>
    <t>1,101人</t>
  </si>
  <si>
    <t>1,301人</t>
  </si>
  <si>
    <t>1,501人</t>
  </si>
  <si>
    <t>1,300人</t>
  </si>
  <si>
    <t>１か所当たり平均人数</t>
  </si>
  <si>
    <t>様式3-2　　　※部分</t>
  </si>
  <si>
    <t>　２　「学校数」欄には、単独調理場方式により、完全給食もしくは補食給食を実施する公立学校数を規模別に記入すること。</t>
  </si>
  <si>
    <t>　　その際、様式３－１の二重枠部分（栄養教諭及び学校栄養職員（常勤）の合計）と各々一致すること。（チェックボックス２）</t>
  </si>
  <si>
    <r>
      <t>チェックボックス</t>
    </r>
    <r>
      <rPr>
        <b/>
        <sz val="11"/>
        <rFont val="ＭＳ Ｐゴシック"/>
        <family val="3"/>
      </rPr>
      <t>４</t>
    </r>
    <r>
      <rPr>
        <sz val="11"/>
        <rFont val="ＭＳ Ｐゴシック"/>
        <family val="3"/>
      </rPr>
      <t>（注４参照）</t>
    </r>
  </si>
  <si>
    <t>共同調理場</t>
  </si>
  <si>
    <t>夜間定時制</t>
  </si>
  <si>
    <t>様式4-2　　各2重枠部分</t>
  </si>
  <si>
    <t>２. 米粉パンについては、米飯給食に含めない。</t>
  </si>
  <si>
    <t>３. 複数の形態で実施している場合は、比重の多い形態に含め、重複しないように記入すること。</t>
  </si>
  <si>
    <t>４. 回数の記入にあたっては、月１回以上実施している場合には、給食回数の平均値の最も近い欄を該当す</t>
  </si>
  <si>
    <t>３.  共同調理場の「学校数」には小・中学校等の数を記入すること。</t>
  </si>
  <si>
    <t>合　　　　　　計</t>
  </si>
  <si>
    <t>幼児･児童･生徒数</t>
  </si>
  <si>
    <t>年間実施　　予定回数</t>
  </si>
  <si>
    <t>→1,100回／６校＝183回（四捨五入）</t>
  </si>
  <si>
    <t>→252,000円÷１１か月÷６校＝3,818円（四捨五入）</t>
  </si>
  <si>
    <t>平 均 月 額</t>
  </si>
  <si>
    <t>学 校 数</t>
  </si>
  <si>
    <t>中         学         校</t>
  </si>
  <si>
    <t xml:space="preserve">    しかない）は、該当する学年の学校給食費の平均を算出するものとする。</t>
  </si>
  <si>
    <t>４．「その他の調理方式」は、上記２及び３に該当しない調理場で、全面委託方式等が該当する。</t>
  </si>
  <si>
    <t>１．調査対象は完全給食を実施している公立学校とする。</t>
  </si>
  <si>
    <t>うち市町村
負担</t>
  </si>
  <si>
    <t>教育委員会</t>
  </si>
  <si>
    <t>１．調査対象は、完全給食を実施している公立学校（小学校及び中学校（中等教育学校前期課程</t>
  </si>
  <si>
    <t>特別支援学校</t>
  </si>
  <si>
    <t>学校数</t>
  </si>
  <si>
    <r>
      <t>②規模別</t>
    </r>
  </si>
  <si>
    <t xml:space="preserve">  ①学校等別</t>
  </si>
  <si>
    <t>　　②規模別</t>
  </si>
  <si>
    <t>３．   「平均月額」は年間を通じての徴収予定額を１１（ヶ月）で除したものである。</t>
  </si>
  <si>
    <t>２．　「年間実施予定回数」は、各学校の平均を記載する。</t>
  </si>
  <si>
    <t>　　　（計算例）</t>
  </si>
  <si>
    <t>　　　一食あたりの平均金額から求める場合</t>
  </si>
  <si>
    <t>　　　各平均月額から求める場合</t>
  </si>
  <si>
    <t>｛Ａ市（＠200円×３校）＋Ｂ市(＠250円×２校)＋Ｃ市(＠300円×１校）｝×180回＝252,000円</t>
  </si>
  <si>
    <t>｛Ａ市（４,０００円×３校）＋Ｂ市（3,900円×２校）＋Ｃ市（3,800円×１校）｝÷６校＝3,933円</t>
  </si>
  <si>
    <t>Ａ市(150回×３校)＋Ｂ市（200回×２校)＋Ｃ市（250回×１校）＝1,100回</t>
  </si>
  <si>
    <t xml:space="preserve">   （例）  小学校１～３年生   学校給食費（月額）  ３，８００円
               〃   ４～６年生            〃         　    ４，０００円の場合</t>
  </si>
  <si>
    <t>低学年（１，２学年）は３，８００円、高学年（５，６学年）は４，０００円とし、</t>
  </si>
  <si>
    <t>中学年は３，４学年の平均額とし３，９００円とする。</t>
  </si>
  <si>
    <t>特別支援　　学校</t>
  </si>
  <si>
    <t>４．調査対象校において学校給食費の徴収区分が調査票と異なる場合（例：小学校において２区分</t>
  </si>
  <si>
    <t>調理</t>
  </si>
  <si>
    <t>（注）</t>
  </si>
  <si>
    <t>　　場合である。</t>
  </si>
  <si>
    <r>
      <t>チェックボックス</t>
    </r>
    <r>
      <rPr>
        <b/>
        <sz val="11"/>
        <rFont val="ＭＳ Ｐゴシック"/>
        <family val="3"/>
      </rPr>
      <t>１</t>
    </r>
  </si>
  <si>
    <t>内栄養教諭数</t>
  </si>
  <si>
    <t>内栄養教諭</t>
  </si>
  <si>
    <r>
      <t>　１　「配置人員」欄には、栄養教諭及び学校栄養職員（常勤）の</t>
    </r>
    <r>
      <rPr>
        <sz val="11"/>
        <color indexed="10"/>
        <rFont val="ＭＳ Ｐゴシック"/>
        <family val="3"/>
      </rPr>
      <t>合計</t>
    </r>
    <r>
      <rPr>
        <sz val="11"/>
        <rFont val="ＭＳ Ｐゴシック"/>
        <family val="3"/>
      </rPr>
      <t>を記入し、隣に栄養教諭の数を</t>
    </r>
    <r>
      <rPr>
        <sz val="11"/>
        <color indexed="10"/>
        <rFont val="ＭＳ Ｐゴシック"/>
        <family val="3"/>
      </rPr>
      <t>内数</t>
    </r>
    <r>
      <rPr>
        <sz val="11"/>
        <rFont val="ＭＳ Ｐゴシック"/>
        <family val="3"/>
      </rPr>
      <t>として記入すること。</t>
    </r>
  </si>
  <si>
    <r>
      <t>２つともチェック結果が</t>
    </r>
    <r>
      <rPr>
        <b/>
        <sz val="11"/>
        <color indexed="12"/>
        <rFont val="ＭＳ Ｐゴシック"/>
        <family val="3"/>
      </rPr>
      <t>OK</t>
    </r>
    <r>
      <rPr>
        <sz val="11"/>
        <rFont val="ＭＳ Ｐゴシック"/>
        <family val="3"/>
      </rPr>
      <t>ですか？</t>
    </r>
  </si>
  <si>
    <r>
      <t>３つともチェック結果が</t>
    </r>
    <r>
      <rPr>
        <b/>
        <sz val="11"/>
        <color indexed="12"/>
        <rFont val="ＭＳ Ｐゴシック"/>
        <family val="3"/>
      </rPr>
      <t>OK</t>
    </r>
    <r>
      <rPr>
        <sz val="11"/>
        <rFont val="ＭＳ Ｐゴシック"/>
        <family val="3"/>
      </rPr>
      <t>ですか？</t>
    </r>
  </si>
  <si>
    <r>
      <t>5つともチェック結果が</t>
    </r>
    <r>
      <rPr>
        <b/>
        <sz val="11"/>
        <color indexed="12"/>
        <rFont val="ＭＳ Ｐゴシック"/>
        <family val="3"/>
      </rPr>
      <t>OK</t>
    </r>
    <r>
      <rPr>
        <sz val="11"/>
        <rFont val="ＭＳ Ｐゴシック"/>
        <family val="3"/>
      </rPr>
      <t>ですか？</t>
    </r>
  </si>
  <si>
    <t>　　　　</t>
  </si>
  <si>
    <t>３．「共同調理場方式」とは、共同調理場の設置者が市町村(市町村組合を含む)であり、且つ条例により設置されている</t>
  </si>
  <si>
    <t>～</t>
  </si>
  <si>
    <t>199人</t>
  </si>
  <si>
    <t>様式4-1　　　　各２重枠
部分</t>
  </si>
  <si>
    <t>様式4-2　　各２重枠
部分</t>
  </si>
  <si>
    <t>※</t>
  </si>
  <si>
    <t xml:space="preserve">   ・公立学校単独調理場（完全給食・補食給食）　　※配置人員には、常勤・非常勤数の合計数を記入すること</t>
  </si>
  <si>
    <t>　　※様式２の 「その他の調理場方式」該当校は、記入する必要はない。</t>
  </si>
  <si>
    <r>
      <t>　１　「配置人員」欄には、</t>
    </r>
    <r>
      <rPr>
        <sz val="11"/>
        <color indexed="10"/>
        <rFont val="ＭＳ Ｐゴシック"/>
        <family val="3"/>
      </rPr>
      <t>常勤・非常勤調理員数の合計数</t>
    </r>
    <r>
      <rPr>
        <sz val="11"/>
        <rFont val="ＭＳ Ｐゴシック"/>
        <family val="3"/>
      </rPr>
      <t>を各々記入すること。</t>
    </r>
  </si>
  <si>
    <t>○その他の業務の外部委託を行っている場合、その具体的な業務内容をお書きください。</t>
  </si>
  <si>
    <t xml:space="preserve">    ・公立共同調理場（完全給食・補食給食）　　　　　※配置人員には、常勤・非常勤数の合計数を記入すること</t>
  </si>
  <si>
    <t>３．「総数」の欄以外の児童数等については、５月１日現在において実際に給食を受ける人数を記入すること。（食物ｱﾚﾙｷﾞｰ等により受ける</t>
  </si>
  <si>
    <t xml:space="preserve">    いわゆる親子方式の場合及び小・中学校併置校で調理場を共有している場合には、単独調理場方式の「実施学校数」</t>
  </si>
  <si>
    <t>　　の欄に対象となる学校を各々計上する。</t>
  </si>
  <si>
    <r>
      <t>２.  単独調理場のうち、いわゆる親子方式の場合及び小・中学校併置校で調理場を共有している場合には、
　　</t>
    </r>
    <r>
      <rPr>
        <sz val="11"/>
        <rFont val="ＭＳ Ｐゴシック"/>
        <family val="3"/>
      </rPr>
      <t xml:space="preserve"> </t>
    </r>
    <r>
      <rPr>
        <sz val="11"/>
        <rFont val="ＭＳ Ｐゴシック"/>
        <family val="3"/>
      </rPr>
      <t>単独調理場方式の「実施学校数」の欄に対象となる学校を各々計上する。</t>
    </r>
  </si>
  <si>
    <t>幼児数</t>
  </si>
  <si>
    <t>配置人員             （うち栄養教諭）</t>
  </si>
  <si>
    <t>配置人員                             （うち栄養教諭）</t>
  </si>
  <si>
    <r>
      <t>１.  調査対象は、「単独調理場方式」及び「共同調理場方式」で完全給食又は補食給食を実施しており、
　　</t>
    </r>
    <r>
      <rPr>
        <sz val="11"/>
        <rFont val="ＭＳ Ｐゴシック"/>
        <family val="3"/>
      </rPr>
      <t xml:space="preserve"> </t>
    </r>
    <r>
      <rPr>
        <sz val="11"/>
        <rFont val="ＭＳ Ｐゴシック"/>
        <family val="3"/>
      </rPr>
      <t>かつ学校給食業務の外部委託を行っている公立学校とする。ただし、炊飯委託は除く。</t>
    </r>
  </si>
  <si>
    <t>週４．５回</t>
  </si>
  <si>
    <t>６．「総数」の欄には５月１日現在の学校基本調査の学校数・児童生徒数の総数を記入すること。完全・補食・ミルク給食の合計ではない。</t>
  </si>
  <si>
    <t>（２）学校給食調理方式別実施学校数　（平成２６年５月１日現在）</t>
  </si>
  <si>
    <t>（３－２）栄養教諭・学校栄養職員（常勤）配置状況　（平成２６年５月１日現在）</t>
  </si>
  <si>
    <t>　　　　（４－２）学校給食調理員（常勤・非常勤）配置状況　（平成２６年５月１日現在）</t>
  </si>
  <si>
    <t>（５）学校給食業務外部委託状況　（平成２６年５月１日現在）</t>
  </si>
  <si>
    <t>　　の欄に対象となる学校を各々計上する。様式２（完全給食）を実施している学校数と様式３－２（完全給食・補食給</t>
  </si>
  <si>
    <t>　　食）の学校数が一致するか、様式２の方の数が少なくなることを確認すること。</t>
  </si>
  <si>
    <t>※</t>
  </si>
  <si>
    <t>　を含む）及び夜間定時制高等学校）とする。　</t>
  </si>
  <si>
    <t>５　小・中学校併置校等で調理場を共有している場合には、単独調理場方式の「学校数」</t>
  </si>
  <si>
    <t>（１）学校給食実施状況　（平成２７年５月１日現在）</t>
  </si>
  <si>
    <t>（２）栄養教諭・学校栄養職員配置状況　（平成２７年５月１日現在）</t>
  </si>
  <si>
    <t>（３）学校給食調理員配置状況　（平成２７年５月１日現在）</t>
  </si>
  <si>
    <t>　　２．学校給食費調査　（平成２７年５月１日現在）</t>
  </si>
  <si>
    <t>３．米飯給食実施状況調査　（平成２７年５月１日現在）　</t>
  </si>
  <si>
    <t>(注）</t>
  </si>
  <si>
    <t>１. 調査対象は完全給食又は補食給食を実施している公立学校及び共同調理場において、主として</t>
  </si>
  <si>
    <t>２. 小・中併置校勤務の者は小学校欄に記入すること。</t>
  </si>
  <si>
    <t>3. 常勤・非常勤の区分は、基本的に設置者によるものとする。</t>
  </si>
  <si>
    <t>※「派遣方式」により外部に委託している場合の派遣職員数を除いた、設置者が任用している調理員数
   （設置者の任用形態について、正規職員、非正規職員、臨時職員、嘱託職員、パートなどの区分は問わない）</t>
  </si>
  <si>
    <t>１. 調査対象は、完全給食かつ米飯給食を実施している学校とする。</t>
  </si>
  <si>
    <t>府内設置者別学校給食実施状況</t>
  </si>
  <si>
    <t>（小学校）</t>
  </si>
  <si>
    <t>市町村名</t>
  </si>
  <si>
    <t>学校総数</t>
  </si>
  <si>
    <t>内休校数</t>
  </si>
  <si>
    <t>在籍児童数</t>
  </si>
  <si>
    <t>実施校数</t>
  </si>
  <si>
    <t>実施率</t>
  </si>
  <si>
    <t>実施人員</t>
  </si>
  <si>
    <t>校</t>
  </si>
  <si>
    <t>％</t>
  </si>
  <si>
    <t>人</t>
  </si>
  <si>
    <t>％</t>
  </si>
  <si>
    <t>大阪市</t>
  </si>
  <si>
    <t>豊中市</t>
  </si>
  <si>
    <t>池田市</t>
  </si>
  <si>
    <t>箕面市</t>
  </si>
  <si>
    <t>吹田市</t>
  </si>
  <si>
    <t>高槻市</t>
  </si>
  <si>
    <t>茨木市</t>
  </si>
  <si>
    <t>摂津市</t>
  </si>
  <si>
    <t>守口市</t>
  </si>
  <si>
    <t>枚方市</t>
  </si>
  <si>
    <t>寝屋川市</t>
  </si>
  <si>
    <t>大東市</t>
  </si>
  <si>
    <t>門真市</t>
  </si>
  <si>
    <t>四條畷市</t>
  </si>
  <si>
    <t>交野市</t>
  </si>
  <si>
    <t>東大阪市</t>
  </si>
  <si>
    <t>八尾市</t>
  </si>
  <si>
    <t>松原市</t>
  </si>
  <si>
    <t>柏原市</t>
  </si>
  <si>
    <t>富田林市</t>
  </si>
  <si>
    <t>河内長野市</t>
  </si>
  <si>
    <t>羽曳野市</t>
  </si>
  <si>
    <t>藤井寺市</t>
  </si>
  <si>
    <t>小計</t>
  </si>
  <si>
    <t>大阪狭山市</t>
  </si>
  <si>
    <t>堺市</t>
  </si>
  <si>
    <t>泉大津市</t>
  </si>
  <si>
    <t>和泉市</t>
  </si>
  <si>
    <t>高石市</t>
  </si>
  <si>
    <t>岸和田市</t>
  </si>
  <si>
    <t>貝塚市</t>
  </si>
  <si>
    <t>泉佐野市</t>
  </si>
  <si>
    <t>泉南市</t>
  </si>
  <si>
    <t>阪南市</t>
  </si>
  <si>
    <t>能勢町</t>
  </si>
  <si>
    <t>豊能町</t>
  </si>
  <si>
    <t>島本町</t>
  </si>
  <si>
    <t>太子町</t>
  </si>
  <si>
    <t>河南町</t>
  </si>
  <si>
    <t>千早赤阪村</t>
  </si>
  <si>
    <t>忠岡町</t>
  </si>
  <si>
    <t>熊取町</t>
  </si>
  <si>
    <t>田尻町</t>
  </si>
  <si>
    <t>岬町</t>
  </si>
  <si>
    <t>小     計</t>
  </si>
  <si>
    <t>市町村計</t>
  </si>
  <si>
    <t>（中学校）</t>
  </si>
  <si>
    <t>内休校数</t>
  </si>
  <si>
    <t>在籍生徒数</t>
  </si>
  <si>
    <t>小   計</t>
  </si>
  <si>
    <t>（支援学校）</t>
  </si>
  <si>
    <t>小計</t>
  </si>
  <si>
    <t>府立</t>
  </si>
  <si>
    <t>合計</t>
  </si>
  <si>
    <t>（夜間定時制高等学校）</t>
  </si>
  <si>
    <t>（幼稚園）</t>
  </si>
  <si>
    <t>内休園数</t>
  </si>
  <si>
    <t xml:space="preserve">          栄養教諭配置状況調査票</t>
  </si>
  <si>
    <t>（単位：人）</t>
  </si>
  <si>
    <t>番</t>
  </si>
  <si>
    <t>市町村名</t>
  </si>
  <si>
    <t>特別支援学校</t>
  </si>
  <si>
    <t>夜間定時制高校</t>
  </si>
  <si>
    <t>各教育委員会</t>
  </si>
  <si>
    <t>号</t>
  </si>
  <si>
    <r>
      <t>うち</t>
    </r>
    <r>
      <rPr>
        <sz val="11"/>
        <rFont val="ＭＳ Ｐゴシック"/>
        <family val="3"/>
      </rPr>
      <t>市</t>
    </r>
  </si>
  <si>
    <t>大阪市</t>
  </si>
  <si>
    <t>豊中市</t>
  </si>
  <si>
    <t>池田市</t>
  </si>
  <si>
    <t>箕面市</t>
  </si>
  <si>
    <t>吹田市</t>
  </si>
  <si>
    <t>高槻市</t>
  </si>
  <si>
    <t>茨木市</t>
  </si>
  <si>
    <t>摂津市</t>
  </si>
  <si>
    <t>守口市</t>
  </si>
  <si>
    <t>枚方市</t>
  </si>
  <si>
    <t>寝屋川市</t>
  </si>
  <si>
    <t>大東市</t>
  </si>
  <si>
    <t>門真市</t>
  </si>
  <si>
    <t>四條畷市</t>
  </si>
  <si>
    <t>交野市</t>
  </si>
  <si>
    <t>東大阪市</t>
  </si>
  <si>
    <t>八尾市</t>
  </si>
  <si>
    <t>松原市</t>
  </si>
  <si>
    <t>柏原市</t>
  </si>
  <si>
    <t>富田林市</t>
  </si>
  <si>
    <t>河内長野市</t>
  </si>
  <si>
    <t>羽曳野市</t>
  </si>
  <si>
    <t>藤井寺市</t>
  </si>
  <si>
    <t>大阪狭山市</t>
  </si>
  <si>
    <t>堺市</t>
  </si>
  <si>
    <t>泉大津市</t>
  </si>
  <si>
    <t>和泉市</t>
  </si>
  <si>
    <t>高石市</t>
  </si>
  <si>
    <t>岸和田市</t>
  </si>
  <si>
    <t>貝塚市</t>
  </si>
  <si>
    <t>泉佐野市</t>
  </si>
  <si>
    <t>泉南市</t>
  </si>
  <si>
    <t>阪南市</t>
  </si>
  <si>
    <t>能勢町</t>
  </si>
  <si>
    <t>豊能町</t>
  </si>
  <si>
    <t>島本町</t>
  </si>
  <si>
    <t>太子町</t>
  </si>
  <si>
    <t>河南町</t>
  </si>
  <si>
    <t>千早赤阪村</t>
  </si>
  <si>
    <t>忠岡町</t>
  </si>
  <si>
    <t>熊取町</t>
  </si>
  <si>
    <t>田尻町</t>
  </si>
  <si>
    <t>岬町</t>
  </si>
  <si>
    <t>府立</t>
  </si>
  <si>
    <t>　（）内は、市町村費等負担職員で内数である。</t>
  </si>
  <si>
    <t>↓</t>
  </si>
  <si>
    <t>↓</t>
  </si>
  <si>
    <t>２．９回</t>
  </si>
  <si>
    <t xml:space="preserve">              学校栄養職員配置状況調査票　</t>
  </si>
  <si>
    <t>非常勤外数</t>
  </si>
  <si>
    <r>
      <t>うち</t>
    </r>
    <r>
      <rPr>
        <sz val="11"/>
        <rFont val="ＭＳ Ｐゴシック"/>
        <family val="3"/>
      </rPr>
      <t>市</t>
    </r>
  </si>
  <si>
    <t>非</t>
  </si>
  <si>
    <t>うち市</t>
  </si>
  <si>
    <t>四條畷市</t>
  </si>
  <si>
    <t>　（　）内は、市町村費等負担職員で内数である。</t>
  </si>
  <si>
    <t>学校給食調理員配置状況調査</t>
  </si>
  <si>
    <t>夜間定時制高等学校</t>
  </si>
  <si>
    <t>小計</t>
  </si>
  <si>
    <t>非常勤</t>
  </si>
  <si>
    <t>下段は、上段のうち調理師免許取得者</t>
  </si>
  <si>
    <t>↓</t>
  </si>
  <si>
    <t>千早赤阪村</t>
  </si>
  <si>
    <t>学校給食費調査表その１</t>
  </si>
  <si>
    <t>(小学校)</t>
  </si>
  <si>
    <t>高学年</t>
  </si>
  <si>
    <t>備考</t>
  </si>
  <si>
    <t>学校数による加重平均</t>
  </si>
  <si>
    <t>年間実施</t>
  </si>
  <si>
    <t>平均月額</t>
  </si>
  <si>
    <t>予定回数</t>
  </si>
  <si>
    <t>①</t>
  </si>
  <si>
    <t>①</t>
  </si>
  <si>
    <t>②</t>
  </si>
  <si>
    <t>②</t>
  </si>
  <si>
    <t>　</t>
  </si>
  <si>
    <t>　</t>
  </si>
  <si>
    <t>③</t>
  </si>
  <si>
    <t>④</t>
  </si>
  <si>
    <t>①x②</t>
  </si>
  <si>
    <t>①x②</t>
  </si>
  <si>
    <t>①x③</t>
  </si>
  <si>
    <t>①x④</t>
  </si>
  <si>
    <t>校</t>
  </si>
  <si>
    <t>円</t>
  </si>
  <si>
    <t>回</t>
  </si>
  <si>
    <t>大阪市</t>
  </si>
  <si>
    <t>豊中市</t>
  </si>
  <si>
    <t>池田市</t>
  </si>
  <si>
    <t>箕面市</t>
  </si>
  <si>
    <t>吹田市</t>
  </si>
  <si>
    <t>高槻市</t>
  </si>
  <si>
    <t>茨木市</t>
  </si>
  <si>
    <t>摂津市</t>
  </si>
  <si>
    <t>守口市</t>
  </si>
  <si>
    <t>枚方市</t>
  </si>
  <si>
    <t>寝屋川市</t>
  </si>
  <si>
    <t>大東市</t>
  </si>
  <si>
    <t>門真市</t>
  </si>
  <si>
    <t>四條畷市</t>
  </si>
  <si>
    <t>交野市</t>
  </si>
  <si>
    <t>東大阪市</t>
  </si>
  <si>
    <t>八尾市</t>
  </si>
  <si>
    <t>松原市</t>
  </si>
  <si>
    <t>柏原市</t>
  </si>
  <si>
    <t>富田林市</t>
  </si>
  <si>
    <t>河内長野市</t>
  </si>
  <si>
    <t>羽曳野市</t>
  </si>
  <si>
    <t>藤井寺市</t>
  </si>
  <si>
    <t>大阪狭山市</t>
  </si>
  <si>
    <t>堺市</t>
  </si>
  <si>
    <t>泉大津市</t>
  </si>
  <si>
    <t>和泉市</t>
  </si>
  <si>
    <t>高石市</t>
  </si>
  <si>
    <t>岸和田市</t>
  </si>
  <si>
    <t>貝塚市</t>
  </si>
  <si>
    <t>泉佐野市</t>
  </si>
  <si>
    <t>泉南市</t>
  </si>
  <si>
    <t>阪南市</t>
  </si>
  <si>
    <t>能勢町</t>
  </si>
  <si>
    <t>豊能町</t>
  </si>
  <si>
    <t>島本町</t>
  </si>
  <si>
    <t>太子町</t>
  </si>
  <si>
    <t>河南町</t>
  </si>
  <si>
    <t>千早赤阪村</t>
  </si>
  <si>
    <t>忠岡町</t>
  </si>
  <si>
    <t>熊取町</t>
  </si>
  <si>
    <t>田尻町</t>
  </si>
  <si>
    <t>岬町</t>
  </si>
  <si>
    <t>平均</t>
  </si>
  <si>
    <t xml:space="preserve"> 学校給食費調査表その２</t>
  </si>
  <si>
    <t>(中学校)</t>
  </si>
  <si>
    <t>番号</t>
  </si>
  <si>
    <t>学校数による</t>
  </si>
  <si>
    <t>備　考</t>
  </si>
  <si>
    <t>加重平均</t>
  </si>
  <si>
    <t>　</t>
  </si>
  <si>
    <t xml:space="preserve"> </t>
  </si>
  <si>
    <t>平均</t>
  </si>
  <si>
    <t>設置者名</t>
  </si>
  <si>
    <t>大阪府</t>
  </si>
  <si>
    <t>富田林市</t>
  </si>
  <si>
    <t>池田市</t>
  </si>
  <si>
    <t>高石市</t>
  </si>
  <si>
    <t>千早赤坂村</t>
  </si>
  <si>
    <t>岬町</t>
  </si>
  <si>
    <t>茨木市</t>
  </si>
  <si>
    <t>吹田市</t>
  </si>
  <si>
    <t xml:space="preserve"> </t>
  </si>
  <si>
    <t>（注）　自校炊飯と委託炊飯の種別は、主となる報告に統一して報告しています。</t>
  </si>
  <si>
    <t>　　　　（例）　　自校炊飯　　週２．５回　　　委託炊飯　月２回（週０．５回）</t>
  </si>
  <si>
    <t>→</t>
  </si>
  <si>
    <t>　自校炊飯　週3回で報告</t>
  </si>
  <si>
    <t>（平成２７年５月１日現在）</t>
  </si>
  <si>
    <t>（平成２７年５月１日現在）</t>
  </si>
  <si>
    <r>
      <t>３．米飯給食実施状況調査</t>
    </r>
    <r>
      <rPr>
        <b/>
        <sz val="12"/>
        <color indexed="10"/>
        <rFont val="ＭＳ Ｐ明朝"/>
        <family val="1"/>
      </rPr>
      <t>（平成２７年５月１日現在）</t>
    </r>
  </si>
  <si>
    <t>※１・２年150回、３年130回</t>
  </si>
  <si>
    <t>守口市</t>
  </si>
  <si>
    <t>週４，５回</t>
  </si>
  <si>
    <t>※1年：184回、3,881円</t>
  </si>
  <si>
    <t>泉佐野市</t>
  </si>
  <si>
    <t xml:space="preserve"> </t>
  </si>
  <si>
    <t>　予定のない人数は含まないこと。）</t>
  </si>
  <si>
    <t>うち都道府県負担</t>
  </si>
  <si>
    <t>（注）
１．栄養教諭とは、栄養教諭免許状を
　　有し、栄養教諭として任用されてい
　　る者である。栄養教諭免許状を有
　　していても学校栄養職員として任
　　用されている者は該当しない。
　　（栄養の指導及び管理をつかさどる
　　主幹教諭を含む。）
２．学校栄養職員には、市町村費負担
　　の者及び教育委員会において学校
　　給食の指導等に携わる者（例：栄養
　　技師、栄養技官等）を含む。
３．勤務の実態に応じて記入すること。 
　　（例：小学校発令でも共同調理場に
　　勤務する者は、「共同調理場」に記
　　入する）
４．小・中併置校勤務の者は、小学校
　　欄に記入すること。
５．休職・休業中の者については、配
　　置数としては計上しないこと。
６．臨時的任用（産休・育休代替を含
　　む）、期限付任用、定年退職者等
　　再任用の場合は、配置数として計
　　上すること。</t>
  </si>
  <si>
    <t>　様式３－２の二重枠部分と各々一致すること。（チェックボックス２）</t>
  </si>
  <si>
    <r>
      <t>チェックボックス</t>
    </r>
    <r>
      <rPr>
        <b/>
        <sz val="11"/>
        <rFont val="ＭＳ Ｐゴシック"/>
        <family val="3"/>
      </rPr>
      <t>２</t>
    </r>
  </si>
  <si>
    <t xml:space="preserve">    学校給食の調理業務に従事している者とする。</t>
  </si>
  <si>
    <t>　様式４－２の二重枠部分と各々一致すること。（チェックボックス４）</t>
  </si>
  <si>
    <t xml:space="preserve">   </t>
  </si>
  <si>
    <t>：一食あたりの平均金額×年間実施予定回数　÷　１１　</t>
  </si>
  <si>
    <t>　　　</t>
  </si>
  <si>
    <t>→</t>
  </si>
  <si>
    <t>目　　　        　　　次</t>
  </si>
  <si>
    <t>１． 学校給食実施状況調査</t>
  </si>
  <si>
    <t>（１）学校給食実施状況　（平成２７年５月１日現在）</t>
  </si>
  <si>
    <t>（２）栄養教諭・学校栄養職員配置状況　（平成２７年５月１日現在）</t>
  </si>
  <si>
    <t>（３）学校給食調理員配置状況　（平成２７年５月１日現在）</t>
  </si>
  <si>
    <t>２．学校給食費調査　（平成２７年５月１日現在）</t>
  </si>
  <si>
    <t>ページ</t>
  </si>
  <si>
    <t>ページ</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</si>
</sst>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_ * #,##0_ ;_ * &quot;¥&quot;&quot;¥&quot;\!\!\-#,##0_ ;_ * &quot;-&quot;_ ;_ @_ "/>
    <numFmt numFmtId="182" formatCode="* \(\ #,##0\ \);\ * \(\ \-#,##0\ \);* \(\ &quot;-&quot;\ \)"/>
    <numFmt numFmtId="183" formatCode="_ * #,##0.0_ ;_ * &quot;¥&quot;&quot;¥&quot;\!\!\-#,##0.0_ ;_ * &quot;-&quot;_ ;_ @_ "/>
    <numFmt numFmtId="184" formatCode="0_);[Red]\(0\)"/>
    <numFmt numFmtId="185" formatCode="0_);\(0\)"/>
    <numFmt numFmtId="186" formatCode="\(#,##0\)"/>
    <numFmt numFmtId="187" formatCode="\(#,##0&quot;人&quot;\)"/>
    <numFmt numFmtId="188" formatCode="General&quot;人&quot;"/>
    <numFmt numFmtId="189" formatCode="#,##0&quot;人&quot;"/>
    <numFmt numFmtId="190" formatCode="#,##0.000;[Red]&quot;¥&quot;\!\-#,##0.000"/>
    <numFmt numFmtId="191" formatCode="#,##0\ "/>
    <numFmt numFmtId="192" formatCode="0.0%"/>
    <numFmt numFmtId="193" formatCode="0.0_);[Red]\(0.0\)"/>
    <numFmt numFmtId="194" formatCode="#,##0;[Red]#,##0"/>
    <numFmt numFmtId="195" formatCode="#,##0.0_ ;[Red]\-#,##0.0\ "/>
    <numFmt numFmtId="196" formatCode="#,##0_ ;[Red]\-#,##0\ "/>
    <numFmt numFmtId="197" formatCode="#,##0_);[Red]\(#,##0\)"/>
    <numFmt numFmtId="198" formatCode="#,##0_ "/>
    <numFmt numFmtId="199" formatCode="#,##0_);\(#,##0\)"/>
    <numFmt numFmtId="200" formatCode="\(0\)"/>
  </numFmts>
  <fonts count="52">
    <font>
      <sz val="11"/>
      <name val="ＭＳ Ｐゴシック"/>
      <family val="3"/>
    </font>
    <font>
      <sz val="6"/>
      <name val="ＭＳ Ｐゴシック"/>
      <family val="3"/>
    </font>
    <font>
      <b/>
      <sz val="12"/>
      <name val="ＭＳ Ｐゴシック"/>
      <family val="3"/>
    </font>
    <font>
      <sz val="9"/>
      <name val="ＭＳ Ｐゴシック"/>
      <family val="3"/>
    </font>
    <font>
      <sz val="8"/>
      <name val="ＭＳ Ｐゴシック"/>
      <family val="3"/>
    </font>
    <font>
      <sz val="10"/>
      <name val="ＭＳ Ｐゴシック"/>
      <family val="3"/>
    </font>
    <font>
      <b/>
      <sz val="11"/>
      <color indexed="10"/>
      <name val="ＭＳ Ｐゴシック"/>
      <family val="3"/>
    </font>
    <font>
      <sz val="11"/>
      <name val="ＭＳ Ｐ明朝"/>
      <family val="1"/>
    </font>
    <font>
      <sz val="9"/>
      <name val="ＭＳ Ｐ明朝"/>
      <family val="1"/>
    </font>
    <font>
      <sz val="10"/>
      <name val="ＭＳ Ｐ明朝"/>
      <family val="1"/>
    </font>
    <font>
      <sz val="7"/>
      <name val="ＭＳ Ｐ明朝"/>
      <family val="1"/>
    </font>
    <font>
      <sz val="8"/>
      <name val="ＭＳ Ｐ明朝"/>
      <family val="1"/>
    </font>
    <font>
      <sz val="14"/>
      <name val="ＭＳ Ｐ明朝"/>
      <family val="1"/>
    </font>
    <font>
      <b/>
      <sz val="11"/>
      <color indexed="10"/>
      <name val="ＭＳ Ｐ明朝"/>
      <family val="1"/>
    </font>
    <font>
      <b/>
      <sz val="10"/>
      <color indexed="48"/>
      <name val="ＭＳ Ｐ明朝"/>
      <family val="1"/>
    </font>
    <font>
      <b/>
      <sz val="14"/>
      <name val="ＭＳ Ｐ明朝"/>
      <family val="1"/>
    </font>
    <font>
      <b/>
      <sz val="11"/>
      <name val="ＭＳ Ｐゴシック"/>
      <family val="3"/>
    </font>
    <font>
      <b/>
      <sz val="8"/>
      <name val="ＭＳ Ｐゴシック"/>
      <family val="3"/>
    </font>
    <font>
      <b/>
      <sz val="11"/>
      <color indexed="12"/>
      <name val="ＭＳ Ｐゴシック"/>
      <family val="3"/>
    </font>
    <font>
      <sz val="11"/>
      <color indexed="10"/>
      <name val="ＭＳ Ｐ明朝"/>
      <family val="1"/>
    </font>
    <font>
      <b/>
      <sz val="14"/>
      <name val="ＭＳ Ｐゴシック"/>
      <family val="3"/>
    </font>
    <font>
      <sz val="12"/>
      <name val="ＭＳ Ｐ明朝"/>
      <family val="1"/>
    </font>
    <font>
      <b/>
      <sz val="12"/>
      <color indexed="10"/>
      <name val="ＭＳ Ｐ明朝"/>
      <family val="1"/>
    </font>
    <font>
      <sz val="12"/>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9"/>
      <color indexed="8"/>
      <name val="ＭＳ Ｐゴシック"/>
      <family val="3"/>
    </font>
    <font>
      <sz val="10"/>
      <color indexed="8"/>
      <name val="ＭＳ Ｐゴシック"/>
      <family val="3"/>
    </font>
    <font>
      <sz val="12"/>
      <color indexed="8"/>
      <name val="ＭＳ Ｐゴシック"/>
      <family val="3"/>
    </font>
    <font>
      <b/>
      <sz val="12"/>
      <name val="ＭＳ Ｐ明朝"/>
      <family val="1"/>
    </font>
    <font>
      <u val="single"/>
      <sz val="11"/>
      <color indexed="12"/>
      <name val="ＭＳ Ｐゴシック"/>
      <family val="3"/>
    </font>
    <font>
      <sz val="12"/>
      <color indexed="10"/>
      <name val="ＭＳ Ｐゴシック"/>
      <family val="3"/>
    </font>
    <font>
      <u val="single"/>
      <sz val="11"/>
      <color theme="10"/>
      <name val="ＭＳ Ｐゴシック"/>
      <family val="3"/>
    </font>
    <font>
      <sz val="11"/>
      <color rgb="FFFF0000"/>
      <name val="ＭＳ Ｐ明朝"/>
      <family val="1"/>
    </font>
    <font>
      <sz val="12"/>
      <color rgb="FFFF0000"/>
      <name val="ＭＳ Ｐゴシック"/>
      <family val="3"/>
    </font>
    <font>
      <sz val="11"/>
      <color rgb="FFFF00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theme="8" tint="0.7999799847602844"/>
        <bgColor indexed="64"/>
      </patternFill>
    </fill>
    <fill>
      <patternFill patternType="solid">
        <fgColor indexed="22"/>
        <bgColor indexed="64"/>
      </patternFill>
    </fill>
  </fills>
  <borders count="2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dotted"/>
    </border>
    <border>
      <left style="thin"/>
      <right style="thin"/>
      <top>
        <color indexed="63"/>
      </top>
      <bottom>
        <color indexed="63"/>
      </bottom>
    </border>
    <border>
      <left style="thin"/>
      <right style="thin"/>
      <top style="dotted"/>
      <bottom style="thin"/>
    </border>
    <border>
      <left style="thin"/>
      <right style="thin"/>
      <top style="dotted"/>
      <bottom>
        <color indexed="63"/>
      </bottom>
    </border>
    <border>
      <left style="thin"/>
      <right style="thin"/>
      <top>
        <color indexed="63"/>
      </top>
      <bottom style="dotted"/>
    </border>
    <border>
      <left style="thin"/>
      <right style="thin"/>
      <top>
        <color indexed="63"/>
      </top>
      <bottom style="double"/>
    </border>
    <border>
      <left style="dotted"/>
      <right style="dotted"/>
      <top style="thin"/>
      <bottom style="thin"/>
    </border>
    <border>
      <left style="dotted"/>
      <right style="dotted"/>
      <top style="thin"/>
      <bottom style="double"/>
    </border>
    <border>
      <left>
        <color indexed="63"/>
      </left>
      <right style="thin"/>
      <top style="thin"/>
      <bottom>
        <color indexed="63"/>
      </bottom>
    </border>
    <border>
      <left>
        <color indexed="63"/>
      </left>
      <right style="thin"/>
      <top style="thin"/>
      <bottom style="thin"/>
    </border>
    <border>
      <left style="thin"/>
      <right style="thin"/>
      <top style="thin"/>
      <bottom style="thin"/>
    </border>
    <border>
      <left style="double"/>
      <right style="thin"/>
      <top style="thin"/>
      <bottom style="thin"/>
    </border>
    <border>
      <left style="dotted"/>
      <right style="thin"/>
      <top style="thin"/>
      <bottom style="dotted"/>
    </border>
    <border>
      <left style="double"/>
      <right>
        <color indexed="63"/>
      </right>
      <top style="thin"/>
      <bottom style="dotted"/>
    </border>
    <border>
      <left>
        <color indexed="63"/>
      </left>
      <right style="thin"/>
      <top style="thin"/>
      <bottom style="dotted"/>
    </border>
    <border>
      <left style="dotted"/>
      <right style="thin"/>
      <top style="dotted"/>
      <bottom style="thin"/>
    </border>
    <border>
      <left>
        <color indexed="63"/>
      </left>
      <right style="thin"/>
      <top style="dotted"/>
      <bottom style="thin"/>
    </border>
    <border>
      <left style="dotted"/>
      <right style="thin"/>
      <top>
        <color indexed="63"/>
      </top>
      <bottom>
        <color indexed="63"/>
      </bottom>
    </border>
    <border>
      <left>
        <color indexed="63"/>
      </left>
      <right style="thin"/>
      <top>
        <color indexed="63"/>
      </top>
      <bottom>
        <color indexed="63"/>
      </bottom>
    </border>
    <border>
      <left>
        <color indexed="63"/>
      </left>
      <right>
        <color indexed="63"/>
      </right>
      <top style="dotted"/>
      <bottom style="thin"/>
    </border>
    <border>
      <left style="dotted"/>
      <right style="thin"/>
      <top style="thin"/>
      <bottom>
        <color indexed="63"/>
      </bottom>
    </border>
    <border>
      <left style="dotted"/>
      <right style="thin"/>
      <top style="dotted"/>
      <bottom style="double"/>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dotted"/>
      <top style="thin"/>
      <bottom style="thin"/>
    </border>
    <border>
      <left style="medium"/>
      <right style="medium"/>
      <top style="thin"/>
      <bottom style="thin"/>
    </border>
    <border>
      <left style="medium"/>
      <right>
        <color indexed="63"/>
      </right>
      <top>
        <color indexed="63"/>
      </top>
      <bottom style="medium"/>
    </border>
    <border>
      <left style="thin"/>
      <right style="medium"/>
      <top style="thin"/>
      <bottom style="thin"/>
    </border>
    <border>
      <left style="thin"/>
      <right>
        <color indexed="63"/>
      </right>
      <top>
        <color indexed="63"/>
      </top>
      <bottom style="thin"/>
    </border>
    <border>
      <left style="medium"/>
      <right>
        <color indexed="63"/>
      </right>
      <top style="thin"/>
      <bottom style="thin"/>
    </border>
    <border>
      <left style="thin"/>
      <right style="medium"/>
      <top style="thin"/>
      <bottom style="medium"/>
    </border>
    <border>
      <left style="thin"/>
      <right style="thin"/>
      <top style="thin"/>
      <bottom style="medium"/>
    </border>
    <border>
      <left style="medium"/>
      <right>
        <color indexed="63"/>
      </right>
      <top>
        <color indexed="63"/>
      </top>
      <bottom style="thin"/>
    </border>
    <border>
      <left style="medium"/>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color indexed="63"/>
      </bottom>
    </border>
    <border>
      <left style="dotted"/>
      <right style="dotted"/>
      <top style="dotted"/>
      <bottom style="thin"/>
    </border>
    <border>
      <left style="thin"/>
      <right style="thin"/>
      <top style="medium"/>
      <bottom>
        <color indexed="63"/>
      </bottom>
    </border>
    <border>
      <left style="thin"/>
      <right style="thin"/>
      <top style="dotted"/>
      <bottom style="medium"/>
    </border>
    <border>
      <left style="medium"/>
      <right style="thin"/>
      <top style="thin"/>
      <bottom style="medium"/>
    </border>
    <border>
      <left>
        <color indexed="63"/>
      </left>
      <right style="thin"/>
      <top style="medium"/>
      <bottom style="thin"/>
    </border>
    <border>
      <left>
        <color indexed="63"/>
      </left>
      <right style="medium"/>
      <top style="thin"/>
      <bottom>
        <color indexed="63"/>
      </bottom>
    </border>
    <border>
      <left style="dotted"/>
      <right style="thin"/>
      <top style="dotted"/>
      <bottom style="medium"/>
    </border>
    <border>
      <left>
        <color indexed="63"/>
      </left>
      <right>
        <color indexed="63"/>
      </right>
      <top style="medium"/>
      <bottom>
        <color indexed="63"/>
      </bottom>
    </border>
    <border>
      <left>
        <color indexed="63"/>
      </left>
      <right style="medium"/>
      <top style="medium"/>
      <bottom>
        <color indexed="63"/>
      </bottom>
    </border>
    <border>
      <left style="dotted"/>
      <right style="medium"/>
      <top style="dotted"/>
      <bottom style="thin"/>
    </border>
    <border>
      <left style="dotted"/>
      <right style="medium"/>
      <top style="thin"/>
      <bottom style="thin"/>
    </border>
    <border>
      <left style="dotted"/>
      <right style="medium"/>
      <top style="thin"/>
      <bottom style="double"/>
    </border>
    <border>
      <left style="medium"/>
      <right>
        <color indexed="63"/>
      </right>
      <top style="double"/>
      <bottom style="medium"/>
    </border>
    <border>
      <left style="thin"/>
      <right style="thin"/>
      <top style="medium"/>
      <bottom style="thin"/>
    </border>
    <border>
      <left style="thin"/>
      <right style="medium"/>
      <top style="medium"/>
      <bottom style="thin"/>
    </border>
    <border>
      <left style="medium"/>
      <right style="thin"/>
      <top style="thin"/>
      <bottom>
        <color indexed="63"/>
      </bottom>
    </border>
    <border>
      <left style="medium"/>
      <right style="medium"/>
      <top style="thin"/>
      <bottom style="medium"/>
    </border>
    <border>
      <left>
        <color indexed="63"/>
      </left>
      <right style="thin"/>
      <top style="medium"/>
      <bottom>
        <color indexed="63"/>
      </bottom>
    </border>
    <border>
      <left style="thin"/>
      <right style="thin"/>
      <top style="medium"/>
      <bottom style="dashed"/>
    </border>
    <border>
      <left style="thin"/>
      <right style="double"/>
      <top style="medium"/>
      <bottom style="dashed"/>
    </border>
    <border>
      <left style="thin"/>
      <right>
        <color indexed="63"/>
      </right>
      <top style="thin"/>
      <bottom>
        <color indexed="63"/>
      </bottom>
    </border>
    <border>
      <left style="thin"/>
      <right style="thin"/>
      <top style="thin"/>
      <bottom style="dashed"/>
    </border>
    <border>
      <left style="thin"/>
      <right style="double"/>
      <top style="thin"/>
      <bottom style="dashed"/>
    </border>
    <border>
      <left style="thin"/>
      <right style="thin"/>
      <top style="thin"/>
      <bottom>
        <color indexed="63"/>
      </bottom>
    </border>
    <border>
      <left style="thin"/>
      <right style="double"/>
      <top style="thin"/>
      <bottom>
        <color indexed="63"/>
      </bottom>
    </border>
    <border diagonalUp="1">
      <left style="thin"/>
      <right style="thin"/>
      <top style="dotted"/>
      <bottom style="thin"/>
      <diagonal style="thin"/>
    </border>
    <border diagonalUp="1">
      <left style="thin"/>
      <right style="thin"/>
      <top style="dotted"/>
      <bottom style="medium"/>
      <diagonal style="thin"/>
    </border>
    <border diagonalUp="1">
      <left style="thin"/>
      <right style="thin"/>
      <top style="dotted"/>
      <bottom style="double"/>
      <diagonal style="thin"/>
    </border>
    <border diagonalUp="1">
      <left style="thin"/>
      <right style="double"/>
      <top style="thin"/>
      <bottom>
        <color indexed="63"/>
      </bottom>
      <diagonal style="thin"/>
    </border>
    <border diagonalUp="1">
      <left style="thin"/>
      <right style="double"/>
      <top style="dotted"/>
      <bottom style="thin"/>
      <diagonal style="thin"/>
    </border>
    <border diagonalUp="1">
      <left style="thin"/>
      <right style="double"/>
      <top style="dotted"/>
      <bottom style="double"/>
      <diagonal style="thin"/>
    </border>
    <border diagonalUp="1">
      <left style="thin"/>
      <right style="double"/>
      <top style="double"/>
      <bottom>
        <color indexed="63"/>
      </bottom>
      <diagonal style="thin"/>
    </border>
    <border diagonalUp="1">
      <left style="thin"/>
      <right style="double"/>
      <top style="dotted"/>
      <bottom style="medium"/>
      <diagonal style="thin"/>
    </border>
    <border diagonalUp="1">
      <left style="thin"/>
      <right style="thin"/>
      <top style="thin"/>
      <bottom style="dotted"/>
      <diagonal style="thin"/>
    </border>
    <border diagonalUp="1">
      <left style="thin"/>
      <right style="thin"/>
      <top style="dotted"/>
      <bottom>
        <color indexed="63"/>
      </bottom>
      <diagonal style="thin"/>
    </border>
    <border diagonalUp="1">
      <left style="thin"/>
      <right style="thin"/>
      <top style="double"/>
      <bottom style="dotted"/>
      <diagonal style="thin"/>
    </border>
    <border diagonalUp="1">
      <left style="thin"/>
      <right style="double"/>
      <top>
        <color indexed="63"/>
      </top>
      <bottom>
        <color indexed="63"/>
      </bottom>
      <diagonal style="thin"/>
    </border>
    <border diagonalUp="1">
      <left style="thin"/>
      <right style="thin"/>
      <top>
        <color indexed="63"/>
      </top>
      <bottom style="dotted"/>
      <diagonal style="thin"/>
    </border>
    <border>
      <left>
        <color indexed="63"/>
      </left>
      <right>
        <color indexed="63"/>
      </right>
      <top style="thin"/>
      <bottom>
        <color indexed="63"/>
      </bottom>
    </border>
    <border diagonalUp="1">
      <left style="thin"/>
      <right style="medium"/>
      <top style="thin"/>
      <bottom style="dotted"/>
      <diagonal style="thin"/>
    </border>
    <border diagonalUp="1">
      <left style="thin"/>
      <right style="medium"/>
      <top style="dotted"/>
      <bottom style="thin"/>
      <diagonal style="thin"/>
    </border>
    <border diagonalUp="1">
      <left style="thin"/>
      <right style="medium"/>
      <top>
        <color indexed="63"/>
      </top>
      <bottom style="dotted"/>
      <diagonal style="thin"/>
    </border>
    <border diagonalUp="1">
      <left style="thin"/>
      <right style="medium"/>
      <top style="double"/>
      <bottom style="dotted"/>
      <diagonal style="thin"/>
    </border>
    <border diagonalUp="1">
      <left style="thin"/>
      <right style="medium"/>
      <top style="dotted"/>
      <bottom style="medium"/>
      <diagonal style="thin"/>
    </border>
    <border>
      <left style="thin"/>
      <right style="dotted"/>
      <top style="double"/>
      <bottom style="medium"/>
    </border>
    <border>
      <left>
        <color indexed="63"/>
      </left>
      <right>
        <color indexed="63"/>
      </right>
      <top>
        <color indexed="63"/>
      </top>
      <bottom style="medium"/>
    </border>
    <border>
      <left style="dotted"/>
      <right style="medium"/>
      <top style="double"/>
      <bottom style="medium"/>
    </border>
    <border>
      <left style="dotted"/>
      <right style="dotted"/>
      <top style="double"/>
      <bottom style="medium"/>
    </border>
    <border>
      <left>
        <color indexed="63"/>
      </left>
      <right style="thin"/>
      <top style="double"/>
      <bottom style="medium"/>
    </border>
    <border>
      <left style="thin"/>
      <right style="thin"/>
      <top style="double"/>
      <bottom style="medium"/>
    </border>
    <border>
      <left style="thin"/>
      <right style="double"/>
      <top style="double"/>
      <bottom style="medium"/>
    </border>
    <border>
      <left style="thin"/>
      <right style="medium"/>
      <top style="double"/>
      <bottom style="medium"/>
    </border>
    <border>
      <left style="double"/>
      <right style="thin"/>
      <top style="medium"/>
      <bottom style="thin"/>
    </border>
    <border>
      <left>
        <color indexed="63"/>
      </left>
      <right style="thin"/>
      <top>
        <color indexed="63"/>
      </top>
      <bottom style="dashed"/>
    </border>
    <border>
      <left style="thin"/>
      <right style="medium"/>
      <top>
        <color indexed="63"/>
      </top>
      <bottom style="dashed"/>
    </border>
    <border>
      <left style="thin"/>
      <right style="medium"/>
      <top style="thin"/>
      <bottom>
        <color indexed="63"/>
      </bottom>
    </border>
    <border>
      <left style="thin"/>
      <right style="double"/>
      <top style="dotted"/>
      <bottom style="thin"/>
    </border>
    <border>
      <left style="thin"/>
      <right style="thin"/>
      <top style="dotted"/>
      <bottom style="double"/>
    </border>
    <border>
      <left style="thin"/>
      <right style="medium"/>
      <top style="thin"/>
      <bottom style="dotted"/>
    </border>
    <border>
      <left style="thin"/>
      <right style="medium"/>
      <top style="dotted"/>
      <bottom style="thin"/>
    </border>
    <border>
      <left style="dotted"/>
      <right style="thin"/>
      <top style="thin"/>
      <bottom style="thin"/>
    </border>
    <border>
      <left style="dotted"/>
      <right>
        <color indexed="63"/>
      </right>
      <top style="thin"/>
      <bottom style="thin"/>
    </border>
    <border>
      <left style="double"/>
      <right style="medium"/>
      <top style="thin"/>
      <bottom style="thin"/>
    </border>
    <border>
      <left>
        <color indexed="63"/>
      </left>
      <right style="medium"/>
      <top>
        <color indexed="63"/>
      </top>
      <bottom style="thin"/>
    </border>
    <border>
      <left style="thin"/>
      <right>
        <color indexed="63"/>
      </right>
      <top style="thin"/>
      <bottom style="medium"/>
    </border>
    <border>
      <left style="thin"/>
      <right style="double"/>
      <top style="thin"/>
      <bottom style="medium"/>
    </border>
    <border>
      <left style="medium"/>
      <right style="thin"/>
      <top style="thin"/>
      <bottom style="double"/>
    </border>
    <border>
      <left style="double"/>
      <right style="double"/>
      <top style="double"/>
      <bottom style="double"/>
    </border>
    <border>
      <left style="medium"/>
      <right style="medium"/>
      <top style="medium"/>
      <bottom style="dotted"/>
    </border>
    <border>
      <left style="medium"/>
      <right style="medium"/>
      <top style="dotted"/>
      <bottom style="thin"/>
    </border>
    <border>
      <left style="medium"/>
      <right style="medium"/>
      <top style="thin"/>
      <bottom style="dotted"/>
    </border>
    <border>
      <left style="thin"/>
      <right style="medium"/>
      <top>
        <color indexed="63"/>
      </top>
      <bottom style="thin"/>
    </border>
    <border>
      <left style="thin"/>
      <right style="medium"/>
      <top>
        <color indexed="63"/>
      </top>
      <bottom>
        <color indexed="63"/>
      </bottom>
    </border>
    <border>
      <left style="thin"/>
      <right style="double"/>
      <top style="thin"/>
      <bottom style="dotted"/>
    </border>
    <border>
      <left style="thin"/>
      <right style="thin"/>
      <top style="double"/>
      <bottom style="dotted"/>
    </border>
    <border>
      <left style="thin"/>
      <right style="dotted"/>
      <top style="thin"/>
      <bottom style="thin"/>
    </border>
    <border>
      <left style="medium"/>
      <right style="thin"/>
      <top style="medium"/>
      <bottom>
        <color indexed="63"/>
      </bottom>
    </border>
    <border>
      <left style="medium"/>
      <right style="thin"/>
      <top>
        <color indexed="63"/>
      </top>
      <bottom style="medium"/>
    </border>
    <border>
      <left style="thin"/>
      <right style="medium"/>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style="medium"/>
      <bottom style="medium"/>
    </border>
    <border>
      <left style="thin"/>
      <right style="medium"/>
      <top style="medium"/>
      <bottom style="medium"/>
    </border>
    <border>
      <left style="medium"/>
      <right style="thin"/>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thin"/>
      <top style="medium"/>
      <bottom style="medium"/>
    </border>
    <border>
      <left style="double"/>
      <right style="thin"/>
      <top style="thin"/>
      <bottom>
        <color indexed="63"/>
      </bottom>
    </border>
    <border>
      <left style="double"/>
      <right style="medium"/>
      <top style="thin"/>
      <bottom>
        <color indexed="63"/>
      </bottom>
    </border>
    <border>
      <left style="thin"/>
      <right style="thin"/>
      <top style="dashed"/>
      <bottom style="thin"/>
    </border>
    <border>
      <left style="double"/>
      <right style="thin"/>
      <top style="dashed"/>
      <bottom style="thin"/>
    </border>
    <border>
      <left>
        <color indexed="63"/>
      </left>
      <right style="thin"/>
      <top style="dashed"/>
      <bottom style="thin"/>
    </border>
    <border>
      <left style="thin"/>
      <right>
        <color indexed="63"/>
      </right>
      <top style="dashed"/>
      <bottom style="thin"/>
    </border>
    <border>
      <left style="double"/>
      <right style="medium"/>
      <top style="dashed"/>
      <bottom style="thin"/>
    </border>
    <border>
      <left style="thin"/>
      <right>
        <color indexed="63"/>
      </right>
      <top style="medium"/>
      <bottom style="thin"/>
    </border>
    <border>
      <left style="double"/>
      <right style="medium"/>
      <top style="medium"/>
      <bottom style="thin"/>
    </border>
    <border>
      <left style="double"/>
      <right style="thin"/>
      <top style="thin"/>
      <bottom style="medium"/>
    </border>
    <border>
      <left style="double"/>
      <right>
        <color indexed="63"/>
      </right>
      <top style="thin"/>
      <bottom style="medium"/>
    </border>
    <border>
      <left style="double"/>
      <right style="medium"/>
      <top style="thin"/>
      <bottom style="medium"/>
    </border>
    <border>
      <left style="double"/>
      <right style="thin"/>
      <top>
        <color indexed="63"/>
      </top>
      <bottom style="thin"/>
    </border>
    <border>
      <left style="double"/>
      <right style="medium"/>
      <top>
        <color indexed="63"/>
      </top>
      <bottom style="thin"/>
    </border>
    <border>
      <left style="medium"/>
      <right style="medium"/>
      <top style="medium"/>
      <bottom>
        <color indexed="63"/>
      </bottom>
    </border>
    <border>
      <left style="medium"/>
      <right style="thin"/>
      <top style="medium"/>
      <bottom style="thin"/>
    </border>
    <border>
      <left style="medium"/>
      <right style="medium"/>
      <top style="medium"/>
      <bottom style="thin"/>
    </border>
    <border>
      <left style="medium"/>
      <right style="thin"/>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style="medium"/>
    </border>
    <border>
      <left style="thin"/>
      <right style="thin"/>
      <top>
        <color indexed="63"/>
      </top>
      <bottom style="medium"/>
    </border>
    <border>
      <left style="medium"/>
      <right style="medium"/>
      <top style="medium"/>
      <bottom style="medium"/>
    </border>
    <border>
      <left style="thin"/>
      <right style="thin"/>
      <top style="medium"/>
      <bottom style="medium"/>
    </border>
    <border>
      <left style="medium"/>
      <right style="thin"/>
      <top>
        <color indexed="63"/>
      </top>
      <bottom style="thin"/>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style="medium"/>
      <right>
        <color indexed="63"/>
      </right>
      <top style="thin"/>
      <bottom>
        <color indexed="63"/>
      </bottom>
    </border>
    <border>
      <left style="double"/>
      <right style="thin"/>
      <top style="medium"/>
      <bottom>
        <color indexed="63"/>
      </bottom>
    </border>
    <border>
      <left style="double"/>
      <right style="medium"/>
      <top style="medium"/>
      <bottom>
        <color indexed="63"/>
      </bottom>
    </border>
    <border>
      <left style="double"/>
      <right style="thin"/>
      <top style="dotted"/>
      <bottom style="thin"/>
    </border>
    <border>
      <left style="thin"/>
      <right>
        <color indexed="63"/>
      </right>
      <top style="dotted"/>
      <bottom style="thin"/>
    </border>
    <border>
      <left style="double"/>
      <right style="medium"/>
      <top style="dotted"/>
      <bottom style="thin"/>
    </border>
    <border>
      <left style="thin"/>
      <right style="thin"/>
      <top style="dashed"/>
      <bottom style="medium"/>
    </border>
    <border>
      <left style="double"/>
      <right style="thin"/>
      <top style="dashed"/>
      <bottom style="medium"/>
    </border>
    <border>
      <left>
        <color indexed="63"/>
      </left>
      <right style="thin"/>
      <top style="dashed"/>
      <bottom style="medium"/>
    </border>
    <border>
      <left style="thin"/>
      <right>
        <color indexed="63"/>
      </right>
      <top style="dashed"/>
      <bottom style="medium"/>
    </border>
    <border>
      <left style="double"/>
      <right style="medium"/>
      <top style="dashed"/>
      <bottom style="medium"/>
    </border>
    <border>
      <left style="double"/>
      <right style="thin"/>
      <top>
        <color indexed="63"/>
      </top>
      <bottom>
        <color indexed="63"/>
      </bottom>
    </border>
    <border>
      <left style="double"/>
      <right style="medium"/>
      <top>
        <color indexed="63"/>
      </top>
      <bottom>
        <color indexed="63"/>
      </bottom>
    </border>
    <border>
      <left style="medium"/>
      <right style="medium"/>
      <top>
        <color indexed="63"/>
      </top>
      <bottom style="thin"/>
    </border>
    <border>
      <left>
        <color indexed="63"/>
      </left>
      <right style="thin"/>
      <top style="dotted"/>
      <bottom style="medium"/>
    </border>
    <border>
      <left style="medium"/>
      <right style="thin"/>
      <top>
        <color indexed="63"/>
      </top>
      <bottom style="dotted"/>
    </border>
    <border>
      <left style="thin"/>
      <right>
        <color indexed="63"/>
      </right>
      <top>
        <color indexed="63"/>
      </top>
      <bottom style="dotted"/>
    </border>
    <border>
      <left style="medium"/>
      <right style="thin"/>
      <top style="dotted"/>
      <bottom style="thin"/>
    </border>
    <border>
      <left style="medium"/>
      <right style="thin"/>
      <top style="thin"/>
      <bottom style="dotted"/>
    </border>
    <border>
      <left style="thin"/>
      <right>
        <color indexed="63"/>
      </right>
      <top style="thin"/>
      <bottom style="dotted"/>
    </border>
    <border>
      <left style="double"/>
      <right>
        <color indexed="63"/>
      </right>
      <top style="dotted"/>
      <bottom style="thin"/>
    </border>
    <border>
      <left>
        <color indexed="63"/>
      </left>
      <right>
        <color indexed="63"/>
      </right>
      <top style="thin"/>
      <bottom style="dotted"/>
    </border>
    <border>
      <left>
        <color indexed="63"/>
      </left>
      <right>
        <color indexed="63"/>
      </right>
      <top style="dotted"/>
      <bottom style="medium"/>
    </border>
    <border>
      <left style="medium"/>
      <right>
        <color indexed="63"/>
      </right>
      <top style="medium"/>
      <bottom>
        <color indexed="63"/>
      </bottom>
    </border>
    <border>
      <left style="thin"/>
      <right style="double"/>
      <top style="medium"/>
      <bottom>
        <color indexed="63"/>
      </bottom>
    </border>
    <border>
      <left style="thin"/>
      <right style="double"/>
      <top>
        <color indexed="63"/>
      </top>
      <bottom style="thin"/>
    </border>
    <border>
      <left style="double"/>
      <right>
        <color indexed="63"/>
      </right>
      <top style="medium"/>
      <bottom style="thin"/>
    </border>
    <border>
      <left style="medium"/>
      <right style="dotted"/>
      <top style="double"/>
      <bottom>
        <color indexed="63"/>
      </bottom>
    </border>
    <border>
      <left style="medium"/>
      <right style="dotted"/>
      <top>
        <color indexed="63"/>
      </top>
      <bottom style="medium"/>
    </border>
    <border>
      <left style="medium"/>
      <right style="dotted"/>
      <top style="thin"/>
      <bottom>
        <color indexed="63"/>
      </bottom>
    </border>
    <border>
      <left style="medium"/>
      <right style="dotted"/>
      <top>
        <color indexed="63"/>
      </top>
      <bottom style="thin"/>
    </border>
    <border>
      <left style="medium"/>
      <right style="dotted"/>
      <top>
        <color indexed="63"/>
      </top>
      <bottom>
        <color indexed="63"/>
      </bottom>
    </border>
    <border>
      <left style="medium"/>
      <right style="dotted"/>
      <top>
        <color indexed="63"/>
      </top>
      <bottom style="double"/>
    </border>
    <border>
      <left style="thin"/>
      <right style="medium"/>
      <top style="medium"/>
      <bottom>
        <color indexed="63"/>
      </bottom>
    </border>
    <border>
      <left style="double"/>
      <right>
        <color indexed="63"/>
      </right>
      <top style="double"/>
      <bottom style="double"/>
    </border>
    <border>
      <left>
        <color indexed="63"/>
      </left>
      <right style="double"/>
      <top style="double"/>
      <bottom style="double"/>
    </border>
    <border>
      <left style="thin"/>
      <right>
        <color indexed="63"/>
      </right>
      <top style="dotted"/>
      <bottom style="medium"/>
    </border>
    <border>
      <left>
        <color indexed="63"/>
      </left>
      <right style="medium"/>
      <top style="dotted"/>
      <bottom style="medium"/>
    </border>
    <border>
      <left style="medium"/>
      <right style="thin"/>
      <top>
        <color indexed="63"/>
      </top>
      <bottom style="double"/>
    </border>
    <border>
      <left style="thin"/>
      <right>
        <color indexed="63"/>
      </right>
      <top style="dotted"/>
      <bottom style="double"/>
    </border>
    <border>
      <left>
        <color indexed="63"/>
      </left>
      <right style="thin"/>
      <top style="dotted"/>
      <bottom style="double"/>
    </border>
    <border>
      <left>
        <color indexed="63"/>
      </left>
      <right>
        <color indexed="63"/>
      </right>
      <top style="dotted"/>
      <bottom style="double"/>
    </border>
    <border>
      <left style="thin"/>
      <right>
        <color indexed="63"/>
      </right>
      <top>
        <color indexed="63"/>
      </top>
      <bottom style="double"/>
    </border>
    <border>
      <left>
        <color indexed="63"/>
      </left>
      <right style="medium"/>
      <top>
        <color indexed="63"/>
      </top>
      <bottom style="double"/>
    </border>
    <border>
      <left style="thin"/>
      <right>
        <color indexed="63"/>
      </right>
      <top style="double"/>
      <bottom style="dotted"/>
    </border>
    <border>
      <left>
        <color indexed="63"/>
      </left>
      <right style="thin"/>
      <top style="double"/>
      <bottom style="dotted"/>
    </border>
    <border>
      <left>
        <color indexed="63"/>
      </left>
      <right style="medium"/>
      <top>
        <color indexed="63"/>
      </top>
      <bottom style="dotted"/>
    </border>
    <border>
      <left style="thin"/>
      <right style="double"/>
      <top>
        <color indexed="63"/>
      </top>
      <bottom style="medium"/>
    </border>
    <border>
      <left style="double"/>
      <right style="thin"/>
      <top>
        <color indexed="63"/>
      </top>
      <bottom style="medium"/>
    </border>
    <border>
      <left style="double"/>
      <right style="medium"/>
      <top>
        <color indexed="63"/>
      </top>
      <bottom style="medium"/>
    </border>
    <border>
      <left style="thin"/>
      <right>
        <color indexed="63"/>
      </right>
      <top>
        <color indexed="63"/>
      </top>
      <bottom style="medium"/>
    </border>
    <border>
      <left>
        <color indexed="63"/>
      </left>
      <right style="medium"/>
      <top style="double"/>
      <bottom style="medium"/>
    </border>
    <border>
      <left style="medium"/>
      <right>
        <color indexed="63"/>
      </right>
      <top style="thin"/>
      <bottom style="double"/>
    </border>
    <border>
      <left>
        <color indexed="63"/>
      </left>
      <right style="medium"/>
      <top style="thin"/>
      <bottom style="double"/>
    </border>
    <border>
      <left>
        <color indexed="63"/>
      </left>
      <right style="double"/>
      <top style="medium"/>
      <bottom style="thin"/>
    </border>
    <border>
      <left>
        <color indexed="63"/>
      </left>
      <right style="medium"/>
      <top style="dotted"/>
      <bottom style="thin"/>
    </border>
    <border>
      <left>
        <color indexed="63"/>
      </left>
      <right style="medium"/>
      <top style="thin"/>
      <bottom style="dotted"/>
    </border>
    <border>
      <left>
        <color indexed="63"/>
      </left>
      <right>
        <color indexed="63"/>
      </right>
      <top style="double"/>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20" borderId="1" applyNumberFormat="0" applyAlignment="0" applyProtection="0"/>
    <xf numFmtId="0" fontId="29" fillId="21"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2" borderId="2" applyNumberFormat="0" applyFont="0" applyAlignment="0" applyProtection="0"/>
    <xf numFmtId="0" fontId="30" fillId="0" borderId="3" applyNumberFormat="0" applyFill="0" applyAlignment="0" applyProtection="0"/>
    <xf numFmtId="0" fontId="31" fillId="3" borderId="0" applyNumberFormat="0" applyBorder="0" applyAlignment="0" applyProtection="0"/>
    <xf numFmtId="0" fontId="32"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3"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7" borderId="4" applyNumberFormat="0" applyAlignment="0" applyProtection="0"/>
    <xf numFmtId="0" fontId="25" fillId="0" borderId="0">
      <alignment/>
      <protection/>
    </xf>
    <xf numFmtId="0" fontId="0" fillId="0" borderId="0">
      <alignment/>
      <protection/>
    </xf>
    <xf numFmtId="0" fontId="40" fillId="4" borderId="0" applyNumberFormat="0" applyBorder="0" applyAlignment="0" applyProtection="0"/>
  </cellStyleXfs>
  <cellXfs count="1154">
    <xf numFmtId="0" fontId="0" fillId="0" borderId="0" xfId="0" applyAlignment="1">
      <alignment vertical="center"/>
    </xf>
    <xf numFmtId="0" fontId="0" fillId="0" borderId="0" xfId="0" applyBorder="1" applyAlignment="1">
      <alignment vertical="center"/>
    </xf>
    <xf numFmtId="0" fontId="5" fillId="0" borderId="0" xfId="0" applyFont="1" applyAlignment="1">
      <alignment horizontal="left" vertical="center"/>
    </xf>
    <xf numFmtId="0" fontId="5"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7" fillId="0" borderId="0" xfId="0" applyFont="1" applyAlignment="1">
      <alignment vertical="center"/>
    </xf>
    <xf numFmtId="0" fontId="12" fillId="0" borderId="0" xfId="0" applyFont="1" applyAlignment="1">
      <alignment vertical="center"/>
    </xf>
    <xf numFmtId="0" fontId="7" fillId="0" borderId="10" xfId="0" applyFont="1" applyBorder="1" applyAlignment="1">
      <alignment horizontal="distributed" vertical="center"/>
    </xf>
    <xf numFmtId="0" fontId="8" fillId="0" borderId="11" xfId="0" applyFont="1" applyBorder="1" applyAlignment="1">
      <alignment horizontal="left" vertical="center" wrapText="1" indent="1"/>
    </xf>
    <xf numFmtId="0" fontId="8" fillId="0" borderId="12" xfId="0" applyFont="1" applyBorder="1" applyAlignment="1">
      <alignment horizontal="left" vertical="center" wrapText="1" indent="1"/>
    </xf>
    <xf numFmtId="0" fontId="7" fillId="0" borderId="11" xfId="0" applyFont="1" applyBorder="1" applyAlignment="1">
      <alignment horizontal="distributed" vertical="center"/>
    </xf>
    <xf numFmtId="0" fontId="8" fillId="0" borderId="13" xfId="0" applyFont="1" applyBorder="1" applyAlignment="1">
      <alignment horizontal="left" vertical="center" wrapText="1" indent="1"/>
    </xf>
    <xf numFmtId="0" fontId="7" fillId="0" borderId="14" xfId="0" applyFont="1" applyBorder="1" applyAlignment="1">
      <alignment horizontal="distributed" vertical="center"/>
    </xf>
    <xf numFmtId="0" fontId="8" fillId="0" borderId="15" xfId="0" applyFont="1" applyBorder="1" applyAlignment="1">
      <alignment horizontal="left" vertical="center" wrapText="1" indent="1"/>
    </xf>
    <xf numFmtId="0" fontId="9"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9" fillId="0" borderId="0" xfId="0" applyFont="1" applyAlignment="1">
      <alignment horizontal="right" vertical="center"/>
    </xf>
    <xf numFmtId="0" fontId="7" fillId="0" borderId="0" xfId="0" applyFont="1" applyBorder="1" applyAlignment="1">
      <alignment horizontal="distributed" vertical="center"/>
    </xf>
    <xf numFmtId="0" fontId="7" fillId="0" borderId="0" xfId="0" applyFont="1" applyAlignment="1">
      <alignment horizontal="righ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Alignment="1">
      <alignment/>
    </xf>
    <xf numFmtId="0" fontId="15" fillId="0" borderId="0" xfId="0" applyFont="1" applyAlignment="1">
      <alignment vertical="center"/>
    </xf>
    <xf numFmtId="0" fontId="7" fillId="4" borderId="18"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20" xfId="0" applyFont="1" applyFill="1" applyBorder="1" applyAlignment="1">
      <alignment horizontal="center" vertical="center"/>
    </xf>
    <xf numFmtId="0" fontId="7" fillId="4" borderId="21" xfId="0" applyFont="1" applyFill="1" applyBorder="1" applyAlignment="1">
      <alignment horizontal="center" vertical="center"/>
    </xf>
    <xf numFmtId="0" fontId="7" fillId="0" borderId="22" xfId="0" applyFont="1" applyBorder="1" applyAlignment="1">
      <alignment horizontal="distributed" vertical="center"/>
    </xf>
    <xf numFmtId="38" fontId="7" fillId="0" borderId="10" xfId="49" applyFont="1" applyBorder="1" applyAlignment="1">
      <alignment vertical="center"/>
    </xf>
    <xf numFmtId="38" fontId="7" fillId="0" borderId="23" xfId="49" applyFont="1" applyBorder="1" applyAlignment="1">
      <alignment vertical="center"/>
    </xf>
    <xf numFmtId="38" fontId="7" fillId="0" borderId="24" xfId="49" applyFont="1" applyBorder="1" applyAlignment="1">
      <alignment vertical="center"/>
    </xf>
    <xf numFmtId="0" fontId="7" fillId="0" borderId="25" xfId="0" applyFont="1" applyBorder="1" applyAlignment="1">
      <alignment horizontal="distributed" vertical="center"/>
    </xf>
    <xf numFmtId="38" fontId="7" fillId="0" borderId="12" xfId="49" applyFont="1" applyBorder="1" applyAlignment="1">
      <alignment vertical="center"/>
    </xf>
    <xf numFmtId="38" fontId="7" fillId="0" borderId="26" xfId="49" applyFont="1" applyBorder="1" applyAlignment="1">
      <alignment vertical="center"/>
    </xf>
    <xf numFmtId="0" fontId="7" fillId="0" borderId="27" xfId="0" applyFont="1" applyBorder="1" applyAlignment="1">
      <alignment horizontal="distributed" vertical="center"/>
    </xf>
    <xf numFmtId="38" fontId="7" fillId="0" borderId="11" xfId="49" applyFont="1" applyBorder="1" applyAlignment="1">
      <alignment vertical="center"/>
    </xf>
    <xf numFmtId="38" fontId="7" fillId="0" borderId="28" xfId="49" applyFont="1" applyBorder="1" applyAlignment="1">
      <alignment vertical="center"/>
    </xf>
    <xf numFmtId="38" fontId="7" fillId="0" borderId="29" xfId="49" applyFont="1" applyBorder="1" applyAlignment="1">
      <alignment vertical="center"/>
    </xf>
    <xf numFmtId="0" fontId="7" fillId="0" borderId="30" xfId="0" applyFont="1" applyBorder="1" applyAlignment="1">
      <alignment horizontal="distributed" vertical="center"/>
    </xf>
    <xf numFmtId="0" fontId="7" fillId="0" borderId="31" xfId="0" applyFont="1" applyBorder="1" applyAlignment="1">
      <alignment horizontal="distributed" vertical="center"/>
    </xf>
    <xf numFmtId="0" fontId="7" fillId="0" borderId="20" xfId="0" applyFont="1" applyBorder="1" applyAlignment="1">
      <alignment horizontal="center" vertical="center"/>
    </xf>
    <xf numFmtId="0" fontId="7" fillId="24" borderId="32" xfId="62" applyFont="1" applyFill="1" applyBorder="1" applyAlignment="1" applyProtection="1">
      <alignment horizontal="center" vertical="center"/>
      <protection/>
    </xf>
    <xf numFmtId="0" fontId="7" fillId="0" borderId="33" xfId="0" applyFont="1" applyBorder="1" applyAlignment="1">
      <alignment horizontal="distributed" vertical="center" wrapText="1"/>
    </xf>
    <xf numFmtId="0" fontId="7" fillId="21" borderId="34" xfId="0" applyFont="1" applyFill="1" applyBorder="1" applyAlignment="1">
      <alignment vertical="center"/>
    </xf>
    <xf numFmtId="0" fontId="7" fillId="21" borderId="35" xfId="0" applyFont="1" applyFill="1" applyBorder="1" applyAlignment="1">
      <alignment vertical="center"/>
    </xf>
    <xf numFmtId="0" fontId="7" fillId="21" borderId="36" xfId="0" applyFont="1" applyFill="1" applyBorder="1" applyAlignment="1">
      <alignment vertical="center"/>
    </xf>
    <xf numFmtId="0" fontId="7" fillId="21" borderId="19" xfId="0" applyFont="1" applyFill="1" applyBorder="1" applyAlignment="1">
      <alignment vertical="center"/>
    </xf>
    <xf numFmtId="0" fontId="7" fillId="21" borderId="37" xfId="0" applyFont="1" applyFill="1" applyBorder="1" applyAlignment="1">
      <alignment vertical="center"/>
    </xf>
    <xf numFmtId="0" fontId="6" fillId="0" borderId="0" xfId="0" applyFont="1" applyAlignment="1">
      <alignment vertical="center"/>
    </xf>
    <xf numFmtId="0" fontId="3" fillId="0" borderId="20" xfId="0" applyFont="1" applyBorder="1" applyAlignment="1">
      <alignment horizontal="center" vertical="center" wrapText="1"/>
    </xf>
    <xf numFmtId="0" fontId="7" fillId="0" borderId="38" xfId="0" applyFont="1" applyBorder="1" applyAlignment="1">
      <alignment vertical="center"/>
    </xf>
    <xf numFmtId="0" fontId="6" fillId="0" borderId="39" xfId="0" applyFont="1" applyBorder="1" applyAlignment="1">
      <alignment horizontal="center" vertical="center"/>
    </xf>
    <xf numFmtId="0" fontId="3" fillId="25" borderId="40" xfId="0" applyFont="1" applyFill="1" applyBorder="1" applyAlignment="1">
      <alignment horizontal="center" vertical="center"/>
    </xf>
    <xf numFmtId="0" fontId="6" fillId="0" borderId="41" xfId="0" applyFont="1" applyBorder="1" applyAlignment="1">
      <alignment horizontal="center" vertical="center"/>
    </xf>
    <xf numFmtId="0" fontId="7" fillId="0" borderId="20" xfId="0" applyFont="1" applyBorder="1" applyAlignment="1">
      <alignment horizontal="right" vertical="center"/>
    </xf>
    <xf numFmtId="0" fontId="7" fillId="24" borderId="42" xfId="62" applyFont="1" applyFill="1" applyBorder="1" applyAlignment="1" applyProtection="1">
      <alignment horizontal="center" vertical="center"/>
      <protection/>
    </xf>
    <xf numFmtId="0" fontId="7" fillId="0" borderId="0" xfId="0" applyFont="1" applyAlignment="1">
      <alignment vertical="center" shrinkToFit="1"/>
    </xf>
    <xf numFmtId="0" fontId="7" fillId="0" borderId="20" xfId="0" applyFont="1" applyBorder="1" applyAlignment="1">
      <alignment horizontal="distributed" vertical="center"/>
    </xf>
    <xf numFmtId="0" fontId="9" fillId="24" borderId="20" xfId="62" applyFont="1" applyFill="1" applyBorder="1" applyAlignment="1" applyProtection="1">
      <alignment horizontal="center" vertical="center" shrinkToFit="1"/>
      <protection/>
    </xf>
    <xf numFmtId="0" fontId="7" fillId="0" borderId="33" xfId="0" applyFont="1" applyBorder="1" applyAlignment="1">
      <alignment horizontal="center" vertical="center" wrapText="1"/>
    </xf>
    <xf numFmtId="0" fontId="9" fillId="24" borderId="11" xfId="62" applyFont="1" applyFill="1" applyBorder="1" applyAlignment="1" applyProtection="1">
      <alignment horizontal="center" vertical="center" textRotation="180"/>
      <protection/>
    </xf>
    <xf numFmtId="0" fontId="7" fillId="24" borderId="11" xfId="62" applyFont="1" applyFill="1" applyBorder="1" applyAlignment="1" applyProtection="1">
      <alignment horizontal="center" vertical="center"/>
      <protection/>
    </xf>
    <xf numFmtId="0" fontId="7" fillId="24" borderId="32" xfId="62" applyFont="1" applyFill="1" applyBorder="1" applyAlignment="1" applyProtection="1">
      <alignment horizontal="center" vertical="center" textRotation="180"/>
      <protection/>
    </xf>
    <xf numFmtId="0" fontId="3" fillId="25" borderId="43" xfId="0" applyFont="1" applyFill="1" applyBorder="1" applyAlignment="1">
      <alignment vertical="center" shrinkToFit="1"/>
    </xf>
    <xf numFmtId="0" fontId="3" fillId="0" borderId="35" xfId="0" applyFont="1" applyBorder="1" applyAlignment="1">
      <alignment vertical="center" wrapText="1"/>
    </xf>
    <xf numFmtId="0" fontId="6" fillId="0" borderId="41"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0" xfId="0" applyFont="1" applyFill="1" applyBorder="1" applyAlignment="1">
      <alignment horizontal="center" vertical="center"/>
    </xf>
    <xf numFmtId="0" fontId="3" fillId="0" borderId="0" xfId="0" applyFont="1" applyFill="1" applyBorder="1" applyAlignment="1">
      <alignment vertical="center"/>
    </xf>
    <xf numFmtId="0" fontId="9" fillId="0" borderId="0" xfId="0" applyFont="1" applyAlignment="1">
      <alignment vertical="center"/>
    </xf>
    <xf numFmtId="0" fontId="3" fillId="0" borderId="45" xfId="0" applyFont="1" applyBorder="1" applyAlignment="1">
      <alignment horizontal="center" vertical="center" wrapText="1"/>
    </xf>
    <xf numFmtId="0" fontId="3" fillId="0" borderId="44" xfId="0" applyFont="1" applyBorder="1" applyAlignment="1">
      <alignment horizontal="center" vertical="center" wrapText="1"/>
    </xf>
    <xf numFmtId="0" fontId="3" fillId="25" borderId="46" xfId="0" applyFont="1" applyFill="1" applyBorder="1" applyAlignment="1">
      <alignment horizontal="center" vertical="center"/>
    </xf>
    <xf numFmtId="0" fontId="0" fillId="0" borderId="47" xfId="0" applyFont="1" applyBorder="1" applyAlignment="1">
      <alignment horizontal="center" vertical="center"/>
    </xf>
    <xf numFmtId="38" fontId="0" fillId="26" borderId="20" xfId="0" applyNumberFormat="1" applyFont="1" applyFill="1" applyBorder="1" applyAlignment="1">
      <alignment vertical="center"/>
    </xf>
    <xf numFmtId="0" fontId="0" fillId="26" borderId="20" xfId="0" applyFont="1" applyFill="1" applyBorder="1" applyAlignment="1">
      <alignment horizontal="right" vertical="center"/>
    </xf>
    <xf numFmtId="0" fontId="0" fillId="0" borderId="48"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38" fontId="7" fillId="24" borderId="20" xfId="49" applyFont="1" applyFill="1" applyBorder="1" applyAlignment="1">
      <alignment horizontal="distributed" vertical="center" wrapText="1"/>
    </xf>
    <xf numFmtId="0" fontId="13" fillId="0" borderId="0" xfId="0" applyFont="1" applyAlignment="1">
      <alignment vertical="center"/>
    </xf>
    <xf numFmtId="0" fontId="7" fillId="24" borderId="51" xfId="62" applyFont="1" applyFill="1" applyBorder="1" applyAlignment="1" applyProtection="1">
      <alignment horizontal="center" vertical="center"/>
      <protection/>
    </xf>
    <xf numFmtId="0" fontId="8" fillId="4" borderId="52" xfId="0" applyFont="1" applyFill="1" applyBorder="1" applyAlignment="1">
      <alignment horizontal="left" vertical="center" wrapText="1"/>
    </xf>
    <xf numFmtId="0" fontId="10" fillId="24" borderId="53" xfId="62" applyFont="1" applyFill="1" applyBorder="1" applyAlignment="1" applyProtection="1">
      <alignment horizontal="distributed" vertical="center"/>
      <protection/>
    </xf>
    <xf numFmtId="0" fontId="7" fillId="0" borderId="53" xfId="0" applyFont="1" applyBorder="1" applyAlignment="1">
      <alignment horizontal="center" vertical="center"/>
    </xf>
    <xf numFmtId="0" fontId="9" fillId="24" borderId="45" xfId="62" applyFont="1" applyFill="1" applyBorder="1" applyAlignment="1" applyProtection="1">
      <alignment horizontal="center" vertical="center" shrinkToFit="1"/>
      <protection/>
    </xf>
    <xf numFmtId="0" fontId="7" fillId="0" borderId="43" xfId="0" applyFont="1" applyBorder="1" applyAlignment="1">
      <alignment horizontal="distributed" vertical="center"/>
    </xf>
    <xf numFmtId="0" fontId="8" fillId="0" borderId="54" xfId="0" applyFont="1" applyBorder="1" applyAlignment="1">
      <alignment horizontal="left" vertical="center" wrapText="1" indent="1"/>
    </xf>
    <xf numFmtId="0" fontId="7" fillId="4" borderId="47" xfId="0" applyFont="1" applyFill="1" applyBorder="1" applyAlignment="1">
      <alignment horizontal="center" vertical="center" wrapText="1"/>
    </xf>
    <xf numFmtId="0" fontId="7" fillId="4" borderId="55" xfId="0" applyFont="1" applyFill="1" applyBorder="1" applyAlignment="1">
      <alignment horizontal="center" vertical="center" wrapText="1"/>
    </xf>
    <xf numFmtId="0" fontId="7" fillId="4" borderId="56" xfId="0" applyFont="1" applyFill="1" applyBorder="1" applyAlignment="1">
      <alignment horizontal="center" vertical="center"/>
    </xf>
    <xf numFmtId="0" fontId="7" fillId="4" borderId="57" xfId="0" applyFont="1" applyFill="1" applyBorder="1" applyAlignment="1">
      <alignment horizontal="center" vertical="center"/>
    </xf>
    <xf numFmtId="0" fontId="7" fillId="0" borderId="58" xfId="0" applyFont="1" applyBorder="1" applyAlignment="1">
      <alignment horizontal="distributed" vertical="center"/>
    </xf>
    <xf numFmtId="0" fontId="7" fillId="4" borderId="59" xfId="0" applyFont="1" applyFill="1" applyBorder="1" applyAlignment="1">
      <alignment vertical="center"/>
    </xf>
    <xf numFmtId="0" fontId="7" fillId="4" borderId="60" xfId="0" applyFont="1" applyFill="1" applyBorder="1" applyAlignment="1">
      <alignment vertical="center"/>
    </xf>
    <xf numFmtId="0" fontId="8" fillId="4" borderId="61" xfId="0" applyFont="1" applyFill="1" applyBorder="1" applyAlignment="1">
      <alignment horizontal="left" vertical="center" wrapText="1"/>
    </xf>
    <xf numFmtId="0" fontId="7" fillId="0" borderId="62" xfId="0" applyFont="1" applyBorder="1" applyAlignment="1">
      <alignment vertical="center"/>
    </xf>
    <xf numFmtId="0" fontId="7" fillId="0" borderId="47" xfId="0" applyFont="1" applyBorder="1" applyAlignment="1">
      <alignment horizontal="distributed" vertical="center" wrapText="1"/>
    </xf>
    <xf numFmtId="0" fontId="7" fillId="0" borderId="47" xfId="0" applyFont="1" applyBorder="1" applyAlignment="1">
      <alignment vertical="center"/>
    </xf>
    <xf numFmtId="0" fontId="7" fillId="0" borderId="63" xfId="0" applyFont="1" applyBorder="1" applyAlignment="1">
      <alignment vertical="center"/>
    </xf>
    <xf numFmtId="0" fontId="7" fillId="0" borderId="64" xfId="0" applyFont="1" applyBorder="1" applyAlignment="1">
      <alignment horizontal="center" vertical="center"/>
    </xf>
    <xf numFmtId="0" fontId="7" fillId="4" borderId="65" xfId="0" applyFont="1" applyFill="1" applyBorder="1" applyAlignment="1">
      <alignment horizontal="center" vertical="center" wrapText="1"/>
    </xf>
    <xf numFmtId="0" fontId="7" fillId="4" borderId="66" xfId="0" applyFont="1" applyFill="1" applyBorder="1" applyAlignment="1">
      <alignment horizontal="center" vertical="center" wrapText="1"/>
    </xf>
    <xf numFmtId="0" fontId="7" fillId="0" borderId="20" xfId="0" applyFont="1" applyFill="1" applyBorder="1" applyAlignment="1">
      <alignment horizontal="distributed" vertical="center"/>
    </xf>
    <xf numFmtId="38" fontId="7" fillId="24" borderId="41" xfId="49" applyFont="1" applyFill="1" applyBorder="1" applyAlignment="1">
      <alignment horizontal="distributed" vertical="center" wrapText="1"/>
    </xf>
    <xf numFmtId="0" fontId="7" fillId="0" borderId="67" xfId="0" applyFont="1" applyBorder="1" applyAlignment="1">
      <alignment vertical="center"/>
    </xf>
    <xf numFmtId="38" fontId="21" fillId="24" borderId="55" xfId="49" applyFont="1" applyFill="1" applyBorder="1" applyAlignment="1">
      <alignment horizontal="distributed" vertical="center"/>
    </xf>
    <xf numFmtId="0" fontId="7" fillId="0" borderId="0" xfId="0" applyFont="1" applyBorder="1" applyAlignment="1">
      <alignment horizontal="distributed" vertical="center" wrapText="1"/>
    </xf>
    <xf numFmtId="0" fontId="7" fillId="0" borderId="0" xfId="0" applyFont="1" applyAlignment="1">
      <alignment horizontal="left" vertical="center"/>
    </xf>
    <xf numFmtId="0" fontId="7" fillId="0" borderId="0" xfId="0" applyFont="1" applyFill="1" applyBorder="1" applyAlignment="1">
      <alignment vertical="center"/>
    </xf>
    <xf numFmtId="0" fontId="6" fillId="0" borderId="68" xfId="0" applyFont="1" applyFill="1" applyBorder="1" applyAlignment="1">
      <alignment horizontal="center" vertical="center"/>
    </xf>
    <xf numFmtId="0" fontId="3" fillId="25" borderId="47" xfId="0" applyFont="1" applyFill="1" applyBorder="1" applyAlignment="1">
      <alignment vertical="center" shrinkToFit="1"/>
    </xf>
    <xf numFmtId="38" fontId="7" fillId="0" borderId="69" xfId="49" applyFont="1" applyBorder="1" applyAlignment="1">
      <alignment vertical="center"/>
    </xf>
    <xf numFmtId="38" fontId="7" fillId="0" borderId="51" xfId="49" applyFont="1" applyBorder="1" applyAlignment="1">
      <alignment vertical="center"/>
    </xf>
    <xf numFmtId="38" fontId="7" fillId="0" borderId="70" xfId="49" applyFont="1" applyBorder="1" applyAlignment="1">
      <alignment vertical="center"/>
    </xf>
    <xf numFmtId="38" fontId="7" fillId="0" borderId="71" xfId="49" applyFont="1" applyBorder="1" applyAlignment="1">
      <alignment vertical="center"/>
    </xf>
    <xf numFmtId="38" fontId="7" fillId="0" borderId="18" xfId="49" applyFont="1" applyBorder="1" applyAlignment="1">
      <alignment vertical="center"/>
    </xf>
    <xf numFmtId="38" fontId="7" fillId="0" borderId="72" xfId="49" applyFont="1" applyBorder="1" applyAlignment="1">
      <alignment vertical="center"/>
    </xf>
    <xf numFmtId="38" fontId="7" fillId="0" borderId="73" xfId="49" applyFont="1" applyBorder="1" applyAlignment="1">
      <alignment vertical="center"/>
    </xf>
    <xf numFmtId="38" fontId="7" fillId="0" borderId="74" xfId="49" applyFont="1" applyBorder="1" applyAlignment="1">
      <alignment vertical="center"/>
    </xf>
    <xf numFmtId="38" fontId="7" fillId="0" borderId="75" xfId="49" applyFont="1" applyBorder="1" applyAlignment="1">
      <alignment vertical="center"/>
    </xf>
    <xf numFmtId="38" fontId="7" fillId="0" borderId="76" xfId="49" applyFont="1" applyBorder="1" applyAlignment="1">
      <alignment vertical="center"/>
    </xf>
    <xf numFmtId="38" fontId="0" fillId="26" borderId="20" xfId="0" applyNumberFormat="1" applyFont="1" applyFill="1" applyBorder="1" applyAlignment="1">
      <alignment horizontal="right" vertical="center"/>
    </xf>
    <xf numFmtId="38" fontId="7" fillId="0" borderId="20" xfId="49" applyFont="1" applyBorder="1" applyAlignment="1">
      <alignment vertical="center"/>
    </xf>
    <xf numFmtId="0" fontId="23" fillId="0" borderId="0" xfId="0" applyFont="1" applyAlignment="1">
      <alignment vertical="center"/>
    </xf>
    <xf numFmtId="38" fontId="7" fillId="23" borderId="77" xfId="49" applyFont="1" applyFill="1" applyBorder="1" applyAlignment="1">
      <alignment vertical="center"/>
    </xf>
    <xf numFmtId="38" fontId="7" fillId="23" borderId="78" xfId="49" applyFont="1" applyFill="1" applyBorder="1" applyAlignment="1">
      <alignment vertical="center"/>
    </xf>
    <xf numFmtId="38" fontId="7" fillId="23" borderId="79" xfId="49" applyFont="1" applyFill="1" applyBorder="1" applyAlignment="1">
      <alignment vertical="center"/>
    </xf>
    <xf numFmtId="0" fontId="0" fillId="0" borderId="0" xfId="0" applyFont="1" applyFill="1" applyBorder="1" applyAlignment="1">
      <alignment vertical="center"/>
    </xf>
    <xf numFmtId="38" fontId="7" fillId="23" borderId="80" xfId="49" applyFont="1" applyFill="1" applyBorder="1" applyAlignment="1">
      <alignment vertical="center"/>
    </xf>
    <xf numFmtId="38" fontId="7" fillId="23" borderId="81" xfId="49" applyFont="1" applyFill="1" applyBorder="1" applyAlignment="1">
      <alignment vertical="center"/>
    </xf>
    <xf numFmtId="38" fontId="7" fillId="23" borderId="82" xfId="49" applyFont="1" applyFill="1" applyBorder="1" applyAlignment="1">
      <alignment vertical="center"/>
    </xf>
    <xf numFmtId="38" fontId="7" fillId="23" borderId="83" xfId="49" applyFont="1" applyFill="1" applyBorder="1" applyAlignment="1">
      <alignment vertical="center"/>
    </xf>
    <xf numFmtId="38" fontId="7" fillId="23" borderId="84" xfId="49" applyFont="1" applyFill="1" applyBorder="1" applyAlignment="1">
      <alignment vertical="center"/>
    </xf>
    <xf numFmtId="9" fontId="7" fillId="23" borderId="85" xfId="0" applyNumberFormat="1" applyFont="1" applyFill="1" applyBorder="1" applyAlignment="1">
      <alignment vertical="center"/>
    </xf>
    <xf numFmtId="9" fontId="7" fillId="23" borderId="77" xfId="0" applyNumberFormat="1" applyFont="1" applyFill="1" applyBorder="1" applyAlignment="1">
      <alignment vertical="center"/>
    </xf>
    <xf numFmtId="9" fontId="7" fillId="23" borderId="86" xfId="0" applyNumberFormat="1" applyFont="1" applyFill="1" applyBorder="1" applyAlignment="1">
      <alignment vertical="center"/>
    </xf>
    <xf numFmtId="9" fontId="7" fillId="23" borderId="87" xfId="0" applyNumberFormat="1" applyFont="1" applyFill="1" applyBorder="1" applyAlignment="1">
      <alignment vertical="center"/>
    </xf>
    <xf numFmtId="9" fontId="7" fillId="23" borderId="78" xfId="0" applyNumberFormat="1" applyFont="1" applyFill="1" applyBorder="1" applyAlignment="1">
      <alignment vertical="center"/>
    </xf>
    <xf numFmtId="38" fontId="7" fillId="23" borderId="88" xfId="49" applyFont="1" applyFill="1" applyBorder="1" applyAlignment="1">
      <alignment vertical="center"/>
    </xf>
    <xf numFmtId="9" fontId="7" fillId="23" borderId="89" xfId="0" applyNumberFormat="1" applyFont="1" applyFill="1" applyBorder="1" applyAlignment="1">
      <alignment vertical="center"/>
    </xf>
    <xf numFmtId="38" fontId="7" fillId="0" borderId="90" xfId="49" applyFont="1" applyBorder="1" applyAlignment="1">
      <alignment vertical="center"/>
    </xf>
    <xf numFmtId="9" fontId="7" fillId="23" borderId="91" xfId="0" applyNumberFormat="1" applyFont="1" applyFill="1" applyBorder="1" applyAlignment="1">
      <alignment vertical="center"/>
    </xf>
    <xf numFmtId="9" fontId="7" fillId="23" borderId="92" xfId="0" applyNumberFormat="1" applyFont="1" applyFill="1" applyBorder="1" applyAlignment="1">
      <alignment vertical="center"/>
    </xf>
    <xf numFmtId="9" fontId="7" fillId="23" borderId="93" xfId="0" applyNumberFormat="1" applyFont="1" applyFill="1" applyBorder="1" applyAlignment="1">
      <alignment vertical="center"/>
    </xf>
    <xf numFmtId="9" fontId="7" fillId="23" borderId="94" xfId="0" applyNumberFormat="1" applyFont="1" applyFill="1" applyBorder="1" applyAlignment="1">
      <alignment vertical="center"/>
    </xf>
    <xf numFmtId="9" fontId="7" fillId="23" borderId="95" xfId="0" applyNumberFormat="1" applyFont="1" applyFill="1" applyBorder="1" applyAlignment="1">
      <alignment vertical="center"/>
    </xf>
    <xf numFmtId="0" fontId="7" fillId="4" borderId="41" xfId="0" applyFont="1" applyFill="1" applyBorder="1" applyAlignment="1">
      <alignment horizontal="center" vertical="center"/>
    </xf>
    <xf numFmtId="0" fontId="7" fillId="8" borderId="42" xfId="0" applyFont="1" applyFill="1" applyBorder="1" applyAlignment="1">
      <alignment vertical="center"/>
    </xf>
    <xf numFmtId="0" fontId="7" fillId="8" borderId="96" xfId="0" applyFont="1" applyFill="1" applyBorder="1" applyAlignment="1">
      <alignment vertical="center"/>
    </xf>
    <xf numFmtId="0" fontId="7" fillId="8" borderId="97" xfId="0" applyFont="1" applyFill="1" applyBorder="1" applyAlignment="1">
      <alignment vertical="center"/>
    </xf>
    <xf numFmtId="0" fontId="7" fillId="8" borderId="98" xfId="0" applyFont="1" applyFill="1" applyBorder="1" applyAlignment="1">
      <alignment vertical="center"/>
    </xf>
    <xf numFmtId="38" fontId="7" fillId="8" borderId="96" xfId="49" applyFont="1" applyFill="1" applyBorder="1" applyAlignment="1">
      <alignment vertical="center"/>
    </xf>
    <xf numFmtId="0" fontId="7" fillId="8" borderId="99" xfId="0" applyFont="1" applyFill="1" applyBorder="1" applyAlignment="1">
      <alignment vertical="center"/>
    </xf>
    <xf numFmtId="38" fontId="7" fillId="8" borderId="100" xfId="49" applyFont="1" applyFill="1" applyBorder="1" applyAlignment="1">
      <alignment vertical="center"/>
    </xf>
    <xf numFmtId="38" fontId="7" fillId="8" borderId="101" xfId="49" applyFont="1" applyFill="1" applyBorder="1" applyAlignment="1">
      <alignment vertical="center"/>
    </xf>
    <xf numFmtId="38" fontId="7" fillId="8" borderId="102" xfId="49" applyFont="1" applyFill="1" applyBorder="1" applyAlignment="1">
      <alignment vertical="center"/>
    </xf>
    <xf numFmtId="38" fontId="7" fillId="8" borderId="103" xfId="49" applyFont="1" applyFill="1" applyBorder="1" applyAlignment="1">
      <alignment vertical="center"/>
    </xf>
    <xf numFmtId="38" fontId="7" fillId="8" borderId="104" xfId="49" applyFont="1" applyFill="1" applyBorder="1" applyAlignment="1">
      <alignment vertical="center"/>
    </xf>
    <xf numFmtId="38" fontId="7" fillId="8" borderId="66" xfId="49" applyFont="1" applyFill="1" applyBorder="1" applyAlignment="1">
      <alignment vertical="center"/>
    </xf>
    <xf numFmtId="38" fontId="7" fillId="8" borderId="105" xfId="49" applyFont="1" applyFill="1" applyBorder="1" applyAlignment="1">
      <alignment vertical="center"/>
    </xf>
    <xf numFmtId="38" fontId="7" fillId="8" borderId="106" xfId="49" applyFont="1" applyFill="1" applyBorder="1" applyAlignment="1">
      <alignment vertical="center"/>
    </xf>
    <xf numFmtId="38" fontId="7" fillId="8" borderId="18" xfId="49" applyFont="1" applyFill="1" applyBorder="1" applyAlignment="1">
      <alignment vertical="center"/>
    </xf>
    <xf numFmtId="38" fontId="7" fillId="8" borderId="107" xfId="49" applyFont="1" applyFill="1" applyBorder="1" applyAlignment="1">
      <alignment vertical="center"/>
    </xf>
    <xf numFmtId="38" fontId="7" fillId="8" borderId="76" xfId="49" applyFont="1" applyFill="1" applyBorder="1" applyAlignment="1">
      <alignment vertical="center"/>
    </xf>
    <xf numFmtId="38" fontId="7" fillId="8" borderId="108" xfId="49" applyFont="1" applyFill="1" applyBorder="1" applyAlignment="1">
      <alignment vertical="center"/>
    </xf>
    <xf numFmtId="38" fontId="7" fillId="8" borderId="14" xfId="49" applyFont="1" applyFill="1" applyBorder="1" applyAlignment="1">
      <alignment vertical="center"/>
    </xf>
    <xf numFmtId="38" fontId="7" fillId="8" borderId="109" xfId="49" applyFont="1" applyFill="1" applyBorder="1" applyAlignment="1">
      <alignment vertical="center"/>
    </xf>
    <xf numFmtId="38" fontId="7" fillId="8" borderId="10" xfId="49" applyFont="1" applyFill="1" applyBorder="1" applyAlignment="1">
      <alignment vertical="center"/>
    </xf>
    <xf numFmtId="38" fontId="7" fillId="8" borderId="12" xfId="49" applyFont="1" applyFill="1" applyBorder="1" applyAlignment="1">
      <alignment vertical="center"/>
    </xf>
    <xf numFmtId="38" fontId="7" fillId="8" borderId="15" xfId="49" applyFont="1" applyFill="1" applyBorder="1" applyAlignment="1">
      <alignment vertical="center"/>
    </xf>
    <xf numFmtId="38" fontId="7" fillId="8" borderId="54" xfId="49" applyFont="1" applyFill="1" applyBorder="1" applyAlignment="1">
      <alignment vertical="center"/>
    </xf>
    <xf numFmtId="192" fontId="7" fillId="8" borderId="10" xfId="0" applyNumberFormat="1" applyFont="1" applyFill="1" applyBorder="1" applyAlignment="1">
      <alignment vertical="center"/>
    </xf>
    <xf numFmtId="192" fontId="7" fillId="8" borderId="12" xfId="0" applyNumberFormat="1" applyFont="1" applyFill="1" applyBorder="1" applyAlignment="1">
      <alignment vertical="center"/>
    </xf>
    <xf numFmtId="192" fontId="7" fillId="8" borderId="110" xfId="0" applyNumberFormat="1" applyFont="1" applyFill="1" applyBorder="1" applyAlignment="1">
      <alignment vertical="center"/>
    </xf>
    <xf numFmtId="192" fontId="7" fillId="8" borderId="111" xfId="0" applyNumberFormat="1" applyFont="1" applyFill="1" applyBorder="1" applyAlignment="1">
      <alignment vertical="center"/>
    </xf>
    <xf numFmtId="184" fontId="7" fillId="24" borderId="112" xfId="62" applyNumberFormat="1" applyFont="1" applyFill="1" applyBorder="1" applyAlignment="1" applyProtection="1">
      <alignment vertical="center"/>
      <protection/>
    </xf>
    <xf numFmtId="184" fontId="7" fillId="24" borderId="113" xfId="62" applyNumberFormat="1" applyFont="1" applyFill="1" applyBorder="1" applyAlignment="1" applyProtection="1">
      <alignment vertical="center"/>
      <protection/>
    </xf>
    <xf numFmtId="184" fontId="7" fillId="8" borderId="114" xfId="62" applyNumberFormat="1" applyFont="1" applyFill="1" applyBorder="1" applyAlignment="1" applyProtection="1">
      <alignment vertical="center"/>
      <protection/>
    </xf>
    <xf numFmtId="184" fontId="7" fillId="8" borderId="115" xfId="62" applyNumberFormat="1" applyFont="1" applyFill="1" applyBorder="1" applyAlignment="1" applyProtection="1">
      <alignment vertical="center"/>
      <protection/>
    </xf>
    <xf numFmtId="195" fontId="7" fillId="8" borderId="20" xfId="49" applyNumberFormat="1" applyFont="1" applyFill="1" applyBorder="1" applyAlignment="1" applyProtection="1">
      <alignment horizontal="right" vertical="center" shrinkToFit="1"/>
      <protection/>
    </xf>
    <xf numFmtId="195" fontId="7" fillId="8" borderId="45" xfId="49" applyNumberFormat="1" applyFont="1" applyFill="1" applyBorder="1" applyAlignment="1" applyProtection="1">
      <alignment horizontal="right" vertical="center" shrinkToFit="1"/>
      <protection/>
    </xf>
    <xf numFmtId="195" fontId="7" fillId="8" borderId="116" xfId="49" applyNumberFormat="1" applyFont="1" applyFill="1" applyBorder="1" applyAlignment="1" applyProtection="1">
      <alignment horizontal="right" vertical="center" shrinkToFit="1"/>
      <protection/>
    </xf>
    <xf numFmtId="196" fontId="7" fillId="0" borderId="20" xfId="49" applyNumberFormat="1" applyFont="1" applyBorder="1" applyAlignment="1">
      <alignment vertical="center"/>
    </xf>
    <xf numFmtId="196" fontId="7" fillId="8" borderId="33" xfId="49" applyNumberFormat="1" applyFont="1" applyFill="1" applyBorder="1" applyAlignment="1">
      <alignment vertical="center"/>
    </xf>
    <xf numFmtId="196" fontId="7" fillId="0" borderId="41" xfId="49" applyNumberFormat="1" applyFont="1" applyBorder="1" applyAlignment="1">
      <alignment vertical="center"/>
    </xf>
    <xf numFmtId="196" fontId="7" fillId="0" borderId="45" xfId="49" applyNumberFormat="1" applyFont="1" applyBorder="1" applyAlignment="1">
      <alignment vertical="center"/>
    </xf>
    <xf numFmtId="196" fontId="7" fillId="0" borderId="44" xfId="49" applyNumberFormat="1" applyFont="1" applyBorder="1" applyAlignment="1">
      <alignment vertical="center"/>
    </xf>
    <xf numFmtId="196" fontId="7" fillId="0" borderId="20" xfId="49" applyNumberFormat="1" applyFont="1" applyBorder="1" applyAlignment="1">
      <alignment vertical="center"/>
    </xf>
    <xf numFmtId="196" fontId="7" fillId="0" borderId="41" xfId="49" applyNumberFormat="1" applyFont="1" applyBorder="1" applyAlignment="1">
      <alignment vertical="center"/>
    </xf>
    <xf numFmtId="196" fontId="7" fillId="0" borderId="45" xfId="49" applyNumberFormat="1" applyFont="1" applyBorder="1" applyAlignment="1">
      <alignment vertical="center"/>
    </xf>
    <xf numFmtId="196" fontId="7" fillId="0" borderId="44" xfId="49" applyNumberFormat="1" applyFont="1" applyBorder="1" applyAlignment="1">
      <alignment vertical="center"/>
    </xf>
    <xf numFmtId="196" fontId="7" fillId="8" borderId="20" xfId="49" applyNumberFormat="1" applyFont="1" applyFill="1" applyBorder="1" applyAlignment="1">
      <alignment/>
    </xf>
    <xf numFmtId="196" fontId="7" fillId="8" borderId="41" xfId="49" applyNumberFormat="1" applyFont="1" applyFill="1" applyBorder="1" applyAlignment="1">
      <alignment/>
    </xf>
    <xf numFmtId="196" fontId="7" fillId="8" borderId="45" xfId="49" applyNumberFormat="1" applyFont="1" applyFill="1" applyBorder="1" applyAlignment="1">
      <alignment/>
    </xf>
    <xf numFmtId="196" fontId="7" fillId="8" borderId="44" xfId="49" applyNumberFormat="1" applyFont="1" applyFill="1" applyBorder="1" applyAlignment="1">
      <alignment/>
    </xf>
    <xf numFmtId="0" fontId="8" fillId="0" borderId="20" xfId="0" applyFont="1" applyBorder="1" applyAlignment="1">
      <alignment horizontal="center" vertical="center"/>
    </xf>
    <xf numFmtId="0" fontId="7" fillId="0" borderId="33" xfId="0" applyFont="1" applyBorder="1" applyAlignment="1">
      <alignment horizontal="center" vertical="center"/>
    </xf>
    <xf numFmtId="0" fontId="3" fillId="0" borderId="35" xfId="0" applyFont="1" applyBorder="1" applyAlignment="1">
      <alignment horizontal="center" vertical="center" wrapText="1"/>
    </xf>
    <xf numFmtId="38" fontId="7" fillId="0" borderId="10" xfId="49" applyFont="1" applyFill="1" applyBorder="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24"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8" fillId="4" borderId="50" xfId="0" applyFont="1" applyFill="1" applyBorder="1" applyAlignment="1">
      <alignment horizontal="center" vertical="center" wrapText="1"/>
    </xf>
    <xf numFmtId="0" fontId="7" fillId="4" borderId="116" xfId="0" applyFont="1" applyFill="1" applyBorder="1" applyAlignment="1">
      <alignment horizontal="center" vertical="center" wrapText="1"/>
    </xf>
    <xf numFmtId="0" fontId="8" fillId="4" borderId="45" xfId="0" applyFont="1" applyFill="1" applyBorder="1" applyAlignment="1">
      <alignment horizontal="center" vertical="center" wrapText="1"/>
    </xf>
    <xf numFmtId="0" fontId="7" fillId="4" borderId="117" xfId="0" applyFont="1" applyFill="1" applyBorder="1" applyAlignment="1">
      <alignment horizontal="center" vertical="center"/>
    </xf>
    <xf numFmtId="0" fontId="8" fillId="4" borderId="44" xfId="0" applyFont="1" applyFill="1" applyBorder="1" applyAlignment="1">
      <alignment horizontal="center" vertical="center"/>
    </xf>
    <xf numFmtId="0" fontId="7" fillId="0" borderId="47" xfId="0" applyFont="1" applyBorder="1" applyAlignment="1">
      <alignment horizontal="distributed" vertical="center"/>
    </xf>
    <xf numFmtId="0" fontId="7" fillId="0" borderId="118" xfId="0" applyFont="1" applyBorder="1" applyAlignment="1">
      <alignment horizontal="distributed" vertical="center"/>
    </xf>
    <xf numFmtId="0" fontId="7" fillId="8" borderId="72" xfId="0" applyFont="1" applyFill="1" applyBorder="1" applyAlignment="1">
      <alignment vertical="center"/>
    </xf>
    <xf numFmtId="0" fontId="7" fillId="8" borderId="119" xfId="0" applyFont="1" applyFill="1" applyBorder="1" applyAlignment="1">
      <alignment vertical="center"/>
    </xf>
    <xf numFmtId="0" fontId="6" fillId="0" borderId="120" xfId="0" applyFont="1" applyBorder="1" applyAlignment="1">
      <alignment horizontal="center" vertical="center"/>
    </xf>
    <xf numFmtId="0" fontId="6" fillId="0" borderId="121" xfId="0" applyFont="1" applyBorder="1" applyAlignment="1">
      <alignment horizontal="center" vertical="center"/>
    </xf>
    <xf numFmtId="0" fontId="6" fillId="0" borderId="122" xfId="0" applyFont="1" applyBorder="1" applyAlignment="1">
      <alignment horizontal="center" vertical="center"/>
    </xf>
    <xf numFmtId="38" fontId="7" fillId="8" borderId="119" xfId="49" applyFont="1" applyFill="1" applyBorder="1" applyAlignment="1">
      <alignment vertical="center"/>
    </xf>
    <xf numFmtId="0" fontId="0" fillId="0" borderId="43" xfId="0" applyFont="1" applyBorder="1" applyAlignment="1">
      <alignment vertical="center"/>
    </xf>
    <xf numFmtId="38" fontId="0" fillId="26" borderId="35" xfId="0" applyNumberFormat="1" applyFont="1" applyFill="1" applyBorder="1" applyAlignment="1">
      <alignment vertical="center"/>
    </xf>
    <xf numFmtId="0" fontId="0" fillId="0" borderId="43" xfId="0" applyFont="1" applyBorder="1" applyAlignment="1">
      <alignment vertical="center" shrinkToFit="1"/>
    </xf>
    <xf numFmtId="0" fontId="0" fillId="26" borderId="35" xfId="0" applyFont="1" applyFill="1" applyBorder="1" applyAlignment="1">
      <alignment vertical="center"/>
    </xf>
    <xf numFmtId="38" fontId="7" fillId="0" borderId="35" xfId="49" applyFont="1" applyBorder="1" applyAlignment="1">
      <alignment vertical="center"/>
    </xf>
    <xf numFmtId="195" fontId="7" fillId="8" borderId="35" xfId="49" applyNumberFormat="1" applyFont="1" applyFill="1" applyBorder="1" applyAlignment="1" applyProtection="1">
      <alignment horizontal="right" vertical="center" shrinkToFit="1"/>
      <protection/>
    </xf>
    <xf numFmtId="0" fontId="7" fillId="0" borderId="51" xfId="0" applyFont="1" applyBorder="1" applyAlignment="1">
      <alignment horizontal="center" vertical="center"/>
    </xf>
    <xf numFmtId="0" fontId="7" fillId="0" borderId="32" xfId="0" applyFont="1" applyBorder="1" applyAlignment="1">
      <alignment horizontal="center" vertical="center"/>
    </xf>
    <xf numFmtId="0" fontId="7" fillId="0" borderId="42" xfId="0" applyFont="1" applyBorder="1" applyAlignment="1">
      <alignment horizontal="distributed" vertical="center" wrapText="1"/>
    </xf>
    <xf numFmtId="195" fontId="7" fillId="8" borderId="44" xfId="49" applyNumberFormat="1" applyFont="1" applyFill="1" applyBorder="1" applyAlignment="1" applyProtection="1">
      <alignment horizontal="right" vertical="center" shrinkToFit="1"/>
      <protection/>
    </xf>
    <xf numFmtId="195" fontId="7" fillId="8" borderId="107" xfId="49" applyNumberFormat="1" applyFont="1" applyFill="1" applyBorder="1" applyAlignment="1" applyProtection="1">
      <alignment horizontal="right" vertical="center" shrinkToFit="1"/>
      <protection/>
    </xf>
    <xf numFmtId="38" fontId="7" fillId="8" borderId="123" xfId="49" applyFont="1" applyFill="1" applyBorder="1" applyAlignment="1">
      <alignment vertical="center"/>
    </xf>
    <xf numFmtId="195" fontId="7" fillId="8" borderId="124" xfId="49" applyNumberFormat="1" applyFont="1" applyFill="1" applyBorder="1" applyAlignment="1" applyProtection="1">
      <alignment horizontal="right" vertical="center" shrinkToFit="1"/>
      <protection/>
    </xf>
    <xf numFmtId="196" fontId="7" fillId="0" borderId="35" xfId="49" applyNumberFormat="1" applyFont="1" applyBorder="1" applyAlignment="1">
      <alignment vertical="center"/>
    </xf>
    <xf numFmtId="196" fontId="7" fillId="8" borderId="42" xfId="49" applyNumberFormat="1" applyFont="1" applyFill="1" applyBorder="1" applyAlignment="1">
      <alignment vertical="center"/>
    </xf>
    <xf numFmtId="196" fontId="7" fillId="8" borderId="123" xfId="49" applyNumberFormat="1" applyFont="1" applyFill="1" applyBorder="1" applyAlignment="1">
      <alignment vertical="center"/>
    </xf>
    <xf numFmtId="196" fontId="7" fillId="8" borderId="119" xfId="49" applyNumberFormat="1" applyFont="1" applyFill="1" applyBorder="1" applyAlignment="1">
      <alignment vertical="center"/>
    </xf>
    <xf numFmtId="0" fontId="0" fillId="0" borderId="0" xfId="0" applyFont="1" applyFill="1" applyBorder="1" applyAlignment="1">
      <alignment horizontal="right" vertical="center"/>
    </xf>
    <xf numFmtId="0" fontId="0" fillId="0" borderId="0" xfId="0" applyFont="1" applyFill="1" applyBorder="1" applyAlignment="1">
      <alignment horizontal="right" vertical="center"/>
    </xf>
    <xf numFmtId="0" fontId="5" fillId="0" borderId="0" xfId="0" applyFont="1" applyBorder="1" applyAlignment="1">
      <alignment vertical="center"/>
    </xf>
    <xf numFmtId="0" fontId="0" fillId="0" borderId="0" xfId="0" applyFont="1" applyFill="1" applyBorder="1" applyAlignment="1">
      <alignment vertical="center"/>
    </xf>
    <xf numFmtId="0" fontId="0" fillId="0" borderId="20"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horizontal="left" vertical="center"/>
    </xf>
    <xf numFmtId="0" fontId="0" fillId="0" borderId="35" xfId="0" applyFont="1" applyBorder="1" applyAlignment="1">
      <alignment horizontal="center" vertical="center" wrapText="1"/>
    </xf>
    <xf numFmtId="0" fontId="0" fillId="0" borderId="47" xfId="0" applyFont="1" applyBorder="1" applyAlignment="1">
      <alignment vertical="center"/>
    </xf>
    <xf numFmtId="184" fontId="0" fillId="26" borderId="35" xfId="0" applyNumberFormat="1" applyFont="1" applyFill="1" applyBorder="1" applyAlignment="1">
      <alignment vertical="center"/>
    </xf>
    <xf numFmtId="0" fontId="0" fillId="0" borderId="0" xfId="0" applyFont="1" applyFill="1" applyBorder="1" applyAlignment="1">
      <alignment vertical="center" shrinkToFit="1"/>
    </xf>
    <xf numFmtId="0" fontId="0" fillId="0" borderId="0" xfId="0" applyFont="1" applyAlignment="1">
      <alignment horizontal="right" vertical="center"/>
    </xf>
    <xf numFmtId="0" fontId="5"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left" vertical="center"/>
    </xf>
    <xf numFmtId="0" fontId="0" fillId="0" borderId="0" xfId="0" applyFont="1" applyAlignment="1">
      <alignment vertical="center"/>
    </xf>
    <xf numFmtId="38" fontId="7" fillId="8" borderId="125" xfId="49" applyFont="1" applyFill="1" applyBorder="1" applyAlignment="1">
      <alignment vertical="center"/>
    </xf>
    <xf numFmtId="0" fontId="7" fillId="0" borderId="62" xfId="0" applyFont="1" applyFill="1" applyBorder="1" applyAlignment="1">
      <alignment vertical="center"/>
    </xf>
    <xf numFmtId="38" fontId="7" fillId="0" borderId="75" xfId="49" applyFont="1" applyFill="1" applyBorder="1" applyAlignment="1">
      <alignment vertical="center"/>
    </xf>
    <xf numFmtId="38" fontId="7" fillId="0" borderId="14" xfId="49" applyFont="1" applyFill="1" applyBorder="1" applyAlignment="1">
      <alignment vertical="center"/>
    </xf>
    <xf numFmtId="38" fontId="7" fillId="0" borderId="126" xfId="49" applyFont="1" applyFill="1" applyBorder="1" applyAlignment="1">
      <alignment vertical="center"/>
    </xf>
    <xf numFmtId="0" fontId="7" fillId="21" borderId="20" xfId="0" applyFont="1" applyFill="1" applyBorder="1" applyAlignment="1">
      <alignment vertical="center"/>
    </xf>
    <xf numFmtId="0" fontId="7" fillId="8" borderId="127" xfId="0" applyFont="1" applyFill="1" applyBorder="1" applyAlignment="1">
      <alignment vertical="center"/>
    </xf>
    <xf numFmtId="0" fontId="49" fillId="27" borderId="0" xfId="0" applyFont="1" applyFill="1" applyAlignment="1">
      <alignment vertical="center"/>
    </xf>
    <xf numFmtId="0" fontId="0" fillId="0" borderId="0" xfId="0" applyFont="1" applyAlignment="1">
      <alignment vertical="center"/>
    </xf>
    <xf numFmtId="0" fontId="49" fillId="0" borderId="0" xfId="0" applyFont="1" applyAlignment="1">
      <alignment vertical="center"/>
    </xf>
    <xf numFmtId="0" fontId="7" fillId="27" borderId="0" xfId="0" applyFont="1" applyFill="1" applyAlignment="1">
      <alignment vertical="center"/>
    </xf>
    <xf numFmtId="0" fontId="7" fillId="27" borderId="47" xfId="0" applyFont="1" applyFill="1" applyBorder="1" applyAlignment="1">
      <alignment vertical="center"/>
    </xf>
    <xf numFmtId="196" fontId="7" fillId="27" borderId="20" xfId="49" applyNumberFormat="1" applyFont="1" applyFill="1" applyBorder="1" applyAlignment="1">
      <alignment vertical="center"/>
    </xf>
    <xf numFmtId="0" fontId="0" fillId="0" borderId="0" xfId="0" applyFont="1" applyAlignment="1">
      <alignment horizontal="left" vertical="center"/>
    </xf>
    <xf numFmtId="0" fontId="0" fillId="0" borderId="60" xfId="0" applyBorder="1" applyAlignment="1">
      <alignment horizontal="center" vertical="center"/>
    </xf>
    <xf numFmtId="0" fontId="0" fillId="0" borderId="69" xfId="0" applyBorder="1" applyAlignment="1">
      <alignment horizontal="center" vertical="center"/>
    </xf>
    <xf numFmtId="0" fontId="5" fillId="0" borderId="20" xfId="0" applyFont="1" applyBorder="1" applyAlignment="1">
      <alignment horizontal="center" vertical="center"/>
    </xf>
    <xf numFmtId="0" fontId="42" fillId="0" borderId="75" xfId="61" applyFont="1" applyFill="1" applyBorder="1" applyAlignment="1">
      <alignment horizontal="center" vertical="center"/>
      <protection/>
    </xf>
    <xf numFmtId="0" fontId="5" fillId="0" borderId="75" xfId="0" applyFont="1" applyFill="1" applyBorder="1" applyAlignment="1">
      <alignment horizontal="right" vertical="center"/>
    </xf>
    <xf numFmtId="38" fontId="44" fillId="0" borderId="20" xfId="49" applyFont="1" applyFill="1" applyBorder="1" applyAlignment="1">
      <alignment horizontal="right" wrapText="1"/>
    </xf>
    <xf numFmtId="38" fontId="23" fillId="21" borderId="20" xfId="49" applyFont="1" applyFill="1" applyBorder="1" applyAlignment="1">
      <alignment horizontal="right"/>
    </xf>
    <xf numFmtId="192" fontId="23" fillId="21" borderId="20" xfId="42" applyNumberFormat="1" applyFont="1" applyFill="1" applyBorder="1" applyAlignment="1">
      <alignment horizontal="right"/>
    </xf>
    <xf numFmtId="196" fontId="23" fillId="21" borderId="20" xfId="49" applyNumberFormat="1" applyFont="1" applyFill="1" applyBorder="1" applyAlignment="1">
      <alignment horizontal="right"/>
    </xf>
    <xf numFmtId="9" fontId="23" fillId="21" borderId="33" xfId="42" applyFont="1" applyFill="1" applyBorder="1" applyAlignment="1">
      <alignment horizontal="right"/>
    </xf>
    <xf numFmtId="38" fontId="23" fillId="7" borderId="20" xfId="0" applyNumberFormat="1" applyFont="1" applyFill="1" applyBorder="1" applyAlignment="1">
      <alignment horizontal="right"/>
    </xf>
    <xf numFmtId="192" fontId="23" fillId="7" borderId="20" xfId="42" applyNumberFormat="1" applyFont="1" applyFill="1" applyBorder="1" applyAlignment="1">
      <alignment horizontal="right"/>
    </xf>
    <xf numFmtId="9" fontId="23" fillId="7" borderId="33" xfId="42" applyFont="1" applyFill="1" applyBorder="1" applyAlignment="1">
      <alignment horizontal="right"/>
    </xf>
    <xf numFmtId="0" fontId="0" fillId="0" borderId="90" xfId="0" applyBorder="1" applyAlignment="1">
      <alignment vertical="center"/>
    </xf>
    <xf numFmtId="0" fontId="0" fillId="0" borderId="0" xfId="0" applyAlignment="1">
      <alignment horizontal="center" vertical="center"/>
    </xf>
    <xf numFmtId="0" fontId="44" fillId="0" borderId="20" xfId="49" applyNumberFormat="1" applyFont="1" applyFill="1" applyBorder="1" applyAlignment="1">
      <alignment horizontal="right" wrapText="1"/>
    </xf>
    <xf numFmtId="197" fontId="0" fillId="0" borderId="0" xfId="0" applyNumberFormat="1" applyAlignment="1">
      <alignment vertical="center"/>
    </xf>
    <xf numFmtId="38" fontId="44" fillId="28" borderId="20" xfId="49" applyFont="1" applyFill="1" applyBorder="1" applyAlignment="1">
      <alignment horizontal="right" wrapText="1"/>
    </xf>
    <xf numFmtId="0" fontId="44" fillId="28" borderId="20" xfId="49" applyNumberFormat="1" applyFont="1" applyFill="1" applyBorder="1" applyAlignment="1">
      <alignment horizontal="right" wrapText="1"/>
    </xf>
    <xf numFmtId="198" fontId="44" fillId="28" borderId="20" xfId="49" applyNumberFormat="1" applyFont="1" applyFill="1" applyBorder="1" applyAlignment="1">
      <alignment horizontal="right" wrapText="1"/>
    </xf>
    <xf numFmtId="0" fontId="23" fillId="21" borderId="20" xfId="49" applyNumberFormat="1" applyFont="1" applyFill="1" applyBorder="1" applyAlignment="1">
      <alignment horizontal="right"/>
    </xf>
    <xf numFmtId="192" fontId="23" fillId="21" borderId="33" xfId="42" applyNumberFormat="1" applyFont="1" applyFill="1" applyBorder="1" applyAlignment="1">
      <alignment horizontal="right"/>
    </xf>
    <xf numFmtId="38" fontId="23" fillId="7" borderId="20" xfId="49" applyFont="1" applyFill="1" applyBorder="1" applyAlignment="1">
      <alignment horizontal="right"/>
    </xf>
    <xf numFmtId="0" fontId="23" fillId="7" borderId="20" xfId="0" applyFont="1" applyFill="1" applyBorder="1" applyAlignment="1">
      <alignment horizontal="right"/>
    </xf>
    <xf numFmtId="192" fontId="23" fillId="7" borderId="33" xfId="42" applyNumberFormat="1" applyFont="1" applyFill="1" applyBorder="1" applyAlignment="1">
      <alignment horizontal="right"/>
    </xf>
    <xf numFmtId="38" fontId="0" fillId="0" borderId="90" xfId="0" applyNumberFormat="1" applyBorder="1" applyAlignment="1">
      <alignment vertical="center"/>
    </xf>
    <xf numFmtId="197" fontId="23" fillId="29" borderId="20" xfId="0" applyNumberFormat="1" applyFont="1" applyFill="1" applyBorder="1" applyAlignment="1">
      <alignment vertical="center"/>
    </xf>
    <xf numFmtId="197" fontId="23" fillId="7" borderId="20" xfId="0" applyNumberFormat="1" applyFont="1" applyFill="1" applyBorder="1" applyAlignment="1">
      <alignment vertical="center"/>
    </xf>
    <xf numFmtId="197" fontId="23" fillId="0" borderId="20" xfId="49" applyNumberFormat="1" applyFont="1" applyFill="1" applyBorder="1" applyAlignment="1">
      <alignment vertical="center"/>
    </xf>
    <xf numFmtId="0" fontId="42" fillId="0" borderId="75" xfId="61" applyFont="1" applyFill="1" applyBorder="1" applyAlignment="1">
      <alignment horizontal="right" vertical="center"/>
      <protection/>
    </xf>
    <xf numFmtId="197" fontId="23" fillId="7" borderId="20" xfId="0" applyNumberFormat="1" applyFont="1" applyFill="1" applyBorder="1" applyAlignment="1">
      <alignment horizontal="right" vertical="center"/>
    </xf>
    <xf numFmtId="0" fontId="0" fillId="27" borderId="0" xfId="0" applyFill="1" applyAlignment="1">
      <alignment vertical="center"/>
    </xf>
    <xf numFmtId="0" fontId="0" fillId="0" borderId="128" xfId="0" applyBorder="1" applyAlignment="1">
      <alignment horizontal="center" vertical="center"/>
    </xf>
    <xf numFmtId="0" fontId="0" fillId="0" borderId="129" xfId="0" applyBorder="1" applyAlignment="1">
      <alignment horizontal="center" vertical="center"/>
    </xf>
    <xf numFmtId="0" fontId="0" fillId="0" borderId="130" xfId="0" applyBorder="1" applyAlignment="1">
      <alignment horizontal="center" vertical="center"/>
    </xf>
    <xf numFmtId="0" fontId="0" fillId="0" borderId="40" xfId="0" applyBorder="1" applyAlignment="1">
      <alignment vertical="center"/>
    </xf>
    <xf numFmtId="0" fontId="3" fillId="0" borderId="131" xfId="0" applyFont="1" applyBorder="1" applyAlignment="1">
      <alignment horizontal="center" vertical="center"/>
    </xf>
    <xf numFmtId="199" fontId="23" fillId="4" borderId="132" xfId="0" applyNumberFormat="1" applyFont="1" applyFill="1" applyBorder="1" applyAlignment="1">
      <alignment vertical="center"/>
    </xf>
    <xf numFmtId="200" fontId="23" fillId="4" borderId="133" xfId="0" applyNumberFormat="1" applyFont="1" applyFill="1" applyBorder="1" applyAlignment="1">
      <alignment vertical="center"/>
    </xf>
    <xf numFmtId="0" fontId="0" fillId="0" borderId="47" xfId="0" applyFill="1" applyBorder="1" applyAlignment="1">
      <alignment horizontal="center" vertical="center"/>
    </xf>
    <xf numFmtId="0" fontId="0" fillId="0" borderId="41" xfId="0" applyFill="1" applyBorder="1" applyAlignment="1">
      <alignment vertical="center"/>
    </xf>
    <xf numFmtId="199" fontId="23" fillId="4" borderId="46" xfId="0" applyNumberFormat="1" applyFont="1" applyFill="1" applyBorder="1" applyAlignment="1">
      <alignment vertical="center"/>
    </xf>
    <xf numFmtId="200" fontId="23" fillId="4" borderId="115" xfId="0" applyNumberFormat="1" applyFont="1" applyFill="1" applyBorder="1" applyAlignment="1">
      <alignment vertical="center"/>
    </xf>
    <xf numFmtId="199" fontId="23" fillId="4" borderId="40" xfId="0" applyNumberFormat="1" applyFont="1" applyFill="1" applyBorder="1" applyAlignment="1">
      <alignment vertical="center"/>
    </xf>
    <xf numFmtId="200" fontId="23" fillId="4" borderId="131" xfId="0" applyNumberFormat="1" applyFont="1" applyFill="1" applyBorder="1" applyAlignment="1">
      <alignment vertical="center"/>
    </xf>
    <xf numFmtId="0" fontId="0" fillId="0" borderId="134" xfId="0" applyFill="1" applyBorder="1" applyAlignment="1">
      <alignment vertical="center"/>
    </xf>
    <xf numFmtId="199" fontId="23" fillId="0" borderId="134" xfId="0" applyNumberFormat="1" applyFont="1" applyBorder="1" applyAlignment="1">
      <alignment vertical="center"/>
    </xf>
    <xf numFmtId="200" fontId="23" fillId="0" borderId="135" xfId="0" applyNumberFormat="1" applyFont="1" applyBorder="1" applyAlignment="1">
      <alignment vertical="center"/>
    </xf>
    <xf numFmtId="199" fontId="23" fillId="0" borderId="136" xfId="0" applyNumberFormat="1" applyFont="1" applyBorder="1" applyAlignment="1">
      <alignment vertical="center"/>
    </xf>
    <xf numFmtId="200" fontId="23" fillId="0" borderId="137" xfId="0" applyNumberFormat="1" applyFont="1" applyBorder="1" applyAlignment="1">
      <alignment vertical="center"/>
    </xf>
    <xf numFmtId="199" fontId="23" fillId="4" borderId="134" xfId="0" applyNumberFormat="1" applyFont="1" applyFill="1" applyBorder="1" applyAlignment="1">
      <alignment vertical="center"/>
    </xf>
    <xf numFmtId="200" fontId="23" fillId="4" borderId="138" xfId="0" applyNumberFormat="1" applyFont="1" applyFill="1" applyBorder="1" applyAlignment="1">
      <alignment vertical="center"/>
    </xf>
    <xf numFmtId="0" fontId="0" fillId="4" borderId="40" xfId="0" applyFill="1" applyBorder="1" applyAlignment="1">
      <alignment vertical="center"/>
    </xf>
    <xf numFmtId="0" fontId="0" fillId="4" borderId="131" xfId="0" applyFill="1" applyBorder="1" applyAlignment="1">
      <alignment vertical="center"/>
    </xf>
    <xf numFmtId="200" fontId="23" fillId="4" borderId="130" xfId="0" applyNumberFormat="1" applyFont="1" applyFill="1" applyBorder="1" applyAlignment="1">
      <alignment vertical="center"/>
    </xf>
    <xf numFmtId="199" fontId="23" fillId="4" borderId="129" xfId="0" applyNumberFormat="1" applyFont="1" applyFill="1" applyBorder="1" applyAlignment="1">
      <alignment vertical="center"/>
    </xf>
    <xf numFmtId="200" fontId="23" fillId="4" borderId="97" xfId="0" applyNumberFormat="1" applyFont="1" applyFill="1" applyBorder="1" applyAlignment="1">
      <alignment vertical="center"/>
    </xf>
    <xf numFmtId="199" fontId="23" fillId="4" borderId="97" xfId="0" applyNumberFormat="1" applyFont="1" applyFill="1" applyBorder="1" applyAlignment="1">
      <alignment vertical="center"/>
    </xf>
    <xf numFmtId="0" fontId="0" fillId="0" borderId="0" xfId="0" applyAlignment="1">
      <alignment horizontal="right" vertical="center"/>
    </xf>
    <xf numFmtId="0" fontId="0" fillId="30" borderId="0" xfId="0" applyFill="1" applyAlignment="1">
      <alignment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0" borderId="40" xfId="0" applyFont="1" applyBorder="1" applyAlignment="1">
      <alignment vertical="center"/>
    </xf>
    <xf numFmtId="0" fontId="0" fillId="0" borderId="97" xfId="0" applyFont="1" applyBorder="1" applyAlignment="1">
      <alignment horizontal="center" vertical="center"/>
    </xf>
    <xf numFmtId="0" fontId="0" fillId="0" borderId="131" xfId="0" applyFont="1" applyBorder="1" applyAlignment="1">
      <alignment horizontal="center" vertical="center"/>
    </xf>
    <xf numFmtId="0" fontId="0" fillId="0" borderId="44" xfId="0" applyFont="1" applyBorder="1" applyAlignment="1">
      <alignment horizontal="center" vertical="center"/>
    </xf>
    <xf numFmtId="0" fontId="0" fillId="4" borderId="40" xfId="0" applyFont="1" applyFill="1" applyBorder="1" applyAlignment="1">
      <alignment vertical="center"/>
    </xf>
    <xf numFmtId="0" fontId="0" fillId="4" borderId="13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1" xfId="0" applyFont="1" applyFill="1" applyBorder="1" applyAlignment="1">
      <alignment vertical="center"/>
    </xf>
    <xf numFmtId="199" fontId="23" fillId="4" borderId="139" xfId="0" applyNumberFormat="1" applyFont="1" applyFill="1" applyBorder="1" applyAlignment="1">
      <alignment vertical="center"/>
    </xf>
    <xf numFmtId="0" fontId="0" fillId="0" borderId="134" xfId="0" applyFont="1" applyFill="1" applyBorder="1" applyAlignment="1">
      <alignment vertical="center"/>
    </xf>
    <xf numFmtId="200" fontId="23" fillId="0" borderId="140" xfId="0" applyNumberFormat="1" applyFont="1" applyBorder="1" applyAlignment="1">
      <alignment vertical="center"/>
    </xf>
    <xf numFmtId="200" fontId="23" fillId="0" borderId="138" xfId="0" applyNumberFormat="1" applyFont="1" applyBorder="1" applyAlignment="1">
      <alignment vertical="center"/>
    </xf>
    <xf numFmtId="0" fontId="0" fillId="4" borderId="134" xfId="0" applyFont="1" applyFill="1" applyBorder="1" applyAlignment="1">
      <alignment vertical="center"/>
    </xf>
    <xf numFmtId="0" fontId="0" fillId="4" borderId="138" xfId="0" applyFont="1" applyFill="1" applyBorder="1" applyAlignment="1">
      <alignment vertical="center"/>
    </xf>
    <xf numFmtId="0" fontId="0" fillId="0" borderId="0" xfId="0" applyFont="1" applyAlignment="1">
      <alignment horizontal="right" vertical="center"/>
    </xf>
    <xf numFmtId="0" fontId="0" fillId="0" borderId="0" xfId="0" applyFill="1" applyAlignment="1">
      <alignment vertical="center"/>
    </xf>
    <xf numFmtId="0" fontId="41" fillId="0" borderId="97" xfId="0" applyFont="1" applyFill="1" applyBorder="1" applyAlignment="1">
      <alignment vertical="center"/>
    </xf>
    <xf numFmtId="0" fontId="50" fillId="0" borderId="0" xfId="0" applyFont="1" applyFill="1" applyBorder="1" applyAlignment="1">
      <alignment vertical="center"/>
    </xf>
    <xf numFmtId="0" fontId="50" fillId="0" borderId="0" xfId="0" applyFont="1" applyBorder="1" applyAlignment="1">
      <alignment horizontal="center" vertical="center"/>
    </xf>
    <xf numFmtId="0" fontId="50" fillId="0" borderId="0" xfId="0" applyFont="1" applyFill="1" applyAlignment="1">
      <alignment vertical="center"/>
    </xf>
    <xf numFmtId="0" fontId="23" fillId="0" borderId="75" xfId="0" applyFont="1" applyFill="1" applyBorder="1" applyAlignment="1">
      <alignment vertical="center"/>
    </xf>
    <xf numFmtId="0" fontId="23" fillId="0" borderId="141" xfId="0" applyFont="1" applyFill="1" applyBorder="1" applyAlignment="1">
      <alignment vertical="center"/>
    </xf>
    <xf numFmtId="0" fontId="23" fillId="0" borderId="18" xfId="0" applyFont="1" applyFill="1" applyBorder="1" applyAlignment="1">
      <alignment vertical="center"/>
    </xf>
    <xf numFmtId="38" fontId="23" fillId="0" borderId="141" xfId="49" applyFont="1" applyFill="1" applyBorder="1" applyAlignment="1">
      <alignment vertical="center"/>
    </xf>
    <xf numFmtId="38" fontId="23" fillId="0" borderId="72" xfId="49" applyFont="1" applyFill="1" applyBorder="1" applyAlignment="1">
      <alignment vertical="center"/>
    </xf>
    <xf numFmtId="38" fontId="23" fillId="0" borderId="142" xfId="49" applyFont="1" applyFill="1" applyBorder="1" applyAlignment="1">
      <alignment vertical="center"/>
    </xf>
    <xf numFmtId="200" fontId="23" fillId="0" borderId="143" xfId="0" applyNumberFormat="1" applyFont="1" applyFill="1" applyBorder="1" applyAlignment="1">
      <alignment vertical="center"/>
    </xf>
    <xf numFmtId="200" fontId="23" fillId="0" borderId="144" xfId="0" applyNumberFormat="1" applyFont="1" applyFill="1" applyBorder="1" applyAlignment="1">
      <alignment vertical="center"/>
    </xf>
    <xf numFmtId="200" fontId="23" fillId="0" borderId="145" xfId="0" applyNumberFormat="1" applyFont="1" applyFill="1" applyBorder="1" applyAlignment="1">
      <alignment vertical="center"/>
    </xf>
    <xf numFmtId="200" fontId="23" fillId="0" borderId="144" xfId="49" applyNumberFormat="1" applyFont="1" applyFill="1" applyBorder="1" applyAlignment="1">
      <alignment vertical="center"/>
    </xf>
    <xf numFmtId="200" fontId="23" fillId="0" borderId="146" xfId="49" applyNumberFormat="1" applyFont="1" applyFill="1" applyBorder="1" applyAlignment="1">
      <alignment vertical="center"/>
    </xf>
    <xf numFmtId="200" fontId="23" fillId="0" borderId="147" xfId="49" applyNumberFormat="1" applyFont="1" applyFill="1" applyBorder="1" applyAlignment="1">
      <alignment vertical="center"/>
    </xf>
    <xf numFmtId="38" fontId="23" fillId="0" borderId="65" xfId="49" applyFont="1" applyFill="1" applyBorder="1" applyAlignment="1">
      <alignment vertical="center"/>
    </xf>
    <xf numFmtId="186" fontId="23" fillId="0" borderId="45" xfId="49" applyNumberFormat="1" applyFont="1" applyFill="1" applyBorder="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0" fillId="0" borderId="0" xfId="0" applyFill="1" applyAlignment="1">
      <alignment horizontal="center" vertical="center"/>
    </xf>
    <xf numFmtId="38" fontId="23" fillId="0" borderId="148" xfId="49" applyFont="1" applyFill="1" applyBorder="1" applyAlignment="1">
      <alignment vertical="center"/>
    </xf>
    <xf numFmtId="38" fontId="23" fillId="0" borderId="104" xfId="49" applyFont="1" applyFill="1" applyBorder="1" applyAlignment="1">
      <alignment vertical="center"/>
    </xf>
    <xf numFmtId="38" fontId="23" fillId="0" borderId="149" xfId="49" applyFont="1" applyFill="1" applyBorder="1" applyAlignment="1">
      <alignment vertical="center"/>
    </xf>
    <xf numFmtId="186" fontId="23" fillId="0" borderId="116" xfId="49" applyNumberFormat="1" applyFont="1" applyFill="1" applyBorder="1" applyAlignment="1">
      <alignment vertical="center"/>
    </xf>
    <xf numFmtId="186" fontId="23" fillId="0" borderId="150" xfId="49" applyNumberFormat="1" applyFont="1" applyFill="1" applyBorder="1" applyAlignment="1">
      <alignment vertical="center"/>
    </xf>
    <xf numFmtId="186" fontId="23" fillId="0" borderId="151" xfId="49" applyNumberFormat="1" applyFont="1" applyFill="1" applyBorder="1" applyAlignment="1">
      <alignment vertical="center"/>
    </xf>
    <xf numFmtId="186" fontId="23" fillId="0" borderId="152" xfId="49" applyNumberFormat="1" applyFont="1" applyFill="1" applyBorder="1" applyAlignment="1">
      <alignment vertical="center"/>
    </xf>
    <xf numFmtId="200" fontId="23" fillId="0" borderId="150" xfId="49" applyNumberFormat="1" applyFont="1" applyFill="1" applyBorder="1" applyAlignment="1">
      <alignment vertical="center"/>
    </xf>
    <xf numFmtId="200" fontId="23" fillId="0" borderId="116" xfId="49" applyNumberFormat="1" applyFont="1" applyFill="1" applyBorder="1" applyAlignment="1">
      <alignment vertical="center"/>
    </xf>
    <xf numFmtId="38" fontId="23" fillId="0" borderId="33" xfId="49" applyFont="1" applyFill="1" applyBorder="1" applyAlignment="1">
      <alignment vertical="center"/>
    </xf>
    <xf numFmtId="38" fontId="23" fillId="0" borderId="153" xfId="49" applyFont="1" applyFill="1" applyBorder="1" applyAlignment="1">
      <alignment vertical="center"/>
    </xf>
    <xf numFmtId="38" fontId="23" fillId="0" borderId="34" xfId="49" applyFont="1" applyFill="1" applyBorder="1" applyAlignment="1">
      <alignment vertical="center"/>
    </xf>
    <xf numFmtId="38" fontId="23" fillId="0" borderId="42" xfId="49" applyFont="1" applyFill="1" applyBorder="1" applyAlignment="1">
      <alignment vertical="center"/>
    </xf>
    <xf numFmtId="38" fontId="23" fillId="0" borderId="154" xfId="49" applyFont="1" applyFill="1" applyBorder="1" applyAlignment="1">
      <alignment vertical="center"/>
    </xf>
    <xf numFmtId="200" fontId="23" fillId="0" borderId="45" xfId="49" applyNumberFormat="1" applyFont="1" applyFill="1" applyBorder="1" applyAlignment="1">
      <alignment vertical="center"/>
    </xf>
    <xf numFmtId="200" fontId="23" fillId="0" borderId="50" xfId="49" applyNumberFormat="1" applyFont="1" applyFill="1" applyBorder="1" applyAlignment="1">
      <alignment vertical="center"/>
    </xf>
    <xf numFmtId="0" fontId="2" fillId="0" borderId="0" xfId="0" applyFont="1" applyAlignment="1">
      <alignment vertical="center"/>
    </xf>
    <xf numFmtId="0" fontId="23" fillId="0" borderId="0" xfId="0" applyFont="1" applyAlignment="1">
      <alignment vertical="center"/>
    </xf>
    <xf numFmtId="0" fontId="50" fillId="0" borderId="97" xfId="0" applyFont="1" applyBorder="1" applyAlignment="1">
      <alignment vertical="center"/>
    </xf>
    <xf numFmtId="0" fontId="23" fillId="0" borderId="97" xfId="0" applyFont="1" applyBorder="1" applyAlignment="1">
      <alignment vertical="center"/>
    </xf>
    <xf numFmtId="0" fontId="0" fillId="0" borderId="128" xfId="0" applyBorder="1" applyAlignment="1">
      <alignment vertical="center"/>
    </xf>
    <xf numFmtId="0" fontId="0" fillId="0" borderId="60" xfId="0" applyBorder="1" applyAlignment="1">
      <alignment vertical="center"/>
    </xf>
    <xf numFmtId="0" fontId="0" fillId="0" borderId="155" xfId="0" applyBorder="1" applyAlignment="1">
      <alignment vertical="center"/>
    </xf>
    <xf numFmtId="0" fontId="0" fillId="0" borderId="156" xfId="0" applyBorder="1" applyAlignment="1">
      <alignment horizontal="center" vertical="center"/>
    </xf>
    <xf numFmtId="0" fontId="0" fillId="0" borderId="157" xfId="0" applyBorder="1" applyAlignment="1">
      <alignment horizontal="center" vertical="center"/>
    </xf>
    <xf numFmtId="0" fontId="0" fillId="0" borderId="158" xfId="0" applyBorder="1" applyAlignment="1">
      <alignment horizontal="center" vertical="center"/>
    </xf>
    <xf numFmtId="0" fontId="0" fillId="0" borderId="159" xfId="0" applyBorder="1" applyAlignment="1">
      <alignment vertical="center"/>
    </xf>
    <xf numFmtId="0" fontId="0" fillId="0" borderId="160" xfId="0" applyBorder="1" applyAlignment="1">
      <alignment vertical="center"/>
    </xf>
    <xf numFmtId="0" fontId="0" fillId="0" borderId="28" xfId="0" applyBorder="1" applyAlignment="1">
      <alignment vertical="center"/>
    </xf>
    <xf numFmtId="0" fontId="0" fillId="0" borderId="158" xfId="0" applyBorder="1" applyAlignment="1">
      <alignment vertical="center"/>
    </xf>
    <xf numFmtId="0" fontId="0" fillId="0" borderId="75" xfId="0" applyBorder="1" applyAlignment="1">
      <alignment horizontal="center" vertical="center"/>
    </xf>
    <xf numFmtId="0" fontId="0" fillId="0" borderId="124" xfId="0" applyBorder="1" applyAlignment="1">
      <alignment vertical="center"/>
    </xf>
    <xf numFmtId="0" fontId="0" fillId="0" borderId="75" xfId="0" applyBorder="1" applyAlignment="1">
      <alignment vertical="center"/>
    </xf>
    <xf numFmtId="0" fontId="0" fillId="0" borderId="67" xfId="0" applyBorder="1" applyAlignment="1">
      <alignment horizontal="center" vertical="center"/>
    </xf>
    <xf numFmtId="0" fontId="0" fillId="0" borderId="18" xfId="0" applyBorder="1" applyAlignment="1">
      <alignment horizontal="center" vertical="center"/>
    </xf>
    <xf numFmtId="0" fontId="0" fillId="0" borderId="159" xfId="0" applyBorder="1" applyAlignment="1">
      <alignment horizontal="center" vertical="center"/>
    </xf>
    <xf numFmtId="0" fontId="5" fillId="0" borderId="160" xfId="0" applyFont="1" applyBorder="1" applyAlignment="1">
      <alignment horizontal="center" vertical="center"/>
    </xf>
    <xf numFmtId="0" fontId="0" fillId="0" borderId="28" xfId="0" applyBorder="1" applyAlignment="1">
      <alignment horizontal="center" vertical="center"/>
    </xf>
    <xf numFmtId="0" fontId="0" fillId="0" borderId="11" xfId="0" applyBorder="1" applyAlignment="1">
      <alignment horizontal="center" vertical="center"/>
    </xf>
    <xf numFmtId="0" fontId="0" fillId="0" borderId="129" xfId="0" applyBorder="1" applyAlignment="1">
      <alignment vertical="center"/>
    </xf>
    <xf numFmtId="0" fontId="0" fillId="0" borderId="131" xfId="0" applyBorder="1" applyAlignment="1">
      <alignment vertical="center"/>
    </xf>
    <xf numFmtId="0" fontId="0" fillId="0" borderId="161" xfId="0" applyBorder="1" applyAlignment="1">
      <alignment horizontal="center" vertical="center"/>
    </xf>
    <xf numFmtId="0" fontId="0" fillId="0" borderId="162" xfId="0" applyBorder="1" applyAlignment="1">
      <alignment horizontal="center" vertical="center"/>
    </xf>
    <xf numFmtId="0" fontId="0" fillId="0" borderId="131" xfId="0" applyBorder="1" applyAlignment="1">
      <alignment horizontal="center" vertical="center"/>
    </xf>
    <xf numFmtId="0" fontId="0" fillId="0" borderId="163" xfId="0" applyBorder="1" applyAlignment="1">
      <alignment horizontal="center" vertical="center"/>
    </xf>
    <xf numFmtId="0" fontId="0" fillId="0" borderId="161" xfId="0" applyBorder="1" applyAlignment="1">
      <alignment vertical="center"/>
    </xf>
    <xf numFmtId="0" fontId="0" fillId="0" borderId="160" xfId="0" applyBorder="1" applyAlignment="1">
      <alignment horizontal="right" vertical="center"/>
    </xf>
    <xf numFmtId="0" fontId="0" fillId="0" borderId="28" xfId="0" applyBorder="1" applyAlignment="1">
      <alignment horizontal="right" vertical="center"/>
    </xf>
    <xf numFmtId="0" fontId="0" fillId="0" borderId="159" xfId="0" applyBorder="1" applyAlignment="1">
      <alignment horizontal="right" vertical="center"/>
    </xf>
    <xf numFmtId="0" fontId="0" fillId="0" borderId="11" xfId="0" applyBorder="1" applyAlignment="1">
      <alignment horizontal="right" vertical="center"/>
    </xf>
    <xf numFmtId="0" fontId="0" fillId="0" borderId="124" xfId="0" applyBorder="1" applyAlignment="1">
      <alignment horizontal="right" vertical="center"/>
    </xf>
    <xf numFmtId="0" fontId="0" fillId="0" borderId="53" xfId="0" applyBorder="1" applyAlignment="1">
      <alignment vertical="center"/>
    </xf>
    <xf numFmtId="0" fontId="0" fillId="0" borderId="136" xfId="0" applyBorder="1" applyAlignment="1">
      <alignment vertical="center"/>
    </xf>
    <xf numFmtId="0" fontId="0" fillId="0" borderId="135" xfId="0" applyBorder="1" applyAlignment="1">
      <alignment vertical="center"/>
    </xf>
    <xf numFmtId="199" fontId="23" fillId="0" borderId="164" xfId="0" applyNumberFormat="1" applyFont="1" applyBorder="1" applyAlignment="1">
      <alignment vertical="center"/>
    </xf>
    <xf numFmtId="199" fontId="23" fillId="0" borderId="140" xfId="0" applyNumberFormat="1" applyFont="1" applyBorder="1" applyAlignment="1">
      <alignment vertical="center"/>
    </xf>
    <xf numFmtId="199" fontId="23" fillId="0" borderId="138" xfId="0" applyNumberFormat="1" applyFont="1" applyBorder="1" applyAlignment="1">
      <alignment vertical="center"/>
    </xf>
    <xf numFmtId="199" fontId="23" fillId="0" borderId="165" xfId="0" applyNumberFormat="1" applyFont="1" applyBorder="1" applyAlignment="1">
      <alignment vertical="center"/>
    </xf>
    <xf numFmtId="199" fontId="0" fillId="0" borderId="0" xfId="0" applyNumberFormat="1" applyAlignment="1">
      <alignment vertical="center"/>
    </xf>
    <xf numFmtId="0" fontId="2" fillId="0" borderId="0" xfId="0" applyFont="1" applyAlignment="1">
      <alignment horizontal="distributed" vertical="center" indent="2"/>
    </xf>
    <xf numFmtId="0" fontId="2" fillId="0" borderId="0" xfId="0" applyFont="1" applyBorder="1" applyAlignment="1">
      <alignment horizontal="distributed" vertical="center" indent="2"/>
    </xf>
    <xf numFmtId="0" fontId="2" fillId="0" borderId="97" xfId="0" applyFont="1" applyBorder="1" applyAlignment="1">
      <alignment vertical="center"/>
    </xf>
    <xf numFmtId="0" fontId="23" fillId="0" borderId="97" xfId="0" applyFont="1" applyBorder="1" applyAlignment="1">
      <alignment vertical="center"/>
    </xf>
    <xf numFmtId="0" fontId="5" fillId="0" borderId="97" xfId="0" applyFont="1" applyBorder="1" applyAlignment="1">
      <alignment vertical="center"/>
    </xf>
    <xf numFmtId="0" fontId="0" fillId="0" borderId="69" xfId="0" applyBorder="1" applyAlignment="1">
      <alignment vertical="center"/>
    </xf>
    <xf numFmtId="0" fontId="5" fillId="0" borderId="158" xfId="0" applyFont="1" applyBorder="1" applyAlignment="1">
      <alignment horizontal="center" vertical="center"/>
    </xf>
    <xf numFmtId="0" fontId="0" fillId="0" borderId="162" xfId="0" applyBorder="1" applyAlignment="1">
      <alignment vertical="center"/>
    </xf>
    <xf numFmtId="0" fontId="0" fillId="0" borderId="158" xfId="0" applyBorder="1" applyAlignment="1">
      <alignment horizontal="right" vertical="center"/>
    </xf>
    <xf numFmtId="0" fontId="45" fillId="0" borderId="0" xfId="0" applyFont="1" applyAlignment="1">
      <alignment vertical="center"/>
    </xf>
    <xf numFmtId="0" fontId="21" fillId="0" borderId="0" xfId="0" applyFont="1" applyAlignment="1">
      <alignment vertical="center"/>
    </xf>
    <xf numFmtId="0" fontId="7" fillId="0" borderId="19" xfId="0" applyFont="1" applyBorder="1" applyAlignment="1">
      <alignment horizontal="center" vertical="center"/>
    </xf>
    <xf numFmtId="0" fontId="21" fillId="0" borderId="19" xfId="0" applyFont="1" applyFill="1" applyBorder="1" applyAlignment="1">
      <alignment vertical="center"/>
    </xf>
    <xf numFmtId="38" fontId="21" fillId="0" borderId="20" xfId="49" applyFont="1" applyFill="1" applyBorder="1" applyAlignment="1">
      <alignment vertical="center"/>
    </xf>
    <xf numFmtId="38" fontId="21" fillId="0" borderId="20" xfId="49" applyFont="1" applyBorder="1" applyAlignment="1">
      <alignment vertical="center"/>
    </xf>
    <xf numFmtId="38" fontId="21" fillId="26" borderId="20" xfId="49" applyFont="1" applyFill="1" applyBorder="1" applyAlignment="1">
      <alignment/>
    </xf>
    <xf numFmtId="38" fontId="21" fillId="26" borderId="41" xfId="49" applyFont="1" applyFill="1" applyBorder="1" applyAlignment="1">
      <alignment/>
    </xf>
    <xf numFmtId="38" fontId="21" fillId="0" borderId="20" xfId="49" applyFont="1" applyFill="1" applyBorder="1" applyAlignment="1">
      <alignment/>
    </xf>
    <xf numFmtId="38" fontId="21" fillId="0" borderId="41" xfId="49" applyFont="1" applyFill="1" applyBorder="1" applyAlignment="1">
      <alignment/>
    </xf>
    <xf numFmtId="0" fontId="7" fillId="4" borderId="47" xfId="0" applyFont="1" applyFill="1" applyBorder="1" applyAlignment="1">
      <alignment vertical="center"/>
    </xf>
    <xf numFmtId="0" fontId="21" fillId="4" borderId="19" xfId="0" applyFont="1" applyFill="1" applyBorder="1" applyAlignment="1">
      <alignment vertical="center"/>
    </xf>
    <xf numFmtId="38" fontId="21" fillId="4" borderId="20" xfId="49" applyFont="1" applyFill="1" applyBorder="1" applyAlignment="1">
      <alignment vertical="center"/>
    </xf>
    <xf numFmtId="38" fontId="21" fillId="0" borderId="19" xfId="49" applyFont="1" applyBorder="1" applyAlignment="1">
      <alignment vertical="center"/>
    </xf>
    <xf numFmtId="38" fontId="21" fillId="4" borderId="19" xfId="49" applyFont="1" applyFill="1" applyBorder="1" applyAlignment="1">
      <alignment vertical="center"/>
    </xf>
    <xf numFmtId="0" fontId="21" fillId="0" borderId="19" xfId="0" applyFont="1" applyBorder="1" applyAlignment="1">
      <alignment vertical="center"/>
    </xf>
    <xf numFmtId="0" fontId="21" fillId="0" borderId="18" xfId="0" applyFont="1" applyBorder="1" applyAlignment="1">
      <alignment vertical="center"/>
    </xf>
    <xf numFmtId="38" fontId="21" fillId="24" borderId="50" xfId="49" applyFont="1" applyFill="1" applyBorder="1" applyAlignment="1">
      <alignment horizontal="distributed" vertical="center"/>
    </xf>
    <xf numFmtId="38" fontId="21" fillId="26" borderId="45" xfId="49" applyFont="1" applyFill="1" applyBorder="1" applyAlignment="1">
      <alignment/>
    </xf>
    <xf numFmtId="38" fontId="21" fillId="26" borderId="44" xfId="49" applyFont="1" applyFill="1" applyBorder="1" applyAlignment="1">
      <alignment/>
    </xf>
    <xf numFmtId="38" fontId="21" fillId="24" borderId="0" xfId="49" applyFont="1" applyFill="1" applyBorder="1" applyAlignment="1">
      <alignment horizontal="distributed" vertical="center"/>
    </xf>
    <xf numFmtId="38" fontId="21" fillId="27" borderId="0" xfId="49" applyFont="1" applyFill="1" applyBorder="1" applyAlignment="1">
      <alignment/>
    </xf>
    <xf numFmtId="0" fontId="21" fillId="0" borderId="19" xfId="0" applyFont="1" applyBorder="1" applyAlignment="1">
      <alignment horizontal="center" vertical="center"/>
    </xf>
    <xf numFmtId="0" fontId="21" fillId="0" borderId="20" xfId="0" applyFont="1" applyBorder="1" applyAlignment="1">
      <alignment horizontal="center" vertical="center"/>
    </xf>
    <xf numFmtId="38" fontId="21" fillId="24" borderId="20" xfId="49" applyFont="1" applyFill="1" applyBorder="1" applyAlignment="1">
      <alignment horizontal="distributed" vertical="center" wrapText="1"/>
    </xf>
    <xf numFmtId="38" fontId="21" fillId="24" borderId="41" xfId="49" applyFont="1" applyFill="1" applyBorder="1" applyAlignment="1">
      <alignment horizontal="distributed" vertical="center" wrapText="1"/>
    </xf>
    <xf numFmtId="0" fontId="7" fillId="31" borderId="47" xfId="0" applyFont="1" applyFill="1" applyBorder="1" applyAlignment="1">
      <alignment vertical="center"/>
    </xf>
    <xf numFmtId="0" fontId="21" fillId="31" borderId="19" xfId="0" applyFont="1" applyFill="1" applyBorder="1" applyAlignment="1">
      <alignment vertical="center"/>
    </xf>
    <xf numFmtId="38" fontId="21" fillId="31" borderId="20" xfId="49" applyFont="1" applyFill="1" applyBorder="1" applyAlignment="1">
      <alignment vertical="center"/>
    </xf>
    <xf numFmtId="0" fontId="7" fillId="0" borderId="136" xfId="0" applyFont="1" applyBorder="1" applyAlignment="1">
      <alignment horizontal="center" vertical="center"/>
    </xf>
    <xf numFmtId="0" fontId="21" fillId="0" borderId="165" xfId="0" applyFont="1" applyBorder="1" applyAlignment="1">
      <alignment vertical="center"/>
    </xf>
    <xf numFmtId="38" fontId="21" fillId="0" borderId="165" xfId="0" applyNumberFormat="1" applyFont="1" applyBorder="1" applyAlignment="1">
      <alignment vertical="center"/>
    </xf>
    <xf numFmtId="0" fontId="21" fillId="0" borderId="0" xfId="0" applyFont="1" applyBorder="1" applyAlignment="1">
      <alignment vertical="center"/>
    </xf>
    <xf numFmtId="38" fontId="21" fillId="0" borderId="0" xfId="0" applyNumberFormat="1" applyFont="1" applyBorder="1" applyAlignment="1">
      <alignment vertical="center"/>
    </xf>
    <xf numFmtId="0" fontId="7" fillId="0" borderId="0" xfId="0" applyFont="1" applyFill="1" applyBorder="1" applyAlignment="1">
      <alignment horizontal="left" vertical="center"/>
    </xf>
    <xf numFmtId="0" fontId="22"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distributed" vertical="center" indent="1"/>
    </xf>
    <xf numFmtId="38" fontId="7" fillId="0" borderId="0" xfId="49" applyFont="1" applyFill="1" applyBorder="1" applyAlignment="1">
      <alignment vertical="center"/>
    </xf>
    <xf numFmtId="38" fontId="7" fillId="0" borderId="0" xfId="49" applyFont="1" applyFill="1" applyBorder="1" applyAlignment="1">
      <alignment horizontal="distributed" vertical="center" wrapText="1"/>
    </xf>
    <xf numFmtId="38" fontId="7" fillId="0" borderId="0" xfId="49" applyFont="1" applyFill="1" applyBorder="1" applyAlignment="1">
      <alignment/>
    </xf>
    <xf numFmtId="0" fontId="13" fillId="0" borderId="0" xfId="0" applyFont="1" applyFill="1" applyBorder="1" applyAlignment="1">
      <alignment vertical="center"/>
    </xf>
    <xf numFmtId="199" fontId="23" fillId="0" borderId="115" xfId="0" applyNumberFormat="1" applyFont="1" applyFill="1" applyBorder="1" applyAlignment="1">
      <alignment vertical="center"/>
    </xf>
    <xf numFmtId="0" fontId="5" fillId="0" borderId="20" xfId="0" applyFont="1" applyFill="1" applyBorder="1" applyAlignment="1">
      <alignment horizontal="center" vertical="center"/>
    </xf>
    <xf numFmtId="0" fontId="43" fillId="0" borderId="20" xfId="61" applyFont="1" applyFill="1" applyBorder="1" applyAlignment="1">
      <alignment wrapText="1"/>
      <protection/>
    </xf>
    <xf numFmtId="9" fontId="23" fillId="0" borderId="33" xfId="42" applyFont="1" applyFill="1" applyBorder="1" applyAlignment="1">
      <alignment horizontal="right"/>
    </xf>
    <xf numFmtId="0" fontId="23" fillId="0" borderId="20" xfId="0" applyFont="1" applyFill="1" applyBorder="1" applyAlignment="1">
      <alignment horizontal="right"/>
    </xf>
    <xf numFmtId="38" fontId="23" fillId="0" borderId="20" xfId="49" applyFont="1" applyFill="1" applyBorder="1" applyAlignment="1">
      <alignment horizontal="right"/>
    </xf>
    <xf numFmtId="192" fontId="23" fillId="0" borderId="20" xfId="42" applyNumberFormat="1" applyFont="1" applyFill="1" applyBorder="1" applyAlignment="1">
      <alignment horizontal="right"/>
    </xf>
    <xf numFmtId="38" fontId="23" fillId="0" borderId="20" xfId="49" applyFont="1" applyFill="1" applyBorder="1" applyAlignment="1">
      <alignment horizontal="right" wrapText="1"/>
    </xf>
    <xf numFmtId="0" fontId="23" fillId="0" borderId="33" xfId="0" applyFont="1" applyFill="1" applyBorder="1" applyAlignment="1">
      <alignment horizontal="right"/>
    </xf>
    <xf numFmtId="0" fontId="5" fillId="0" borderId="20" xfId="61" applyFont="1" applyFill="1" applyBorder="1" applyAlignment="1">
      <alignment wrapText="1"/>
      <protection/>
    </xf>
    <xf numFmtId="0" fontId="5" fillId="0" borderId="33" xfId="0" applyFont="1" applyFill="1" applyBorder="1" applyAlignment="1">
      <alignment horizontal="center" vertical="center"/>
    </xf>
    <xf numFmtId="0" fontId="43" fillId="0" borderId="33" xfId="61" applyFont="1" applyFill="1" applyBorder="1" applyAlignment="1">
      <alignment wrapText="1"/>
      <protection/>
    </xf>
    <xf numFmtId="38" fontId="44" fillId="0" borderId="33" xfId="49" applyFont="1" applyFill="1" applyBorder="1" applyAlignment="1">
      <alignment horizontal="right" wrapText="1"/>
    </xf>
    <xf numFmtId="192" fontId="23" fillId="0" borderId="33" xfId="42" applyNumberFormat="1" applyFont="1" applyFill="1" applyBorder="1" applyAlignment="1">
      <alignment horizontal="right"/>
    </xf>
    <xf numFmtId="38" fontId="23" fillId="0" borderId="33" xfId="49" applyFont="1" applyFill="1" applyBorder="1" applyAlignment="1">
      <alignment horizontal="right"/>
    </xf>
    <xf numFmtId="0" fontId="44" fillId="0" borderId="33" xfId="49" applyNumberFormat="1" applyFont="1" applyFill="1" applyBorder="1" applyAlignment="1">
      <alignment horizontal="right" wrapText="1"/>
    </xf>
    <xf numFmtId="3" fontId="44" fillId="0" borderId="33" xfId="49" applyNumberFormat="1" applyFont="1" applyFill="1" applyBorder="1" applyAlignment="1">
      <alignment horizontal="right" wrapText="1"/>
    </xf>
    <xf numFmtId="3" fontId="44" fillId="0" borderId="20" xfId="49" applyNumberFormat="1" applyFont="1" applyFill="1" applyBorder="1" applyAlignment="1">
      <alignment horizontal="right" wrapText="1"/>
    </xf>
    <xf numFmtId="197" fontId="44" fillId="0" borderId="20" xfId="49" applyNumberFormat="1" applyFont="1" applyFill="1" applyBorder="1" applyAlignment="1">
      <alignment horizontal="right" wrapText="1"/>
    </xf>
    <xf numFmtId="197" fontId="23" fillId="0" borderId="20" xfId="0" applyNumberFormat="1" applyFont="1" applyFill="1" applyBorder="1" applyAlignment="1">
      <alignment horizontal="right"/>
    </xf>
    <xf numFmtId="197" fontId="23" fillId="0" borderId="20" xfId="49" applyNumberFormat="1" applyFont="1" applyFill="1" applyBorder="1" applyAlignment="1">
      <alignment horizontal="right"/>
    </xf>
    <xf numFmtId="197" fontId="5" fillId="0" borderId="20" xfId="0" applyNumberFormat="1" applyFont="1" applyFill="1" applyBorder="1" applyAlignment="1">
      <alignment horizontal="center" vertical="center"/>
    </xf>
    <xf numFmtId="197" fontId="43" fillId="0" borderId="20" xfId="61" applyNumberFormat="1" applyFont="1" applyFill="1" applyBorder="1" applyAlignment="1">
      <alignment wrapText="1"/>
      <protection/>
    </xf>
    <xf numFmtId="197" fontId="23" fillId="0" borderId="20" xfId="49" applyNumberFormat="1" applyFont="1" applyFill="1" applyBorder="1" applyAlignment="1">
      <alignment horizontal="right" wrapText="1"/>
    </xf>
    <xf numFmtId="197" fontId="23" fillId="0" borderId="20" xfId="0" applyNumberFormat="1" applyFont="1" applyFill="1" applyBorder="1" applyAlignment="1">
      <alignment vertical="center"/>
    </xf>
    <xf numFmtId="0" fontId="23" fillId="0" borderId="33" xfId="0" applyFont="1" applyFill="1" applyBorder="1" applyAlignment="1">
      <alignment vertical="center"/>
    </xf>
    <xf numFmtId="0" fontId="23" fillId="0" borderId="20" xfId="0" applyFont="1" applyFill="1" applyBorder="1" applyAlignment="1">
      <alignment vertical="center"/>
    </xf>
    <xf numFmtId="0" fontId="23" fillId="0" borderId="20" xfId="49" applyNumberFormat="1" applyFont="1" applyFill="1" applyBorder="1" applyAlignment="1">
      <alignment vertical="center"/>
    </xf>
    <xf numFmtId="38" fontId="23" fillId="0" borderId="20" xfId="49" applyFont="1" applyFill="1" applyBorder="1" applyAlignment="1">
      <alignment vertical="center"/>
    </xf>
    <xf numFmtId="3" fontId="23" fillId="0" borderId="33" xfId="49" applyNumberFormat="1" applyFont="1" applyFill="1" applyBorder="1" applyAlignment="1">
      <alignment vertical="center"/>
    </xf>
    <xf numFmtId="184" fontId="44" fillId="0" borderId="33" xfId="61" applyNumberFormat="1" applyFont="1" applyFill="1" applyBorder="1" applyAlignment="1">
      <alignment wrapText="1"/>
      <protection/>
    </xf>
    <xf numFmtId="184" fontId="44" fillId="0" borderId="20" xfId="61" applyNumberFormat="1" applyFont="1" applyFill="1" applyBorder="1" applyAlignment="1">
      <alignment wrapText="1"/>
      <protection/>
    </xf>
    <xf numFmtId="184" fontId="23" fillId="0" borderId="20" xfId="0" applyNumberFormat="1" applyFont="1" applyFill="1" applyBorder="1" applyAlignment="1">
      <alignment vertical="center"/>
    </xf>
    <xf numFmtId="184" fontId="44" fillId="0" borderId="20" xfId="49" applyNumberFormat="1" applyFont="1" applyFill="1" applyBorder="1" applyAlignment="1">
      <alignment vertical="center" wrapText="1"/>
    </xf>
    <xf numFmtId="184" fontId="44" fillId="0" borderId="33" xfId="49" applyNumberFormat="1" applyFont="1" applyFill="1" applyBorder="1" applyAlignment="1">
      <alignment horizontal="right" wrapText="1"/>
    </xf>
    <xf numFmtId="184" fontId="44" fillId="0" borderId="20" xfId="49" applyNumberFormat="1" applyFont="1" applyFill="1" applyBorder="1" applyAlignment="1">
      <alignment horizontal="right" wrapText="1"/>
    </xf>
    <xf numFmtId="0" fontId="44" fillId="0" borderId="33" xfId="61" applyFont="1" applyFill="1" applyBorder="1" applyAlignment="1">
      <alignment wrapText="1"/>
      <protection/>
    </xf>
    <xf numFmtId="0" fontId="23" fillId="0" borderId="33" xfId="49" applyNumberFormat="1" applyFont="1" applyFill="1" applyBorder="1" applyAlignment="1">
      <alignment vertical="center"/>
    </xf>
    <xf numFmtId="3" fontId="23" fillId="0" borderId="33" xfId="0" applyNumberFormat="1" applyFont="1" applyFill="1" applyBorder="1" applyAlignment="1">
      <alignment vertical="center"/>
    </xf>
    <xf numFmtId="0" fontId="44" fillId="0" borderId="20" xfId="61" applyFont="1" applyFill="1" applyBorder="1" applyAlignment="1">
      <alignment wrapText="1"/>
      <protection/>
    </xf>
    <xf numFmtId="0" fontId="0" fillId="0" borderId="166" xfId="0" applyFill="1" applyBorder="1" applyAlignment="1">
      <alignment horizontal="center" vertical="center"/>
    </xf>
    <xf numFmtId="0" fontId="0" fillId="0" borderId="123" xfId="0" applyFill="1" applyBorder="1" applyAlignment="1">
      <alignment vertical="center"/>
    </xf>
    <xf numFmtId="199" fontId="23" fillId="0" borderId="132" xfId="0" applyNumberFormat="1" applyFont="1" applyFill="1" applyBorder="1" applyAlignment="1">
      <alignment vertical="center"/>
    </xf>
    <xf numFmtId="200" fontId="23" fillId="0" borderId="66" xfId="0" applyNumberFormat="1" applyFont="1" applyFill="1" applyBorder="1" applyAlignment="1">
      <alignment vertical="center"/>
    </xf>
    <xf numFmtId="199" fontId="23" fillId="0" borderId="156" xfId="0" applyNumberFormat="1" applyFont="1" applyFill="1" applyBorder="1" applyAlignment="1">
      <alignment vertical="center"/>
    </xf>
    <xf numFmtId="199" fontId="23" fillId="0" borderId="166" xfId="0" applyNumberFormat="1" applyFont="1" applyFill="1" applyBorder="1" applyAlignment="1">
      <alignment vertical="center"/>
    </xf>
    <xf numFmtId="199" fontId="23" fillId="0" borderId="123" xfId="0" applyNumberFormat="1" applyFont="1" applyFill="1" applyBorder="1" applyAlignment="1">
      <alignment vertical="center"/>
    </xf>
    <xf numFmtId="199" fontId="23" fillId="0" borderId="46" xfId="0" applyNumberFormat="1" applyFont="1" applyFill="1" applyBorder="1" applyAlignment="1">
      <alignment vertical="center"/>
    </xf>
    <xf numFmtId="199" fontId="23" fillId="0" borderId="66" xfId="0" applyNumberFormat="1" applyFont="1" applyFill="1" applyBorder="1" applyAlignment="1">
      <alignment vertical="center"/>
    </xf>
    <xf numFmtId="199" fontId="23" fillId="0" borderId="43" xfId="0" applyNumberFormat="1" applyFont="1" applyFill="1" applyBorder="1" applyAlignment="1">
      <alignment vertical="center"/>
    </xf>
    <xf numFmtId="200" fontId="23" fillId="0" borderId="41" xfId="0" applyNumberFormat="1" applyFont="1" applyFill="1" applyBorder="1" applyAlignment="1">
      <alignment vertical="center"/>
    </xf>
    <xf numFmtId="199" fontId="23" fillId="0" borderId="47" xfId="0" applyNumberFormat="1" applyFont="1" applyFill="1" applyBorder="1" applyAlignment="1">
      <alignment vertical="center"/>
    </xf>
    <xf numFmtId="199" fontId="23" fillId="0" borderId="167" xfId="0" applyNumberFormat="1" applyFont="1" applyFill="1" applyBorder="1" applyAlignment="1">
      <alignment vertical="center"/>
    </xf>
    <xf numFmtId="199" fontId="23" fillId="0" borderId="41" xfId="0" applyNumberFormat="1" applyFont="1" applyFill="1" applyBorder="1" applyAlignment="1">
      <alignment vertical="center"/>
    </xf>
    <xf numFmtId="0" fontId="0" fillId="0" borderId="55" xfId="0" applyFill="1" applyBorder="1" applyAlignment="1">
      <alignment horizontal="center" vertical="center"/>
    </xf>
    <xf numFmtId="0" fontId="0" fillId="0" borderId="44" xfId="0" applyFill="1" applyBorder="1" applyAlignment="1">
      <alignment vertical="center"/>
    </xf>
    <xf numFmtId="199" fontId="23" fillId="0" borderId="48" xfId="0" applyNumberFormat="1" applyFont="1" applyFill="1" applyBorder="1" applyAlignment="1">
      <alignment vertical="center"/>
    </xf>
    <xf numFmtId="200" fontId="23" fillId="0" borderId="44" xfId="0" applyNumberFormat="1" applyFont="1" applyFill="1" applyBorder="1" applyAlignment="1">
      <alignment vertical="center"/>
    </xf>
    <xf numFmtId="199" fontId="23" fillId="0" borderId="55" xfId="0" applyNumberFormat="1" applyFont="1" applyFill="1" applyBorder="1" applyAlignment="1">
      <alignment vertical="center"/>
    </xf>
    <xf numFmtId="199" fontId="23" fillId="0" borderId="168" xfId="0" applyNumberFormat="1" applyFont="1" applyFill="1" applyBorder="1" applyAlignment="1">
      <alignment vertical="center"/>
    </xf>
    <xf numFmtId="199" fontId="23" fillId="0" borderId="44" xfId="0" applyNumberFormat="1" applyFont="1" applyFill="1" applyBorder="1" applyAlignment="1">
      <alignment vertical="center"/>
    </xf>
    <xf numFmtId="200" fontId="23" fillId="0" borderId="123" xfId="0" applyNumberFormat="1" applyFont="1" applyFill="1" applyBorder="1" applyAlignment="1">
      <alignment vertical="center"/>
    </xf>
    <xf numFmtId="0" fontId="0" fillId="0" borderId="138" xfId="0" applyFill="1" applyBorder="1" applyAlignment="1">
      <alignment vertical="center"/>
    </xf>
    <xf numFmtId="199" fontId="23" fillId="0" borderId="134" xfId="0" applyNumberFormat="1" applyFont="1" applyFill="1" applyBorder="1" applyAlignment="1">
      <alignment vertical="center"/>
    </xf>
    <xf numFmtId="200" fontId="23" fillId="0" borderId="135" xfId="0" applyNumberFormat="1" applyFont="1" applyFill="1" applyBorder="1" applyAlignment="1">
      <alignment vertical="center"/>
    </xf>
    <xf numFmtId="199" fontId="23" fillId="0" borderId="136" xfId="0" applyNumberFormat="1" applyFont="1" applyFill="1" applyBorder="1" applyAlignment="1">
      <alignment vertical="center"/>
    </xf>
    <xf numFmtId="200" fontId="23" fillId="0" borderId="137" xfId="0" applyNumberFormat="1" applyFont="1" applyFill="1" applyBorder="1" applyAlignment="1">
      <alignment vertical="center"/>
    </xf>
    <xf numFmtId="199" fontId="23" fillId="0" borderId="137" xfId="0" applyNumberFormat="1" applyFont="1" applyFill="1" applyBorder="1" applyAlignment="1">
      <alignment vertical="center"/>
    </xf>
    <xf numFmtId="199" fontId="23" fillId="0" borderId="135" xfId="0" applyNumberFormat="1" applyFont="1" applyFill="1" applyBorder="1" applyAlignment="1">
      <alignment vertical="center"/>
    </xf>
    <xf numFmtId="200" fontId="23" fillId="0" borderId="19" xfId="0" applyNumberFormat="1" applyFont="1" applyFill="1" applyBorder="1" applyAlignment="1">
      <alignment vertical="center"/>
    </xf>
    <xf numFmtId="200" fontId="23" fillId="0" borderId="167" xfId="0" applyNumberFormat="1" applyFont="1" applyFill="1" applyBorder="1" applyAlignment="1">
      <alignment vertical="center"/>
    </xf>
    <xf numFmtId="199" fontId="23" fillId="0" borderId="19" xfId="0" applyNumberFormat="1" applyFont="1" applyFill="1" applyBorder="1" applyAlignment="1">
      <alignment vertical="center"/>
    </xf>
    <xf numFmtId="199" fontId="23" fillId="0" borderId="36" xfId="0" applyNumberFormat="1" applyFont="1" applyFill="1" applyBorder="1" applyAlignment="1">
      <alignment vertical="center"/>
    </xf>
    <xf numFmtId="200" fontId="23" fillId="0" borderId="36" xfId="0" applyNumberFormat="1" applyFont="1" applyFill="1" applyBorder="1" applyAlignment="1">
      <alignment vertical="center"/>
    </xf>
    <xf numFmtId="0" fontId="0" fillId="0" borderId="166" xfId="0" applyFont="1" applyFill="1" applyBorder="1" applyAlignment="1">
      <alignment horizontal="center" vertical="center"/>
    </xf>
    <xf numFmtId="0" fontId="0" fillId="0" borderId="123" xfId="0" applyFont="1" applyFill="1" applyBorder="1" applyAlignment="1">
      <alignment vertical="center"/>
    </xf>
    <xf numFmtId="200" fontId="23" fillId="0" borderId="115" xfId="0" applyNumberFormat="1" applyFont="1" applyFill="1" applyBorder="1" applyAlignment="1">
      <alignment vertical="center"/>
    </xf>
    <xf numFmtId="199" fontId="23" fillId="0" borderId="56" xfId="0" applyNumberFormat="1" applyFont="1" applyFill="1" applyBorder="1" applyAlignment="1">
      <alignment vertical="center"/>
    </xf>
    <xf numFmtId="199" fontId="23" fillId="0" borderId="169" xfId="0" applyNumberFormat="1" applyFont="1" applyFill="1" applyBorder="1" applyAlignment="1">
      <alignment vertical="center"/>
    </xf>
    <xf numFmtId="200" fontId="23" fillId="0" borderId="169" xfId="0" applyNumberFormat="1" applyFont="1" applyFill="1" applyBorder="1" applyAlignment="1">
      <alignment vertical="center"/>
    </xf>
    <xf numFmtId="200" fontId="23" fillId="0" borderId="34" xfId="0" applyNumberFormat="1" applyFont="1" applyFill="1" applyBorder="1" applyAlignment="1">
      <alignment vertical="center"/>
    </xf>
    <xf numFmtId="0" fontId="0" fillId="0" borderId="55" xfId="0" applyFont="1" applyFill="1" applyBorder="1" applyAlignment="1">
      <alignment horizontal="center" vertical="center"/>
    </xf>
    <xf numFmtId="0" fontId="0" fillId="0" borderId="44" xfId="0" applyFont="1" applyFill="1" applyBorder="1" applyAlignment="1">
      <alignment vertical="center"/>
    </xf>
    <xf numFmtId="200" fontId="23" fillId="0" borderId="18" xfId="0" applyNumberFormat="1" applyFont="1" applyFill="1" applyBorder="1" applyAlignment="1">
      <alignment vertical="center"/>
    </xf>
    <xf numFmtId="200" fontId="23" fillId="0" borderId="168" xfId="0" applyNumberFormat="1" applyFont="1" applyFill="1" applyBorder="1" applyAlignment="1">
      <alignment vertical="center"/>
    </xf>
    <xf numFmtId="199" fontId="23" fillId="0" borderId="50" xfId="0" applyNumberFormat="1" applyFont="1" applyFill="1" applyBorder="1" applyAlignment="1">
      <alignment vertical="center"/>
    </xf>
    <xf numFmtId="199" fontId="23" fillId="0" borderId="49" xfId="0" applyNumberFormat="1" applyFont="1" applyFill="1" applyBorder="1" applyAlignment="1">
      <alignment vertical="center"/>
    </xf>
    <xf numFmtId="200" fontId="23" fillId="0" borderId="49" xfId="0" applyNumberFormat="1" applyFont="1" applyFill="1" applyBorder="1" applyAlignment="1">
      <alignment vertical="center"/>
    </xf>
    <xf numFmtId="200" fontId="23" fillId="0" borderId="50" xfId="0" applyNumberFormat="1" applyFont="1" applyFill="1" applyBorder="1" applyAlignment="1">
      <alignment vertical="center"/>
    </xf>
    <xf numFmtId="200" fontId="23" fillId="0" borderId="56" xfId="0" applyNumberFormat="1" applyFont="1" applyFill="1" applyBorder="1" applyAlignment="1">
      <alignment vertical="center"/>
    </xf>
    <xf numFmtId="199" fontId="23" fillId="0" borderId="34" xfId="0" applyNumberFormat="1" applyFont="1" applyFill="1" applyBorder="1" applyAlignment="1">
      <alignment vertical="center"/>
    </xf>
    <xf numFmtId="199" fontId="23" fillId="0" borderId="37" xfId="0" applyNumberFormat="1" applyFont="1" applyFill="1" applyBorder="1" applyAlignment="1">
      <alignment vertical="center"/>
    </xf>
    <xf numFmtId="200" fontId="23" fillId="0" borderId="37" xfId="0" applyNumberFormat="1" applyFont="1" applyFill="1" applyBorder="1" applyAlignment="1">
      <alignment vertical="center"/>
    </xf>
    <xf numFmtId="0" fontId="0" fillId="0" borderId="138" xfId="0" applyFont="1" applyFill="1" applyBorder="1" applyAlignment="1">
      <alignment vertical="center"/>
    </xf>
    <xf numFmtId="200" fontId="23" fillId="0" borderId="140" xfId="0" applyNumberFormat="1" applyFont="1" applyFill="1" applyBorder="1" applyAlignment="1">
      <alignment vertical="center"/>
    </xf>
    <xf numFmtId="200" fontId="23" fillId="0" borderId="138" xfId="0" applyNumberFormat="1" applyFont="1" applyFill="1" applyBorder="1" applyAlignment="1">
      <alignment vertical="center"/>
    </xf>
    <xf numFmtId="0" fontId="0" fillId="0" borderId="170" xfId="0" applyFont="1" applyFill="1" applyBorder="1" applyAlignment="1">
      <alignment vertical="center"/>
    </xf>
    <xf numFmtId="0" fontId="0" fillId="0" borderId="57" xfId="0" applyFont="1" applyFill="1" applyBorder="1" applyAlignment="1">
      <alignment vertical="center"/>
    </xf>
    <xf numFmtId="199" fontId="23" fillId="0" borderId="170" xfId="0" applyNumberFormat="1" applyFont="1" applyFill="1" applyBorder="1" applyAlignment="1">
      <alignment vertical="center"/>
    </xf>
    <xf numFmtId="200" fontId="23" fillId="0" borderId="57" xfId="0" applyNumberFormat="1" applyFont="1" applyFill="1" applyBorder="1" applyAlignment="1">
      <alignment vertical="center"/>
    </xf>
    <xf numFmtId="199" fontId="23" fillId="0" borderId="90" xfId="0" applyNumberFormat="1" applyFont="1" applyFill="1" applyBorder="1" applyAlignment="1">
      <alignment vertical="center"/>
    </xf>
    <xf numFmtId="199" fontId="23" fillId="0" borderId="107" xfId="0" applyNumberFormat="1" applyFont="1" applyFill="1" applyBorder="1" applyAlignment="1">
      <alignment vertical="center"/>
    </xf>
    <xf numFmtId="200" fontId="23" fillId="0" borderId="90" xfId="0" applyNumberFormat="1" applyFont="1" applyFill="1" applyBorder="1" applyAlignment="1">
      <alignment vertical="center"/>
    </xf>
    <xf numFmtId="200" fontId="23" fillId="0" borderId="107" xfId="0" applyNumberFormat="1" applyFont="1" applyFill="1" applyBorder="1" applyAlignment="1">
      <alignment vertical="center"/>
    </xf>
    <xf numFmtId="0" fontId="23" fillId="0" borderId="53" xfId="0" applyFont="1" applyFill="1" applyBorder="1" applyAlignment="1">
      <alignment vertical="center"/>
    </xf>
    <xf numFmtId="0" fontId="23" fillId="0" borderId="171" xfId="0" applyFont="1" applyFill="1" applyBorder="1" applyAlignment="1">
      <alignment vertical="center"/>
    </xf>
    <xf numFmtId="0" fontId="23" fillId="0" borderId="69" xfId="0" applyFont="1" applyFill="1" applyBorder="1" applyAlignment="1">
      <alignment vertical="center"/>
    </xf>
    <xf numFmtId="38" fontId="23" fillId="0" borderId="171" xfId="49" applyFont="1" applyFill="1" applyBorder="1" applyAlignment="1">
      <alignment vertical="center"/>
    </xf>
    <xf numFmtId="38" fontId="23" fillId="0" borderId="51" xfId="49" applyFont="1" applyFill="1" applyBorder="1" applyAlignment="1">
      <alignment vertical="center"/>
    </xf>
    <xf numFmtId="38" fontId="23" fillId="0" borderId="172" xfId="49" applyFont="1" applyFill="1" applyBorder="1" applyAlignment="1">
      <alignment vertical="center"/>
    </xf>
    <xf numFmtId="200" fontId="23" fillId="0" borderId="12" xfId="0" applyNumberFormat="1" applyFont="1" applyFill="1" applyBorder="1" applyAlignment="1">
      <alignment vertical="center"/>
    </xf>
    <xf numFmtId="200" fontId="23" fillId="0" borderId="173" xfId="0" applyNumberFormat="1" applyFont="1" applyFill="1" applyBorder="1" applyAlignment="1">
      <alignment vertical="center"/>
    </xf>
    <xf numFmtId="200" fontId="23" fillId="0" borderId="26" xfId="0" applyNumberFormat="1" applyFont="1" applyFill="1" applyBorder="1" applyAlignment="1">
      <alignment vertical="center"/>
    </xf>
    <xf numFmtId="200" fontId="23" fillId="0" borderId="173" xfId="49" applyNumberFormat="1" applyFont="1" applyFill="1" applyBorder="1" applyAlignment="1">
      <alignment vertical="center"/>
    </xf>
    <xf numFmtId="200" fontId="23" fillId="0" borderId="174" xfId="49" applyNumberFormat="1" applyFont="1" applyFill="1" applyBorder="1" applyAlignment="1">
      <alignment vertical="center"/>
    </xf>
    <xf numFmtId="200" fontId="23" fillId="0" borderId="175" xfId="49" applyNumberFormat="1" applyFont="1" applyFill="1" applyBorder="1" applyAlignment="1">
      <alignment vertical="center"/>
    </xf>
    <xf numFmtId="200" fontId="23" fillId="0" borderId="176" xfId="0" applyNumberFormat="1" applyFont="1" applyFill="1" applyBorder="1" applyAlignment="1">
      <alignment vertical="center"/>
    </xf>
    <xf numFmtId="200" fontId="23" fillId="0" borderId="177" xfId="0" applyNumberFormat="1" applyFont="1" applyFill="1" applyBorder="1" applyAlignment="1">
      <alignment vertical="center"/>
    </xf>
    <xf numFmtId="200" fontId="23" fillId="0" borderId="178" xfId="0" applyNumberFormat="1" applyFont="1" applyFill="1" applyBorder="1" applyAlignment="1">
      <alignment vertical="center"/>
    </xf>
    <xf numFmtId="200" fontId="23" fillId="0" borderId="177" xfId="49" applyNumberFormat="1" applyFont="1" applyFill="1" applyBorder="1" applyAlignment="1">
      <alignment vertical="center"/>
    </xf>
    <xf numFmtId="200" fontId="23" fillId="0" borderId="179" xfId="49" applyNumberFormat="1" applyFont="1" applyFill="1" applyBorder="1" applyAlignment="1">
      <alignment vertical="center"/>
    </xf>
    <xf numFmtId="200" fontId="23" fillId="0" borderId="180" xfId="49" applyNumberFormat="1" applyFont="1" applyFill="1" applyBorder="1" applyAlignment="1">
      <alignment vertical="center"/>
    </xf>
    <xf numFmtId="0" fontId="23" fillId="0" borderId="11" xfId="0" applyFont="1" applyFill="1" applyBorder="1" applyAlignment="1">
      <alignment vertical="center"/>
    </xf>
    <xf numFmtId="0" fontId="23" fillId="0" borderId="181" xfId="0" applyFont="1" applyFill="1" applyBorder="1" applyAlignment="1">
      <alignment vertical="center"/>
    </xf>
    <xf numFmtId="0" fontId="23" fillId="0" borderId="28" xfId="0" applyFont="1" applyFill="1" applyBorder="1" applyAlignment="1">
      <alignment vertical="center"/>
    </xf>
    <xf numFmtId="38" fontId="23" fillId="0" borderId="181" xfId="49" applyFont="1" applyFill="1" applyBorder="1" applyAlignment="1">
      <alignment vertical="center"/>
    </xf>
    <xf numFmtId="38" fontId="23" fillId="0" borderId="32" xfId="49" applyFont="1" applyFill="1" applyBorder="1" applyAlignment="1">
      <alignment vertical="center"/>
    </xf>
    <xf numFmtId="38" fontId="23" fillId="0" borderId="182" xfId="49" applyFont="1" applyFill="1" applyBorder="1" applyAlignment="1">
      <alignment vertical="center"/>
    </xf>
    <xf numFmtId="0" fontId="23" fillId="0" borderId="65" xfId="0" applyFont="1" applyFill="1" applyBorder="1" applyAlignment="1">
      <alignment vertical="center"/>
    </xf>
    <xf numFmtId="0" fontId="23" fillId="0" borderId="104" xfId="0" applyFont="1" applyFill="1" applyBorder="1" applyAlignment="1">
      <alignment vertical="center"/>
    </xf>
    <xf numFmtId="0" fontId="23" fillId="0" borderId="56" xfId="0" applyFont="1" applyFill="1" applyBorder="1" applyAlignment="1">
      <alignment vertical="center"/>
    </xf>
    <xf numFmtId="200" fontId="23" fillId="0" borderId="45" xfId="0" applyNumberFormat="1" applyFont="1" applyFill="1" applyBorder="1" applyAlignment="1">
      <alignment vertical="center"/>
    </xf>
    <xf numFmtId="200" fontId="23" fillId="0" borderId="150" xfId="0" applyNumberFormat="1" applyFont="1" applyFill="1" applyBorder="1" applyAlignment="1">
      <alignment vertical="center"/>
    </xf>
    <xf numFmtId="200" fontId="23" fillId="0" borderId="152" xfId="49" applyNumberFormat="1" applyFont="1" applyFill="1" applyBorder="1" applyAlignment="1">
      <alignment vertical="center"/>
    </xf>
    <xf numFmtId="0" fontId="0" fillId="0" borderId="159" xfId="0" applyFill="1" applyBorder="1" applyAlignment="1">
      <alignment vertical="center"/>
    </xf>
    <xf numFmtId="199" fontId="23" fillId="0" borderId="183" xfId="0" applyNumberFormat="1" applyFont="1" applyFill="1" applyBorder="1" applyAlignment="1">
      <alignment vertical="center"/>
    </xf>
    <xf numFmtId="199" fontId="23" fillId="0" borderId="159" xfId="0" applyNumberFormat="1" applyFont="1" applyFill="1" applyBorder="1" applyAlignment="1">
      <alignment vertical="center"/>
    </xf>
    <xf numFmtId="199" fontId="23" fillId="0" borderId="33" xfId="0" applyNumberFormat="1" applyFont="1" applyFill="1" applyBorder="1" applyAlignment="1">
      <alignment vertical="center"/>
    </xf>
    <xf numFmtId="199" fontId="23" fillId="0" borderId="124" xfId="0" applyNumberFormat="1" applyFont="1" applyFill="1" applyBorder="1" applyAlignment="1">
      <alignment vertical="center"/>
    </xf>
    <xf numFmtId="199" fontId="23" fillId="0" borderId="160" xfId="0" applyNumberFormat="1" applyFont="1" applyFill="1" applyBorder="1" applyAlignment="1">
      <alignment horizontal="center" vertical="center"/>
    </xf>
    <xf numFmtId="199" fontId="23" fillId="0" borderId="20" xfId="0" applyNumberFormat="1" applyFont="1" applyFill="1" applyBorder="1" applyAlignment="1">
      <alignment vertical="center"/>
    </xf>
    <xf numFmtId="199" fontId="23" fillId="0" borderId="39" xfId="0" applyNumberFormat="1" applyFont="1" applyFill="1" applyBorder="1" applyAlignment="1">
      <alignment vertical="center"/>
    </xf>
    <xf numFmtId="199" fontId="23" fillId="0" borderId="39" xfId="0" applyNumberFormat="1" applyFont="1" applyFill="1" applyBorder="1" applyAlignment="1">
      <alignment horizontal="center" vertical="center"/>
    </xf>
    <xf numFmtId="199" fontId="23" fillId="0" borderId="68" xfId="0" applyNumberFormat="1" applyFont="1" applyFill="1" applyBorder="1" applyAlignment="1">
      <alignment vertical="center"/>
    </xf>
    <xf numFmtId="199" fontId="23" fillId="0" borderId="45" xfId="0" applyNumberFormat="1" applyFont="1" applyFill="1" applyBorder="1" applyAlignment="1">
      <alignment vertical="center"/>
    </xf>
    <xf numFmtId="199" fontId="23" fillId="0" borderId="67" xfId="0" applyNumberFormat="1" applyFont="1" applyFill="1" applyBorder="1" applyAlignment="1">
      <alignment vertical="center"/>
    </xf>
    <xf numFmtId="199" fontId="23" fillId="0" borderId="65" xfId="0" applyNumberFormat="1" applyFont="1" applyFill="1" applyBorder="1" applyAlignment="1">
      <alignment vertical="center"/>
    </xf>
    <xf numFmtId="0" fontId="0" fillId="0" borderId="66" xfId="0" applyFill="1" applyBorder="1" applyAlignment="1">
      <alignment vertical="center"/>
    </xf>
    <xf numFmtId="199" fontId="23" fillId="0" borderId="157" xfId="0" applyNumberFormat="1" applyFont="1" applyFill="1" applyBorder="1" applyAlignment="1">
      <alignment vertical="center"/>
    </xf>
    <xf numFmtId="199" fontId="0" fillId="0" borderId="166" xfId="0" applyNumberFormat="1" applyFill="1" applyBorder="1" applyAlignment="1">
      <alignment vertical="center"/>
    </xf>
    <xf numFmtId="199" fontId="0" fillId="0" borderId="34" xfId="0" applyNumberFormat="1" applyFill="1" applyBorder="1" applyAlignment="1">
      <alignment vertical="center"/>
    </xf>
    <xf numFmtId="199" fontId="0" fillId="0" borderId="28" xfId="0" applyNumberFormat="1" applyFill="1" applyBorder="1" applyAlignment="1">
      <alignment vertical="center"/>
    </xf>
    <xf numFmtId="199" fontId="0" fillId="0" borderId="28" xfId="0" applyNumberFormat="1" applyFill="1" applyBorder="1" applyAlignment="1">
      <alignment horizontal="center" vertical="center"/>
    </xf>
    <xf numFmtId="199" fontId="23" fillId="0" borderId="19" xfId="0" applyNumberFormat="1" applyFont="1" applyFill="1" applyBorder="1" applyAlignment="1">
      <alignment horizontal="center" vertical="center"/>
    </xf>
    <xf numFmtId="199" fontId="23" fillId="0" borderId="57" xfId="0" applyNumberFormat="1" applyFont="1" applyFill="1" applyBorder="1" applyAlignment="1">
      <alignment vertical="center"/>
    </xf>
    <xf numFmtId="199" fontId="23" fillId="0" borderId="133" xfId="0" applyNumberFormat="1" applyFont="1" applyFill="1" applyBorder="1" applyAlignment="1">
      <alignment vertical="center"/>
    </xf>
    <xf numFmtId="38" fontId="21" fillId="0" borderId="19" xfId="49" applyFont="1" applyFill="1" applyBorder="1" applyAlignment="1">
      <alignment vertical="center"/>
    </xf>
    <xf numFmtId="200" fontId="23" fillId="4" borderId="159" xfId="0" applyNumberFormat="1" applyFont="1" applyFill="1" applyBorder="1" applyAlignment="1">
      <alignment vertical="center"/>
    </xf>
    <xf numFmtId="199" fontId="23" fillId="4" borderId="43" xfId="0" applyNumberFormat="1" applyFont="1" applyFill="1" applyBorder="1" applyAlignment="1">
      <alignment vertical="center"/>
    </xf>
    <xf numFmtId="200" fontId="23" fillId="4" borderId="167" xfId="0" applyNumberFormat="1" applyFont="1" applyFill="1" applyBorder="1" applyAlignment="1">
      <alignment vertical="center"/>
    </xf>
    <xf numFmtId="0" fontId="0" fillId="0" borderId="67" xfId="0" applyFont="1" applyFill="1" applyBorder="1" applyAlignment="1">
      <alignment horizontal="center" vertical="center"/>
    </xf>
    <xf numFmtId="0" fontId="0" fillId="0" borderId="107" xfId="0" applyFont="1" applyFill="1" applyBorder="1" applyAlignment="1">
      <alignment vertical="center"/>
    </xf>
    <xf numFmtId="199" fontId="23" fillId="0" borderId="18" xfId="0" applyNumberFormat="1" applyFont="1" applyFill="1" applyBorder="1" applyAlignment="1">
      <alignment vertical="center"/>
    </xf>
    <xf numFmtId="0" fontId="0" fillId="0" borderId="156" xfId="0" applyFont="1" applyFill="1" applyBorder="1" applyAlignment="1">
      <alignment horizontal="center" vertical="center"/>
    </xf>
    <xf numFmtId="0" fontId="0" fillId="0" borderId="66" xfId="0" applyFont="1" applyFill="1" applyBorder="1" applyAlignment="1">
      <alignment vertical="center"/>
    </xf>
    <xf numFmtId="200" fontId="23" fillId="0" borderId="133" xfId="0" applyNumberFormat="1" applyFont="1" applyFill="1" applyBorder="1" applyAlignment="1">
      <alignment vertical="center"/>
    </xf>
    <xf numFmtId="0" fontId="0" fillId="0" borderId="129" xfId="0" applyFont="1" applyFill="1" applyBorder="1" applyAlignment="1">
      <alignment horizontal="center" vertical="center"/>
    </xf>
    <xf numFmtId="0" fontId="0" fillId="0" borderId="130" xfId="0" applyFont="1" applyFill="1" applyBorder="1" applyAlignment="1">
      <alignment vertical="center"/>
    </xf>
    <xf numFmtId="199" fontId="23" fillId="0" borderId="40" xfId="0" applyNumberFormat="1" applyFont="1" applyFill="1" applyBorder="1" applyAlignment="1">
      <alignment vertical="center"/>
    </xf>
    <xf numFmtId="200" fontId="23" fillId="0" borderId="162" xfId="0" applyNumberFormat="1" applyFont="1" applyFill="1" applyBorder="1" applyAlignment="1">
      <alignment vertical="center"/>
    </xf>
    <xf numFmtId="200" fontId="23" fillId="0" borderId="131" xfId="0" applyNumberFormat="1" applyFont="1" applyFill="1" applyBorder="1" applyAlignment="1">
      <alignment vertical="center"/>
    </xf>
    <xf numFmtId="199" fontId="23" fillId="0" borderId="162" xfId="0" applyNumberFormat="1" applyFont="1" applyFill="1" applyBorder="1" applyAlignment="1">
      <alignment vertical="center"/>
    </xf>
    <xf numFmtId="199" fontId="23" fillId="0" borderId="131" xfId="0" applyNumberFormat="1" applyFont="1" applyFill="1" applyBorder="1" applyAlignment="1">
      <alignment vertical="center"/>
    </xf>
    <xf numFmtId="199" fontId="23" fillId="0" borderId="97" xfId="0" applyNumberFormat="1" applyFont="1" applyFill="1" applyBorder="1" applyAlignment="1">
      <alignment vertical="center"/>
    </xf>
    <xf numFmtId="199" fontId="23" fillId="0" borderId="130" xfId="0" applyNumberFormat="1" applyFont="1" applyFill="1" applyBorder="1" applyAlignment="1">
      <alignment vertical="center"/>
    </xf>
    <xf numFmtId="200" fontId="23" fillId="0" borderId="97" xfId="0" applyNumberFormat="1" applyFont="1" applyFill="1" applyBorder="1" applyAlignment="1">
      <alignment vertical="center"/>
    </xf>
    <xf numFmtId="200" fontId="23" fillId="0" borderId="130" xfId="0" applyNumberFormat="1" applyFont="1" applyFill="1" applyBorder="1" applyAlignment="1">
      <alignment vertical="center"/>
    </xf>
    <xf numFmtId="0" fontId="0" fillId="0" borderId="156" xfId="0" applyFill="1" applyBorder="1" applyAlignment="1">
      <alignment horizontal="center" vertical="center"/>
    </xf>
    <xf numFmtId="0" fontId="0" fillId="0" borderId="129" xfId="0" applyFill="1" applyBorder="1" applyAlignment="1">
      <alignment horizontal="center" vertical="center"/>
    </xf>
    <xf numFmtId="0" fontId="0" fillId="0" borderId="130" xfId="0" applyFill="1" applyBorder="1" applyAlignment="1">
      <alignment vertical="center"/>
    </xf>
    <xf numFmtId="199" fontId="23" fillId="0" borderId="129" xfId="0" applyNumberFormat="1" applyFont="1" applyFill="1" applyBorder="1" applyAlignment="1">
      <alignment vertical="center"/>
    </xf>
    <xf numFmtId="199" fontId="23" fillId="0" borderId="163" xfId="0" applyNumberFormat="1" applyFont="1" applyFill="1" applyBorder="1" applyAlignment="1">
      <alignment vertical="center"/>
    </xf>
    <xf numFmtId="0" fontId="0" fillId="0" borderId="130" xfId="0" applyBorder="1" applyAlignment="1">
      <alignment vertical="center"/>
    </xf>
    <xf numFmtId="199" fontId="23" fillId="0" borderId="129" xfId="0" applyNumberFormat="1" applyFont="1" applyBorder="1" applyAlignment="1">
      <alignment vertical="center"/>
    </xf>
    <xf numFmtId="199" fontId="23" fillId="0" borderId="163" xfId="0" applyNumberFormat="1" applyFont="1" applyBorder="1" applyAlignment="1">
      <alignment vertical="center"/>
    </xf>
    <xf numFmtId="199" fontId="23" fillId="0" borderId="162" xfId="0" applyNumberFormat="1" applyFont="1" applyBorder="1" applyAlignment="1">
      <alignment vertical="center"/>
    </xf>
    <xf numFmtId="199" fontId="23" fillId="0" borderId="131" xfId="0" applyNumberFormat="1" applyFont="1" applyBorder="1" applyAlignment="1">
      <alignment vertical="center"/>
    </xf>
    <xf numFmtId="38" fontId="7" fillId="0" borderId="184" xfId="49" applyFont="1" applyBorder="1" applyAlignment="1">
      <alignment vertical="center"/>
    </xf>
    <xf numFmtId="0" fontId="0" fillId="0" borderId="0" xfId="0" applyFont="1" applyFill="1" applyBorder="1" applyAlignment="1">
      <alignment horizontal="center" vertical="center"/>
    </xf>
    <xf numFmtId="0" fontId="0" fillId="0" borderId="185" xfId="0" applyFont="1" applyBorder="1" applyAlignment="1">
      <alignment horizontal="center" vertical="center"/>
    </xf>
    <xf numFmtId="0" fontId="0" fillId="26" borderId="14" xfId="0" applyNumberFormat="1" applyFont="1" applyFill="1" applyBorder="1" applyAlignment="1">
      <alignment vertical="center"/>
    </xf>
    <xf numFmtId="0" fontId="0" fillId="26" borderId="186" xfId="0" applyNumberFormat="1" applyFont="1" applyFill="1" applyBorder="1" applyAlignment="1">
      <alignment vertical="center"/>
    </xf>
    <xf numFmtId="0" fontId="0" fillId="0" borderId="187" xfId="0" applyFont="1" applyBorder="1" applyAlignment="1">
      <alignment horizontal="center" vertical="center"/>
    </xf>
    <xf numFmtId="0" fontId="0" fillId="26" borderId="12" xfId="0" applyNumberFormat="1" applyFont="1" applyFill="1" applyBorder="1" applyAlignment="1">
      <alignment vertical="center"/>
    </xf>
    <xf numFmtId="0" fontId="0" fillId="26" borderId="174" xfId="0" applyNumberFormat="1" applyFont="1" applyFill="1" applyBorder="1" applyAlignment="1">
      <alignment vertical="center"/>
    </xf>
    <xf numFmtId="0" fontId="0" fillId="0" borderId="188" xfId="0" applyFont="1" applyBorder="1" applyAlignment="1">
      <alignment horizontal="center" vertical="center"/>
    </xf>
    <xf numFmtId="0" fontId="0" fillId="26" borderId="10" xfId="0" applyNumberFormat="1" applyFont="1" applyFill="1" applyBorder="1" applyAlignment="1">
      <alignment vertical="center"/>
    </xf>
    <xf numFmtId="0" fontId="0" fillId="26" borderId="189" xfId="0" applyNumberFormat="1" applyFont="1" applyFill="1" applyBorder="1" applyAlignment="1">
      <alignment vertical="center"/>
    </xf>
    <xf numFmtId="0" fontId="0" fillId="0" borderId="48" xfId="0" applyFont="1" applyBorder="1" applyAlignment="1">
      <alignment vertical="center"/>
    </xf>
    <xf numFmtId="0" fontId="0" fillId="0" borderId="49" xfId="0" applyFont="1" applyBorder="1" applyAlignment="1">
      <alignment vertical="center"/>
    </xf>
    <xf numFmtId="0" fontId="0" fillId="0" borderId="43" xfId="0" applyFont="1" applyBorder="1" applyAlignment="1">
      <alignment vertical="center"/>
    </xf>
    <xf numFmtId="38" fontId="0" fillId="26" borderId="35" xfId="0" applyNumberFormat="1" applyFont="1" applyFill="1" applyBorder="1" applyAlignment="1">
      <alignment vertical="center"/>
    </xf>
    <xf numFmtId="0" fontId="0" fillId="0" borderId="43" xfId="0" applyFont="1" applyBorder="1" applyAlignment="1">
      <alignment vertical="center" shrinkToFit="1"/>
    </xf>
    <xf numFmtId="0" fontId="0" fillId="26" borderId="35" xfId="0" applyFont="1" applyFill="1" applyBorder="1" applyAlignment="1">
      <alignment vertical="center"/>
    </xf>
    <xf numFmtId="38" fontId="7" fillId="0" borderId="190" xfId="49" applyFont="1" applyFill="1" applyBorder="1" applyAlignment="1">
      <alignment vertical="center"/>
    </xf>
    <xf numFmtId="38" fontId="7" fillId="0" borderId="191" xfId="49" applyFont="1" applyFill="1" applyBorder="1" applyAlignment="1">
      <alignment vertical="center"/>
    </xf>
    <xf numFmtId="38" fontId="7" fillId="0" borderId="192" xfId="49" applyFont="1" applyFill="1" applyBorder="1" applyAlignment="1">
      <alignment vertical="center"/>
    </xf>
    <xf numFmtId="38" fontId="7" fillId="0" borderId="11" xfId="49" applyFont="1" applyFill="1" applyBorder="1" applyAlignment="1">
      <alignment vertical="center"/>
    </xf>
    <xf numFmtId="38" fontId="7" fillId="0" borderId="54" xfId="49" applyFont="1" applyFill="1" applyBorder="1" applyAlignment="1">
      <alignment vertical="center"/>
    </xf>
    <xf numFmtId="0" fontId="8" fillId="0" borderId="0"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8"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wrapText="1"/>
    </xf>
    <xf numFmtId="192" fontId="23" fillId="21" borderId="20" xfId="49" applyNumberFormat="1" applyFont="1" applyFill="1" applyBorder="1" applyAlignment="1">
      <alignment horizontal="right"/>
    </xf>
    <xf numFmtId="38" fontId="7" fillId="0" borderId="12" xfId="49" applyFont="1" applyFill="1" applyBorder="1" applyAlignment="1">
      <alignment vertical="center"/>
    </xf>
    <xf numFmtId="196" fontId="7" fillId="0" borderId="20" xfId="49" applyNumberFormat="1" applyFont="1" applyFill="1" applyBorder="1" applyAlignment="1">
      <alignment vertical="center"/>
    </xf>
    <xf numFmtId="3" fontId="23" fillId="0" borderId="33" xfId="49" applyNumberFormat="1" applyFont="1" applyFill="1" applyBorder="1" applyAlignment="1">
      <alignment horizontal="right"/>
    </xf>
    <xf numFmtId="0" fontId="0" fillId="0" borderId="0" xfId="0" applyAlignment="1" applyProtection="1">
      <alignment vertical="center"/>
      <protection locked="0"/>
    </xf>
    <xf numFmtId="0" fontId="2" fillId="0" borderId="0" xfId="0" applyFont="1" applyAlignment="1" applyProtection="1">
      <alignment vertical="center"/>
      <protection locked="0"/>
    </xf>
    <xf numFmtId="0" fontId="0" fillId="0" borderId="0" xfId="0" applyFont="1" applyAlignment="1" applyProtection="1">
      <alignment vertical="center"/>
      <protection locked="0"/>
    </xf>
    <xf numFmtId="0" fontId="2" fillId="0" borderId="0" xfId="0" applyFont="1" applyAlignment="1">
      <alignment horizontal="center" vertical="center"/>
    </xf>
    <xf numFmtId="0" fontId="23" fillId="0" borderId="0" xfId="0" applyFont="1" applyAlignment="1" applyProtection="1">
      <alignment vertical="center"/>
      <protection locked="0"/>
    </xf>
    <xf numFmtId="0" fontId="2" fillId="0" borderId="0" xfId="0" applyFont="1" applyAlignment="1" applyProtection="1">
      <alignment vertical="center"/>
      <protection locked="0"/>
    </xf>
    <xf numFmtId="0" fontId="23" fillId="0" borderId="0" xfId="0" applyFont="1" applyAlignment="1" applyProtection="1">
      <alignment vertical="center"/>
      <protection locked="0"/>
    </xf>
    <xf numFmtId="38" fontId="7" fillId="0" borderId="29" xfId="49" applyFont="1" applyFill="1" applyBorder="1" applyAlignment="1">
      <alignment vertical="center"/>
    </xf>
    <xf numFmtId="0" fontId="20" fillId="0" borderId="0" xfId="0" applyFont="1" applyAlignment="1" applyProtection="1">
      <alignment horizontal="center" vertical="center"/>
      <protection locked="0"/>
    </xf>
    <xf numFmtId="0" fontId="20" fillId="0" borderId="0" xfId="0" applyFont="1" applyAlignment="1">
      <alignment horizontal="center" vertical="center"/>
    </xf>
    <xf numFmtId="0" fontId="7" fillId="0" borderId="0" xfId="0" applyFont="1" applyFill="1" applyBorder="1" applyAlignment="1">
      <alignment horizontal="center" vertical="center"/>
    </xf>
    <xf numFmtId="0" fontId="7" fillId="4" borderId="193" xfId="0" applyFont="1" applyFill="1" applyBorder="1" applyAlignment="1">
      <alignment horizontal="center" vertical="center"/>
    </xf>
    <xf numFmtId="0" fontId="7" fillId="4" borderId="69" xfId="0" applyFont="1" applyFill="1" applyBorder="1" applyAlignment="1">
      <alignment horizontal="center" vertical="center"/>
    </xf>
    <xf numFmtId="0" fontId="7" fillId="4" borderId="46" xfId="0" applyFont="1" applyFill="1" applyBorder="1" applyAlignment="1">
      <alignment horizontal="center" vertical="center"/>
    </xf>
    <xf numFmtId="0" fontId="7" fillId="4" borderId="34" xfId="0" applyFont="1" applyFill="1" applyBorder="1" applyAlignment="1">
      <alignment horizontal="center" vertical="center"/>
    </xf>
    <xf numFmtId="0" fontId="7" fillId="4" borderId="51" xfId="0" applyFont="1" applyFill="1" applyBorder="1" applyAlignment="1">
      <alignment horizontal="center" vertical="center"/>
    </xf>
    <xf numFmtId="0" fontId="7" fillId="4" borderId="33" xfId="0" applyFont="1" applyFill="1" applyBorder="1" applyAlignment="1">
      <alignment horizontal="center" vertical="center"/>
    </xf>
    <xf numFmtId="0" fontId="7" fillId="4" borderId="194" xfId="0" applyFont="1" applyFill="1" applyBorder="1" applyAlignment="1">
      <alignment horizontal="center" vertical="center"/>
    </xf>
    <xf numFmtId="0" fontId="7" fillId="4" borderId="195" xfId="0" applyFont="1" applyFill="1" applyBorder="1" applyAlignment="1">
      <alignment horizontal="center" vertical="center"/>
    </xf>
    <xf numFmtId="0" fontId="7" fillId="4" borderId="196" xfId="0" applyFont="1" applyFill="1" applyBorder="1" applyAlignment="1">
      <alignment horizontal="center" vertical="center"/>
    </xf>
    <xf numFmtId="0" fontId="7" fillId="4" borderId="56" xfId="0" applyFont="1" applyFill="1" applyBorder="1" applyAlignment="1">
      <alignment horizontal="center" vertical="center"/>
    </xf>
    <xf numFmtId="0" fontId="7" fillId="4" borderId="148" xfId="0" applyFont="1" applyFill="1" applyBorder="1" applyAlignment="1">
      <alignment horizontal="center" vertical="center"/>
    </xf>
    <xf numFmtId="0" fontId="7" fillId="4" borderId="169" xfId="0" applyFont="1" applyFill="1" applyBorder="1" applyAlignment="1">
      <alignment horizontal="center" vertical="center"/>
    </xf>
    <xf numFmtId="0" fontId="7" fillId="4" borderId="133" xfId="0" applyFont="1" applyFill="1" applyBorder="1" applyAlignment="1">
      <alignment horizontal="center" vertical="center"/>
    </xf>
    <xf numFmtId="0" fontId="0" fillId="0" borderId="0" xfId="0" applyFont="1" applyFill="1" applyBorder="1" applyAlignment="1">
      <alignment horizontal="center" vertical="center"/>
    </xf>
    <xf numFmtId="0" fontId="7" fillId="0" borderId="197" xfId="0" applyFont="1" applyBorder="1" applyAlignment="1">
      <alignment horizontal="distributed" vertical="center"/>
    </xf>
    <xf numFmtId="0" fontId="7" fillId="0" borderId="198" xfId="0" applyFont="1" applyBorder="1" applyAlignment="1">
      <alignment vertical="center"/>
    </xf>
    <xf numFmtId="0" fontId="0" fillId="0" borderId="0" xfId="0" applyFont="1" applyAlignment="1">
      <alignment vertical="center" wrapText="1"/>
    </xf>
    <xf numFmtId="0" fontId="0" fillId="0" borderId="0" xfId="0" applyAlignment="1">
      <alignment vertical="center"/>
    </xf>
    <xf numFmtId="0" fontId="7" fillId="0" borderId="199" xfId="0" applyFont="1" applyBorder="1" applyAlignment="1">
      <alignment horizontal="distributed" vertical="center"/>
    </xf>
    <xf numFmtId="0" fontId="7" fillId="0" borderId="200" xfId="0" applyFont="1" applyBorder="1" applyAlignment="1">
      <alignment horizontal="distributed" vertical="center"/>
    </xf>
    <xf numFmtId="0" fontId="14" fillId="0" borderId="0" xfId="0" applyFont="1" applyBorder="1" applyAlignment="1">
      <alignment horizontal="left" vertical="center" wrapText="1"/>
    </xf>
    <xf numFmtId="0" fontId="7" fillId="0" borderId="199" xfId="0" applyFont="1" applyBorder="1" applyAlignment="1">
      <alignment horizontal="distributed" vertical="center" wrapText="1"/>
    </xf>
    <xf numFmtId="0" fontId="7" fillId="0" borderId="200" xfId="0" applyFont="1" applyBorder="1" applyAlignment="1">
      <alignment horizontal="distributed" vertical="center" wrapText="1"/>
    </xf>
    <xf numFmtId="0" fontId="7" fillId="0" borderId="201" xfId="0" applyFont="1" applyBorder="1" applyAlignment="1">
      <alignment horizontal="center" vertical="center"/>
    </xf>
    <xf numFmtId="0" fontId="7" fillId="0" borderId="202" xfId="0" applyFont="1" applyBorder="1" applyAlignment="1">
      <alignment horizontal="center" vertical="center"/>
    </xf>
    <xf numFmtId="0" fontId="5" fillId="21" borderId="20" xfId="0" applyFont="1" applyFill="1" applyBorder="1" applyAlignment="1">
      <alignment horizontal="center" vertical="center"/>
    </xf>
    <xf numFmtId="0" fontId="0" fillId="7" borderId="20" xfId="0" applyFill="1" applyBorder="1" applyAlignment="1">
      <alignment horizontal="center" vertical="center"/>
    </xf>
    <xf numFmtId="0" fontId="41" fillId="0" borderId="0" xfId="0" applyFont="1" applyAlignment="1">
      <alignment horizontal="center" vertical="center"/>
    </xf>
    <xf numFmtId="0" fontId="50" fillId="0" borderId="37" xfId="0" applyFont="1" applyBorder="1" applyAlignment="1">
      <alignment horizontal="right" vertical="center"/>
    </xf>
    <xf numFmtId="0" fontId="42" fillId="32" borderId="20" xfId="61" applyFont="1" applyFill="1" applyBorder="1" applyAlignment="1">
      <alignment horizontal="center" vertical="center"/>
      <protection/>
    </xf>
    <xf numFmtId="0" fontId="42" fillId="32" borderId="75" xfId="61" applyFont="1" applyFill="1" applyBorder="1" applyAlignment="1">
      <alignment horizontal="center" vertical="center"/>
      <protection/>
    </xf>
    <xf numFmtId="0" fontId="0" fillId="0" borderId="33" xfId="0" applyBorder="1" applyAlignment="1">
      <alignment horizontal="center" vertical="center"/>
    </xf>
    <xf numFmtId="0" fontId="0" fillId="0" borderId="20" xfId="0" applyBorder="1" applyAlignment="1">
      <alignment horizontal="center" vertical="center"/>
    </xf>
    <xf numFmtId="0" fontId="5" fillId="21" borderId="35" xfId="0" applyFont="1" applyFill="1" applyBorder="1" applyAlignment="1">
      <alignment horizontal="center"/>
    </xf>
    <xf numFmtId="0" fontId="5" fillId="21" borderId="19" xfId="0" applyFont="1" applyFill="1" applyBorder="1" applyAlignment="1">
      <alignment horizontal="center"/>
    </xf>
    <xf numFmtId="0" fontId="5" fillId="21" borderId="20" xfId="0" applyFont="1" applyFill="1" applyBorder="1" applyAlignment="1">
      <alignment horizontal="right"/>
    </xf>
    <xf numFmtId="0" fontId="5" fillId="7" borderId="20" xfId="0" applyFont="1" applyFill="1" applyBorder="1" applyAlignment="1">
      <alignment horizontal="right"/>
    </xf>
    <xf numFmtId="0" fontId="50" fillId="0" borderId="37" xfId="0" applyFont="1" applyBorder="1" applyAlignment="1">
      <alignment horizontal="center" vertical="center"/>
    </xf>
    <xf numFmtId="0" fontId="5" fillId="7" borderId="20" xfId="0" applyFont="1" applyFill="1" applyBorder="1" applyAlignment="1">
      <alignment horizontal="center" vertical="center"/>
    </xf>
    <xf numFmtId="0" fontId="0" fillId="0" borderId="20" xfId="0" applyFill="1" applyBorder="1" applyAlignment="1">
      <alignment horizontal="center" vertical="center"/>
    </xf>
    <xf numFmtId="0" fontId="5" fillId="29" borderId="20" xfId="0" applyFont="1" applyFill="1" applyBorder="1" applyAlignment="1">
      <alignment horizontal="center" vertical="center"/>
    </xf>
    <xf numFmtId="0" fontId="25" fillId="32" borderId="75" xfId="61" applyFont="1" applyFill="1" applyBorder="1" applyAlignment="1">
      <alignment horizontal="center" vertical="center"/>
      <protection/>
    </xf>
    <xf numFmtId="0" fontId="7" fillId="4" borderId="128" xfId="0" applyFont="1" applyFill="1" applyBorder="1" applyAlignment="1">
      <alignment horizontal="distributed" vertical="center"/>
    </xf>
    <xf numFmtId="0" fontId="7" fillId="4" borderId="166" xfId="0" applyFont="1" applyFill="1" applyBorder="1" applyAlignment="1">
      <alignment horizontal="distributed" vertical="center"/>
    </xf>
    <xf numFmtId="0" fontId="7" fillId="4" borderId="51" xfId="0" applyFont="1" applyFill="1" applyBorder="1" applyAlignment="1">
      <alignment horizontal="distributed" vertical="center" indent="1"/>
    </xf>
    <xf numFmtId="0" fontId="7" fillId="4" borderId="32" xfId="0" applyFont="1" applyFill="1" applyBorder="1" applyAlignment="1">
      <alignment horizontal="distributed" vertical="center" indent="1"/>
    </xf>
    <xf numFmtId="0" fontId="0" fillId="0" borderId="0" xfId="0" applyFont="1" applyAlignment="1">
      <alignment vertical="top" wrapText="1"/>
    </xf>
    <xf numFmtId="0" fontId="5" fillId="0" borderId="0" xfId="0" applyFont="1" applyAlignment="1">
      <alignment vertical="top"/>
    </xf>
    <xf numFmtId="0" fontId="0" fillId="0" borderId="0" xfId="0" applyFont="1" applyAlignment="1">
      <alignment vertical="center"/>
    </xf>
    <xf numFmtId="0" fontId="7" fillId="0" borderId="0" xfId="0" applyFont="1" applyFill="1" applyBorder="1" applyAlignment="1">
      <alignment horizontal="distributed" vertical="center"/>
    </xf>
    <xf numFmtId="0" fontId="0" fillId="25" borderId="193" xfId="0" applyFont="1" applyFill="1" applyBorder="1" applyAlignment="1">
      <alignment horizontal="center" vertical="center"/>
    </xf>
    <xf numFmtId="0" fontId="0" fillId="25" borderId="59" xfId="0" applyFont="1" applyFill="1" applyBorder="1" applyAlignment="1">
      <alignment horizontal="center" vertical="center"/>
    </xf>
    <xf numFmtId="0" fontId="0" fillId="25" borderId="60" xfId="0" applyFont="1" applyFill="1" applyBorder="1" applyAlignment="1">
      <alignment horizontal="center" vertical="center"/>
    </xf>
    <xf numFmtId="0" fontId="17" fillId="3" borderId="155" xfId="0" applyFont="1" applyFill="1" applyBorder="1" applyAlignment="1">
      <alignment horizontal="center" vertical="center" wrapText="1" shrinkToFit="1"/>
    </xf>
    <xf numFmtId="0" fontId="17" fillId="3" borderId="160" xfId="0" applyFont="1" applyFill="1" applyBorder="1" applyAlignment="1">
      <alignment horizontal="center" vertical="center" wrapText="1" shrinkToFit="1"/>
    </xf>
    <xf numFmtId="0" fontId="17" fillId="3" borderId="161" xfId="0" applyFont="1" applyFill="1" applyBorder="1" applyAlignment="1">
      <alignment horizontal="center" vertical="center" wrapText="1" shrinkToFit="1"/>
    </xf>
    <xf numFmtId="0" fontId="0" fillId="25" borderId="46" xfId="0" applyFont="1" applyFill="1" applyBorder="1" applyAlignment="1">
      <alignment horizontal="center" vertical="center"/>
    </xf>
    <xf numFmtId="0" fontId="0" fillId="25" borderId="0" xfId="0" applyFont="1" applyFill="1" applyBorder="1" applyAlignment="1">
      <alignment horizontal="center" vertical="center"/>
    </xf>
    <xf numFmtId="0" fontId="0" fillId="25" borderId="159" xfId="0" applyFont="1" applyFill="1" applyBorder="1" applyAlignment="1">
      <alignment horizontal="center" vertical="center"/>
    </xf>
    <xf numFmtId="0" fontId="0" fillId="4" borderId="193" xfId="0" applyFill="1" applyBorder="1" applyAlignment="1">
      <alignment horizontal="center" vertical="center"/>
    </xf>
    <xf numFmtId="0" fontId="0" fillId="4" borderId="60" xfId="0" applyFill="1" applyBorder="1" applyAlignment="1">
      <alignment horizontal="center" vertical="center"/>
    </xf>
    <xf numFmtId="0" fontId="0" fillId="4" borderId="40" xfId="0" applyFill="1" applyBorder="1" applyAlignment="1">
      <alignment horizontal="center" vertical="center"/>
    </xf>
    <xf numFmtId="0" fontId="0" fillId="4" borderId="131" xfId="0" applyFill="1" applyBorder="1" applyAlignment="1">
      <alignment horizontal="center" vertical="center"/>
    </xf>
    <xf numFmtId="0" fontId="0" fillId="0" borderId="0" xfId="0" applyAlignment="1">
      <alignment horizontal="left" vertical="center"/>
    </xf>
    <xf numFmtId="0" fontId="20" fillId="0" borderId="0" xfId="0" applyFont="1" applyAlignment="1">
      <alignment vertical="center"/>
    </xf>
    <xf numFmtId="58" fontId="51" fillId="0" borderId="97" xfId="0" applyNumberFormat="1" applyFont="1" applyBorder="1" applyAlignment="1">
      <alignment vertical="center"/>
    </xf>
    <xf numFmtId="0" fontId="51" fillId="0" borderId="97" xfId="0" applyFont="1" applyBorder="1" applyAlignment="1">
      <alignment vertical="center"/>
    </xf>
    <xf numFmtId="0" fontId="0" fillId="0" borderId="203" xfId="0" applyBorder="1" applyAlignment="1">
      <alignment horizontal="center" vertical="center"/>
    </xf>
    <xf numFmtId="0" fontId="0" fillId="0" borderId="130" xfId="0" applyBorder="1" applyAlignment="1">
      <alignment horizontal="center" vertical="center"/>
    </xf>
    <xf numFmtId="0" fontId="0" fillId="0" borderId="193" xfId="0" applyBorder="1" applyAlignment="1">
      <alignment horizontal="center" vertical="center"/>
    </xf>
    <xf numFmtId="0" fontId="0" fillId="0" borderId="60" xfId="0" applyBorder="1" applyAlignment="1">
      <alignment horizontal="center" vertical="center"/>
    </xf>
    <xf numFmtId="0" fontId="4" fillId="0" borderId="193" xfId="0" applyFont="1" applyBorder="1" applyAlignment="1">
      <alignment horizontal="center" vertical="center"/>
    </xf>
    <xf numFmtId="0" fontId="4" fillId="0" borderId="60" xfId="0" applyFont="1" applyBorder="1" applyAlignment="1">
      <alignment horizontal="center" vertical="center"/>
    </xf>
    <xf numFmtId="0" fontId="0" fillId="0" borderId="193"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4" borderId="193" xfId="0" applyFont="1" applyFill="1" applyBorder="1" applyAlignment="1">
      <alignment horizontal="center" vertical="center"/>
    </xf>
    <xf numFmtId="0" fontId="0" fillId="4" borderId="60" xfId="0" applyFont="1" applyFill="1" applyBorder="1" applyAlignment="1">
      <alignment horizontal="center" vertical="center"/>
    </xf>
    <xf numFmtId="0" fontId="50" fillId="0" borderId="97" xfId="0" applyFont="1" applyBorder="1" applyAlignment="1">
      <alignment horizontal="right" vertical="center"/>
    </xf>
    <xf numFmtId="0" fontId="0" fillId="0" borderId="203" xfId="0" applyFont="1" applyBorder="1" applyAlignment="1">
      <alignment horizontal="center" vertical="center"/>
    </xf>
    <xf numFmtId="0" fontId="0" fillId="0" borderId="130" xfId="0" applyFont="1" applyBorder="1" applyAlignment="1">
      <alignment horizontal="center" vertical="center"/>
    </xf>
    <xf numFmtId="0" fontId="7" fillId="4" borderId="132" xfId="0" applyFont="1" applyFill="1" applyBorder="1" applyAlignment="1">
      <alignment horizontal="distributed" vertical="center" indent="2"/>
    </xf>
    <xf numFmtId="0" fontId="7" fillId="4" borderId="56" xfId="0" applyFont="1" applyFill="1" applyBorder="1" applyAlignment="1">
      <alignment horizontal="distributed" vertical="center" indent="2"/>
    </xf>
    <xf numFmtId="0" fontId="7" fillId="4" borderId="148" xfId="0" applyFont="1" applyFill="1" applyBorder="1" applyAlignment="1">
      <alignment horizontal="distributed" vertical="center" indent="2"/>
    </xf>
    <xf numFmtId="0" fontId="7" fillId="4" borderId="148" xfId="0" applyFont="1" applyFill="1" applyBorder="1" applyAlignment="1">
      <alignment horizontal="distributed" vertical="center" indent="1"/>
    </xf>
    <xf numFmtId="0" fontId="7" fillId="4" borderId="56" xfId="0" applyFont="1" applyFill="1" applyBorder="1" applyAlignment="1">
      <alignment horizontal="distributed" vertical="center" indent="1"/>
    </xf>
    <xf numFmtId="0" fontId="7" fillId="4" borderId="60" xfId="0" applyFont="1" applyFill="1" applyBorder="1" applyAlignment="1">
      <alignment horizontal="center" vertical="center"/>
    </xf>
    <xf numFmtId="0" fontId="7" fillId="0" borderId="158" xfId="0" applyFont="1" applyBorder="1" applyAlignment="1">
      <alignment horizontal="distributed" vertical="center"/>
    </xf>
    <xf numFmtId="0" fontId="7" fillId="0" borderId="166" xfId="0" applyFont="1" applyBorder="1" applyAlignment="1">
      <alignment horizontal="distributed" vertical="center"/>
    </xf>
    <xf numFmtId="194" fontId="7" fillId="0" borderId="189" xfId="49" applyNumberFormat="1" applyFont="1" applyBorder="1" applyAlignment="1">
      <alignment vertical="center"/>
    </xf>
    <xf numFmtId="194" fontId="7" fillId="0" borderId="24" xfId="49" applyNumberFormat="1" applyFont="1" applyBorder="1" applyAlignment="1">
      <alignment vertical="center"/>
    </xf>
    <xf numFmtId="194" fontId="7" fillId="0" borderId="191" xfId="49" applyNumberFormat="1" applyFont="1" applyBorder="1" applyAlignment="1">
      <alignment vertical="center"/>
    </xf>
    <xf numFmtId="194" fontId="7" fillId="8" borderId="204" xfId="49" applyNumberFormat="1" applyFont="1" applyFill="1" applyBorder="1" applyAlignment="1">
      <alignment vertical="center"/>
    </xf>
    <xf numFmtId="194" fontId="7" fillId="8" borderId="205" xfId="49" applyNumberFormat="1" applyFont="1" applyFill="1" applyBorder="1" applyAlignment="1">
      <alignment vertical="center"/>
    </xf>
    <xf numFmtId="194" fontId="7" fillId="0" borderId="174" xfId="49" applyNumberFormat="1" applyFont="1" applyBorder="1" applyAlignment="1">
      <alignment vertical="center"/>
    </xf>
    <xf numFmtId="194" fontId="7" fillId="0" borderId="26" xfId="49" applyNumberFormat="1" applyFont="1" applyBorder="1" applyAlignment="1">
      <alignment vertical="center"/>
    </xf>
    <xf numFmtId="194" fontId="7" fillId="0" borderId="29" xfId="49" applyNumberFormat="1" applyFont="1" applyBorder="1" applyAlignment="1">
      <alignment vertical="center"/>
    </xf>
    <xf numFmtId="194" fontId="7" fillId="8" borderId="32" xfId="49" applyNumberFormat="1" applyFont="1" applyFill="1" applyBorder="1" applyAlignment="1">
      <alignment vertical="center"/>
    </xf>
    <xf numFmtId="194" fontId="7" fillId="8" borderId="159" xfId="49" applyNumberFormat="1" applyFont="1" applyFill="1" applyBorder="1" applyAlignment="1">
      <alignment vertical="center"/>
    </xf>
    <xf numFmtId="0" fontId="7" fillId="0" borderId="67" xfId="0" applyFont="1" applyBorder="1" applyAlignment="1">
      <alignment horizontal="distributed" vertical="center"/>
    </xf>
    <xf numFmtId="0" fontId="7" fillId="0" borderId="67" xfId="0" applyFont="1" applyBorder="1" applyAlignment="1">
      <alignment horizontal="distributed" vertical="center" wrapText="1"/>
    </xf>
    <xf numFmtId="0" fontId="7" fillId="0" borderId="166" xfId="0" applyFont="1" applyBorder="1" applyAlignment="1">
      <alignment horizontal="distributed" vertical="center" wrapText="1"/>
    </xf>
    <xf numFmtId="194" fontId="7" fillId="8" borderId="206" xfId="49" applyNumberFormat="1" applyFont="1" applyFill="1" applyBorder="1" applyAlignment="1">
      <alignment vertical="center"/>
    </xf>
    <xf numFmtId="194" fontId="7" fillId="8" borderId="184" xfId="49" applyNumberFormat="1" applyFont="1" applyFill="1" applyBorder="1" applyAlignment="1">
      <alignment vertical="center"/>
    </xf>
    <xf numFmtId="194" fontId="7" fillId="8" borderId="207" xfId="49" applyNumberFormat="1" applyFont="1" applyFill="1" applyBorder="1" applyAlignment="1">
      <alignment vertical="center"/>
    </xf>
    <xf numFmtId="0" fontId="7" fillId="0" borderId="208" xfId="0" applyFont="1" applyBorder="1" applyAlignment="1">
      <alignment horizontal="distributed" vertical="center" wrapText="1"/>
    </xf>
    <xf numFmtId="194" fontId="7" fillId="0" borderId="209" xfId="49" applyNumberFormat="1" applyFont="1" applyBorder="1" applyAlignment="1">
      <alignment vertical="center"/>
    </xf>
    <xf numFmtId="194" fontId="7" fillId="0" borderId="210" xfId="49" applyNumberFormat="1" applyFont="1" applyBorder="1" applyAlignment="1">
      <alignment vertical="center"/>
    </xf>
    <xf numFmtId="194" fontId="7" fillId="0" borderId="211" xfId="49" applyNumberFormat="1" applyFont="1" applyBorder="1" applyAlignment="1">
      <alignment vertical="center"/>
    </xf>
    <xf numFmtId="194" fontId="7" fillId="8" borderId="212" xfId="49" applyNumberFormat="1" applyFont="1" applyFill="1" applyBorder="1" applyAlignment="1">
      <alignment vertical="center"/>
    </xf>
    <xf numFmtId="194" fontId="7" fillId="8" borderId="213" xfId="49" applyNumberFormat="1" applyFont="1" applyFill="1" applyBorder="1" applyAlignment="1">
      <alignment vertical="center"/>
    </xf>
    <xf numFmtId="0" fontId="0" fillId="0" borderId="0" xfId="0" applyFont="1" applyAlignment="1">
      <alignment horizontal="left" vertical="center" wrapText="1"/>
    </xf>
    <xf numFmtId="0" fontId="0" fillId="0" borderId="0" xfId="0" applyFont="1" applyAlignment="1">
      <alignment horizontal="left" vertical="center"/>
    </xf>
    <xf numFmtId="0" fontId="0" fillId="25" borderId="69" xfId="0" applyFont="1" applyFill="1" applyBorder="1" applyAlignment="1">
      <alignment horizontal="center" vertical="center"/>
    </xf>
    <xf numFmtId="0" fontId="17" fillId="3" borderId="203" xfId="0" applyFont="1" applyFill="1" applyBorder="1" applyAlignment="1">
      <alignment horizontal="center" vertical="center" wrapText="1" shrinkToFit="1"/>
    </xf>
    <xf numFmtId="0" fontId="17" fillId="3" borderId="124" xfId="0" applyFont="1" applyFill="1" applyBorder="1" applyAlignment="1">
      <alignment horizontal="center" vertical="center" wrapText="1" shrinkToFit="1"/>
    </xf>
    <xf numFmtId="0" fontId="17" fillId="3" borderId="123" xfId="0" applyFont="1" applyFill="1" applyBorder="1" applyAlignment="1">
      <alignment horizontal="center" vertical="center" wrapText="1" shrinkToFit="1"/>
    </xf>
    <xf numFmtId="0" fontId="0" fillId="25" borderId="37" xfId="0" applyFont="1" applyFill="1" applyBorder="1" applyAlignment="1">
      <alignment horizontal="center" vertical="center"/>
    </xf>
    <xf numFmtId="0" fontId="0" fillId="25" borderId="34" xfId="0" applyFont="1" applyFill="1" applyBorder="1" applyAlignment="1">
      <alignment horizontal="center" vertical="center"/>
    </xf>
    <xf numFmtId="0" fontId="0" fillId="0" borderId="48" xfId="0" applyFont="1" applyBorder="1" applyAlignment="1">
      <alignment horizontal="center" vertical="center" shrinkToFit="1"/>
    </xf>
    <xf numFmtId="0" fontId="0" fillId="0" borderId="49" xfId="0" applyFont="1" applyBorder="1" applyAlignment="1">
      <alignment horizontal="center" vertical="center" shrinkToFit="1"/>
    </xf>
    <xf numFmtId="0" fontId="7" fillId="0" borderId="158" xfId="0" applyFont="1" applyBorder="1" applyAlignment="1">
      <alignment horizontal="distributed" vertical="center" wrapText="1"/>
    </xf>
    <xf numFmtId="0" fontId="7" fillId="0" borderId="129" xfId="0" applyFont="1" applyBorder="1" applyAlignment="1">
      <alignment horizontal="distributed" vertical="center" wrapText="1"/>
    </xf>
    <xf numFmtId="194" fontId="7" fillId="8" borderId="214" xfId="49" applyNumberFormat="1" applyFont="1" applyFill="1" applyBorder="1" applyAlignment="1">
      <alignment vertical="center"/>
    </xf>
    <xf numFmtId="194" fontId="7" fillId="8" borderId="215" xfId="49" applyNumberFormat="1" applyFont="1" applyFill="1" applyBorder="1" applyAlignment="1">
      <alignment vertical="center"/>
    </xf>
    <xf numFmtId="194" fontId="7" fillId="8" borderId="186" xfId="49" applyNumberFormat="1" applyFont="1" applyFill="1" applyBorder="1" applyAlignment="1">
      <alignment vertical="center"/>
    </xf>
    <xf numFmtId="194" fontId="7" fillId="8" borderId="216" xfId="49" applyNumberFormat="1" applyFont="1" applyFill="1" applyBorder="1" applyAlignment="1">
      <alignment vertical="center"/>
    </xf>
    <xf numFmtId="0" fontId="41" fillId="0" borderId="0" xfId="0" applyFont="1" applyFill="1" applyAlignment="1">
      <alignment horizontal="center" vertical="center"/>
    </xf>
    <xf numFmtId="0" fontId="0" fillId="0" borderId="156"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56"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65" xfId="0" applyFont="1" applyFill="1" applyBorder="1" applyAlignment="1">
      <alignment horizontal="center" vertical="center"/>
    </xf>
    <xf numFmtId="0" fontId="0" fillId="0" borderId="196"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217"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218"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82" xfId="0" applyFont="1" applyFill="1" applyBorder="1" applyAlignment="1">
      <alignment horizontal="center" vertical="center"/>
    </xf>
    <xf numFmtId="0" fontId="0" fillId="0" borderId="219"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220"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93"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62" xfId="0" applyFont="1" applyFill="1" applyBorder="1" applyAlignment="1">
      <alignment horizontal="center" vertical="center"/>
    </xf>
    <xf numFmtId="0" fontId="7" fillId="0" borderId="0" xfId="0" applyFont="1" applyAlignment="1">
      <alignment vertical="center" wrapText="1"/>
    </xf>
    <xf numFmtId="0" fontId="7" fillId="0" borderId="0" xfId="0" applyFont="1" applyAlignment="1">
      <alignment vertical="center"/>
    </xf>
    <xf numFmtId="0" fontId="7" fillId="4" borderId="156" xfId="0" applyFont="1" applyFill="1" applyBorder="1" applyAlignment="1">
      <alignment horizontal="distributed" vertical="center"/>
    </xf>
    <xf numFmtId="0" fontId="7" fillId="4" borderId="65" xfId="0" applyFont="1" applyFill="1" applyBorder="1" applyAlignment="1">
      <alignment horizontal="distributed" vertical="center"/>
    </xf>
    <xf numFmtId="0" fontId="7" fillId="4" borderId="67" xfId="0" applyFont="1" applyFill="1" applyBorder="1" applyAlignment="1">
      <alignment horizontal="distributed" vertical="center"/>
    </xf>
    <xf numFmtId="0" fontId="7" fillId="4" borderId="158" xfId="0" applyFont="1" applyFill="1" applyBorder="1" applyAlignment="1">
      <alignment horizontal="distributed" vertical="center"/>
    </xf>
    <xf numFmtId="0" fontId="7" fillId="4" borderId="43"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55" xfId="0" applyFont="1" applyFill="1" applyBorder="1" applyAlignment="1">
      <alignment horizontal="center" vertical="center"/>
    </xf>
    <xf numFmtId="0" fontId="7" fillId="4" borderId="45" xfId="0" applyFont="1" applyFill="1" applyBorder="1" applyAlignment="1">
      <alignment horizontal="center" vertical="center"/>
    </xf>
    <xf numFmtId="0" fontId="5" fillId="0" borderId="97" xfId="0" applyFont="1" applyBorder="1" applyAlignment="1">
      <alignment horizontal="right" vertical="center"/>
    </xf>
    <xf numFmtId="0" fontId="0" fillId="0" borderId="169" xfId="0" applyBorder="1" applyAlignment="1">
      <alignment horizontal="center" vertical="center"/>
    </xf>
    <xf numFmtId="0" fontId="0" fillId="0" borderId="133"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132" xfId="0" applyBorder="1" applyAlignment="1">
      <alignment horizontal="center" vertical="center"/>
    </xf>
    <xf numFmtId="0" fontId="50" fillId="0" borderId="97" xfId="0" applyFont="1" applyBorder="1" applyAlignment="1">
      <alignment horizontal="left" vertical="center"/>
    </xf>
    <xf numFmtId="0" fontId="23" fillId="0" borderId="97" xfId="0" applyFont="1" applyBorder="1" applyAlignment="1">
      <alignment horizontal="left" vertical="center"/>
    </xf>
    <xf numFmtId="0" fontId="0" fillId="0" borderId="128" xfId="0" applyBorder="1" applyAlignment="1">
      <alignment horizontal="center" vertical="center" textRotation="255"/>
    </xf>
    <xf numFmtId="0" fontId="0" fillId="0" borderId="158" xfId="0" applyBorder="1" applyAlignment="1">
      <alignment horizontal="center" vertical="center" textRotation="255"/>
    </xf>
    <xf numFmtId="0" fontId="0" fillId="0" borderId="129" xfId="0" applyBorder="1" applyAlignment="1">
      <alignment horizontal="center" vertical="center" textRotation="255"/>
    </xf>
    <xf numFmtId="0" fontId="7" fillId="0" borderId="156" xfId="0" applyFont="1" applyBorder="1" applyAlignment="1">
      <alignment horizontal="distributed" vertical="center" indent="1"/>
    </xf>
    <xf numFmtId="0" fontId="7" fillId="0" borderId="47" xfId="0" applyFont="1" applyBorder="1" applyAlignment="1">
      <alignment horizontal="distributed" vertical="center" indent="1"/>
    </xf>
    <xf numFmtId="0" fontId="7" fillId="0" borderId="65" xfId="0" applyFont="1" applyBorder="1" applyAlignment="1">
      <alignment horizontal="distributed" vertical="center" indent="1"/>
    </xf>
    <xf numFmtId="0" fontId="7" fillId="0" borderId="65" xfId="0" applyFont="1" applyBorder="1" applyAlignment="1">
      <alignment horizontal="distributed" vertical="center" wrapText="1" indent="1"/>
    </xf>
    <xf numFmtId="38" fontId="7" fillId="24" borderId="65" xfId="49" applyFont="1" applyFill="1" applyBorder="1" applyAlignment="1">
      <alignment horizontal="center" vertical="center"/>
    </xf>
    <xf numFmtId="38" fontId="7" fillId="24" borderId="66" xfId="49" applyFont="1" applyFill="1" applyBorder="1" applyAlignment="1">
      <alignment horizontal="center" vertical="center"/>
    </xf>
    <xf numFmtId="0" fontId="7" fillId="0" borderId="148" xfId="0" applyFont="1" applyBorder="1" applyAlignment="1">
      <alignment horizontal="center" vertical="center"/>
    </xf>
    <xf numFmtId="0" fontId="7" fillId="0" borderId="169" xfId="0" applyFont="1" applyBorder="1" applyAlignment="1">
      <alignment horizontal="center" vertical="center"/>
    </xf>
    <xf numFmtId="0" fontId="7" fillId="0" borderId="56" xfId="0" applyFont="1" applyBorder="1" applyAlignment="1">
      <alignment horizontal="center" vertical="center"/>
    </xf>
    <xf numFmtId="0" fontId="7" fillId="0" borderId="148" xfId="0" applyFont="1" applyBorder="1" applyAlignment="1">
      <alignment horizontal="center" vertical="center" wrapText="1"/>
    </xf>
    <xf numFmtId="0" fontId="7" fillId="0" borderId="169" xfId="0" applyFont="1" applyBorder="1" applyAlignment="1">
      <alignment horizontal="center" vertical="center" wrapText="1"/>
    </xf>
    <xf numFmtId="0" fontId="7" fillId="0" borderId="56" xfId="0" applyFont="1" applyBorder="1" applyAlignment="1">
      <alignment horizontal="center" vertical="center" wrapText="1"/>
    </xf>
    <xf numFmtId="0" fontId="21" fillId="0" borderId="148" xfId="0" applyFont="1" applyBorder="1" applyAlignment="1">
      <alignment horizontal="center" vertical="center"/>
    </xf>
    <xf numFmtId="0" fontId="21" fillId="0" borderId="169" xfId="0" applyFont="1" applyBorder="1" applyAlignment="1">
      <alignment horizontal="center" vertical="center"/>
    </xf>
    <xf numFmtId="0" fontId="21" fillId="0" borderId="56" xfId="0" applyFont="1" applyBorder="1" applyAlignment="1">
      <alignment horizontal="center" vertical="center"/>
    </xf>
    <xf numFmtId="0" fontId="21" fillId="0" borderId="148" xfId="0" applyFont="1" applyBorder="1" applyAlignment="1">
      <alignment horizontal="center" vertical="center" wrapText="1"/>
    </xf>
    <xf numFmtId="0" fontId="21" fillId="0" borderId="169" xfId="0" applyFont="1" applyBorder="1" applyAlignment="1">
      <alignment horizontal="center" vertical="center" wrapText="1"/>
    </xf>
    <xf numFmtId="0" fontId="21" fillId="0" borderId="56" xfId="0" applyFont="1" applyBorder="1" applyAlignment="1">
      <alignment horizontal="center" vertical="center" wrapText="1"/>
    </xf>
    <xf numFmtId="38" fontId="21" fillId="24" borderId="65" xfId="49" applyFont="1" applyFill="1" applyBorder="1" applyAlignment="1">
      <alignment horizontal="center" vertical="center"/>
    </xf>
    <xf numFmtId="38" fontId="21" fillId="24" borderId="66" xfId="49" applyFont="1" applyFill="1" applyBorder="1" applyAlignment="1">
      <alignment horizontal="center" vertical="center"/>
    </xf>
    <xf numFmtId="0" fontId="0" fillId="25" borderId="46" xfId="0" applyFont="1" applyFill="1" applyBorder="1" applyAlignment="1">
      <alignment horizontal="center" vertical="center"/>
    </xf>
    <xf numFmtId="0" fontId="0" fillId="25" borderId="37" xfId="0" applyFont="1" applyFill="1" applyBorder="1" applyAlignment="1">
      <alignment horizontal="center" vertical="center"/>
    </xf>
    <xf numFmtId="0" fontId="0" fillId="25" borderId="34" xfId="0" applyFont="1" applyFill="1" applyBorder="1" applyAlignment="1">
      <alignment horizontal="center" vertical="center"/>
    </xf>
    <xf numFmtId="0" fontId="7" fillId="0" borderId="64" xfId="0" applyFont="1" applyBorder="1" applyAlignment="1">
      <alignment horizontal="center" vertical="center"/>
    </xf>
    <xf numFmtId="0" fontId="7" fillId="0" borderId="221" xfId="0" applyFont="1" applyBorder="1" applyAlignment="1">
      <alignment horizontal="center" vertical="center"/>
    </xf>
    <xf numFmtId="0" fontId="7" fillId="0" borderId="222" xfId="0" applyFont="1" applyBorder="1" applyAlignment="1">
      <alignment horizontal="center" vertical="center"/>
    </xf>
    <xf numFmtId="0" fontId="7" fillId="0" borderId="223" xfId="0" applyFont="1" applyBorder="1" applyAlignment="1">
      <alignment horizontal="center" vertical="center"/>
    </xf>
    <xf numFmtId="0" fontId="7" fillId="0" borderId="43" xfId="0" applyFont="1" applyBorder="1" applyAlignment="1">
      <alignment horizontal="center" vertical="center"/>
    </xf>
    <xf numFmtId="0" fontId="7" fillId="0" borderId="167" xfId="0" applyFont="1" applyBorder="1" applyAlignment="1">
      <alignment horizontal="center" vertical="center"/>
    </xf>
    <xf numFmtId="0" fontId="7" fillId="0" borderId="132" xfId="0" applyFont="1" applyBorder="1" applyAlignment="1">
      <alignment horizontal="center" vertical="center"/>
    </xf>
    <xf numFmtId="0" fontId="7" fillId="0" borderId="133" xfId="0" applyFont="1" applyBorder="1" applyAlignment="1">
      <alignment horizontal="center" vertical="center"/>
    </xf>
    <xf numFmtId="0" fontId="7" fillId="21" borderId="35" xfId="0" applyFont="1" applyFill="1" applyBorder="1" applyAlignment="1">
      <alignment horizontal="left" vertical="center"/>
    </xf>
    <xf numFmtId="0" fontId="7" fillId="21" borderId="36" xfId="0" applyFont="1" applyFill="1" applyBorder="1" applyAlignment="1">
      <alignment horizontal="left" vertical="center"/>
    </xf>
    <xf numFmtId="0" fontId="7" fillId="21" borderId="19" xfId="0" applyFont="1" applyFill="1" applyBorder="1" applyAlignment="1">
      <alignment horizontal="left" vertical="center"/>
    </xf>
    <xf numFmtId="0" fontId="7" fillId="4" borderId="193" xfId="0" applyFont="1" applyFill="1" applyBorder="1" applyAlignment="1">
      <alignment horizontal="distributed" vertical="center" indent="3"/>
    </xf>
    <xf numFmtId="0" fontId="7" fillId="4" borderId="60" xfId="0" applyFont="1" applyFill="1" applyBorder="1" applyAlignment="1">
      <alignment horizontal="distributed" vertical="center" indent="3"/>
    </xf>
    <xf numFmtId="0" fontId="7" fillId="4" borderId="40" xfId="0" applyFont="1" applyFill="1" applyBorder="1" applyAlignment="1">
      <alignment horizontal="distributed" vertical="center" indent="3"/>
    </xf>
    <xf numFmtId="0" fontId="7" fillId="4" borderId="131" xfId="0" applyFont="1" applyFill="1" applyBorder="1" applyAlignment="1">
      <alignment horizontal="distributed" vertical="center" indent="3"/>
    </xf>
    <xf numFmtId="0" fontId="7" fillId="4" borderId="132" xfId="0" applyFont="1" applyFill="1" applyBorder="1" applyAlignment="1">
      <alignment horizontal="distributed" vertical="center" wrapText="1" indent="2"/>
    </xf>
    <xf numFmtId="0" fontId="7" fillId="4" borderId="56" xfId="0" applyFont="1" applyFill="1" applyBorder="1" applyAlignment="1">
      <alignment horizontal="distributed" vertical="center" wrapText="1" indent="2"/>
    </xf>
    <xf numFmtId="0" fontId="7" fillId="4" borderId="148" xfId="0" applyFont="1" applyFill="1" applyBorder="1" applyAlignment="1">
      <alignment horizontal="distributed" vertical="center" wrapText="1" indent="2"/>
    </xf>
    <xf numFmtId="0" fontId="7" fillId="4" borderId="224" xfId="0" applyFont="1" applyFill="1" applyBorder="1" applyAlignment="1">
      <alignment horizontal="distributed" vertical="center" wrapText="1" indent="2"/>
    </xf>
    <xf numFmtId="0" fontId="7" fillId="4" borderId="196" xfId="0" applyFont="1" applyFill="1" applyBorder="1" applyAlignment="1">
      <alignment horizontal="distributed" vertical="center" wrapText="1" indent="3"/>
    </xf>
    <xf numFmtId="0" fontId="7" fillId="4" borderId="133" xfId="0" applyFont="1" applyFill="1" applyBorder="1" applyAlignment="1">
      <alignment horizontal="distributed" vertical="center" wrapText="1" indent="3"/>
    </xf>
    <xf numFmtId="0" fontId="6" fillId="0" borderId="29" xfId="0" applyFont="1" applyBorder="1" applyAlignment="1">
      <alignment horizontal="center" vertical="center"/>
    </xf>
    <xf numFmtId="0" fontId="6" fillId="0" borderId="225" xfId="0" applyFont="1" applyBorder="1" applyAlignment="1">
      <alignment horizontal="center" vertical="center"/>
    </xf>
    <xf numFmtId="0" fontId="0" fillId="0" borderId="187" xfId="0" applyFont="1" applyBorder="1" applyAlignment="1">
      <alignment horizontal="center" vertical="center"/>
    </xf>
    <xf numFmtId="0" fontId="0" fillId="0" borderId="12" xfId="0" applyFont="1" applyBorder="1" applyAlignment="1">
      <alignment horizontal="center" vertical="center"/>
    </xf>
    <xf numFmtId="0" fontId="0" fillId="26" borderId="12" xfId="0" applyFont="1" applyFill="1" applyBorder="1" applyAlignment="1">
      <alignment horizontal="center" vertical="center"/>
    </xf>
    <xf numFmtId="184" fontId="0" fillId="26" borderId="12" xfId="0" applyNumberFormat="1" applyFont="1" applyFill="1" applyBorder="1" applyAlignment="1">
      <alignment horizontal="center" vertical="center"/>
    </xf>
    <xf numFmtId="184" fontId="0" fillId="26" borderId="111" xfId="0" applyNumberFormat="1" applyFont="1" applyFill="1" applyBorder="1" applyAlignment="1">
      <alignment horizontal="center" vertical="center"/>
    </xf>
    <xf numFmtId="0" fontId="0" fillId="0" borderId="188" xfId="0" applyFont="1" applyBorder="1" applyAlignment="1">
      <alignment horizontal="center" vertical="center"/>
    </xf>
    <xf numFmtId="0" fontId="0" fillId="0" borderId="10" xfId="0" applyFont="1" applyBorder="1" applyAlignment="1">
      <alignment horizontal="center" vertical="center"/>
    </xf>
    <xf numFmtId="0" fontId="17" fillId="3" borderId="59" xfId="0" applyFont="1" applyFill="1" applyBorder="1" applyAlignment="1">
      <alignment horizontal="center" vertical="center" wrapText="1" shrinkToFit="1"/>
    </xf>
    <xf numFmtId="0" fontId="17" fillId="3" borderId="60" xfId="0" applyFont="1" applyFill="1" applyBorder="1" applyAlignment="1">
      <alignment horizontal="center" vertical="center" wrapText="1" shrinkToFit="1"/>
    </xf>
    <xf numFmtId="0" fontId="17" fillId="3" borderId="0" xfId="0" applyFont="1" applyFill="1" applyBorder="1" applyAlignment="1">
      <alignment horizontal="center" vertical="center" wrapText="1" shrinkToFit="1"/>
    </xf>
    <xf numFmtId="0" fontId="17" fillId="3" borderId="159" xfId="0" applyFont="1" applyFill="1" applyBorder="1" applyAlignment="1">
      <alignment horizontal="center" vertical="center" wrapText="1" shrinkToFit="1"/>
    </xf>
    <xf numFmtId="0" fontId="17" fillId="3" borderId="37" xfId="0" applyFont="1" applyFill="1" applyBorder="1" applyAlignment="1">
      <alignment horizontal="center" vertical="center" wrapText="1" shrinkToFit="1"/>
    </xf>
    <xf numFmtId="0" fontId="17" fillId="3" borderId="115" xfId="0" applyFont="1" applyFill="1" applyBorder="1" applyAlignment="1">
      <alignment horizontal="center" vertical="center" wrapText="1" shrinkToFit="1"/>
    </xf>
    <xf numFmtId="0" fontId="6" fillId="0" borderId="191" xfId="0" applyFont="1" applyBorder="1" applyAlignment="1">
      <alignment horizontal="center" vertical="center"/>
    </xf>
    <xf numFmtId="0" fontId="6" fillId="0" borderId="226" xfId="0" applyFont="1" applyBorder="1" applyAlignment="1">
      <alignment horizontal="center" vertical="center"/>
    </xf>
    <xf numFmtId="0" fontId="0" fillId="25" borderId="128" xfId="0" applyFont="1" applyFill="1" applyBorder="1" applyAlignment="1">
      <alignment horizontal="center" vertical="center"/>
    </xf>
    <xf numFmtId="0" fontId="0" fillId="25" borderId="53" xfId="0" applyFont="1" applyFill="1" applyBorder="1" applyAlignment="1">
      <alignment horizontal="center" vertical="center"/>
    </xf>
    <xf numFmtId="0" fontId="0" fillId="25" borderId="203" xfId="0" applyFont="1" applyFill="1" applyBorder="1" applyAlignment="1">
      <alignment horizontal="center" vertical="center"/>
    </xf>
    <xf numFmtId="0" fontId="0" fillId="25" borderId="166" xfId="0" applyFont="1" applyFill="1" applyBorder="1" applyAlignment="1">
      <alignment horizontal="center" vertical="center"/>
    </xf>
    <xf numFmtId="0" fontId="0" fillId="25" borderId="33" xfId="0" applyFont="1" applyFill="1" applyBorder="1" applyAlignment="1">
      <alignment horizontal="center" vertical="center"/>
    </xf>
    <xf numFmtId="0" fontId="0" fillId="25" borderId="123" xfId="0" applyFont="1" applyFill="1" applyBorder="1" applyAlignment="1">
      <alignment horizontal="center" vertical="center"/>
    </xf>
    <xf numFmtId="0" fontId="3" fillId="25" borderId="47" xfId="0" applyFont="1" applyFill="1" applyBorder="1" applyAlignment="1">
      <alignment horizontal="center" vertical="center" shrinkToFit="1"/>
    </xf>
    <xf numFmtId="0" fontId="3" fillId="25" borderId="20" xfId="0" applyFont="1" applyFill="1" applyBorder="1" applyAlignment="1">
      <alignment horizontal="center" vertical="center" shrinkToFit="1"/>
    </xf>
    <xf numFmtId="0" fontId="6" fillId="0" borderId="166" xfId="0" applyFont="1" applyBorder="1" applyAlignment="1">
      <alignment horizontal="center" vertical="center"/>
    </xf>
    <xf numFmtId="0" fontId="6" fillId="0" borderId="123" xfId="0" applyFont="1" applyBorder="1" applyAlignment="1">
      <alignment horizontal="center" vertical="center"/>
    </xf>
    <xf numFmtId="0" fontId="0" fillId="0" borderId="188" xfId="0" applyFont="1" applyBorder="1" applyAlignment="1">
      <alignment horizontal="center" vertical="center" shrinkToFit="1"/>
    </xf>
    <xf numFmtId="0" fontId="0" fillId="0" borderId="10" xfId="0" applyFont="1" applyBorder="1" applyAlignment="1">
      <alignment horizontal="center" vertical="center" shrinkToFit="1"/>
    </xf>
    <xf numFmtId="184" fontId="0" fillId="26" borderId="10" xfId="0" applyNumberFormat="1" applyFont="1" applyFill="1" applyBorder="1" applyAlignment="1">
      <alignment horizontal="center" vertical="center"/>
    </xf>
    <xf numFmtId="184" fontId="0" fillId="26" borderId="110" xfId="0" applyNumberFormat="1" applyFont="1" applyFill="1" applyBorder="1" applyAlignment="1">
      <alignment horizontal="center" vertical="center"/>
    </xf>
    <xf numFmtId="0" fontId="0" fillId="26" borderId="10" xfId="0" applyFont="1" applyFill="1" applyBorder="1" applyAlignment="1">
      <alignment horizontal="center" vertical="center"/>
    </xf>
    <xf numFmtId="184" fontId="0" fillId="26" borderId="35" xfId="0" applyNumberFormat="1" applyFont="1" applyFill="1" applyBorder="1" applyAlignment="1">
      <alignment horizontal="center" vertical="center"/>
    </xf>
    <xf numFmtId="184" fontId="0" fillId="26" borderId="36" xfId="0" applyNumberFormat="1" applyFont="1" applyFill="1" applyBorder="1" applyAlignment="1">
      <alignment horizontal="center" vertical="center"/>
    </xf>
    <xf numFmtId="184" fontId="0" fillId="26" borderId="19" xfId="0" applyNumberFormat="1" applyFont="1" applyFill="1" applyBorder="1" applyAlignment="1">
      <alignment horizontal="center" vertical="center"/>
    </xf>
    <xf numFmtId="0" fontId="6" fillId="0" borderId="40" xfId="0" applyFont="1" applyFill="1" applyBorder="1" applyAlignment="1">
      <alignment horizontal="center" vertical="center"/>
    </xf>
    <xf numFmtId="0" fontId="6" fillId="0" borderId="131" xfId="0" applyFont="1" applyFill="1" applyBorder="1" applyAlignment="1">
      <alignment horizontal="center" vertical="center"/>
    </xf>
    <xf numFmtId="0" fontId="0" fillId="0" borderId="48"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168" xfId="0" applyFont="1" applyBorder="1" applyAlignment="1">
      <alignment horizontal="center" vertical="center" shrinkToFit="1"/>
    </xf>
    <xf numFmtId="0" fontId="3" fillId="25" borderId="43" xfId="0" applyFont="1" applyFill="1" applyBorder="1" applyAlignment="1">
      <alignment horizontal="center" vertical="center" shrinkToFit="1"/>
    </xf>
    <xf numFmtId="0" fontId="3" fillId="25" borderId="36" xfId="0" applyFont="1" applyFill="1" applyBorder="1" applyAlignment="1">
      <alignment horizontal="center" vertical="center" shrinkToFit="1"/>
    </xf>
    <xf numFmtId="0" fontId="3" fillId="25" borderId="19" xfId="0" applyFont="1" applyFill="1" applyBorder="1" applyAlignment="1">
      <alignment horizontal="center" vertical="center" shrinkToFit="1"/>
    </xf>
    <xf numFmtId="0" fontId="0" fillId="0" borderId="43" xfId="0" applyFont="1" applyBorder="1" applyAlignment="1">
      <alignment horizontal="center" vertical="center"/>
    </xf>
    <xf numFmtId="0" fontId="0" fillId="0" borderId="36" xfId="0" applyFont="1" applyBorder="1" applyAlignment="1">
      <alignment horizontal="center" vertical="center"/>
    </xf>
    <xf numFmtId="0" fontId="0" fillId="0" borderId="19" xfId="0" applyFont="1" applyBorder="1" applyAlignment="1">
      <alignment horizontal="center" vertical="center"/>
    </xf>
    <xf numFmtId="0" fontId="14" fillId="0" borderId="139" xfId="0" applyFont="1" applyBorder="1" applyAlignment="1">
      <alignment horizontal="left" vertical="center" wrapText="1"/>
    </xf>
    <xf numFmtId="0" fontId="7" fillId="0" borderId="0" xfId="0" applyFont="1" applyAlignment="1">
      <alignment horizontal="left" vertical="center" wrapText="1"/>
    </xf>
    <xf numFmtId="0" fontId="9" fillId="24" borderId="32" xfId="62" applyFont="1" applyFill="1" applyBorder="1" applyAlignment="1" applyProtection="1">
      <alignment horizontal="center" vertical="center" textRotation="180"/>
      <protection/>
    </xf>
    <xf numFmtId="0" fontId="9" fillId="24" borderId="0" xfId="62" applyFont="1" applyFill="1" applyBorder="1" applyAlignment="1" applyProtection="1">
      <alignment horizontal="center" vertical="center" textRotation="180"/>
      <protection/>
    </xf>
    <xf numFmtId="0" fontId="9" fillId="24" borderId="42" xfId="62" applyFont="1" applyFill="1" applyBorder="1" applyAlignment="1" applyProtection="1">
      <alignment horizontal="center" vertical="center"/>
      <protection/>
    </xf>
    <xf numFmtId="0" fontId="9" fillId="24" borderId="37" xfId="62" applyFont="1" applyFill="1" applyBorder="1" applyAlignment="1" applyProtection="1">
      <alignment horizontal="center" vertical="center"/>
      <protection/>
    </xf>
    <xf numFmtId="0" fontId="17" fillId="3" borderId="193" xfId="0" applyFont="1" applyFill="1" applyBorder="1" applyAlignment="1">
      <alignment horizontal="center" vertical="center" wrapText="1" shrinkToFit="1"/>
    </xf>
    <xf numFmtId="0" fontId="17" fillId="3" borderId="139" xfId="0" applyFont="1" applyFill="1" applyBorder="1" applyAlignment="1">
      <alignment horizontal="center" vertical="center" wrapText="1" shrinkToFit="1"/>
    </xf>
    <xf numFmtId="0" fontId="17" fillId="3" borderId="46" xfId="0" applyFont="1" applyFill="1" applyBorder="1" applyAlignment="1">
      <alignment horizontal="center" vertical="center" wrapText="1" shrinkToFit="1"/>
    </xf>
    <xf numFmtId="0" fontId="7" fillId="24" borderId="156" xfId="62" applyFont="1" applyFill="1" applyBorder="1" applyAlignment="1" applyProtection="1">
      <alignment horizontal="center" vertical="center"/>
      <protection/>
    </xf>
    <xf numFmtId="0" fontId="7" fillId="24" borderId="65" xfId="62" applyFont="1" applyFill="1" applyBorder="1" applyAlignment="1" applyProtection="1">
      <alignment horizontal="center" vertical="center"/>
      <protection/>
    </xf>
    <xf numFmtId="0" fontId="7" fillId="24" borderId="47" xfId="62" applyFont="1" applyFill="1" applyBorder="1" applyAlignment="1" applyProtection="1">
      <alignment horizontal="center" vertical="center"/>
      <protection/>
    </xf>
    <xf numFmtId="0" fontId="7" fillId="24" borderId="20" xfId="62" applyFont="1" applyFill="1" applyBorder="1" applyAlignment="1" applyProtection="1">
      <alignment horizontal="center" vertical="center"/>
      <protection/>
    </xf>
    <xf numFmtId="0" fontId="8" fillId="24" borderId="51" xfId="62" applyFont="1" applyFill="1" applyBorder="1" applyAlignment="1" applyProtection="1">
      <alignment horizontal="center" vertical="center" shrinkToFit="1"/>
      <protection/>
    </xf>
    <xf numFmtId="0" fontId="8" fillId="24" borderId="59" xfId="62" applyFont="1" applyFill="1" applyBorder="1" applyAlignment="1" applyProtection="1">
      <alignment horizontal="center" vertical="center" shrinkToFit="1"/>
      <protection/>
    </xf>
    <xf numFmtId="0" fontId="8" fillId="24" borderId="69" xfId="62" applyFont="1" applyFill="1" applyBorder="1" applyAlignment="1" applyProtection="1">
      <alignment horizontal="center" vertical="center" shrinkToFit="1"/>
      <protection/>
    </xf>
    <xf numFmtId="0" fontId="9" fillId="24" borderId="59" xfId="62" applyFont="1" applyFill="1" applyBorder="1" applyAlignment="1" applyProtection="1">
      <alignment horizontal="center" vertical="center"/>
      <protection/>
    </xf>
    <xf numFmtId="0" fontId="9" fillId="24" borderId="51" xfId="62" applyFont="1" applyFill="1" applyBorder="1" applyAlignment="1" applyProtection="1">
      <alignment horizontal="center" vertical="center"/>
      <protection/>
    </xf>
    <xf numFmtId="0" fontId="9" fillId="24" borderId="67" xfId="62" applyFont="1" applyFill="1" applyBorder="1" applyAlignment="1" applyProtection="1">
      <alignment horizontal="center" vertical="center" wrapText="1"/>
      <protection/>
    </xf>
    <xf numFmtId="0" fontId="9" fillId="24" borderId="158" xfId="62" applyFont="1" applyFill="1" applyBorder="1" applyAlignment="1" applyProtection="1">
      <alignment horizontal="center" vertical="center" wrapText="1"/>
      <protection/>
    </xf>
    <xf numFmtId="0" fontId="9" fillId="24" borderId="166" xfId="62" applyFont="1" applyFill="1" applyBorder="1" applyAlignment="1" applyProtection="1">
      <alignment horizontal="center" vertical="center" wrapText="1"/>
      <protection/>
    </xf>
    <xf numFmtId="0" fontId="8" fillId="24" borderId="32" xfId="62" applyFont="1" applyFill="1" applyBorder="1" applyAlignment="1" applyProtection="1">
      <alignment horizontal="center" vertical="center"/>
      <protection/>
    </xf>
    <xf numFmtId="0" fontId="8" fillId="24" borderId="0" xfId="62" applyFont="1" applyFill="1" applyBorder="1" applyAlignment="1" applyProtection="1">
      <alignment horizontal="center" vertical="center"/>
      <protection/>
    </xf>
    <xf numFmtId="0" fontId="8" fillId="24" borderId="28" xfId="62" applyFont="1" applyFill="1" applyBorder="1" applyAlignment="1" applyProtection="1">
      <alignment horizontal="center" vertical="center"/>
      <protection/>
    </xf>
    <xf numFmtId="0" fontId="7" fillId="24" borderId="51" xfId="62" applyFont="1" applyFill="1" applyBorder="1" applyAlignment="1" applyProtection="1">
      <alignment horizontal="center" vertical="center"/>
      <protection/>
    </xf>
    <xf numFmtId="0" fontId="7" fillId="24" borderId="59" xfId="62" applyFont="1" applyFill="1" applyBorder="1" applyAlignment="1" applyProtection="1">
      <alignment horizontal="center" vertical="center"/>
      <protection/>
    </xf>
    <xf numFmtId="0" fontId="7" fillId="24" borderId="60" xfId="62" applyFont="1" applyFill="1" applyBorder="1" applyAlignment="1" applyProtection="1">
      <alignment horizontal="center" vertical="center"/>
      <protection/>
    </xf>
    <xf numFmtId="0" fontId="7" fillId="24" borderId="32" xfId="62" applyFont="1" applyFill="1" applyBorder="1" applyAlignment="1" applyProtection="1">
      <alignment horizontal="center" vertical="center"/>
      <protection/>
    </xf>
    <xf numFmtId="0" fontId="7" fillId="24" borderId="0" xfId="62" applyFont="1" applyFill="1" applyBorder="1" applyAlignment="1" applyProtection="1">
      <alignment horizontal="center" vertical="center"/>
      <protection/>
    </xf>
    <xf numFmtId="0" fontId="7" fillId="24" borderId="159" xfId="62" applyFont="1" applyFill="1" applyBorder="1" applyAlignment="1" applyProtection="1">
      <alignment horizontal="center" vertical="center"/>
      <protection/>
    </xf>
    <xf numFmtId="0" fontId="9" fillId="24" borderId="32" xfId="62" applyFont="1" applyFill="1" applyBorder="1" applyAlignment="1" applyProtection="1">
      <alignment horizontal="center" vertical="center"/>
      <protection/>
    </xf>
    <xf numFmtId="0" fontId="9" fillId="24" borderId="0" xfId="62" applyFont="1" applyFill="1" applyBorder="1" applyAlignment="1" applyProtection="1">
      <alignment horizontal="center" vertical="center"/>
      <protection/>
    </xf>
    <xf numFmtId="0" fontId="9" fillId="24" borderId="42" xfId="62" applyNumberFormat="1" applyFont="1" applyFill="1" applyBorder="1" applyAlignment="1" applyProtection="1">
      <alignment horizontal="distributed" vertical="center" indent="1"/>
      <protection/>
    </xf>
    <xf numFmtId="0" fontId="9" fillId="24" borderId="37" xfId="62" applyNumberFormat="1" applyFont="1" applyFill="1" applyBorder="1" applyAlignment="1" applyProtection="1">
      <alignment horizontal="distributed" vertical="center" indent="1"/>
      <protection/>
    </xf>
    <xf numFmtId="0" fontId="9" fillId="24" borderId="34" xfId="62" applyNumberFormat="1" applyFont="1" applyFill="1" applyBorder="1" applyAlignment="1" applyProtection="1">
      <alignment horizontal="distributed" vertical="center" indent="1"/>
      <protection/>
    </xf>
    <xf numFmtId="0" fontId="8" fillId="24" borderId="42" xfId="62" applyFont="1" applyFill="1" applyBorder="1" applyAlignment="1" applyProtection="1">
      <alignment horizontal="distributed" vertical="center"/>
      <protection/>
    </xf>
    <xf numFmtId="0" fontId="8" fillId="24" borderId="37" xfId="62" applyFont="1" applyFill="1" applyBorder="1" applyAlignment="1" applyProtection="1">
      <alignment horizontal="distributed" vertical="center"/>
      <protection/>
    </xf>
    <xf numFmtId="0" fontId="8" fillId="24" borderId="34" xfId="62" applyFont="1" applyFill="1" applyBorder="1" applyAlignment="1" applyProtection="1">
      <alignment horizontal="distributed" vertical="center"/>
      <protection/>
    </xf>
    <xf numFmtId="0" fontId="9" fillId="24" borderId="35" xfId="62" applyFont="1" applyFill="1" applyBorder="1" applyAlignment="1" applyProtection="1">
      <alignment horizontal="distributed" vertical="center"/>
      <protection/>
    </xf>
    <xf numFmtId="0" fontId="9" fillId="24" borderId="36" xfId="62" applyFont="1" applyFill="1" applyBorder="1" applyAlignment="1" applyProtection="1">
      <alignment horizontal="distributed" vertical="center"/>
      <protection/>
    </xf>
    <xf numFmtId="0" fontId="9" fillId="24" borderId="19" xfId="62" applyFont="1" applyFill="1" applyBorder="1" applyAlignment="1" applyProtection="1">
      <alignment horizontal="distributed" vertical="center"/>
      <protection/>
    </xf>
    <xf numFmtId="184" fontId="7" fillId="24" borderId="35" xfId="62" applyNumberFormat="1" applyFont="1" applyFill="1" applyBorder="1" applyAlignment="1" applyProtection="1">
      <alignment vertical="center"/>
      <protection/>
    </xf>
    <xf numFmtId="184" fontId="7" fillId="24" borderId="36" xfId="62" applyNumberFormat="1" applyFont="1" applyFill="1" applyBorder="1" applyAlignment="1" applyProtection="1">
      <alignment vertical="center"/>
      <protection/>
    </xf>
    <xf numFmtId="184" fontId="7" fillId="8" borderId="119" xfId="62" applyNumberFormat="1" applyFont="1" applyFill="1" applyBorder="1" applyAlignment="1" applyProtection="1">
      <alignment vertical="center"/>
      <protection/>
    </xf>
    <xf numFmtId="0" fontId="7" fillId="24" borderId="35" xfId="62" applyFont="1" applyFill="1" applyBorder="1" applyAlignment="1" applyProtection="1">
      <alignment horizontal="distributed" vertical="center"/>
      <protection/>
    </xf>
    <xf numFmtId="0" fontId="7" fillId="24" borderId="36" xfId="62" applyFont="1" applyFill="1" applyBorder="1" applyAlignment="1" applyProtection="1">
      <alignment horizontal="distributed" vertical="center"/>
      <protection/>
    </xf>
    <xf numFmtId="0" fontId="7" fillId="24" borderId="19" xfId="62" applyFont="1" applyFill="1" applyBorder="1" applyAlignment="1" applyProtection="1">
      <alignment horizontal="distributed" vertical="center"/>
      <protection/>
    </xf>
    <xf numFmtId="184" fontId="7" fillId="8" borderId="42" xfId="62" applyNumberFormat="1" applyFont="1" applyFill="1" applyBorder="1" applyAlignment="1" applyProtection="1">
      <alignment vertical="center"/>
      <protection/>
    </xf>
    <xf numFmtId="184" fontId="7" fillId="8" borderId="37" xfId="62" applyNumberFormat="1" applyFont="1" applyFill="1" applyBorder="1" applyAlignment="1" applyProtection="1">
      <alignment vertical="center"/>
      <protection/>
    </xf>
    <xf numFmtId="184" fontId="7" fillId="8" borderId="115" xfId="62" applyNumberFormat="1" applyFont="1" applyFill="1" applyBorder="1" applyAlignment="1" applyProtection="1">
      <alignment vertical="center"/>
      <protection/>
    </xf>
    <xf numFmtId="0" fontId="9" fillId="24" borderId="35" xfId="62" applyFont="1" applyFill="1" applyBorder="1" applyAlignment="1" applyProtection="1">
      <alignment horizontal="center" vertical="center" shrinkToFit="1"/>
      <protection/>
    </xf>
    <xf numFmtId="0" fontId="9" fillId="24" borderId="36" xfId="62" applyFont="1" applyFill="1" applyBorder="1" applyAlignment="1" applyProtection="1">
      <alignment horizontal="center" vertical="center" shrinkToFit="1"/>
      <protection/>
    </xf>
    <xf numFmtId="0" fontId="9" fillId="24" borderId="19" xfId="62" applyFont="1" applyFill="1" applyBorder="1" applyAlignment="1" applyProtection="1">
      <alignment horizontal="center" vertical="center" shrinkToFit="1"/>
      <protection/>
    </xf>
    <xf numFmtId="183" fontId="7" fillId="8" borderId="20" xfId="62" applyNumberFormat="1" applyFont="1" applyFill="1" applyBorder="1" applyAlignment="1" applyProtection="1">
      <alignment vertical="center"/>
      <protection/>
    </xf>
    <xf numFmtId="0" fontId="9" fillId="24" borderId="129" xfId="62" applyFont="1" applyFill="1" applyBorder="1" applyAlignment="1" applyProtection="1">
      <alignment horizontal="center" vertical="center" wrapText="1"/>
      <protection/>
    </xf>
    <xf numFmtId="0" fontId="9" fillId="24" borderId="42" xfId="62" applyFont="1" applyFill="1" applyBorder="1" applyAlignment="1" applyProtection="1">
      <alignment horizontal="distributed" vertical="center"/>
      <protection/>
    </xf>
    <xf numFmtId="0" fontId="9" fillId="24" borderId="37" xfId="62" applyFont="1" applyFill="1" applyBorder="1" applyAlignment="1" applyProtection="1">
      <alignment horizontal="distributed" vertical="center"/>
      <protection/>
    </xf>
    <xf numFmtId="0" fontId="9" fillId="24" borderId="34" xfId="62" applyFont="1" applyFill="1" applyBorder="1" applyAlignment="1" applyProtection="1">
      <alignment horizontal="distributed" vertical="center"/>
      <protection/>
    </xf>
    <xf numFmtId="184" fontId="7" fillId="24" borderId="42" xfId="62" applyNumberFormat="1" applyFont="1" applyFill="1" applyBorder="1" applyAlignment="1" applyProtection="1">
      <alignment vertical="center"/>
      <protection/>
    </xf>
    <xf numFmtId="184" fontId="7" fillId="24" borderId="37" xfId="62" applyNumberFormat="1" applyFont="1" applyFill="1" applyBorder="1" applyAlignment="1" applyProtection="1">
      <alignment vertical="center"/>
      <protection/>
    </xf>
    <xf numFmtId="184" fontId="7" fillId="8" borderId="204" xfId="62" applyNumberFormat="1" applyFont="1" applyFill="1" applyBorder="1" applyAlignment="1" applyProtection="1">
      <alignment vertical="center"/>
      <protection/>
    </xf>
    <xf numFmtId="184" fontId="7" fillId="8" borderId="227" xfId="62" applyNumberFormat="1" applyFont="1" applyFill="1" applyBorder="1" applyAlignment="1" applyProtection="1">
      <alignment vertical="center"/>
      <protection/>
    </xf>
    <xf numFmtId="184" fontId="7" fillId="8" borderId="205" xfId="62" applyNumberFormat="1" applyFont="1" applyFill="1" applyBorder="1" applyAlignment="1" applyProtection="1">
      <alignment vertical="center"/>
      <protection/>
    </xf>
    <xf numFmtId="183" fontId="7" fillId="8" borderId="72" xfId="62" applyNumberFormat="1" applyFont="1" applyFill="1" applyBorder="1" applyAlignment="1" applyProtection="1">
      <alignment vertical="center"/>
      <protection/>
    </xf>
    <xf numFmtId="183" fontId="7" fillId="8" borderId="90" xfId="62" applyNumberFormat="1" applyFont="1" applyFill="1" applyBorder="1" applyAlignment="1" applyProtection="1">
      <alignment vertical="center"/>
      <protection/>
    </xf>
    <xf numFmtId="183" fontId="7" fillId="8" borderId="167" xfId="62" applyNumberFormat="1" applyFont="1" applyFill="1" applyBorder="1" applyAlignment="1" applyProtection="1">
      <alignment vertical="center"/>
      <protection/>
    </xf>
    <xf numFmtId="184" fontId="7" fillId="8" borderId="167" xfId="62" applyNumberFormat="1" applyFont="1" applyFill="1" applyBorder="1" applyAlignment="1" applyProtection="1">
      <alignment vertical="center"/>
      <protection/>
    </xf>
    <xf numFmtId="0" fontId="9" fillId="24" borderId="116" xfId="62" applyFont="1" applyFill="1" applyBorder="1" applyAlignment="1" applyProtection="1">
      <alignment horizontal="center" vertical="center" shrinkToFit="1"/>
      <protection/>
    </xf>
    <xf numFmtId="0" fontId="9" fillId="24" borderId="49" xfId="62" applyFont="1" applyFill="1" applyBorder="1" applyAlignment="1" applyProtection="1">
      <alignment horizontal="center" vertical="center" shrinkToFit="1"/>
      <protection/>
    </xf>
    <xf numFmtId="0" fontId="9" fillId="24" borderId="50" xfId="62" applyFont="1" applyFill="1" applyBorder="1" applyAlignment="1" applyProtection="1">
      <alignment horizontal="center" vertical="center" shrinkToFit="1"/>
      <protection/>
    </xf>
    <xf numFmtId="183" fontId="7" fillId="8" borderId="45" xfId="62" applyNumberFormat="1" applyFont="1" applyFill="1" applyBorder="1" applyAlignment="1" applyProtection="1">
      <alignment vertical="center"/>
      <protection/>
    </xf>
    <xf numFmtId="0" fontId="9" fillId="24" borderId="69" xfId="62" applyFont="1" applyFill="1" applyBorder="1" applyAlignment="1" applyProtection="1">
      <alignment horizontal="center" vertical="center"/>
      <protection/>
    </xf>
    <xf numFmtId="0" fontId="10" fillId="24" borderId="51" xfId="62" applyFont="1" applyFill="1" applyBorder="1" applyAlignment="1" applyProtection="1">
      <alignment horizontal="distributed" vertical="center"/>
      <protection/>
    </xf>
    <xf numFmtId="0" fontId="10" fillId="24" borderId="59" xfId="62" applyFont="1" applyFill="1" applyBorder="1" applyAlignment="1" applyProtection="1">
      <alignment horizontal="distributed" vertical="center"/>
      <protection/>
    </xf>
    <xf numFmtId="0" fontId="10" fillId="24" borderId="69" xfId="62" applyFont="1" applyFill="1" applyBorder="1" applyAlignment="1" applyProtection="1">
      <alignment horizontal="distributed" vertical="center"/>
      <protection/>
    </xf>
    <xf numFmtId="0" fontId="11" fillId="24" borderId="42" xfId="62" applyFont="1" applyFill="1" applyBorder="1" applyAlignment="1" applyProtection="1">
      <alignment horizontal="distributed" vertical="center"/>
      <protection/>
    </xf>
    <xf numFmtId="0" fontId="11" fillId="24" borderId="37" xfId="62" applyFont="1" applyFill="1" applyBorder="1" applyAlignment="1" applyProtection="1">
      <alignment horizontal="distributed" vertical="center"/>
      <protection/>
    </xf>
    <xf numFmtId="0" fontId="11" fillId="24" borderId="34" xfId="62" applyFont="1" applyFill="1" applyBorder="1" applyAlignment="1" applyProtection="1">
      <alignment horizontal="distributed" vertical="center"/>
      <protection/>
    </xf>
    <xf numFmtId="0" fontId="9" fillId="24" borderId="34" xfId="62" applyFont="1" applyFill="1" applyBorder="1" applyAlignment="1" applyProtection="1">
      <alignment horizontal="center" vertical="center"/>
      <protection/>
    </xf>
    <xf numFmtId="0" fontId="9" fillId="24" borderId="28" xfId="62" applyFont="1" applyFill="1" applyBorder="1" applyAlignment="1" applyProtection="1">
      <alignment horizontal="center" vertical="center" textRotation="180"/>
      <protection/>
    </xf>
    <xf numFmtId="183" fontId="7" fillId="8" borderId="116" xfId="62" applyNumberFormat="1" applyFont="1" applyFill="1" applyBorder="1" applyAlignment="1" applyProtection="1">
      <alignment vertical="center"/>
      <protection/>
    </xf>
    <xf numFmtId="183" fontId="7" fillId="8" borderId="49" xfId="62" applyNumberFormat="1" applyFont="1" applyFill="1" applyBorder="1" applyAlignment="1" applyProtection="1">
      <alignment vertical="center"/>
      <protection/>
    </xf>
    <xf numFmtId="183" fontId="7" fillId="8" borderId="168" xfId="62" applyNumberFormat="1" applyFont="1" applyFill="1" applyBorder="1" applyAlignment="1" applyProtection="1">
      <alignment vertical="center"/>
      <protection/>
    </xf>
    <xf numFmtId="0" fontId="9" fillId="24" borderId="28" xfId="62" applyFont="1" applyFill="1" applyBorder="1" applyAlignment="1" applyProtection="1">
      <alignment horizontal="center" vertical="center"/>
      <protection/>
    </xf>
    <xf numFmtId="0" fontId="9" fillId="24" borderId="43" xfId="62" applyFont="1" applyFill="1" applyBorder="1" applyAlignment="1" applyProtection="1">
      <alignment horizontal="distributed" vertical="center"/>
      <protection/>
    </xf>
    <xf numFmtId="0" fontId="7" fillId="24" borderId="43" xfId="62" applyFont="1" applyFill="1" applyBorder="1" applyAlignment="1" applyProtection="1">
      <alignment horizontal="distributed" vertical="center"/>
      <protection/>
    </xf>
    <xf numFmtId="184" fontId="7" fillId="24" borderId="20" xfId="62" applyNumberFormat="1" applyFont="1" applyFill="1" applyBorder="1" applyAlignment="1" applyProtection="1">
      <alignment vertical="center"/>
      <protection/>
    </xf>
    <xf numFmtId="193" fontId="7" fillId="8" borderId="45" xfId="62" applyNumberFormat="1" applyFont="1" applyFill="1" applyBorder="1" applyAlignment="1" applyProtection="1">
      <alignment vertical="center"/>
      <protection/>
    </xf>
    <xf numFmtId="184" fontId="7" fillId="24" borderId="19" xfId="62" applyNumberFormat="1" applyFont="1" applyFill="1" applyBorder="1" applyAlignment="1" applyProtection="1">
      <alignment vertical="center"/>
      <protection/>
    </xf>
    <xf numFmtId="0" fontId="9" fillId="24" borderId="48" xfId="62" applyFont="1" applyFill="1" applyBorder="1" applyAlignment="1" applyProtection="1">
      <alignment horizontal="distributed" vertical="center" shrinkToFit="1"/>
      <protection/>
    </xf>
    <xf numFmtId="0" fontId="9" fillId="24" borderId="49" xfId="62" applyFont="1" applyFill="1" applyBorder="1" applyAlignment="1" applyProtection="1">
      <alignment horizontal="distributed" vertical="center" shrinkToFit="1"/>
      <protection/>
    </xf>
    <xf numFmtId="0" fontId="9" fillId="24" borderId="50" xfId="62" applyFont="1" applyFill="1" applyBorder="1" applyAlignment="1" applyProtection="1">
      <alignment horizontal="distributed" vertical="center" shrinkToFit="1"/>
      <protection/>
    </xf>
    <xf numFmtId="0" fontId="7" fillId="21" borderId="20" xfId="0" applyFont="1" applyFill="1" applyBorder="1" applyAlignment="1">
      <alignment horizontal="center" vertical="center"/>
    </xf>
    <xf numFmtId="193" fontId="7" fillId="8" borderId="116" xfId="62" applyNumberFormat="1" applyFont="1" applyFill="1" applyBorder="1" applyAlignment="1" applyProtection="1">
      <alignment vertical="center"/>
      <protection/>
    </xf>
    <xf numFmtId="193" fontId="7" fillId="8" borderId="49" xfId="62" applyNumberFormat="1" applyFont="1" applyFill="1" applyBorder="1" applyAlignment="1" applyProtection="1">
      <alignment vertical="center"/>
      <protection/>
    </xf>
    <xf numFmtId="193" fontId="7" fillId="8" borderId="168" xfId="62" applyNumberFormat="1" applyFont="1" applyFill="1" applyBorder="1" applyAlignment="1" applyProtection="1">
      <alignment vertical="center"/>
      <protection/>
    </xf>
    <xf numFmtId="0" fontId="7" fillId="0" borderId="20" xfId="0" applyFont="1" applyBorder="1" applyAlignment="1">
      <alignment horizontal="center" vertical="center"/>
    </xf>
    <xf numFmtId="0" fontId="0" fillId="0" borderId="55" xfId="0" applyFont="1" applyBorder="1" applyAlignment="1">
      <alignment horizontal="center" vertical="center"/>
    </xf>
    <xf numFmtId="0" fontId="0" fillId="0" borderId="45" xfId="0" applyFont="1" applyBorder="1" applyAlignment="1">
      <alignment horizontal="center" vertical="center"/>
    </xf>
    <xf numFmtId="0" fontId="0" fillId="0" borderId="44" xfId="0" applyFont="1" applyBorder="1" applyAlignment="1">
      <alignment horizontal="center" vertical="center"/>
    </xf>
    <xf numFmtId="0" fontId="3" fillId="0" borderId="20" xfId="0" applyFont="1" applyBorder="1" applyAlignment="1">
      <alignment horizontal="center" vertical="center" wrapText="1"/>
    </xf>
    <xf numFmtId="0" fontId="0" fillId="0" borderId="187" xfId="0" applyFont="1" applyBorder="1" applyAlignment="1">
      <alignment horizontal="center" vertical="center" shrinkToFit="1"/>
    </xf>
    <xf numFmtId="0" fontId="0" fillId="0" borderId="12" xfId="0" applyFont="1" applyBorder="1" applyAlignment="1">
      <alignment horizontal="center" vertical="center" shrinkToFit="1"/>
    </xf>
    <xf numFmtId="0" fontId="3" fillId="0" borderId="41" xfId="0" applyFont="1" applyBorder="1" applyAlignment="1">
      <alignment horizontal="center" vertical="center" wrapText="1"/>
    </xf>
    <xf numFmtId="0" fontId="0" fillId="25" borderId="193" xfId="0" applyFont="1" applyFill="1" applyBorder="1" applyAlignment="1">
      <alignment horizontal="center" vertical="center"/>
    </xf>
    <xf numFmtId="0" fontId="0" fillId="25" borderId="59" xfId="0" applyFont="1" applyFill="1" applyBorder="1" applyAlignment="1">
      <alignment horizontal="center" vertical="center"/>
    </xf>
    <xf numFmtId="0" fontId="0" fillId="25" borderId="60" xfId="0" applyFont="1" applyFill="1" applyBorder="1" applyAlignment="1">
      <alignment horizontal="center" vertical="center"/>
    </xf>
    <xf numFmtId="0" fontId="0" fillId="25" borderId="115" xfId="0" applyFont="1" applyFill="1" applyBorder="1" applyAlignment="1">
      <alignment horizontal="center" vertical="center"/>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19" xfId="0" applyFont="1" applyBorder="1" applyAlignment="1">
      <alignment horizontal="center" vertical="center" wrapText="1"/>
    </xf>
    <xf numFmtId="184" fontId="0" fillId="26" borderId="167" xfId="0" applyNumberFormat="1" applyFont="1" applyFill="1" applyBorder="1" applyAlignment="1">
      <alignment horizontal="center" vertical="center"/>
    </xf>
    <xf numFmtId="0" fontId="6" fillId="0" borderId="49" xfId="0" applyFont="1" applyFill="1" applyBorder="1" applyAlignment="1">
      <alignment horizontal="center" vertical="center"/>
    </xf>
    <xf numFmtId="0" fontId="6" fillId="0" borderId="168" xfId="0" applyFont="1" applyFill="1" applyBorder="1" applyAlignment="1">
      <alignment horizontal="center" vertical="center"/>
    </xf>
    <xf numFmtId="0" fontId="3" fillId="0" borderId="167" xfId="0" applyFont="1" applyBorder="1" applyAlignment="1">
      <alignment horizontal="center" vertical="center" wrapText="1"/>
    </xf>
    <xf numFmtId="0" fontId="7" fillId="21" borderId="35" xfId="0" applyFont="1" applyFill="1" applyBorder="1" applyAlignment="1">
      <alignment horizontal="center" vertical="center"/>
    </xf>
    <xf numFmtId="0" fontId="7" fillId="21" borderId="36" xfId="0" applyFont="1" applyFill="1" applyBorder="1" applyAlignment="1">
      <alignment horizontal="center" vertical="center"/>
    </xf>
    <xf numFmtId="0" fontId="7" fillId="21" borderId="19" xfId="0" applyFont="1" applyFill="1" applyBorder="1" applyAlignment="1">
      <alignment horizontal="center" vertical="center"/>
    </xf>
    <xf numFmtId="0" fontId="7" fillId="0" borderId="43" xfId="0" applyFont="1" applyBorder="1" applyAlignment="1">
      <alignment horizontal="distributed" vertical="center"/>
    </xf>
    <xf numFmtId="0" fontId="7" fillId="0" borderId="19" xfId="0" applyFont="1" applyBorder="1" applyAlignment="1">
      <alignment horizontal="distributed" vertical="center"/>
    </xf>
    <xf numFmtId="0" fontId="0" fillId="0" borderId="35" xfId="0" applyFont="1" applyBorder="1" applyAlignment="1">
      <alignment horizontal="center" vertical="center"/>
    </xf>
    <xf numFmtId="0" fontId="0" fillId="0" borderId="19" xfId="0" applyFont="1" applyBorder="1" applyAlignment="1">
      <alignment vertical="center"/>
    </xf>
    <xf numFmtId="0" fontId="7" fillId="0" borderId="203" xfId="0" applyFont="1" applyBorder="1" applyAlignment="1">
      <alignment horizontal="center" vertical="center"/>
    </xf>
    <xf numFmtId="0" fontId="7" fillId="0" borderId="124" xfId="0" applyFont="1" applyBorder="1" applyAlignment="1">
      <alignment horizontal="center" vertical="center"/>
    </xf>
    <xf numFmtId="0" fontId="0" fillId="0" borderId="35" xfId="0" applyFont="1" applyBorder="1" applyAlignment="1">
      <alignment horizontal="distributed" vertical="center"/>
    </xf>
    <xf numFmtId="0" fontId="0" fillId="0" borderId="19" xfId="0" applyFont="1" applyBorder="1" applyAlignment="1">
      <alignment horizontal="distributed" vertical="center"/>
    </xf>
    <xf numFmtId="0" fontId="7" fillId="0" borderId="193" xfId="0" applyFont="1" applyBorder="1" applyAlignment="1">
      <alignment horizontal="distributed" vertical="center" indent="3"/>
    </xf>
    <xf numFmtId="0" fontId="7" fillId="0" borderId="69" xfId="0" applyFont="1" applyBorder="1" applyAlignment="1">
      <alignment horizontal="distributed" vertical="center" indent="3"/>
    </xf>
    <xf numFmtId="0" fontId="7" fillId="0" borderId="139" xfId="0" applyFont="1" applyBorder="1" applyAlignment="1">
      <alignment horizontal="distributed" vertical="center" indent="3"/>
    </xf>
    <xf numFmtId="0" fontId="7" fillId="0" borderId="28" xfId="0" applyFont="1" applyBorder="1" applyAlignment="1">
      <alignment horizontal="distributed" vertical="center" indent="3"/>
    </xf>
    <xf numFmtId="0" fontId="7" fillId="0" borderId="46" xfId="0" applyFont="1" applyBorder="1" applyAlignment="1">
      <alignment horizontal="distributed" vertical="center" indent="3"/>
    </xf>
    <xf numFmtId="0" fontId="7" fillId="0" borderId="34" xfId="0" applyFont="1" applyBorder="1" applyAlignment="1">
      <alignment horizontal="distributed" vertical="center" indent="3"/>
    </xf>
    <xf numFmtId="0" fontId="7" fillId="0" borderId="67" xfId="0" applyFont="1" applyBorder="1" applyAlignment="1">
      <alignment horizontal="center" vertical="center" wrapText="1"/>
    </xf>
    <xf numFmtId="0" fontId="7" fillId="0" borderId="158" xfId="0" applyFont="1" applyBorder="1" applyAlignment="1">
      <alignment horizontal="center" vertical="center" wrapText="1"/>
    </xf>
    <xf numFmtId="0" fontId="7" fillId="0" borderId="129" xfId="0" applyFont="1" applyBorder="1" applyAlignment="1">
      <alignment horizontal="center" vertical="center" wrapText="1"/>
    </xf>
    <xf numFmtId="0" fontId="17" fillId="3" borderId="183" xfId="0" applyFont="1" applyFill="1" applyBorder="1" applyAlignment="1">
      <alignment horizontal="center" vertical="center" wrapText="1" shrinkToFit="1"/>
    </xf>
    <xf numFmtId="0" fontId="0" fillId="25" borderId="69" xfId="0" applyFont="1" applyFill="1" applyBorder="1" applyAlignment="1">
      <alignment horizontal="center" vertical="center"/>
    </xf>
    <xf numFmtId="0" fontId="7" fillId="0" borderId="48" xfId="0" applyFont="1" applyBorder="1" applyAlignment="1">
      <alignment horizontal="distributed" vertical="center"/>
    </xf>
    <xf numFmtId="0" fontId="7" fillId="0" borderId="50" xfId="0" applyFont="1" applyBorder="1" applyAlignment="1">
      <alignment horizontal="distributed" vertical="center"/>
    </xf>
    <xf numFmtId="0" fontId="7" fillId="24" borderId="193" xfId="62" applyFont="1" applyFill="1" applyBorder="1" applyAlignment="1" applyProtection="1">
      <alignment horizontal="center" vertical="center"/>
      <protection/>
    </xf>
    <xf numFmtId="0" fontId="7" fillId="24" borderId="69" xfId="62" applyFont="1" applyFill="1" applyBorder="1" applyAlignment="1" applyProtection="1">
      <alignment horizontal="center" vertical="center"/>
      <protection/>
    </xf>
    <xf numFmtId="0" fontId="7" fillId="24" borderId="139" xfId="62" applyFont="1" applyFill="1" applyBorder="1" applyAlignment="1" applyProtection="1">
      <alignment horizontal="center" vertical="center"/>
      <protection/>
    </xf>
    <xf numFmtId="0" fontId="7" fillId="24" borderId="28" xfId="62" applyFont="1" applyFill="1" applyBorder="1" applyAlignment="1" applyProtection="1">
      <alignment horizontal="center" vertical="center"/>
      <protection/>
    </xf>
    <xf numFmtId="0" fontId="7" fillId="24" borderId="46" xfId="62" applyFont="1" applyFill="1" applyBorder="1" applyAlignment="1" applyProtection="1">
      <alignment horizontal="center" vertical="center"/>
      <protection/>
    </xf>
    <xf numFmtId="0" fontId="7" fillId="24" borderId="34" xfId="62" applyFont="1" applyFill="1" applyBorder="1" applyAlignment="1" applyProtection="1">
      <alignment horizontal="center" vertical="center"/>
      <protection/>
    </xf>
    <xf numFmtId="0" fontId="7" fillId="0" borderId="67" xfId="0" applyFont="1" applyBorder="1" applyAlignment="1">
      <alignment horizontal="center" vertical="center"/>
    </xf>
    <xf numFmtId="0" fontId="7" fillId="0" borderId="158" xfId="0" applyFont="1" applyBorder="1" applyAlignment="1">
      <alignment horizontal="center" vertical="center"/>
    </xf>
    <xf numFmtId="0" fontId="7" fillId="0" borderId="166" xfId="0" applyFont="1" applyBorder="1" applyAlignment="1">
      <alignment horizontal="center" vertical="center"/>
    </xf>
    <xf numFmtId="0" fontId="7" fillId="0" borderId="166" xfId="0" applyFont="1" applyBorder="1" applyAlignment="1">
      <alignment horizontal="center" vertical="center" wrapText="1"/>
    </xf>
    <xf numFmtId="0" fontId="7" fillId="21" borderId="35" xfId="0" applyFont="1" applyFill="1" applyBorder="1" applyAlignment="1">
      <alignment vertical="center"/>
    </xf>
    <xf numFmtId="0" fontId="0" fillId="0" borderId="36" xfId="0" applyBorder="1" applyAlignment="1">
      <alignment vertical="center"/>
    </xf>
    <xf numFmtId="0" fontId="0" fillId="0" borderId="19" xfId="0" applyBorder="1" applyAlignment="1">
      <alignment vertical="center"/>
    </xf>
    <xf numFmtId="0" fontId="0" fillId="21" borderId="35" xfId="0" applyFont="1" applyFill="1" applyBorder="1" applyAlignment="1">
      <alignment vertical="center"/>
    </xf>
    <xf numFmtId="0" fontId="0" fillId="21" borderId="36" xfId="0" applyFill="1" applyBorder="1" applyAlignment="1">
      <alignment vertical="center"/>
    </xf>
    <xf numFmtId="0" fontId="0" fillId="21" borderId="19" xfId="0" applyFill="1" applyBorder="1" applyAlignment="1">
      <alignment vertical="center"/>
    </xf>
    <xf numFmtId="0" fontId="7" fillId="0" borderId="72" xfId="0" applyFont="1" applyBorder="1" applyAlignment="1">
      <alignment vertical="center"/>
    </xf>
    <xf numFmtId="0" fontId="7" fillId="0" borderId="90" xfId="0" applyFont="1" applyBorder="1" applyAlignment="1">
      <alignment vertical="center"/>
    </xf>
    <xf numFmtId="0" fontId="7" fillId="0" borderId="18" xfId="0" applyFont="1" applyBorder="1" applyAlignment="1">
      <alignment vertical="center"/>
    </xf>
    <xf numFmtId="0" fontId="7" fillId="0" borderId="32" xfId="0" applyFont="1" applyBorder="1" applyAlignment="1">
      <alignment vertical="center"/>
    </xf>
    <xf numFmtId="0" fontId="7" fillId="0" borderId="0" xfId="0" applyFont="1" applyBorder="1" applyAlignment="1">
      <alignment vertical="center"/>
    </xf>
    <xf numFmtId="0" fontId="7" fillId="0" borderId="28" xfId="0" applyFont="1" applyBorder="1" applyAlignment="1">
      <alignment vertical="center"/>
    </xf>
    <xf numFmtId="0" fontId="7" fillId="0" borderId="42" xfId="0" applyFont="1" applyBorder="1" applyAlignment="1">
      <alignment vertical="center"/>
    </xf>
    <xf numFmtId="0" fontId="7" fillId="0" borderId="37" xfId="0" applyFont="1" applyBorder="1" applyAlignment="1">
      <alignment vertical="center"/>
    </xf>
    <xf numFmtId="0" fontId="7" fillId="0" borderId="34" xfId="0" applyFont="1" applyBorder="1" applyAlignment="1">
      <alignment vertical="center"/>
    </xf>
    <xf numFmtId="0" fontId="0" fillId="0" borderId="0" xfId="0" applyFont="1" applyFill="1" applyBorder="1" applyAlignment="1">
      <alignment vertical="center" wrapText="1"/>
    </xf>
    <xf numFmtId="0" fontId="0" fillId="0" borderId="0" xfId="0" applyAlignment="1">
      <alignment vertical="center" wrapText="1"/>
    </xf>
    <xf numFmtId="0" fontId="0" fillId="0" borderId="0" xfId="0" applyFont="1" applyAlignment="1">
      <alignment horizontal="left" vertical="center" wrapText="1"/>
    </xf>
    <xf numFmtId="0" fontId="0" fillId="0" borderId="0" xfId="0" applyAlignment="1">
      <alignment horizontal="left" vertical="center" wrapText="1"/>
    </xf>
    <xf numFmtId="0" fontId="7" fillId="4" borderId="156" xfId="0" applyFont="1" applyFill="1" applyBorder="1" applyAlignment="1">
      <alignment horizontal="distributed" vertical="center" indent="1"/>
    </xf>
    <xf numFmtId="0" fontId="7" fillId="4" borderId="47" xfId="0" applyFont="1" applyFill="1" applyBorder="1" applyAlignment="1">
      <alignment horizontal="distributed" vertical="center" indent="1"/>
    </xf>
    <xf numFmtId="0" fontId="7" fillId="4" borderId="65" xfId="0" applyFont="1" applyFill="1" applyBorder="1" applyAlignment="1">
      <alignment horizontal="distributed" vertical="center" wrapText="1" indent="2"/>
    </xf>
    <xf numFmtId="0" fontId="7" fillId="4" borderId="51" xfId="0" applyFont="1" applyFill="1" applyBorder="1" applyAlignment="1">
      <alignment horizontal="distributed" vertical="center"/>
    </xf>
    <xf numFmtId="0" fontId="7" fillId="4" borderId="60" xfId="0" applyFont="1" applyFill="1" applyBorder="1" applyAlignment="1">
      <alignment horizontal="distributed"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ファイル（1-5-2）14"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7</xdr:row>
      <xdr:rowOff>133350</xdr:rowOff>
    </xdr:from>
    <xdr:to>
      <xdr:col>12</xdr:col>
      <xdr:colOff>638175</xdr:colOff>
      <xdr:row>12</xdr:row>
      <xdr:rowOff>85725</xdr:rowOff>
    </xdr:to>
    <xdr:sp>
      <xdr:nvSpPr>
        <xdr:cNvPr id="1" name="WordArt 1"/>
        <xdr:cNvSpPr>
          <a:spLocks/>
        </xdr:cNvSpPr>
      </xdr:nvSpPr>
      <xdr:spPr>
        <a:xfrm>
          <a:off x="504825" y="1333500"/>
          <a:ext cx="8362950" cy="819150"/>
        </a:xfrm>
        <a:prstGeom prst="rect"/>
        <a:noFill/>
      </xdr:spPr>
      <xdr:txBody>
        <a:bodyPr fromWordArt="1" wrap="none" lIns="91440" tIns="45720" rIns="91440" bIns="45720">
          <a:prstTxWarp prst="textPlain"/>
        </a:bodyPr>
        <a:p>
          <a:pPr algn="ctr"/>
          <a:r>
            <a:rPr sz="2000" kern="10" spc="0">
              <a:ln w="9525" cmpd="sng">
                <a:solidFill>
                  <a:srgbClr val="000000"/>
                </a:solidFill>
                <a:headEnd type="none"/>
                <a:tailEnd type="none"/>
              </a:ln>
              <a:solidFill>
                <a:srgbClr val="000000"/>
              </a:solidFill>
              <a:latin typeface="ＭＳ Ｐゴシック"/>
              <a:cs typeface="ＭＳ Ｐゴシック"/>
            </a:rPr>
            <a:t>平成２７年度学校給食実施状況等調査</a:t>
          </a:r>
        </a:p>
      </xdr:txBody>
    </xdr:sp>
    <xdr:clientData/>
  </xdr:twoCellAnchor>
  <xdr:twoCellAnchor>
    <xdr:from>
      <xdr:col>2</xdr:col>
      <xdr:colOff>581025</xdr:colOff>
      <xdr:row>14</xdr:row>
      <xdr:rowOff>28575</xdr:rowOff>
    </xdr:from>
    <xdr:to>
      <xdr:col>10</xdr:col>
      <xdr:colOff>85725</xdr:colOff>
      <xdr:row>17</xdr:row>
      <xdr:rowOff>114300</xdr:rowOff>
    </xdr:to>
    <xdr:sp>
      <xdr:nvSpPr>
        <xdr:cNvPr id="2" name="WordArt 2"/>
        <xdr:cNvSpPr>
          <a:spLocks/>
        </xdr:cNvSpPr>
      </xdr:nvSpPr>
      <xdr:spPr>
        <a:xfrm>
          <a:off x="1952625" y="2438400"/>
          <a:ext cx="4991100" cy="600075"/>
        </a:xfrm>
        <a:prstGeom prst="rect"/>
        <a:noFill/>
      </xdr:spPr>
      <xdr:txBody>
        <a:bodyPr fromWordArt="1" wrap="none" lIns="91440" tIns="45720" rIns="91440" bIns="45720">
          <a:prstTxWarp prst="textPlain"/>
        </a:bodyPr>
        <a:p>
          <a:pPr algn="ctr"/>
          <a:r>
            <a:rPr sz="1800" kern="10" spc="0">
              <a:ln w="9525" cmpd="sng">
                <a:solidFill>
                  <a:srgbClr val="000000"/>
                </a:solidFill>
                <a:headEnd type="none"/>
                <a:tailEnd type="none"/>
              </a:ln>
              <a:solidFill>
                <a:srgbClr val="000000"/>
              </a:solidFill>
              <a:latin typeface="ＭＳ Ｐゴシック"/>
              <a:cs typeface="ＭＳ Ｐゴシック"/>
            </a:rPr>
            <a:t>（平成２７年５月１日現在）</a:t>
          </a:r>
        </a:p>
      </xdr:txBody>
    </xdr:sp>
    <xdr:clientData/>
  </xdr:twoCellAnchor>
  <xdr:twoCellAnchor>
    <xdr:from>
      <xdr:col>3</xdr:col>
      <xdr:colOff>200025</xdr:colOff>
      <xdr:row>48</xdr:row>
      <xdr:rowOff>161925</xdr:rowOff>
    </xdr:from>
    <xdr:to>
      <xdr:col>9</xdr:col>
      <xdr:colOff>466725</xdr:colOff>
      <xdr:row>52</xdr:row>
      <xdr:rowOff>28575</xdr:rowOff>
    </xdr:to>
    <xdr:sp>
      <xdr:nvSpPr>
        <xdr:cNvPr id="3" name="WordArt 3"/>
        <xdr:cNvSpPr>
          <a:spLocks/>
        </xdr:cNvSpPr>
      </xdr:nvSpPr>
      <xdr:spPr>
        <a:xfrm>
          <a:off x="2257425" y="8401050"/>
          <a:ext cx="4381500" cy="552450"/>
        </a:xfrm>
        <a:prstGeom prst="rect"/>
        <a:noFill/>
      </xdr:spPr>
      <xdr:txBody>
        <a:bodyPr fromWordArt="1" wrap="none" lIns="91440" tIns="45720" rIns="91440" bIns="45720">
          <a:prstTxWarp prst="textPlain"/>
        </a:bodyPr>
        <a:p>
          <a:pPr algn="ctr"/>
          <a:r>
            <a:rPr sz="1400" kern="10" spc="0">
              <a:ln w="9525" cmpd="sng">
                <a:solidFill>
                  <a:srgbClr val="000000"/>
                </a:solidFill>
                <a:headEnd type="none"/>
                <a:tailEnd type="none"/>
              </a:ln>
              <a:solidFill>
                <a:srgbClr val="000000"/>
              </a:solidFill>
              <a:latin typeface="ＭＳ Ｐゴシック"/>
              <a:cs typeface="ＭＳ Ｐゴシック"/>
            </a:rPr>
            <a:t>大阪府教育庁</a:t>
          </a:r>
        </a:p>
      </xdr:txBody>
    </xdr:sp>
    <xdr:clientData/>
  </xdr:twoCellAnchor>
  <xdr:twoCellAnchor>
    <xdr:from>
      <xdr:col>1</xdr:col>
      <xdr:colOff>657225</xdr:colOff>
      <xdr:row>53</xdr:row>
      <xdr:rowOff>66675</xdr:rowOff>
    </xdr:from>
    <xdr:to>
      <xdr:col>11</xdr:col>
      <xdr:colOff>9525</xdr:colOff>
      <xdr:row>56</xdr:row>
      <xdr:rowOff>76200</xdr:rowOff>
    </xdr:to>
    <xdr:sp>
      <xdr:nvSpPr>
        <xdr:cNvPr id="4" name="WordArt 4"/>
        <xdr:cNvSpPr>
          <a:spLocks/>
        </xdr:cNvSpPr>
      </xdr:nvSpPr>
      <xdr:spPr>
        <a:xfrm>
          <a:off x="1343025" y="9163050"/>
          <a:ext cx="6210300" cy="523875"/>
        </a:xfrm>
        <a:prstGeom prst="rect"/>
        <a:noFill/>
      </xdr:spPr>
      <xdr:txBody>
        <a:bodyPr fromWordArt="1" wrap="none" lIns="91440" tIns="45720" rIns="91440" bIns="45720">
          <a:prstTxWarp prst="textPlain"/>
        </a:bodyPr>
        <a:p>
          <a:pPr algn="ctr"/>
          <a:r>
            <a:rPr sz="1800" kern="10" spc="0">
              <a:ln w="9525" cmpd="sng">
                <a:solidFill>
                  <a:srgbClr val="000000"/>
                </a:solidFill>
                <a:headEnd type="none"/>
                <a:tailEnd type="none"/>
              </a:ln>
              <a:solidFill>
                <a:srgbClr val="000000"/>
              </a:solidFill>
              <a:latin typeface="ＭＳ Ｐゴシック"/>
              <a:cs typeface="ＭＳ Ｐゴシック"/>
            </a:rPr>
            <a:t>教育振興室保健体育課</a:t>
          </a:r>
        </a:p>
      </xdr:txBody>
    </xdr:sp>
    <xdr:clientData/>
  </xdr:twoCellAnchor>
  <xdr:twoCellAnchor>
    <xdr:from>
      <xdr:col>3</xdr:col>
      <xdr:colOff>295275</xdr:colOff>
      <xdr:row>43</xdr:row>
      <xdr:rowOff>114300</xdr:rowOff>
    </xdr:from>
    <xdr:to>
      <xdr:col>9</xdr:col>
      <xdr:colOff>371475</xdr:colOff>
      <xdr:row>47</xdr:row>
      <xdr:rowOff>19050</xdr:rowOff>
    </xdr:to>
    <xdr:sp>
      <xdr:nvSpPr>
        <xdr:cNvPr id="5" name="WordArt 5"/>
        <xdr:cNvSpPr>
          <a:spLocks/>
        </xdr:cNvSpPr>
      </xdr:nvSpPr>
      <xdr:spPr>
        <a:xfrm>
          <a:off x="2352675" y="7496175"/>
          <a:ext cx="4191000" cy="590550"/>
        </a:xfrm>
        <a:prstGeom prst="rect"/>
        <a:noFill/>
      </xdr:spPr>
      <xdr:txBody>
        <a:bodyPr fromWordArt="1" wrap="none" lIns="91440" tIns="45720" rIns="91440" bIns="45720">
          <a:prstTxWarp prst="textPlain"/>
        </a:bodyPr>
        <a:p>
          <a:pPr algn="ctr"/>
          <a:r>
            <a:rPr sz="1800" kern="10" spc="0">
              <a:ln w="9525" cmpd="sng">
                <a:solidFill>
                  <a:srgbClr val="000000"/>
                </a:solidFill>
                <a:headEnd type="none"/>
                <a:tailEnd type="none"/>
              </a:ln>
              <a:solidFill>
                <a:srgbClr val="000000"/>
              </a:solidFill>
              <a:latin typeface="ＭＳ Ｐゴシック"/>
              <a:cs typeface="ＭＳ Ｐゴシック"/>
            </a:rPr>
            <a:t>平成２９年２月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247650</xdr:colOff>
      <xdr:row>7</xdr:row>
      <xdr:rowOff>190500</xdr:rowOff>
    </xdr:from>
    <xdr:to>
      <xdr:col>19</xdr:col>
      <xdr:colOff>0</xdr:colOff>
      <xdr:row>7</xdr:row>
      <xdr:rowOff>190500</xdr:rowOff>
    </xdr:to>
    <xdr:sp>
      <xdr:nvSpPr>
        <xdr:cNvPr id="1" name="直線コネクタ 2"/>
        <xdr:cNvSpPr>
          <a:spLocks/>
        </xdr:cNvSpPr>
      </xdr:nvSpPr>
      <xdr:spPr>
        <a:xfrm>
          <a:off x="3057525" y="1809750"/>
          <a:ext cx="3486150" cy="0"/>
        </a:xfrm>
        <a:prstGeom prst="line">
          <a:avLst/>
        </a:prstGeom>
        <a:noFill/>
        <a:ln w="1270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8</xdr:row>
      <xdr:rowOff>200025</xdr:rowOff>
    </xdr:from>
    <xdr:to>
      <xdr:col>19</xdr:col>
      <xdr:colOff>0</xdr:colOff>
      <xdr:row>8</xdr:row>
      <xdr:rowOff>200025</xdr:rowOff>
    </xdr:to>
    <xdr:sp>
      <xdr:nvSpPr>
        <xdr:cNvPr id="2" name="直線コネクタ 5"/>
        <xdr:cNvSpPr>
          <a:spLocks/>
        </xdr:cNvSpPr>
      </xdr:nvSpPr>
      <xdr:spPr>
        <a:xfrm>
          <a:off x="4724400" y="2209800"/>
          <a:ext cx="1819275" cy="0"/>
        </a:xfrm>
        <a:prstGeom prst="line">
          <a:avLst/>
        </a:prstGeom>
        <a:noFill/>
        <a:ln w="1270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609600</xdr:colOff>
      <xdr:row>9</xdr:row>
      <xdr:rowOff>200025</xdr:rowOff>
    </xdr:from>
    <xdr:to>
      <xdr:col>19</xdr:col>
      <xdr:colOff>0</xdr:colOff>
      <xdr:row>9</xdr:row>
      <xdr:rowOff>200025</xdr:rowOff>
    </xdr:to>
    <xdr:sp>
      <xdr:nvSpPr>
        <xdr:cNvPr id="3" name="直線コネクタ 7"/>
        <xdr:cNvSpPr>
          <a:spLocks/>
        </xdr:cNvSpPr>
      </xdr:nvSpPr>
      <xdr:spPr>
        <a:xfrm>
          <a:off x="5781675" y="2600325"/>
          <a:ext cx="762000" cy="0"/>
        </a:xfrm>
        <a:prstGeom prst="line">
          <a:avLst/>
        </a:prstGeom>
        <a:noFill/>
        <a:ln w="1270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266700</xdr:colOff>
      <xdr:row>10</xdr:row>
      <xdr:rowOff>190500</xdr:rowOff>
    </xdr:from>
    <xdr:to>
      <xdr:col>19</xdr:col>
      <xdr:colOff>0</xdr:colOff>
      <xdr:row>10</xdr:row>
      <xdr:rowOff>190500</xdr:rowOff>
    </xdr:to>
    <xdr:sp>
      <xdr:nvSpPr>
        <xdr:cNvPr id="4" name="直線コネクタ 9"/>
        <xdr:cNvSpPr>
          <a:spLocks/>
        </xdr:cNvSpPr>
      </xdr:nvSpPr>
      <xdr:spPr>
        <a:xfrm>
          <a:off x="5143500" y="2981325"/>
          <a:ext cx="1400175" cy="0"/>
        </a:xfrm>
        <a:prstGeom prst="line">
          <a:avLst/>
        </a:prstGeom>
        <a:noFill/>
        <a:ln w="1270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12</xdr:row>
      <xdr:rowOff>200025</xdr:rowOff>
    </xdr:from>
    <xdr:to>
      <xdr:col>19</xdr:col>
      <xdr:colOff>0</xdr:colOff>
      <xdr:row>12</xdr:row>
      <xdr:rowOff>200025</xdr:rowOff>
    </xdr:to>
    <xdr:sp>
      <xdr:nvSpPr>
        <xdr:cNvPr id="5" name="直線コネクタ 11"/>
        <xdr:cNvSpPr>
          <a:spLocks/>
        </xdr:cNvSpPr>
      </xdr:nvSpPr>
      <xdr:spPr>
        <a:xfrm>
          <a:off x="4171950" y="3771900"/>
          <a:ext cx="2371725" cy="0"/>
        </a:xfrm>
        <a:prstGeom prst="line">
          <a:avLst/>
        </a:prstGeom>
        <a:noFill/>
        <a:ln w="1270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180975</xdr:colOff>
      <xdr:row>14</xdr:row>
      <xdr:rowOff>190500</xdr:rowOff>
    </xdr:from>
    <xdr:to>
      <xdr:col>19</xdr:col>
      <xdr:colOff>0</xdr:colOff>
      <xdr:row>14</xdr:row>
      <xdr:rowOff>190500</xdr:rowOff>
    </xdr:to>
    <xdr:sp>
      <xdr:nvSpPr>
        <xdr:cNvPr id="6" name="直線コネクタ 13"/>
        <xdr:cNvSpPr>
          <a:spLocks/>
        </xdr:cNvSpPr>
      </xdr:nvSpPr>
      <xdr:spPr>
        <a:xfrm>
          <a:off x="4762500" y="4543425"/>
          <a:ext cx="1781175" cy="0"/>
        </a:xfrm>
        <a:prstGeom prst="line">
          <a:avLst/>
        </a:prstGeom>
        <a:noFill/>
        <a:ln w="1270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28575</xdr:colOff>
      <xdr:row>0</xdr:row>
      <xdr:rowOff>57150</xdr:rowOff>
    </xdr:from>
    <xdr:to>
      <xdr:col>9</xdr:col>
      <xdr:colOff>742950</xdr:colOff>
      <xdr:row>4</xdr:row>
      <xdr:rowOff>123825</xdr:rowOff>
    </xdr:to>
    <xdr:pic>
      <xdr:nvPicPr>
        <xdr:cNvPr id="1" name="図 1"/>
        <xdr:cNvPicPr preferRelativeResize="1">
          <a:picLocks noChangeAspect="1"/>
        </xdr:cNvPicPr>
      </xdr:nvPicPr>
      <xdr:blipFill>
        <a:blip r:embed="rId1"/>
        <a:stretch>
          <a:fillRect/>
        </a:stretch>
      </xdr:blipFill>
      <xdr:spPr>
        <a:xfrm>
          <a:off x="6438900" y="57150"/>
          <a:ext cx="714375" cy="1057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66675</xdr:colOff>
      <xdr:row>3</xdr:row>
      <xdr:rowOff>76200</xdr:rowOff>
    </xdr:from>
    <xdr:to>
      <xdr:col>10</xdr:col>
      <xdr:colOff>733425</xdr:colOff>
      <xdr:row>8</xdr:row>
      <xdr:rowOff>133350</xdr:rowOff>
    </xdr:to>
    <xdr:pic>
      <xdr:nvPicPr>
        <xdr:cNvPr id="1" name="図 1"/>
        <xdr:cNvPicPr preferRelativeResize="1">
          <a:picLocks noChangeAspect="1"/>
        </xdr:cNvPicPr>
      </xdr:nvPicPr>
      <xdr:blipFill>
        <a:blip r:embed="rId1"/>
        <a:stretch>
          <a:fillRect/>
        </a:stretch>
      </xdr:blipFill>
      <xdr:spPr>
        <a:xfrm>
          <a:off x="5905500" y="733425"/>
          <a:ext cx="666750" cy="981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3</xdr:row>
      <xdr:rowOff>142875</xdr:rowOff>
    </xdr:from>
    <xdr:to>
      <xdr:col>9</xdr:col>
      <xdr:colOff>790575</xdr:colOff>
      <xdr:row>7</xdr:row>
      <xdr:rowOff>104775</xdr:rowOff>
    </xdr:to>
    <xdr:pic>
      <xdr:nvPicPr>
        <xdr:cNvPr id="1" name="図 1"/>
        <xdr:cNvPicPr preferRelativeResize="1">
          <a:picLocks noChangeAspect="1"/>
        </xdr:cNvPicPr>
      </xdr:nvPicPr>
      <xdr:blipFill>
        <a:blip r:embed="rId1"/>
        <a:stretch>
          <a:fillRect/>
        </a:stretch>
      </xdr:blipFill>
      <xdr:spPr>
        <a:xfrm>
          <a:off x="6543675" y="1057275"/>
          <a:ext cx="704850" cy="971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152400</xdr:colOff>
      <xdr:row>3</xdr:row>
      <xdr:rowOff>85725</xdr:rowOff>
    </xdr:from>
    <xdr:to>
      <xdr:col>8</xdr:col>
      <xdr:colOff>819150</xdr:colOff>
      <xdr:row>5</xdr:row>
      <xdr:rowOff>200025</xdr:rowOff>
    </xdr:to>
    <xdr:pic>
      <xdr:nvPicPr>
        <xdr:cNvPr id="1" name="図 1"/>
        <xdr:cNvPicPr preferRelativeResize="1">
          <a:picLocks noChangeAspect="1"/>
        </xdr:cNvPicPr>
      </xdr:nvPicPr>
      <xdr:blipFill>
        <a:blip r:embed="rId1"/>
        <a:stretch>
          <a:fillRect/>
        </a:stretch>
      </xdr:blipFill>
      <xdr:spPr>
        <a:xfrm>
          <a:off x="6153150" y="771525"/>
          <a:ext cx="666750" cy="981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190500</xdr:colOff>
      <xdr:row>0</xdr:row>
      <xdr:rowOff>0</xdr:rowOff>
    </xdr:from>
    <xdr:to>
      <xdr:col>6</xdr:col>
      <xdr:colOff>685800</xdr:colOff>
      <xdr:row>3</xdr:row>
      <xdr:rowOff>9525</xdr:rowOff>
    </xdr:to>
    <xdr:pic>
      <xdr:nvPicPr>
        <xdr:cNvPr id="1" name="図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952875" y="0"/>
          <a:ext cx="495300" cy="714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19.61.21\&#20445;&#20581;&#20307;&#32946;&#35506;&#65297;\HatayamaHi\Desktop\H27&#23398;&#26657;&#32102;&#39135;&#23455;&#26045;&#29366;&#27841;&#31561;&#35519;&#26619;\1-2%20H27&#12304;&#25991;&#31185;&#20462;&#27491;&#12305;\&#12304;&#20462;&#27491;&#27096;&#24335;&#12305;H27&#23398;&#26657;&#32102;&#39135;&#23455;&#26045;&#29366;&#27841;&#31561;&#35519;&#26619;&#31080;&#65288;&#20844;&#31435;&#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様式１"/>
      <sheetName val="【隔年実施】様式２"/>
      <sheetName val="様式２"/>
      <sheetName val="様式３‐２"/>
      <sheetName val="様式３"/>
      <sheetName val="様式４‐２"/>
      <sheetName val="様式５"/>
      <sheetName val="②給食費"/>
      <sheetName val="③米飯"/>
      <sheetName val="チェックボックス【最終確認用】"/>
    </sheetNames>
    <sheetDataSet>
      <sheetData sheetId="4">
        <row r="12">
          <cell r="AH12">
            <v>0</v>
          </cell>
          <cell r="AL12">
            <v>0</v>
          </cell>
        </row>
        <row r="15">
          <cell r="AH15">
            <v>0</v>
          </cell>
          <cell r="AL15">
            <v>0</v>
          </cell>
        </row>
        <row r="24">
          <cell r="AQ24">
            <v>0</v>
          </cell>
          <cell r="AT24">
            <v>0</v>
          </cell>
        </row>
      </sheetData>
      <sheetData sheetId="6">
        <row r="11">
          <cell r="M11">
            <v>0</v>
          </cell>
        </row>
        <row r="14">
          <cell r="M14">
            <v>0</v>
          </cell>
        </row>
        <row r="17">
          <cell r="M17">
            <v>0</v>
          </cell>
        </row>
        <row r="20">
          <cell r="M20">
            <v>0</v>
          </cell>
        </row>
        <row r="30">
          <cell r="P3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2:K24"/>
  <sheetViews>
    <sheetView tabSelected="1" view="pageBreakPreview" zoomScale="60" zoomScalePageLayoutView="0" workbookViewId="0" topLeftCell="A13">
      <selection activeCell="W16" sqref="W16"/>
    </sheetView>
  </sheetViews>
  <sheetFormatPr defaultColWidth="9.00390625" defaultRowHeight="13.5"/>
  <sheetData>
    <row r="2" spans="1:11" ht="13.5">
      <c r="A2" s="701"/>
      <c r="B2" s="701"/>
      <c r="C2" s="701"/>
      <c r="D2" s="701"/>
      <c r="E2" s="701"/>
      <c r="F2" s="701"/>
      <c r="G2" s="701"/>
      <c r="H2" s="701"/>
      <c r="I2" s="701"/>
      <c r="J2" s="701"/>
      <c r="K2" s="701"/>
    </row>
    <row r="3" spans="1:11" ht="13.5">
      <c r="A3" s="701"/>
      <c r="B3" s="701"/>
      <c r="C3" s="701"/>
      <c r="D3" s="701"/>
      <c r="E3" s="701"/>
      <c r="F3" s="701"/>
      <c r="G3" s="701"/>
      <c r="H3" s="701"/>
      <c r="I3" s="701"/>
      <c r="J3" s="701"/>
      <c r="K3" s="701"/>
    </row>
    <row r="4" spans="1:11" ht="13.5">
      <c r="A4" s="701"/>
      <c r="B4" s="701"/>
      <c r="C4" s="701"/>
      <c r="D4" s="701"/>
      <c r="E4" s="701"/>
      <c r="F4" s="701"/>
      <c r="G4" s="701"/>
      <c r="H4" s="701"/>
      <c r="I4" s="701"/>
      <c r="J4" s="701"/>
      <c r="K4" s="701"/>
    </row>
    <row r="5" spans="1:11" ht="13.5">
      <c r="A5" s="701"/>
      <c r="B5" s="701"/>
      <c r="C5" s="701"/>
      <c r="D5" s="701"/>
      <c r="E5" s="701"/>
      <c r="F5" s="701"/>
      <c r="G5" s="701"/>
      <c r="H5" s="701"/>
      <c r="I5" s="701"/>
      <c r="J5" s="701"/>
      <c r="K5" s="701"/>
    </row>
    <row r="6" spans="1:11" ht="13.5">
      <c r="A6" s="701"/>
      <c r="B6" s="701"/>
      <c r="C6" s="701"/>
      <c r="D6" s="701"/>
      <c r="E6" s="701"/>
      <c r="F6" s="701"/>
      <c r="G6" s="701"/>
      <c r="H6" s="701"/>
      <c r="I6" s="701"/>
      <c r="J6" s="701"/>
      <c r="K6" s="701"/>
    </row>
    <row r="7" spans="1:11" ht="13.5">
      <c r="A7" s="701"/>
      <c r="B7" s="701"/>
      <c r="C7" s="701"/>
      <c r="D7" s="701"/>
      <c r="E7" s="701"/>
      <c r="F7" s="701"/>
      <c r="G7" s="701"/>
      <c r="H7" s="701"/>
      <c r="I7" s="701"/>
      <c r="J7" s="701"/>
      <c r="K7" s="701"/>
    </row>
    <row r="8" spans="1:11" ht="14.25">
      <c r="A8" s="701"/>
      <c r="B8" s="701"/>
      <c r="C8" s="702"/>
      <c r="D8" s="701"/>
      <c r="E8" s="701"/>
      <c r="F8" s="701"/>
      <c r="G8" s="701"/>
      <c r="H8" s="701"/>
      <c r="I8" s="701"/>
      <c r="J8" s="701"/>
      <c r="K8" s="701"/>
    </row>
    <row r="9" spans="1:11" ht="13.5">
      <c r="A9" s="701"/>
      <c r="B9" s="701"/>
      <c r="C9" s="701"/>
      <c r="D9" s="701"/>
      <c r="E9" s="701"/>
      <c r="F9" s="701"/>
      <c r="G9" s="701"/>
      <c r="H9" s="701"/>
      <c r="I9" s="701"/>
      <c r="J9" s="701"/>
      <c r="K9" s="701"/>
    </row>
    <row r="10" spans="1:11" ht="13.5">
      <c r="A10" s="701"/>
      <c r="B10" s="701"/>
      <c r="C10" s="701"/>
      <c r="D10" s="701"/>
      <c r="E10" s="701"/>
      <c r="F10" s="701"/>
      <c r="G10" s="701"/>
      <c r="H10" s="701"/>
      <c r="I10" s="701"/>
      <c r="J10" s="701"/>
      <c r="K10" s="701"/>
    </row>
    <row r="11" spans="1:11" ht="13.5">
      <c r="A11" s="701"/>
      <c r="B11" s="701"/>
      <c r="C11" s="701"/>
      <c r="D11" s="701"/>
      <c r="E11" s="701"/>
      <c r="F11" s="701"/>
      <c r="G11" s="701"/>
      <c r="H11" s="701"/>
      <c r="I11" s="701"/>
      <c r="J11" s="701"/>
      <c r="K11" s="701"/>
    </row>
    <row r="12" spans="1:11" ht="13.5">
      <c r="A12" s="701"/>
      <c r="B12" s="701"/>
      <c r="C12" s="701"/>
      <c r="D12" s="701"/>
      <c r="E12" s="701"/>
      <c r="F12" s="701"/>
      <c r="G12" s="701"/>
      <c r="H12" s="701"/>
      <c r="I12" s="701"/>
      <c r="J12" s="701"/>
      <c r="K12" s="701"/>
    </row>
    <row r="13" spans="1:11" ht="13.5">
      <c r="A13" s="701"/>
      <c r="B13" s="701"/>
      <c r="C13" s="701"/>
      <c r="D13" s="701"/>
      <c r="E13" s="701"/>
      <c r="F13" s="701"/>
      <c r="G13" s="701"/>
      <c r="H13" s="701"/>
      <c r="I13" s="701"/>
      <c r="J13" s="701"/>
      <c r="K13" s="701"/>
    </row>
    <row r="14" spans="1:11" ht="13.5">
      <c r="A14" s="701"/>
      <c r="B14" s="701"/>
      <c r="C14" s="701"/>
      <c r="D14" s="701"/>
      <c r="E14" s="701"/>
      <c r="F14" s="701"/>
      <c r="G14" s="701"/>
      <c r="H14" s="701"/>
      <c r="I14" s="701"/>
      <c r="J14" s="701"/>
      <c r="K14" s="701"/>
    </row>
    <row r="15" spans="1:11" ht="13.5">
      <c r="A15" s="701"/>
      <c r="B15" s="701"/>
      <c r="C15" s="701"/>
      <c r="D15" s="701"/>
      <c r="E15" s="701"/>
      <c r="F15" s="701"/>
      <c r="G15" s="701"/>
      <c r="H15" s="701"/>
      <c r="I15" s="701"/>
      <c r="J15" s="701"/>
      <c r="K15" s="701"/>
    </row>
    <row r="16" spans="1:11" ht="13.5">
      <c r="A16" s="701"/>
      <c r="B16" s="701"/>
      <c r="C16" s="701"/>
      <c r="D16" s="701"/>
      <c r="E16" s="701"/>
      <c r="F16" s="701"/>
      <c r="G16" s="701"/>
      <c r="H16" s="701"/>
      <c r="I16" s="701"/>
      <c r="J16" s="701"/>
      <c r="K16" s="701"/>
    </row>
    <row r="17" spans="1:11" ht="13.5">
      <c r="A17" s="701"/>
      <c r="B17" s="701"/>
      <c r="C17" s="701"/>
      <c r="D17" s="701"/>
      <c r="E17" s="701"/>
      <c r="F17" s="701"/>
      <c r="G17" s="701"/>
      <c r="H17" s="701"/>
      <c r="I17" s="701"/>
      <c r="J17" s="701"/>
      <c r="K17" s="701"/>
    </row>
    <row r="18" spans="1:11" ht="13.5">
      <c r="A18" s="701"/>
      <c r="B18" s="701"/>
      <c r="C18" s="701"/>
      <c r="D18" s="701"/>
      <c r="E18" s="701"/>
      <c r="F18" s="701"/>
      <c r="G18" s="701"/>
      <c r="H18" s="701"/>
      <c r="I18" s="701"/>
      <c r="J18" s="701"/>
      <c r="K18" s="701"/>
    </row>
    <row r="19" spans="1:11" ht="13.5">
      <c r="A19" s="701"/>
      <c r="B19" s="701"/>
      <c r="C19" s="701"/>
      <c r="D19" s="701"/>
      <c r="E19" s="701"/>
      <c r="F19" s="701"/>
      <c r="G19" s="701"/>
      <c r="H19" s="701"/>
      <c r="I19" s="701"/>
      <c r="J19" s="701"/>
      <c r="K19" s="701"/>
    </row>
    <row r="20" spans="1:11" ht="13.5">
      <c r="A20" s="701"/>
      <c r="B20" s="701"/>
      <c r="C20" s="701"/>
      <c r="D20" s="701"/>
      <c r="E20" s="701"/>
      <c r="F20" s="701"/>
      <c r="G20" s="701"/>
      <c r="H20" s="701"/>
      <c r="I20" s="701"/>
      <c r="J20" s="701"/>
      <c r="K20" s="701"/>
    </row>
    <row r="21" spans="1:11" ht="13.5">
      <c r="A21" s="701"/>
      <c r="B21" s="701"/>
      <c r="C21" s="701"/>
      <c r="D21" s="701"/>
      <c r="E21" s="701"/>
      <c r="F21" s="701"/>
      <c r="G21" s="701"/>
      <c r="H21" s="701"/>
      <c r="I21" s="701"/>
      <c r="J21" s="701"/>
      <c r="K21" s="701"/>
    </row>
    <row r="22" spans="1:11" ht="13.5">
      <c r="A22" s="701"/>
      <c r="B22" s="701"/>
      <c r="C22" s="701"/>
      <c r="D22" s="701"/>
      <c r="E22" s="701"/>
      <c r="F22" s="701"/>
      <c r="G22" s="701"/>
      <c r="H22" s="701"/>
      <c r="I22" s="701"/>
      <c r="J22" s="701"/>
      <c r="K22" s="701"/>
    </row>
    <row r="23" spans="1:11" ht="13.5">
      <c r="A23" s="701"/>
      <c r="B23" s="701"/>
      <c r="C23" s="701"/>
      <c r="D23" s="701"/>
      <c r="E23" s="701"/>
      <c r="F23" s="701"/>
      <c r="G23" s="701"/>
      <c r="H23" s="701"/>
      <c r="I23" s="701"/>
      <c r="J23" s="701"/>
      <c r="K23" s="701"/>
    </row>
    <row r="24" spans="1:11" ht="13.5">
      <c r="A24" s="701"/>
      <c r="B24" s="701"/>
      <c r="C24" s="701"/>
      <c r="D24" s="701"/>
      <c r="E24" s="701"/>
      <c r="F24" s="701"/>
      <c r="G24" s="701"/>
      <c r="H24" s="701"/>
      <c r="I24" s="701"/>
      <c r="J24" s="701"/>
      <c r="K24" s="701"/>
    </row>
  </sheetData>
  <sheetProtection/>
  <printOptions horizontalCentered="1"/>
  <pageMargins left="0.15748031496062992" right="0.5511811023622047" top="0.984251968503937" bottom="0.7874015748031497" header="0.5118110236220472" footer="0.5118110236220472"/>
  <pageSetup fitToHeight="1" fitToWidth="1" horizontalDpi="600" verticalDpi="600" orientation="portrait" paperSize="9" scale="80" r:id="rId2"/>
  <headerFooter alignWithMargins="0">
    <oddFooter xml:space="preserve">&amp;C&amp;P </oddFooter>
  </headerFooter>
  <drawing r:id="rId1"/>
</worksheet>
</file>

<file path=xl/worksheets/sheet10.xml><?xml version="1.0" encoding="utf-8"?>
<worksheet xmlns="http://schemas.openxmlformats.org/spreadsheetml/2006/main" xmlns:r="http://schemas.openxmlformats.org/officeDocument/2006/relationships">
  <sheetPr>
    <tabColor rgb="FF0070C0"/>
    <pageSetUpPr fitToPage="1"/>
  </sheetPr>
  <dimension ref="A1:Q85"/>
  <sheetViews>
    <sheetView view="pageBreakPreview" zoomScaleSheetLayoutView="100" zoomScalePageLayoutView="0" workbookViewId="0" topLeftCell="A1">
      <pane xSplit="2" ySplit="4" topLeftCell="C5" activePane="bottomRight" state="frozen"/>
      <selection pane="topLeft" activeCell="N56" sqref="N56"/>
      <selection pane="topRight" activeCell="N56" sqref="N56"/>
      <selection pane="bottomLeft" activeCell="N56" sqref="N56"/>
      <selection pane="bottomRight" activeCell="N56" sqref="N56"/>
    </sheetView>
  </sheetViews>
  <sheetFormatPr defaultColWidth="9.00390625" defaultRowHeight="13.5"/>
  <cols>
    <col min="1" max="1" width="3.375" style="0" customWidth="1"/>
    <col min="2" max="2" width="11.00390625" style="0" bestFit="1" customWidth="1"/>
    <col min="3" max="14" width="6.875" style="0" customWidth="1"/>
    <col min="15" max="15" width="6.125" style="0" customWidth="1"/>
    <col min="16" max="16" width="5.75390625" style="0" bestFit="1" customWidth="1"/>
    <col min="17" max="17" width="4.50390625" style="0" customWidth="1"/>
  </cols>
  <sheetData>
    <row r="1" spans="1:15" ht="19.5" customHeight="1">
      <c r="A1" s="775"/>
      <c r="B1" s="775"/>
      <c r="E1" s="776" t="s">
        <v>348</v>
      </c>
      <c r="F1" s="776"/>
      <c r="G1" s="776"/>
      <c r="H1" s="776"/>
      <c r="I1" s="776"/>
      <c r="J1" s="776"/>
      <c r="K1" s="776"/>
      <c r="L1" s="776"/>
      <c r="M1" s="776"/>
      <c r="N1" s="776"/>
      <c r="O1" s="303"/>
    </row>
    <row r="2" spans="12:17" ht="15" thickBot="1">
      <c r="L2" s="777" t="s">
        <v>510</v>
      </c>
      <c r="M2" s="778"/>
      <c r="N2" s="778"/>
      <c r="O2" s="128" t="s">
        <v>349</v>
      </c>
      <c r="P2" s="128"/>
      <c r="Q2" s="303"/>
    </row>
    <row r="3" spans="1:16" ht="15" customHeight="1">
      <c r="A3" s="304" t="s">
        <v>350</v>
      </c>
      <c r="B3" s="779" t="s">
        <v>351</v>
      </c>
      <c r="C3" s="781" t="s">
        <v>41</v>
      </c>
      <c r="D3" s="782"/>
      <c r="E3" s="781" t="s">
        <v>50</v>
      </c>
      <c r="F3" s="782"/>
      <c r="G3" s="781" t="s">
        <v>352</v>
      </c>
      <c r="H3" s="782"/>
      <c r="I3" s="783" t="s">
        <v>353</v>
      </c>
      <c r="J3" s="784"/>
      <c r="K3" s="781" t="s">
        <v>187</v>
      </c>
      <c r="L3" s="782"/>
      <c r="M3" s="781" t="s">
        <v>354</v>
      </c>
      <c r="N3" s="782"/>
      <c r="O3" s="771" t="s">
        <v>66</v>
      </c>
      <c r="P3" s="772"/>
    </row>
    <row r="4" spans="1:16" ht="15" customHeight="1" thickBot="1">
      <c r="A4" s="305" t="s">
        <v>355</v>
      </c>
      <c r="B4" s="780"/>
      <c r="C4" s="307"/>
      <c r="D4" s="308" t="s">
        <v>356</v>
      </c>
      <c r="E4" s="307"/>
      <c r="F4" s="308" t="s">
        <v>356</v>
      </c>
      <c r="G4" s="307"/>
      <c r="H4" s="308" t="s">
        <v>356</v>
      </c>
      <c r="I4" s="307"/>
      <c r="J4" s="308" t="s">
        <v>356</v>
      </c>
      <c r="K4" s="307"/>
      <c r="L4" s="308" t="s">
        <v>356</v>
      </c>
      <c r="M4" s="307"/>
      <c r="N4" s="308" t="s">
        <v>356</v>
      </c>
      <c r="O4" s="773"/>
      <c r="P4" s="774"/>
    </row>
    <row r="5" spans="1:16" ht="19.5" customHeight="1">
      <c r="A5" s="522">
        <v>1</v>
      </c>
      <c r="B5" s="523" t="s">
        <v>357</v>
      </c>
      <c r="C5" s="524">
        <v>103</v>
      </c>
      <c r="D5" s="525"/>
      <c r="E5" s="526">
        <v>5</v>
      </c>
      <c r="F5" s="482"/>
      <c r="G5" s="527">
        <v>4</v>
      </c>
      <c r="H5" s="528"/>
      <c r="I5" s="529"/>
      <c r="J5" s="530"/>
      <c r="K5" s="524"/>
      <c r="L5" s="525"/>
      <c r="M5" s="524">
        <v>4</v>
      </c>
      <c r="N5" s="525">
        <v>4</v>
      </c>
      <c r="O5" s="309">
        <f aca="true" t="shared" si="0" ref="O5:P49">C5+E5+G5+I5+K5+M5</f>
        <v>116</v>
      </c>
      <c r="P5" s="310">
        <f t="shared" si="0"/>
        <v>4</v>
      </c>
    </row>
    <row r="6" spans="1:16" ht="19.5" customHeight="1">
      <c r="A6" s="311">
        <v>2</v>
      </c>
      <c r="B6" s="312" t="s">
        <v>358</v>
      </c>
      <c r="C6" s="531">
        <v>1</v>
      </c>
      <c r="D6" s="532"/>
      <c r="E6" s="533">
        <v>2</v>
      </c>
      <c r="F6" s="534"/>
      <c r="G6" s="533"/>
      <c r="H6" s="535"/>
      <c r="I6" s="531"/>
      <c r="J6" s="535"/>
      <c r="K6" s="531">
        <v>3</v>
      </c>
      <c r="L6" s="532"/>
      <c r="M6" s="531"/>
      <c r="N6" s="532"/>
      <c r="O6" s="313">
        <f t="shared" si="0"/>
        <v>6</v>
      </c>
      <c r="P6" s="314">
        <f t="shared" si="0"/>
        <v>0</v>
      </c>
    </row>
    <row r="7" spans="1:16" ht="19.5" customHeight="1">
      <c r="A7" s="311">
        <v>3</v>
      </c>
      <c r="B7" s="312" t="s">
        <v>359</v>
      </c>
      <c r="C7" s="531">
        <v>1</v>
      </c>
      <c r="D7" s="532"/>
      <c r="E7" s="533"/>
      <c r="F7" s="534"/>
      <c r="G7" s="533"/>
      <c r="H7" s="535"/>
      <c r="I7" s="531"/>
      <c r="J7" s="535"/>
      <c r="K7" s="531"/>
      <c r="L7" s="532"/>
      <c r="M7" s="531"/>
      <c r="N7" s="532"/>
      <c r="O7" s="313">
        <f t="shared" si="0"/>
        <v>1</v>
      </c>
      <c r="P7" s="314">
        <f t="shared" si="0"/>
        <v>0</v>
      </c>
    </row>
    <row r="8" spans="1:16" ht="19.5" customHeight="1">
      <c r="A8" s="311">
        <v>4</v>
      </c>
      <c r="B8" s="312" t="s">
        <v>360</v>
      </c>
      <c r="C8" s="531">
        <v>5</v>
      </c>
      <c r="D8" s="532"/>
      <c r="E8" s="533">
        <v>3</v>
      </c>
      <c r="F8" s="534"/>
      <c r="G8" s="533"/>
      <c r="H8" s="535"/>
      <c r="I8" s="531"/>
      <c r="J8" s="535"/>
      <c r="K8" s="531"/>
      <c r="L8" s="532"/>
      <c r="M8" s="531"/>
      <c r="N8" s="532"/>
      <c r="O8" s="313">
        <f t="shared" si="0"/>
        <v>8</v>
      </c>
      <c r="P8" s="314">
        <f t="shared" si="0"/>
        <v>0</v>
      </c>
    </row>
    <row r="9" spans="1:16" ht="19.5" customHeight="1" thickBot="1">
      <c r="A9" s="536">
        <v>5</v>
      </c>
      <c r="B9" s="537" t="s">
        <v>361</v>
      </c>
      <c r="C9" s="538">
        <v>15</v>
      </c>
      <c r="D9" s="539"/>
      <c r="E9" s="540">
        <v>1</v>
      </c>
      <c r="F9" s="541"/>
      <c r="G9" s="540"/>
      <c r="H9" s="542"/>
      <c r="I9" s="538"/>
      <c r="J9" s="542"/>
      <c r="K9" s="538"/>
      <c r="L9" s="539"/>
      <c r="M9" s="538"/>
      <c r="N9" s="539"/>
      <c r="O9" s="315">
        <f t="shared" si="0"/>
        <v>16</v>
      </c>
      <c r="P9" s="316">
        <f t="shared" si="0"/>
        <v>0</v>
      </c>
    </row>
    <row r="10" spans="1:16" ht="19.5" customHeight="1">
      <c r="A10" s="522">
        <v>6</v>
      </c>
      <c r="B10" s="523" t="s">
        <v>362</v>
      </c>
      <c r="C10" s="524">
        <v>22</v>
      </c>
      <c r="D10" s="543"/>
      <c r="E10" s="526">
        <v>4</v>
      </c>
      <c r="F10" s="482"/>
      <c r="G10" s="527"/>
      <c r="H10" s="528"/>
      <c r="I10" s="529"/>
      <c r="J10" s="530"/>
      <c r="K10" s="524"/>
      <c r="L10" s="525"/>
      <c r="M10" s="524"/>
      <c r="N10" s="543"/>
      <c r="O10" s="309">
        <f t="shared" si="0"/>
        <v>26</v>
      </c>
      <c r="P10" s="310">
        <f t="shared" si="0"/>
        <v>0</v>
      </c>
    </row>
    <row r="11" spans="1:16" ht="19.5" customHeight="1">
      <c r="A11" s="311">
        <v>7</v>
      </c>
      <c r="B11" s="312" t="s">
        <v>363</v>
      </c>
      <c r="C11" s="531">
        <v>17</v>
      </c>
      <c r="D11" s="532"/>
      <c r="E11" s="533">
        <v>1</v>
      </c>
      <c r="F11" s="534"/>
      <c r="G11" s="533"/>
      <c r="H11" s="535"/>
      <c r="I11" s="531"/>
      <c r="J11" s="535"/>
      <c r="K11" s="531"/>
      <c r="L11" s="532"/>
      <c r="M11" s="531"/>
      <c r="N11" s="532"/>
      <c r="O11" s="313">
        <f t="shared" si="0"/>
        <v>18</v>
      </c>
      <c r="P11" s="314">
        <f t="shared" si="0"/>
        <v>0</v>
      </c>
    </row>
    <row r="12" spans="1:16" ht="19.5" customHeight="1">
      <c r="A12" s="311">
        <v>8</v>
      </c>
      <c r="B12" s="312" t="s">
        <v>364</v>
      </c>
      <c r="C12" s="531">
        <v>4</v>
      </c>
      <c r="D12" s="532"/>
      <c r="E12" s="533"/>
      <c r="F12" s="534"/>
      <c r="G12" s="533"/>
      <c r="H12" s="535"/>
      <c r="I12" s="531"/>
      <c r="J12" s="535"/>
      <c r="K12" s="531"/>
      <c r="L12" s="532"/>
      <c r="M12" s="531"/>
      <c r="N12" s="532"/>
      <c r="O12" s="313">
        <f t="shared" si="0"/>
        <v>4</v>
      </c>
      <c r="P12" s="314">
        <f t="shared" si="0"/>
        <v>0</v>
      </c>
    </row>
    <row r="13" spans="1:16" ht="19.5" customHeight="1">
      <c r="A13" s="311">
        <v>9</v>
      </c>
      <c r="B13" s="312" t="s">
        <v>365</v>
      </c>
      <c r="C13" s="531">
        <v>4</v>
      </c>
      <c r="D13" s="532"/>
      <c r="E13" s="533">
        <v>1</v>
      </c>
      <c r="F13" s="534"/>
      <c r="G13" s="533"/>
      <c r="H13" s="535"/>
      <c r="I13" s="531"/>
      <c r="J13" s="535"/>
      <c r="K13" s="531"/>
      <c r="L13" s="532"/>
      <c r="M13" s="531"/>
      <c r="N13" s="532"/>
      <c r="O13" s="313">
        <f t="shared" si="0"/>
        <v>5</v>
      </c>
      <c r="P13" s="314">
        <f t="shared" si="0"/>
        <v>0</v>
      </c>
    </row>
    <row r="14" spans="1:16" ht="19.5" customHeight="1" thickBot="1">
      <c r="A14" s="536">
        <v>10</v>
      </c>
      <c r="B14" s="537" t="s">
        <v>366</v>
      </c>
      <c r="C14" s="538">
        <v>11</v>
      </c>
      <c r="D14" s="539"/>
      <c r="E14" s="540"/>
      <c r="F14" s="541"/>
      <c r="G14" s="540"/>
      <c r="H14" s="542"/>
      <c r="I14" s="538"/>
      <c r="J14" s="542"/>
      <c r="K14" s="538">
        <v>4</v>
      </c>
      <c r="L14" s="539"/>
      <c r="M14" s="538"/>
      <c r="N14" s="539"/>
      <c r="O14" s="315">
        <f t="shared" si="0"/>
        <v>15</v>
      </c>
      <c r="P14" s="316">
        <f t="shared" si="0"/>
        <v>0</v>
      </c>
    </row>
    <row r="15" spans="1:16" ht="19.5" customHeight="1">
      <c r="A15" s="522">
        <v>11</v>
      </c>
      <c r="B15" s="523" t="s">
        <v>367</v>
      </c>
      <c r="C15" s="524">
        <v>9</v>
      </c>
      <c r="D15" s="543"/>
      <c r="E15" s="526"/>
      <c r="F15" s="482"/>
      <c r="G15" s="527"/>
      <c r="H15" s="528"/>
      <c r="I15" s="529"/>
      <c r="J15" s="530"/>
      <c r="K15" s="524"/>
      <c r="L15" s="525"/>
      <c r="M15" s="524"/>
      <c r="N15" s="543"/>
      <c r="O15" s="309">
        <f t="shared" si="0"/>
        <v>9</v>
      </c>
      <c r="P15" s="310">
        <f t="shared" si="0"/>
        <v>0</v>
      </c>
    </row>
    <row r="16" spans="1:16" ht="19.5" customHeight="1">
      <c r="A16" s="311">
        <v>12</v>
      </c>
      <c r="B16" s="312" t="s">
        <v>368</v>
      </c>
      <c r="C16" s="531">
        <v>6</v>
      </c>
      <c r="D16" s="532"/>
      <c r="E16" s="533">
        <v>2</v>
      </c>
      <c r="F16" s="534"/>
      <c r="G16" s="533"/>
      <c r="H16" s="535"/>
      <c r="I16" s="531"/>
      <c r="J16" s="535"/>
      <c r="K16" s="531"/>
      <c r="L16" s="532"/>
      <c r="M16" s="531"/>
      <c r="N16" s="532"/>
      <c r="O16" s="313">
        <f t="shared" si="0"/>
        <v>8</v>
      </c>
      <c r="P16" s="314">
        <f t="shared" si="0"/>
        <v>0</v>
      </c>
    </row>
    <row r="17" spans="1:16" ht="19.5" customHeight="1">
      <c r="A17" s="311">
        <v>13</v>
      </c>
      <c r="B17" s="312" t="s">
        <v>369</v>
      </c>
      <c r="C17" s="531">
        <v>3</v>
      </c>
      <c r="D17" s="532"/>
      <c r="E17" s="533">
        <v>3</v>
      </c>
      <c r="F17" s="534"/>
      <c r="G17" s="533"/>
      <c r="H17" s="535"/>
      <c r="I17" s="531"/>
      <c r="J17" s="535"/>
      <c r="K17" s="531"/>
      <c r="L17" s="532"/>
      <c r="M17" s="531"/>
      <c r="N17" s="532"/>
      <c r="O17" s="313">
        <f t="shared" si="0"/>
        <v>6</v>
      </c>
      <c r="P17" s="314">
        <f t="shared" si="0"/>
        <v>0</v>
      </c>
    </row>
    <row r="18" spans="1:16" ht="19.5" customHeight="1">
      <c r="A18" s="311">
        <v>14</v>
      </c>
      <c r="B18" s="312" t="s">
        <v>370</v>
      </c>
      <c r="C18" s="531"/>
      <c r="D18" s="532"/>
      <c r="E18" s="533"/>
      <c r="F18" s="534"/>
      <c r="G18" s="533"/>
      <c r="H18" s="535"/>
      <c r="I18" s="531"/>
      <c r="J18" s="535"/>
      <c r="K18" s="531"/>
      <c r="L18" s="532"/>
      <c r="M18" s="531"/>
      <c r="N18" s="532"/>
      <c r="O18" s="313">
        <f>C18+E18+G18+I18+K18+M18</f>
        <v>0</v>
      </c>
      <c r="P18" s="314">
        <f>D18+F18+H18+J18+L18+N18</f>
        <v>0</v>
      </c>
    </row>
    <row r="19" spans="1:16" ht="19.5" customHeight="1" thickBot="1">
      <c r="A19" s="536">
        <v>15</v>
      </c>
      <c r="B19" s="537" t="s">
        <v>371</v>
      </c>
      <c r="C19" s="538"/>
      <c r="D19" s="539"/>
      <c r="E19" s="540"/>
      <c r="F19" s="541"/>
      <c r="G19" s="540"/>
      <c r="H19" s="542"/>
      <c r="I19" s="538"/>
      <c r="J19" s="542"/>
      <c r="K19" s="538">
        <v>4</v>
      </c>
      <c r="L19" s="539"/>
      <c r="M19" s="538"/>
      <c r="N19" s="539"/>
      <c r="O19" s="315">
        <f t="shared" si="0"/>
        <v>4</v>
      </c>
      <c r="P19" s="316">
        <f t="shared" si="0"/>
        <v>0</v>
      </c>
    </row>
    <row r="20" spans="1:16" ht="19.5" customHeight="1">
      <c r="A20" s="659">
        <v>16</v>
      </c>
      <c r="B20" s="629" t="s">
        <v>372</v>
      </c>
      <c r="C20" s="524">
        <v>11</v>
      </c>
      <c r="D20" s="543"/>
      <c r="E20" s="526"/>
      <c r="F20" s="482"/>
      <c r="G20" s="527"/>
      <c r="H20" s="528"/>
      <c r="I20" s="529"/>
      <c r="J20" s="530"/>
      <c r="K20" s="524">
        <v>6</v>
      </c>
      <c r="L20" s="525"/>
      <c r="M20" s="524"/>
      <c r="N20" s="543"/>
      <c r="O20" s="309">
        <f t="shared" si="0"/>
        <v>17</v>
      </c>
      <c r="P20" s="310">
        <f t="shared" si="0"/>
        <v>0</v>
      </c>
    </row>
    <row r="21" spans="1:16" ht="20.25" customHeight="1">
      <c r="A21" s="311">
        <v>17</v>
      </c>
      <c r="B21" s="312" t="s">
        <v>373</v>
      </c>
      <c r="C21" s="531">
        <v>13</v>
      </c>
      <c r="D21" s="532"/>
      <c r="E21" s="533"/>
      <c r="F21" s="534"/>
      <c r="G21" s="533"/>
      <c r="H21" s="535"/>
      <c r="I21" s="531"/>
      <c r="J21" s="535"/>
      <c r="K21" s="531"/>
      <c r="L21" s="532"/>
      <c r="M21" s="531"/>
      <c r="N21" s="532"/>
      <c r="O21" s="313">
        <f t="shared" si="0"/>
        <v>13</v>
      </c>
      <c r="P21" s="314">
        <f t="shared" si="0"/>
        <v>0</v>
      </c>
    </row>
    <row r="22" spans="1:16" ht="19.5" customHeight="1">
      <c r="A22" s="311">
        <v>18</v>
      </c>
      <c r="B22" s="312" t="s">
        <v>374</v>
      </c>
      <c r="C22" s="531"/>
      <c r="D22" s="532"/>
      <c r="E22" s="533">
        <v>1</v>
      </c>
      <c r="F22" s="534"/>
      <c r="G22" s="533"/>
      <c r="H22" s="535"/>
      <c r="I22" s="531"/>
      <c r="J22" s="535"/>
      <c r="K22" s="531">
        <v>2</v>
      </c>
      <c r="L22" s="532"/>
      <c r="M22" s="531"/>
      <c r="N22" s="532"/>
      <c r="O22" s="313">
        <f>C22+E22+G22+I22+K22+M22</f>
        <v>3</v>
      </c>
      <c r="P22" s="314">
        <f>D22+F22+H22+J22+L22+N22</f>
        <v>0</v>
      </c>
    </row>
    <row r="23" spans="1:16" ht="19.5" customHeight="1">
      <c r="A23" s="311">
        <v>19</v>
      </c>
      <c r="B23" s="312" t="s">
        <v>375</v>
      </c>
      <c r="C23" s="531"/>
      <c r="D23" s="532"/>
      <c r="E23" s="533"/>
      <c r="F23" s="534"/>
      <c r="G23" s="533"/>
      <c r="H23" s="535"/>
      <c r="I23" s="531"/>
      <c r="J23" s="535"/>
      <c r="K23" s="531">
        <v>1</v>
      </c>
      <c r="L23" s="532"/>
      <c r="M23" s="531"/>
      <c r="N23" s="532"/>
      <c r="O23" s="313">
        <f t="shared" si="0"/>
        <v>1</v>
      </c>
      <c r="P23" s="314">
        <f t="shared" si="0"/>
        <v>0</v>
      </c>
    </row>
    <row r="24" spans="1:16" ht="19.5" customHeight="1" thickBot="1">
      <c r="A24" s="536">
        <v>20</v>
      </c>
      <c r="B24" s="537" t="s">
        <v>376</v>
      </c>
      <c r="C24" s="538"/>
      <c r="D24" s="539"/>
      <c r="E24" s="540">
        <v>2</v>
      </c>
      <c r="F24" s="541"/>
      <c r="G24" s="540"/>
      <c r="H24" s="542"/>
      <c r="I24" s="538"/>
      <c r="J24" s="542"/>
      <c r="K24" s="538">
        <v>3</v>
      </c>
      <c r="L24" s="539"/>
      <c r="M24" s="538"/>
      <c r="N24" s="539"/>
      <c r="O24" s="315">
        <f t="shared" si="0"/>
        <v>5</v>
      </c>
      <c r="P24" s="316">
        <f t="shared" si="0"/>
        <v>0</v>
      </c>
    </row>
    <row r="25" spans="1:16" ht="19.5" customHeight="1">
      <c r="A25" s="659">
        <v>21</v>
      </c>
      <c r="B25" s="629" t="s">
        <v>377</v>
      </c>
      <c r="C25" s="524"/>
      <c r="D25" s="543"/>
      <c r="E25" s="526"/>
      <c r="F25" s="482"/>
      <c r="G25" s="527"/>
      <c r="H25" s="528"/>
      <c r="I25" s="529"/>
      <c r="J25" s="530"/>
      <c r="K25" s="524">
        <v>2</v>
      </c>
      <c r="L25" s="525"/>
      <c r="M25" s="524"/>
      <c r="N25" s="543"/>
      <c r="O25" s="309">
        <f t="shared" si="0"/>
        <v>2</v>
      </c>
      <c r="P25" s="310">
        <f t="shared" si="0"/>
        <v>0</v>
      </c>
    </row>
    <row r="26" spans="1:16" ht="19.5" customHeight="1">
      <c r="A26" s="311">
        <v>22</v>
      </c>
      <c r="B26" s="312" t="s">
        <v>378</v>
      </c>
      <c r="C26" s="531"/>
      <c r="D26" s="532"/>
      <c r="E26" s="533">
        <v>1</v>
      </c>
      <c r="F26" s="534"/>
      <c r="G26" s="533"/>
      <c r="H26" s="535"/>
      <c r="I26" s="531"/>
      <c r="J26" s="535"/>
      <c r="K26" s="531">
        <v>2</v>
      </c>
      <c r="L26" s="532"/>
      <c r="M26" s="531"/>
      <c r="N26" s="532"/>
      <c r="O26" s="313">
        <f t="shared" si="0"/>
        <v>3</v>
      </c>
      <c r="P26" s="314">
        <f t="shared" si="0"/>
        <v>0</v>
      </c>
    </row>
    <row r="27" spans="1:16" ht="19.5" customHeight="1">
      <c r="A27" s="311">
        <v>23</v>
      </c>
      <c r="B27" s="312" t="s">
        <v>379</v>
      </c>
      <c r="C27" s="531"/>
      <c r="D27" s="532"/>
      <c r="E27" s="533"/>
      <c r="F27" s="534"/>
      <c r="G27" s="533"/>
      <c r="H27" s="535"/>
      <c r="I27" s="531"/>
      <c r="J27" s="535"/>
      <c r="K27" s="531">
        <v>1</v>
      </c>
      <c r="L27" s="532"/>
      <c r="M27" s="531"/>
      <c r="N27" s="532"/>
      <c r="O27" s="313">
        <f t="shared" si="0"/>
        <v>1</v>
      </c>
      <c r="P27" s="314">
        <f t="shared" si="0"/>
        <v>0</v>
      </c>
    </row>
    <row r="28" spans="1:16" ht="19.5" customHeight="1">
      <c r="A28" s="311">
        <v>24</v>
      </c>
      <c r="B28" s="312" t="s">
        <v>380</v>
      </c>
      <c r="C28" s="531">
        <v>1</v>
      </c>
      <c r="D28" s="532"/>
      <c r="E28" s="533">
        <v>1</v>
      </c>
      <c r="F28" s="534"/>
      <c r="G28" s="533"/>
      <c r="H28" s="535"/>
      <c r="I28" s="531"/>
      <c r="J28" s="535"/>
      <c r="K28" s="531"/>
      <c r="L28" s="532"/>
      <c r="M28" s="531"/>
      <c r="N28" s="532"/>
      <c r="O28" s="313">
        <f t="shared" si="0"/>
        <v>2</v>
      </c>
      <c r="P28" s="314">
        <f t="shared" si="0"/>
        <v>0</v>
      </c>
    </row>
    <row r="29" spans="1:16" ht="19.5" customHeight="1" thickBot="1">
      <c r="A29" s="536">
        <v>25</v>
      </c>
      <c r="B29" s="537" t="s">
        <v>381</v>
      </c>
      <c r="C29" s="538">
        <v>41</v>
      </c>
      <c r="D29" s="539"/>
      <c r="E29" s="540"/>
      <c r="F29" s="541"/>
      <c r="G29" s="540">
        <v>1</v>
      </c>
      <c r="H29" s="542"/>
      <c r="I29" s="538"/>
      <c r="J29" s="542"/>
      <c r="K29" s="538"/>
      <c r="L29" s="539"/>
      <c r="M29" s="538"/>
      <c r="N29" s="539"/>
      <c r="O29" s="315">
        <f t="shared" si="0"/>
        <v>42</v>
      </c>
      <c r="P29" s="316">
        <f t="shared" si="0"/>
        <v>0</v>
      </c>
    </row>
    <row r="30" spans="1:16" ht="19.5" customHeight="1">
      <c r="A30" s="659">
        <v>26</v>
      </c>
      <c r="B30" s="629" t="s">
        <v>382</v>
      </c>
      <c r="C30" s="524">
        <v>3</v>
      </c>
      <c r="D30" s="543"/>
      <c r="E30" s="526"/>
      <c r="F30" s="482"/>
      <c r="G30" s="527"/>
      <c r="H30" s="528"/>
      <c r="I30" s="529"/>
      <c r="J30" s="530"/>
      <c r="K30" s="524"/>
      <c r="L30" s="525"/>
      <c r="M30" s="524"/>
      <c r="N30" s="543"/>
      <c r="O30" s="309">
        <f t="shared" si="0"/>
        <v>3</v>
      </c>
      <c r="P30" s="310">
        <f t="shared" si="0"/>
        <v>0</v>
      </c>
    </row>
    <row r="31" spans="1:16" ht="19.5" customHeight="1">
      <c r="A31" s="311">
        <v>27</v>
      </c>
      <c r="B31" s="312" t="s">
        <v>383</v>
      </c>
      <c r="C31" s="531">
        <v>9</v>
      </c>
      <c r="D31" s="532"/>
      <c r="E31" s="533">
        <v>7</v>
      </c>
      <c r="F31" s="534"/>
      <c r="G31" s="533"/>
      <c r="H31" s="535"/>
      <c r="I31" s="531"/>
      <c r="J31" s="535"/>
      <c r="K31" s="531"/>
      <c r="L31" s="532"/>
      <c r="M31" s="531"/>
      <c r="N31" s="532"/>
      <c r="O31" s="313">
        <f t="shared" si="0"/>
        <v>16</v>
      </c>
      <c r="P31" s="314">
        <f t="shared" si="0"/>
        <v>0</v>
      </c>
    </row>
    <row r="32" spans="1:16" ht="19.5" customHeight="1">
      <c r="A32" s="311">
        <v>28</v>
      </c>
      <c r="B32" s="312" t="s">
        <v>384</v>
      </c>
      <c r="C32" s="531">
        <v>3</v>
      </c>
      <c r="D32" s="532"/>
      <c r="E32" s="533">
        <v>1</v>
      </c>
      <c r="F32" s="534"/>
      <c r="G32" s="533"/>
      <c r="H32" s="535"/>
      <c r="I32" s="531"/>
      <c r="J32" s="535"/>
      <c r="K32" s="531"/>
      <c r="L32" s="532"/>
      <c r="M32" s="531"/>
      <c r="N32" s="532"/>
      <c r="O32" s="313">
        <f t="shared" si="0"/>
        <v>4</v>
      </c>
      <c r="P32" s="314">
        <f t="shared" si="0"/>
        <v>0</v>
      </c>
    </row>
    <row r="33" spans="1:16" ht="19.5" customHeight="1">
      <c r="A33" s="311">
        <v>29</v>
      </c>
      <c r="B33" s="312" t="s">
        <v>385</v>
      </c>
      <c r="C33" s="531">
        <v>12</v>
      </c>
      <c r="D33" s="532"/>
      <c r="E33" s="533"/>
      <c r="F33" s="534"/>
      <c r="G33" s="533"/>
      <c r="H33" s="535"/>
      <c r="I33" s="531"/>
      <c r="J33" s="535"/>
      <c r="K33" s="531"/>
      <c r="L33" s="532"/>
      <c r="M33" s="531"/>
      <c r="N33" s="532"/>
      <c r="O33" s="313">
        <f t="shared" si="0"/>
        <v>12</v>
      </c>
      <c r="P33" s="314">
        <f t="shared" si="0"/>
        <v>0</v>
      </c>
    </row>
    <row r="34" spans="1:16" ht="19.5" customHeight="1" thickBot="1">
      <c r="A34" s="536">
        <v>30</v>
      </c>
      <c r="B34" s="537" t="s">
        <v>386</v>
      </c>
      <c r="C34" s="538">
        <v>5</v>
      </c>
      <c r="D34" s="539"/>
      <c r="E34" s="540"/>
      <c r="F34" s="541"/>
      <c r="G34" s="540"/>
      <c r="H34" s="542"/>
      <c r="I34" s="538"/>
      <c r="J34" s="542"/>
      <c r="K34" s="538"/>
      <c r="L34" s="539"/>
      <c r="M34" s="538"/>
      <c r="N34" s="539"/>
      <c r="O34" s="315">
        <f t="shared" si="0"/>
        <v>5</v>
      </c>
      <c r="P34" s="316">
        <f t="shared" si="0"/>
        <v>0</v>
      </c>
    </row>
    <row r="35" spans="1:16" ht="19.5" customHeight="1">
      <c r="A35" s="659">
        <v>31</v>
      </c>
      <c r="B35" s="629" t="s">
        <v>387</v>
      </c>
      <c r="C35" s="524"/>
      <c r="D35" s="543"/>
      <c r="E35" s="526"/>
      <c r="F35" s="482"/>
      <c r="G35" s="527"/>
      <c r="H35" s="528"/>
      <c r="I35" s="529"/>
      <c r="J35" s="530"/>
      <c r="K35" s="524">
        <v>4</v>
      </c>
      <c r="L35" s="525"/>
      <c r="M35" s="524"/>
      <c r="N35" s="543"/>
      <c r="O35" s="309">
        <f t="shared" si="0"/>
        <v>4</v>
      </c>
      <c r="P35" s="310">
        <f t="shared" si="0"/>
        <v>0</v>
      </c>
    </row>
    <row r="36" spans="1:16" ht="19.5" customHeight="1">
      <c r="A36" s="311">
        <v>32</v>
      </c>
      <c r="B36" s="312" t="s">
        <v>388</v>
      </c>
      <c r="C36" s="531">
        <v>1</v>
      </c>
      <c r="D36" s="532"/>
      <c r="E36" s="533"/>
      <c r="F36" s="534"/>
      <c r="G36" s="533"/>
      <c r="H36" s="535"/>
      <c r="I36" s="531"/>
      <c r="J36" s="535"/>
      <c r="K36" s="531"/>
      <c r="L36" s="532"/>
      <c r="M36" s="531"/>
      <c r="N36" s="532"/>
      <c r="O36" s="313">
        <f t="shared" si="0"/>
        <v>1</v>
      </c>
      <c r="P36" s="314">
        <f t="shared" si="0"/>
        <v>0</v>
      </c>
    </row>
    <row r="37" spans="1:16" ht="19.5" customHeight="1">
      <c r="A37" s="311">
        <v>33</v>
      </c>
      <c r="B37" s="312" t="s">
        <v>389</v>
      </c>
      <c r="C37" s="531">
        <v>2</v>
      </c>
      <c r="D37" s="532"/>
      <c r="E37" s="533"/>
      <c r="F37" s="534"/>
      <c r="G37" s="533"/>
      <c r="H37" s="535"/>
      <c r="I37" s="531"/>
      <c r="J37" s="535"/>
      <c r="K37" s="531"/>
      <c r="L37" s="532"/>
      <c r="M37" s="531"/>
      <c r="N37" s="532"/>
      <c r="O37" s="313">
        <f t="shared" si="0"/>
        <v>2</v>
      </c>
      <c r="P37" s="314">
        <f t="shared" si="0"/>
        <v>0</v>
      </c>
    </row>
    <row r="38" spans="1:16" ht="19.5" customHeight="1">
      <c r="A38" s="311">
        <v>34</v>
      </c>
      <c r="B38" s="312" t="s">
        <v>390</v>
      </c>
      <c r="C38" s="531">
        <v>1</v>
      </c>
      <c r="D38" s="532"/>
      <c r="E38" s="533"/>
      <c r="F38" s="534"/>
      <c r="G38" s="533"/>
      <c r="H38" s="535"/>
      <c r="I38" s="531"/>
      <c r="J38" s="535"/>
      <c r="K38" s="531"/>
      <c r="L38" s="532"/>
      <c r="M38" s="531"/>
      <c r="N38" s="532"/>
      <c r="O38" s="313">
        <f t="shared" si="0"/>
        <v>1</v>
      </c>
      <c r="P38" s="314">
        <f t="shared" si="0"/>
        <v>0</v>
      </c>
    </row>
    <row r="39" spans="1:16" ht="19.5" customHeight="1" thickBot="1">
      <c r="A39" s="536">
        <v>35</v>
      </c>
      <c r="B39" s="537" t="s">
        <v>391</v>
      </c>
      <c r="C39" s="538">
        <v>1</v>
      </c>
      <c r="D39" s="539"/>
      <c r="E39" s="540"/>
      <c r="F39" s="541"/>
      <c r="G39" s="540"/>
      <c r="H39" s="542"/>
      <c r="I39" s="538"/>
      <c r="J39" s="542"/>
      <c r="K39" s="538"/>
      <c r="L39" s="539"/>
      <c r="M39" s="538"/>
      <c r="N39" s="539"/>
      <c r="O39" s="315">
        <f t="shared" si="0"/>
        <v>1</v>
      </c>
      <c r="P39" s="316">
        <f t="shared" si="0"/>
        <v>0</v>
      </c>
    </row>
    <row r="40" spans="1:16" ht="19.5" customHeight="1">
      <c r="A40" s="659">
        <v>36</v>
      </c>
      <c r="B40" s="629" t="s">
        <v>392</v>
      </c>
      <c r="C40" s="524">
        <v>1</v>
      </c>
      <c r="D40" s="525"/>
      <c r="E40" s="526"/>
      <c r="F40" s="637"/>
      <c r="G40" s="526"/>
      <c r="H40" s="530"/>
      <c r="I40" s="524"/>
      <c r="J40" s="530"/>
      <c r="K40" s="524"/>
      <c r="L40" s="525"/>
      <c r="M40" s="524"/>
      <c r="N40" s="525"/>
      <c r="O40" s="309">
        <f t="shared" si="0"/>
        <v>1</v>
      </c>
      <c r="P40" s="310">
        <f t="shared" si="0"/>
        <v>0</v>
      </c>
    </row>
    <row r="41" spans="1:16" ht="19.5" customHeight="1">
      <c r="A41" s="311">
        <v>37</v>
      </c>
      <c r="B41" s="312" t="s">
        <v>393</v>
      </c>
      <c r="C41" s="531"/>
      <c r="D41" s="532"/>
      <c r="E41" s="533"/>
      <c r="F41" s="534"/>
      <c r="G41" s="533"/>
      <c r="H41" s="535"/>
      <c r="I41" s="531"/>
      <c r="J41" s="535"/>
      <c r="K41" s="531">
        <v>1</v>
      </c>
      <c r="L41" s="532"/>
      <c r="M41" s="531"/>
      <c r="N41" s="532"/>
      <c r="O41" s="313">
        <f t="shared" si="0"/>
        <v>1</v>
      </c>
      <c r="P41" s="314">
        <f t="shared" si="0"/>
        <v>0</v>
      </c>
    </row>
    <row r="42" spans="1:16" ht="19.5" customHeight="1">
      <c r="A42" s="311">
        <v>38</v>
      </c>
      <c r="B42" s="312" t="s">
        <v>394</v>
      </c>
      <c r="C42" s="531"/>
      <c r="D42" s="532"/>
      <c r="E42" s="533"/>
      <c r="F42" s="534"/>
      <c r="G42" s="533"/>
      <c r="H42" s="535"/>
      <c r="I42" s="531"/>
      <c r="J42" s="535"/>
      <c r="K42" s="531">
        <v>1</v>
      </c>
      <c r="L42" s="532"/>
      <c r="M42" s="531"/>
      <c r="N42" s="532"/>
      <c r="O42" s="313">
        <f t="shared" si="0"/>
        <v>1</v>
      </c>
      <c r="P42" s="314">
        <f t="shared" si="0"/>
        <v>0</v>
      </c>
    </row>
    <row r="43" spans="1:16" ht="19.5" customHeight="1">
      <c r="A43" s="311">
        <v>39</v>
      </c>
      <c r="B43" s="312" t="s">
        <v>395</v>
      </c>
      <c r="C43" s="531"/>
      <c r="D43" s="532"/>
      <c r="E43" s="533"/>
      <c r="F43" s="534"/>
      <c r="G43" s="533"/>
      <c r="H43" s="535"/>
      <c r="I43" s="531"/>
      <c r="J43" s="535"/>
      <c r="K43" s="531">
        <v>1</v>
      </c>
      <c r="L43" s="532"/>
      <c r="M43" s="531"/>
      <c r="N43" s="532"/>
      <c r="O43" s="640">
        <f t="shared" si="0"/>
        <v>1</v>
      </c>
      <c r="P43" s="641">
        <f t="shared" si="0"/>
        <v>0</v>
      </c>
    </row>
    <row r="44" spans="1:16" ht="19.5" customHeight="1" thickBot="1">
      <c r="A44" s="660">
        <v>40</v>
      </c>
      <c r="B44" s="661" t="s">
        <v>396</v>
      </c>
      <c r="C44" s="650">
        <v>2</v>
      </c>
      <c r="D44" s="658"/>
      <c r="E44" s="662"/>
      <c r="F44" s="654"/>
      <c r="G44" s="662"/>
      <c r="H44" s="656"/>
      <c r="I44" s="650"/>
      <c r="J44" s="656"/>
      <c r="K44" s="650"/>
      <c r="L44" s="658"/>
      <c r="M44" s="650"/>
      <c r="N44" s="658"/>
      <c r="O44" s="315">
        <f t="shared" si="0"/>
        <v>2</v>
      </c>
      <c r="P44" s="316">
        <f t="shared" si="0"/>
        <v>0</v>
      </c>
    </row>
    <row r="45" spans="1:16" ht="19.5" customHeight="1">
      <c r="A45" s="522">
        <v>41</v>
      </c>
      <c r="B45" s="523" t="s">
        <v>397</v>
      </c>
      <c r="C45" s="529">
        <v>3</v>
      </c>
      <c r="D45" s="543"/>
      <c r="E45" s="527">
        <v>1</v>
      </c>
      <c r="F45" s="482"/>
      <c r="G45" s="527"/>
      <c r="H45" s="528"/>
      <c r="I45" s="529"/>
      <c r="J45" s="528"/>
      <c r="K45" s="529"/>
      <c r="L45" s="543"/>
      <c r="M45" s="529"/>
      <c r="N45" s="543"/>
      <c r="O45" s="313">
        <f t="shared" si="0"/>
        <v>4</v>
      </c>
      <c r="P45" s="314">
        <f t="shared" si="0"/>
        <v>0</v>
      </c>
    </row>
    <row r="46" spans="1:16" ht="19.5" customHeight="1">
      <c r="A46" s="311">
        <v>42</v>
      </c>
      <c r="B46" s="312" t="s">
        <v>398</v>
      </c>
      <c r="C46" s="531">
        <v>1</v>
      </c>
      <c r="D46" s="532"/>
      <c r="E46" s="533"/>
      <c r="F46" s="534"/>
      <c r="G46" s="533"/>
      <c r="H46" s="535"/>
      <c r="I46" s="531"/>
      <c r="J46" s="535"/>
      <c r="K46" s="531"/>
      <c r="L46" s="532"/>
      <c r="M46" s="531"/>
      <c r="N46" s="532"/>
      <c r="O46" s="313">
        <f t="shared" si="0"/>
        <v>1</v>
      </c>
      <c r="P46" s="314">
        <f t="shared" si="0"/>
        <v>0</v>
      </c>
    </row>
    <row r="47" spans="1:16" ht="19.5" customHeight="1" thickBot="1">
      <c r="A47" s="536">
        <v>43</v>
      </c>
      <c r="B47" s="537" t="s">
        <v>399</v>
      </c>
      <c r="C47" s="538"/>
      <c r="D47" s="539"/>
      <c r="E47" s="540"/>
      <c r="F47" s="541"/>
      <c r="G47" s="540"/>
      <c r="H47" s="542"/>
      <c r="I47" s="538"/>
      <c r="J47" s="542"/>
      <c r="K47" s="538">
        <v>1</v>
      </c>
      <c r="L47" s="539"/>
      <c r="M47" s="538"/>
      <c r="N47" s="539"/>
      <c r="O47" s="315">
        <f t="shared" si="0"/>
        <v>1</v>
      </c>
      <c r="P47" s="316">
        <f>D47+F47+H47+J47+L47+N47</f>
        <v>0</v>
      </c>
    </row>
    <row r="48" spans="1:16" ht="19.5" customHeight="1" thickBot="1">
      <c r="A48" s="317"/>
      <c r="B48" s="544" t="s">
        <v>342</v>
      </c>
      <c r="C48" s="545">
        <f aca="true" t="shared" si="1" ref="C48:O48">SUM(C5:C47)</f>
        <v>311</v>
      </c>
      <c r="D48" s="546">
        <f t="shared" si="1"/>
        <v>0</v>
      </c>
      <c r="E48" s="547">
        <f t="shared" si="1"/>
        <v>36</v>
      </c>
      <c r="F48" s="548">
        <f t="shared" si="1"/>
        <v>0</v>
      </c>
      <c r="G48" s="547">
        <f t="shared" si="1"/>
        <v>5</v>
      </c>
      <c r="H48" s="548">
        <f t="shared" si="1"/>
        <v>0</v>
      </c>
      <c r="I48" s="545">
        <f t="shared" si="1"/>
        <v>0</v>
      </c>
      <c r="J48" s="546">
        <f t="shared" si="1"/>
        <v>0</v>
      </c>
      <c r="K48" s="549">
        <f t="shared" si="1"/>
        <v>36</v>
      </c>
      <c r="L48" s="546">
        <f t="shared" si="1"/>
        <v>0</v>
      </c>
      <c r="M48" s="545">
        <f t="shared" si="1"/>
        <v>4</v>
      </c>
      <c r="N48" s="546">
        <f t="shared" si="1"/>
        <v>4</v>
      </c>
      <c r="O48" s="322">
        <f t="shared" si="1"/>
        <v>392</v>
      </c>
      <c r="P48" s="323">
        <f>SUM(P5:P47)</f>
        <v>4</v>
      </c>
    </row>
    <row r="49" spans="1:16" ht="19.5" customHeight="1" thickBot="1">
      <c r="A49" s="317"/>
      <c r="B49" s="544" t="s">
        <v>400</v>
      </c>
      <c r="C49" s="545"/>
      <c r="D49" s="546"/>
      <c r="E49" s="547"/>
      <c r="F49" s="549"/>
      <c r="G49" s="547">
        <v>24</v>
      </c>
      <c r="H49" s="548">
        <v>0</v>
      </c>
      <c r="I49" s="545"/>
      <c r="J49" s="550"/>
      <c r="K49" s="549"/>
      <c r="L49" s="546"/>
      <c r="M49" s="545">
        <v>1</v>
      </c>
      <c r="N49" s="546"/>
      <c r="O49" s="315">
        <f t="shared" si="0"/>
        <v>25</v>
      </c>
      <c r="P49" s="316">
        <f>D49+F49+H49+J49+L49+N49</f>
        <v>0</v>
      </c>
    </row>
    <row r="50" spans="1:16" ht="19.5" customHeight="1" thickBot="1">
      <c r="A50" s="324"/>
      <c r="B50" s="325" t="s">
        <v>66</v>
      </c>
      <c r="C50" s="315">
        <f aca="true" t="shared" si="2" ref="C50:L50">SUM(C48:C49)</f>
        <v>311</v>
      </c>
      <c r="D50" s="326">
        <f t="shared" si="2"/>
        <v>0</v>
      </c>
      <c r="E50" s="327">
        <f t="shared" si="2"/>
        <v>36</v>
      </c>
      <c r="F50" s="328">
        <f t="shared" si="2"/>
        <v>0</v>
      </c>
      <c r="G50" s="327">
        <f t="shared" si="2"/>
        <v>29</v>
      </c>
      <c r="H50" s="328">
        <f t="shared" si="2"/>
        <v>0</v>
      </c>
      <c r="I50" s="315">
        <f t="shared" si="2"/>
        <v>0</v>
      </c>
      <c r="J50" s="326">
        <f t="shared" si="2"/>
        <v>0</v>
      </c>
      <c r="K50" s="329">
        <f t="shared" si="2"/>
        <v>36</v>
      </c>
      <c r="L50" s="326">
        <f t="shared" si="2"/>
        <v>0</v>
      </c>
      <c r="M50" s="315">
        <f>SUM(M48:M49)</f>
        <v>5</v>
      </c>
      <c r="N50" s="326">
        <f>SUM(N48:N49)</f>
        <v>4</v>
      </c>
      <c r="O50" s="315">
        <f>O48+O49</f>
        <v>417</v>
      </c>
      <c r="P50" s="323">
        <f>P48+P49</f>
        <v>4</v>
      </c>
    </row>
    <row r="51" spans="2:3" ht="19.5" customHeight="1">
      <c r="B51" s="330" t="s">
        <v>59</v>
      </c>
      <c r="C51" t="s">
        <v>401</v>
      </c>
    </row>
    <row r="52" ht="19.5" customHeight="1"/>
    <row r="84" ht="13.5">
      <c r="P84" s="286" t="s">
        <v>403</v>
      </c>
    </row>
    <row r="85" ht="13.5">
      <c r="P85" s="286" t="s">
        <v>404</v>
      </c>
    </row>
  </sheetData>
  <sheetProtection/>
  <mergeCells count="11">
    <mergeCell ref="M3:N3"/>
    <mergeCell ref="O3:P4"/>
    <mergeCell ref="A1:B1"/>
    <mergeCell ref="E1:N1"/>
    <mergeCell ref="L2:N2"/>
    <mergeCell ref="B3:B4"/>
    <mergeCell ref="C3:D3"/>
    <mergeCell ref="E3:F3"/>
    <mergeCell ref="G3:H3"/>
    <mergeCell ref="I3:J3"/>
    <mergeCell ref="K3:L3"/>
  </mergeCells>
  <printOptions horizontalCentered="1"/>
  <pageMargins left="0.15748031496062992" right="0.5511811023622047" top="0.984251968503937" bottom="0.7874015748031497" header="0.5118110236220472" footer="0.5118110236220472"/>
  <pageSetup fitToHeight="1" fitToWidth="1" horizontalDpi="600" verticalDpi="600" orientation="portrait" paperSize="9" scale="75" r:id="rId1"/>
  <headerFooter alignWithMargins="0">
    <oddFooter xml:space="preserve">&amp;C&amp;P </oddFooter>
  </headerFooter>
</worksheet>
</file>

<file path=xl/worksheets/sheet11.xml><?xml version="1.0" encoding="utf-8"?>
<worksheet xmlns="http://schemas.openxmlformats.org/spreadsheetml/2006/main" xmlns:r="http://schemas.openxmlformats.org/officeDocument/2006/relationships">
  <sheetPr>
    <tabColor rgb="FF0070C0"/>
    <pageSetUpPr fitToPage="1"/>
  </sheetPr>
  <dimension ref="A1:V85"/>
  <sheetViews>
    <sheetView view="pageBreakPreview" zoomScaleSheetLayoutView="100" zoomScalePageLayoutView="0" workbookViewId="0" topLeftCell="A1">
      <pane xSplit="22" ySplit="4" topLeftCell="W5" activePane="bottomRight" state="frozen"/>
      <selection pane="topLeft" activeCell="N56" sqref="N56"/>
      <selection pane="topRight" activeCell="N56" sqref="N56"/>
      <selection pane="bottomLeft" activeCell="N56" sqref="N56"/>
      <selection pane="bottomRight" activeCell="N56" sqref="N56"/>
    </sheetView>
  </sheetViews>
  <sheetFormatPr defaultColWidth="9.00390625" defaultRowHeight="13.5"/>
  <cols>
    <col min="1" max="1" width="5.375" style="0" customWidth="1"/>
    <col min="2" max="2" width="12.25390625" style="0" customWidth="1"/>
    <col min="3" max="3" width="5.00390625" style="0" customWidth="1"/>
    <col min="4" max="4" width="5.375" style="0" customWidth="1"/>
    <col min="5" max="5" width="4.375" style="0" customWidth="1"/>
    <col min="6" max="6" width="5.00390625" style="0" customWidth="1"/>
    <col min="7" max="7" width="5.125" style="0" customWidth="1"/>
    <col min="8" max="8" width="4.00390625" style="0" customWidth="1"/>
    <col min="9" max="9" width="5.375" style="0" customWidth="1"/>
    <col min="10" max="10" width="5.25390625" style="0" customWidth="1"/>
    <col min="11" max="11" width="4.50390625" style="0" customWidth="1"/>
    <col min="12" max="13" width="4.875" style="0" customWidth="1"/>
    <col min="14" max="15" width="4.375" style="0" customWidth="1"/>
    <col min="16" max="16" width="4.75390625" style="0" customWidth="1"/>
    <col min="17" max="17" width="4.00390625" style="0" customWidth="1"/>
    <col min="18" max="18" width="5.625" style="0" customWidth="1"/>
    <col min="19" max="19" width="4.75390625" style="0" customWidth="1"/>
    <col min="20" max="20" width="5.625" style="0" customWidth="1"/>
    <col min="21" max="21" width="5.00390625" style="0" customWidth="1"/>
    <col min="22" max="22" width="5.25390625" style="0" customWidth="1"/>
  </cols>
  <sheetData>
    <row r="1" spans="6:22" ht="19.5" customHeight="1">
      <c r="F1" s="776" t="s">
        <v>405</v>
      </c>
      <c r="G1" s="776"/>
      <c r="H1" s="776"/>
      <c r="I1" s="776"/>
      <c r="J1" s="776"/>
      <c r="K1" s="776"/>
      <c r="L1" s="776"/>
      <c r="M1" s="776"/>
      <c r="N1" s="776"/>
      <c r="O1" s="776"/>
      <c r="P1" s="776"/>
      <c r="Q1" s="776"/>
      <c r="R1" s="776"/>
      <c r="S1" s="776"/>
      <c r="T1" s="776"/>
      <c r="U1" s="331" t="s">
        <v>406</v>
      </c>
      <c r="V1" s="331"/>
    </row>
    <row r="2" spans="15:22" ht="15" thickBot="1">
      <c r="O2" s="128"/>
      <c r="P2" s="790" t="s">
        <v>510</v>
      </c>
      <c r="Q2" s="790"/>
      <c r="R2" s="790"/>
      <c r="S2" s="790"/>
      <c r="T2" s="790"/>
      <c r="U2" s="128" t="s">
        <v>349</v>
      </c>
      <c r="V2" s="128"/>
    </row>
    <row r="3" spans="1:22" ht="13.5" customHeight="1">
      <c r="A3" s="332" t="s">
        <v>350</v>
      </c>
      <c r="B3" s="791" t="s">
        <v>351</v>
      </c>
      <c r="C3" s="785" t="s">
        <v>41</v>
      </c>
      <c r="D3" s="786"/>
      <c r="E3" s="787"/>
      <c r="F3" s="785" t="s">
        <v>50</v>
      </c>
      <c r="G3" s="786"/>
      <c r="H3" s="787"/>
      <c r="I3" s="785" t="s">
        <v>352</v>
      </c>
      <c r="J3" s="786"/>
      <c r="K3" s="787"/>
      <c r="L3" s="785" t="s">
        <v>353</v>
      </c>
      <c r="M3" s="786"/>
      <c r="N3" s="787"/>
      <c r="O3" s="785" t="s">
        <v>187</v>
      </c>
      <c r="P3" s="786"/>
      <c r="Q3" s="787"/>
      <c r="R3" s="785" t="s">
        <v>354</v>
      </c>
      <c r="S3" s="786"/>
      <c r="T3" s="787"/>
      <c r="U3" s="788" t="s">
        <v>66</v>
      </c>
      <c r="V3" s="789"/>
    </row>
    <row r="4" spans="1:22" ht="14.25" thickBot="1">
      <c r="A4" s="333" t="s">
        <v>355</v>
      </c>
      <c r="B4" s="792"/>
      <c r="C4" s="334"/>
      <c r="D4" s="335" t="s">
        <v>407</v>
      </c>
      <c r="E4" s="336" t="s">
        <v>408</v>
      </c>
      <c r="F4" s="334"/>
      <c r="G4" s="335" t="s">
        <v>407</v>
      </c>
      <c r="H4" s="336" t="s">
        <v>408</v>
      </c>
      <c r="I4" s="334"/>
      <c r="J4" s="335" t="s">
        <v>407</v>
      </c>
      <c r="K4" s="337" t="s">
        <v>408</v>
      </c>
      <c r="L4" s="334"/>
      <c r="M4" s="335" t="s">
        <v>407</v>
      </c>
      <c r="N4" s="337" t="s">
        <v>408</v>
      </c>
      <c r="O4" s="334"/>
      <c r="P4" s="335" t="s">
        <v>407</v>
      </c>
      <c r="Q4" s="337" t="s">
        <v>408</v>
      </c>
      <c r="R4" s="334"/>
      <c r="S4" s="335" t="s">
        <v>407</v>
      </c>
      <c r="T4" s="337" t="s">
        <v>408</v>
      </c>
      <c r="U4" s="338"/>
      <c r="V4" s="339" t="s">
        <v>409</v>
      </c>
    </row>
    <row r="5" spans="1:22" ht="21" customHeight="1">
      <c r="A5" s="556">
        <v>1</v>
      </c>
      <c r="B5" s="557" t="s">
        <v>357</v>
      </c>
      <c r="C5" s="524">
        <v>15</v>
      </c>
      <c r="D5" s="551"/>
      <c r="E5" s="558"/>
      <c r="F5" s="524">
        <v>3</v>
      </c>
      <c r="G5" s="559"/>
      <c r="H5" s="482"/>
      <c r="I5" s="524">
        <v>8</v>
      </c>
      <c r="J5" s="551"/>
      <c r="K5" s="528"/>
      <c r="L5" s="524"/>
      <c r="M5" s="560"/>
      <c r="N5" s="530"/>
      <c r="O5" s="524"/>
      <c r="P5" s="561"/>
      <c r="Q5" s="525"/>
      <c r="R5" s="524"/>
      <c r="S5" s="562"/>
      <c r="T5" s="558"/>
      <c r="U5" s="309">
        <f>C5+F5+I5+L5+O5+R5</f>
        <v>26</v>
      </c>
      <c r="V5" s="310">
        <f>D5+G5+J5+M5+P5+S5</f>
        <v>0</v>
      </c>
    </row>
    <row r="6" spans="1:22" ht="21" customHeight="1">
      <c r="A6" s="340">
        <v>2</v>
      </c>
      <c r="B6" s="341" t="s">
        <v>358</v>
      </c>
      <c r="C6" s="531"/>
      <c r="D6" s="551"/>
      <c r="E6" s="552"/>
      <c r="F6" s="531">
        <v>1</v>
      </c>
      <c r="G6" s="553"/>
      <c r="H6" s="534"/>
      <c r="I6" s="531"/>
      <c r="J6" s="554"/>
      <c r="K6" s="535"/>
      <c r="L6" s="531"/>
      <c r="M6" s="554"/>
      <c r="N6" s="535"/>
      <c r="O6" s="531">
        <v>3</v>
      </c>
      <c r="P6" s="555"/>
      <c r="Q6" s="532"/>
      <c r="R6" s="531"/>
      <c r="S6" s="551"/>
      <c r="T6" s="552"/>
      <c r="U6" s="313">
        <f aca="true" t="shared" si="0" ref="U6:V50">C6+F6+I6+L6+O6+R6</f>
        <v>4</v>
      </c>
      <c r="V6" s="314">
        <f t="shared" si="0"/>
        <v>0</v>
      </c>
    </row>
    <row r="7" spans="1:22" ht="21" customHeight="1">
      <c r="A7" s="340">
        <v>3</v>
      </c>
      <c r="B7" s="341" t="s">
        <v>359</v>
      </c>
      <c r="C7" s="531">
        <v>1</v>
      </c>
      <c r="D7" s="551"/>
      <c r="E7" s="552">
        <v>1</v>
      </c>
      <c r="F7" s="531">
        <v>2</v>
      </c>
      <c r="G7" s="553"/>
      <c r="H7" s="552">
        <v>2</v>
      </c>
      <c r="I7" s="531"/>
      <c r="J7" s="554"/>
      <c r="K7" s="535"/>
      <c r="L7" s="531"/>
      <c r="M7" s="554"/>
      <c r="N7" s="535"/>
      <c r="O7" s="531"/>
      <c r="P7" s="555"/>
      <c r="Q7" s="532"/>
      <c r="R7" s="531">
        <v>2</v>
      </c>
      <c r="S7" s="551">
        <v>2</v>
      </c>
      <c r="T7" s="552"/>
      <c r="U7" s="313">
        <f t="shared" si="0"/>
        <v>5</v>
      </c>
      <c r="V7" s="314">
        <f t="shared" si="0"/>
        <v>2</v>
      </c>
    </row>
    <row r="8" spans="1:22" ht="21" customHeight="1">
      <c r="A8" s="340">
        <v>4</v>
      </c>
      <c r="B8" s="341" t="s">
        <v>360</v>
      </c>
      <c r="C8" s="531">
        <v>4</v>
      </c>
      <c r="D8" s="551"/>
      <c r="E8" s="552"/>
      <c r="F8" s="531">
        <v>3</v>
      </c>
      <c r="G8" s="551">
        <v>2</v>
      </c>
      <c r="H8" s="534"/>
      <c r="I8" s="531"/>
      <c r="J8" s="554"/>
      <c r="K8" s="535"/>
      <c r="L8" s="531"/>
      <c r="M8" s="554"/>
      <c r="N8" s="535"/>
      <c r="O8" s="531"/>
      <c r="P8" s="555"/>
      <c r="Q8" s="532"/>
      <c r="R8" s="531">
        <v>5</v>
      </c>
      <c r="S8" s="551">
        <v>5</v>
      </c>
      <c r="T8" s="552"/>
      <c r="U8" s="313">
        <f t="shared" si="0"/>
        <v>12</v>
      </c>
      <c r="V8" s="314">
        <f t="shared" si="0"/>
        <v>7</v>
      </c>
    </row>
    <row r="9" spans="1:22" ht="21" customHeight="1" thickBot="1">
      <c r="A9" s="563">
        <v>5</v>
      </c>
      <c r="B9" s="564" t="s">
        <v>361</v>
      </c>
      <c r="C9" s="538">
        <v>3</v>
      </c>
      <c r="D9" s="565"/>
      <c r="E9" s="566"/>
      <c r="F9" s="538">
        <v>2</v>
      </c>
      <c r="G9" s="567"/>
      <c r="H9" s="541"/>
      <c r="I9" s="538"/>
      <c r="J9" s="568"/>
      <c r="K9" s="542"/>
      <c r="L9" s="538"/>
      <c r="M9" s="568"/>
      <c r="N9" s="542"/>
      <c r="O9" s="538"/>
      <c r="P9" s="569"/>
      <c r="Q9" s="539"/>
      <c r="R9" s="538"/>
      <c r="S9" s="570"/>
      <c r="T9" s="566"/>
      <c r="U9" s="315">
        <f t="shared" si="0"/>
        <v>5</v>
      </c>
      <c r="V9" s="316">
        <f t="shared" si="0"/>
        <v>0</v>
      </c>
    </row>
    <row r="10" spans="1:22" ht="21" customHeight="1">
      <c r="A10" s="556">
        <v>6</v>
      </c>
      <c r="B10" s="557" t="s">
        <v>362</v>
      </c>
      <c r="C10" s="529">
        <v>6</v>
      </c>
      <c r="D10" s="571"/>
      <c r="E10" s="558"/>
      <c r="F10" s="529"/>
      <c r="G10" s="572"/>
      <c r="H10" s="482"/>
      <c r="I10" s="529"/>
      <c r="J10" s="573"/>
      <c r="K10" s="528"/>
      <c r="L10" s="529"/>
      <c r="M10" s="573"/>
      <c r="N10" s="528"/>
      <c r="O10" s="529"/>
      <c r="P10" s="574"/>
      <c r="Q10" s="543"/>
      <c r="R10" s="529"/>
      <c r="S10" s="562"/>
      <c r="T10" s="558"/>
      <c r="U10" s="309">
        <f t="shared" si="0"/>
        <v>6</v>
      </c>
      <c r="V10" s="310">
        <f t="shared" si="0"/>
        <v>0</v>
      </c>
    </row>
    <row r="11" spans="1:22" ht="21" customHeight="1">
      <c r="A11" s="340">
        <v>7</v>
      </c>
      <c r="B11" s="341" t="s">
        <v>363</v>
      </c>
      <c r="C11" s="531">
        <v>3</v>
      </c>
      <c r="D11" s="551"/>
      <c r="E11" s="552"/>
      <c r="F11" s="531">
        <v>2</v>
      </c>
      <c r="G11" s="553"/>
      <c r="H11" s="534"/>
      <c r="I11" s="531"/>
      <c r="J11" s="554"/>
      <c r="K11" s="535"/>
      <c r="L11" s="531"/>
      <c r="M11" s="554"/>
      <c r="N11" s="535"/>
      <c r="O11" s="531"/>
      <c r="P11" s="555"/>
      <c r="Q11" s="532"/>
      <c r="R11" s="531"/>
      <c r="S11" s="551"/>
      <c r="T11" s="552"/>
      <c r="U11" s="313">
        <f t="shared" si="0"/>
        <v>5</v>
      </c>
      <c r="V11" s="314">
        <f t="shared" si="0"/>
        <v>0</v>
      </c>
    </row>
    <row r="12" spans="1:22" ht="21" customHeight="1">
      <c r="A12" s="340">
        <v>8</v>
      </c>
      <c r="B12" s="341" t="s">
        <v>364</v>
      </c>
      <c r="C12" s="531">
        <v>1</v>
      </c>
      <c r="D12" s="551"/>
      <c r="E12" s="552"/>
      <c r="F12" s="531">
        <v>2</v>
      </c>
      <c r="G12" s="553"/>
      <c r="H12" s="534"/>
      <c r="I12" s="531"/>
      <c r="J12" s="554"/>
      <c r="K12" s="535"/>
      <c r="L12" s="531"/>
      <c r="M12" s="554"/>
      <c r="N12" s="535"/>
      <c r="O12" s="531"/>
      <c r="P12" s="555"/>
      <c r="Q12" s="532"/>
      <c r="R12" s="531"/>
      <c r="S12" s="551"/>
      <c r="T12" s="552"/>
      <c r="U12" s="313">
        <f t="shared" si="0"/>
        <v>3</v>
      </c>
      <c r="V12" s="314">
        <f t="shared" si="0"/>
        <v>0</v>
      </c>
    </row>
    <row r="13" spans="1:22" ht="21" customHeight="1">
      <c r="A13" s="340">
        <v>9</v>
      </c>
      <c r="B13" s="341" t="s">
        <v>365</v>
      </c>
      <c r="C13" s="531">
        <v>2</v>
      </c>
      <c r="D13" s="551"/>
      <c r="E13" s="552"/>
      <c r="F13" s="531">
        <v>1</v>
      </c>
      <c r="G13" s="553"/>
      <c r="H13" s="534"/>
      <c r="I13" s="531"/>
      <c r="J13" s="554"/>
      <c r="K13" s="535"/>
      <c r="L13" s="531"/>
      <c r="M13" s="554"/>
      <c r="N13" s="535"/>
      <c r="O13" s="531"/>
      <c r="P13" s="555"/>
      <c r="Q13" s="532"/>
      <c r="R13" s="531">
        <v>6</v>
      </c>
      <c r="S13" s="551">
        <v>6</v>
      </c>
      <c r="T13" s="552"/>
      <c r="U13" s="313">
        <f t="shared" si="0"/>
        <v>9</v>
      </c>
      <c r="V13" s="314">
        <f t="shared" si="0"/>
        <v>6</v>
      </c>
    </row>
    <row r="14" spans="1:22" ht="21" customHeight="1" thickBot="1">
      <c r="A14" s="563">
        <v>10</v>
      </c>
      <c r="B14" s="564" t="s">
        <v>366</v>
      </c>
      <c r="C14" s="538">
        <v>5</v>
      </c>
      <c r="D14" s="570"/>
      <c r="E14" s="566">
        <v>2</v>
      </c>
      <c r="F14" s="538"/>
      <c r="G14" s="567"/>
      <c r="H14" s="541"/>
      <c r="I14" s="538"/>
      <c r="J14" s="568"/>
      <c r="K14" s="542"/>
      <c r="L14" s="538"/>
      <c r="M14" s="568"/>
      <c r="N14" s="542"/>
      <c r="O14" s="538"/>
      <c r="P14" s="569"/>
      <c r="Q14" s="539"/>
      <c r="R14" s="538"/>
      <c r="S14" s="570"/>
      <c r="T14" s="566"/>
      <c r="U14" s="315">
        <f t="shared" si="0"/>
        <v>5</v>
      </c>
      <c r="V14" s="316">
        <f t="shared" si="0"/>
        <v>0</v>
      </c>
    </row>
    <row r="15" spans="1:22" ht="21" customHeight="1">
      <c r="A15" s="556">
        <v>11</v>
      </c>
      <c r="B15" s="557" t="s">
        <v>367</v>
      </c>
      <c r="C15" s="529">
        <v>1</v>
      </c>
      <c r="D15" s="562">
        <v>1</v>
      </c>
      <c r="E15" s="558"/>
      <c r="F15" s="529">
        <v>3</v>
      </c>
      <c r="G15" s="562">
        <v>3</v>
      </c>
      <c r="H15" s="482"/>
      <c r="I15" s="529"/>
      <c r="J15" s="573"/>
      <c r="K15" s="528"/>
      <c r="L15" s="529"/>
      <c r="M15" s="573"/>
      <c r="N15" s="528"/>
      <c r="O15" s="529"/>
      <c r="P15" s="574"/>
      <c r="Q15" s="543"/>
      <c r="R15" s="529"/>
      <c r="S15" s="562"/>
      <c r="T15" s="558"/>
      <c r="U15" s="309">
        <f t="shared" si="0"/>
        <v>4</v>
      </c>
      <c r="V15" s="310">
        <f t="shared" si="0"/>
        <v>4</v>
      </c>
    </row>
    <row r="16" spans="1:22" ht="21" customHeight="1">
      <c r="A16" s="340">
        <v>12</v>
      </c>
      <c r="B16" s="341" t="s">
        <v>368</v>
      </c>
      <c r="C16" s="531"/>
      <c r="D16" s="551"/>
      <c r="E16" s="552"/>
      <c r="F16" s="531"/>
      <c r="G16" s="553"/>
      <c r="H16" s="534"/>
      <c r="I16" s="531"/>
      <c r="J16" s="554"/>
      <c r="K16" s="535"/>
      <c r="L16" s="531"/>
      <c r="M16" s="554"/>
      <c r="N16" s="535"/>
      <c r="O16" s="531"/>
      <c r="P16" s="555"/>
      <c r="Q16" s="532"/>
      <c r="R16" s="531">
        <v>3</v>
      </c>
      <c r="S16" s="551">
        <v>3</v>
      </c>
      <c r="T16" s="552"/>
      <c r="U16" s="313">
        <f t="shared" si="0"/>
        <v>3</v>
      </c>
      <c r="V16" s="314">
        <f t="shared" si="0"/>
        <v>3</v>
      </c>
    </row>
    <row r="17" spans="1:22" ht="21" customHeight="1">
      <c r="A17" s="340">
        <v>13</v>
      </c>
      <c r="B17" s="341" t="s">
        <v>369</v>
      </c>
      <c r="C17" s="531">
        <v>3</v>
      </c>
      <c r="D17" s="551"/>
      <c r="E17" s="552">
        <v>2</v>
      </c>
      <c r="F17" s="531"/>
      <c r="G17" s="553"/>
      <c r="H17" s="534"/>
      <c r="I17" s="531"/>
      <c r="J17" s="554"/>
      <c r="K17" s="535"/>
      <c r="L17" s="531"/>
      <c r="M17" s="554"/>
      <c r="N17" s="535"/>
      <c r="O17" s="531"/>
      <c r="P17" s="555"/>
      <c r="Q17" s="532"/>
      <c r="R17" s="531"/>
      <c r="S17" s="551"/>
      <c r="T17" s="552"/>
      <c r="U17" s="313">
        <f t="shared" si="0"/>
        <v>3</v>
      </c>
      <c r="V17" s="314">
        <f t="shared" si="0"/>
        <v>0</v>
      </c>
    </row>
    <row r="18" spans="1:22" ht="21" customHeight="1">
      <c r="A18" s="340">
        <v>14</v>
      </c>
      <c r="B18" s="341" t="s">
        <v>410</v>
      </c>
      <c r="C18" s="531"/>
      <c r="D18" s="551"/>
      <c r="E18" s="552">
        <v>2</v>
      </c>
      <c r="F18" s="531"/>
      <c r="G18" s="553"/>
      <c r="H18" s="552">
        <v>1</v>
      </c>
      <c r="I18" s="531"/>
      <c r="J18" s="554"/>
      <c r="K18" s="535"/>
      <c r="L18" s="531"/>
      <c r="M18" s="554"/>
      <c r="N18" s="535"/>
      <c r="O18" s="531"/>
      <c r="P18" s="555"/>
      <c r="Q18" s="532"/>
      <c r="R18" s="531"/>
      <c r="S18" s="551"/>
      <c r="T18" s="552"/>
      <c r="U18" s="313">
        <f t="shared" si="0"/>
        <v>0</v>
      </c>
      <c r="V18" s="314">
        <f t="shared" si="0"/>
        <v>0</v>
      </c>
    </row>
    <row r="19" spans="1:22" ht="21" customHeight="1" thickBot="1">
      <c r="A19" s="563">
        <v>15</v>
      </c>
      <c r="B19" s="564" t="s">
        <v>371</v>
      </c>
      <c r="C19" s="538"/>
      <c r="D19" s="570"/>
      <c r="E19" s="566"/>
      <c r="F19" s="538"/>
      <c r="G19" s="567"/>
      <c r="H19" s="541"/>
      <c r="I19" s="538"/>
      <c r="J19" s="568"/>
      <c r="K19" s="542"/>
      <c r="L19" s="538"/>
      <c r="M19" s="568"/>
      <c r="N19" s="542"/>
      <c r="O19" s="538">
        <v>2</v>
      </c>
      <c r="P19" s="569"/>
      <c r="Q19" s="539"/>
      <c r="R19" s="538"/>
      <c r="S19" s="570"/>
      <c r="T19" s="566"/>
      <c r="U19" s="315">
        <f t="shared" si="0"/>
        <v>2</v>
      </c>
      <c r="V19" s="316">
        <f t="shared" si="0"/>
        <v>0</v>
      </c>
    </row>
    <row r="20" spans="1:22" ht="21" customHeight="1">
      <c r="A20" s="556">
        <v>16</v>
      </c>
      <c r="B20" s="557" t="s">
        <v>372</v>
      </c>
      <c r="C20" s="529">
        <v>2</v>
      </c>
      <c r="D20" s="562"/>
      <c r="E20" s="558"/>
      <c r="F20" s="529"/>
      <c r="G20" s="572"/>
      <c r="H20" s="482"/>
      <c r="I20" s="529"/>
      <c r="J20" s="573"/>
      <c r="K20" s="528"/>
      <c r="L20" s="529"/>
      <c r="M20" s="573"/>
      <c r="N20" s="528"/>
      <c r="O20" s="529">
        <v>1</v>
      </c>
      <c r="P20" s="574"/>
      <c r="Q20" s="543"/>
      <c r="R20" s="529"/>
      <c r="S20" s="562"/>
      <c r="T20" s="558"/>
      <c r="U20" s="309">
        <f t="shared" si="0"/>
        <v>3</v>
      </c>
      <c r="V20" s="310">
        <f t="shared" si="0"/>
        <v>0</v>
      </c>
    </row>
    <row r="21" spans="1:22" ht="21" customHeight="1">
      <c r="A21" s="340">
        <v>17</v>
      </c>
      <c r="B21" s="341" t="s">
        <v>373</v>
      </c>
      <c r="C21" s="531">
        <v>16</v>
      </c>
      <c r="D21" s="551">
        <v>15</v>
      </c>
      <c r="E21" s="552"/>
      <c r="F21" s="531">
        <v>3</v>
      </c>
      <c r="G21" s="553"/>
      <c r="H21" s="534"/>
      <c r="I21" s="531">
        <v>1</v>
      </c>
      <c r="J21" s="554"/>
      <c r="K21" s="535"/>
      <c r="L21" s="531"/>
      <c r="M21" s="554"/>
      <c r="N21" s="535"/>
      <c r="O21" s="531"/>
      <c r="P21" s="555"/>
      <c r="Q21" s="532"/>
      <c r="R21" s="531">
        <v>9</v>
      </c>
      <c r="S21" s="551">
        <v>9</v>
      </c>
      <c r="T21" s="552"/>
      <c r="U21" s="313">
        <f t="shared" si="0"/>
        <v>29</v>
      </c>
      <c r="V21" s="314">
        <f t="shared" si="0"/>
        <v>24</v>
      </c>
    </row>
    <row r="22" spans="1:22" ht="21" customHeight="1">
      <c r="A22" s="340">
        <v>18</v>
      </c>
      <c r="B22" s="341" t="s">
        <v>374</v>
      </c>
      <c r="C22" s="531"/>
      <c r="D22" s="551"/>
      <c r="E22" s="552"/>
      <c r="F22" s="531">
        <v>1</v>
      </c>
      <c r="G22" s="553"/>
      <c r="H22" s="534"/>
      <c r="I22" s="531"/>
      <c r="J22" s="554"/>
      <c r="K22" s="535"/>
      <c r="L22" s="531"/>
      <c r="M22" s="554"/>
      <c r="N22" s="535"/>
      <c r="O22" s="531"/>
      <c r="P22" s="555"/>
      <c r="Q22" s="532"/>
      <c r="R22" s="531"/>
      <c r="S22" s="551"/>
      <c r="T22" s="552"/>
      <c r="U22" s="313">
        <f>C22+F22+I22+L22+O22+R22</f>
        <v>1</v>
      </c>
      <c r="V22" s="314">
        <f>D22+G22+J22+M22+P22+S22</f>
        <v>0</v>
      </c>
    </row>
    <row r="23" spans="1:22" ht="21" customHeight="1">
      <c r="A23" s="340">
        <v>19</v>
      </c>
      <c r="B23" s="341" t="s">
        <v>375</v>
      </c>
      <c r="C23" s="531"/>
      <c r="D23" s="551"/>
      <c r="E23" s="552"/>
      <c r="F23" s="531"/>
      <c r="G23" s="553"/>
      <c r="H23" s="534"/>
      <c r="I23" s="531"/>
      <c r="J23" s="554"/>
      <c r="K23" s="535"/>
      <c r="L23" s="531"/>
      <c r="M23" s="554"/>
      <c r="N23" s="535"/>
      <c r="O23" s="531">
        <v>1</v>
      </c>
      <c r="P23" s="555"/>
      <c r="Q23" s="532"/>
      <c r="R23" s="531"/>
      <c r="S23" s="551"/>
      <c r="T23" s="552"/>
      <c r="U23" s="313">
        <f t="shared" si="0"/>
        <v>1</v>
      </c>
      <c r="V23" s="314">
        <f t="shared" si="0"/>
        <v>0</v>
      </c>
    </row>
    <row r="24" spans="1:22" ht="21" customHeight="1" thickBot="1">
      <c r="A24" s="642">
        <v>20</v>
      </c>
      <c r="B24" s="643" t="s">
        <v>376</v>
      </c>
      <c r="C24" s="538"/>
      <c r="D24" s="570"/>
      <c r="E24" s="566"/>
      <c r="F24" s="538"/>
      <c r="G24" s="567"/>
      <c r="H24" s="541"/>
      <c r="I24" s="538"/>
      <c r="J24" s="568"/>
      <c r="K24" s="542"/>
      <c r="L24" s="538"/>
      <c r="M24" s="568"/>
      <c r="N24" s="542"/>
      <c r="O24" s="538">
        <v>1</v>
      </c>
      <c r="P24" s="569"/>
      <c r="Q24" s="539"/>
      <c r="R24" s="538"/>
      <c r="S24" s="570"/>
      <c r="T24" s="566">
        <v>2</v>
      </c>
      <c r="U24" s="315">
        <f t="shared" si="0"/>
        <v>1</v>
      </c>
      <c r="V24" s="316">
        <f t="shared" si="0"/>
        <v>0</v>
      </c>
    </row>
    <row r="25" spans="1:22" ht="21" customHeight="1">
      <c r="A25" s="645">
        <v>21</v>
      </c>
      <c r="B25" s="646" t="s">
        <v>377</v>
      </c>
      <c r="C25" s="529"/>
      <c r="D25" s="562"/>
      <c r="E25" s="558"/>
      <c r="F25" s="529"/>
      <c r="G25" s="572"/>
      <c r="H25" s="482"/>
      <c r="I25" s="529"/>
      <c r="J25" s="573"/>
      <c r="K25" s="528"/>
      <c r="L25" s="529"/>
      <c r="M25" s="573"/>
      <c r="N25" s="528"/>
      <c r="O25" s="529"/>
      <c r="P25" s="574"/>
      <c r="Q25" s="543">
        <v>2</v>
      </c>
      <c r="R25" s="529"/>
      <c r="S25" s="562"/>
      <c r="T25" s="558"/>
      <c r="U25" s="309">
        <f t="shared" si="0"/>
        <v>0</v>
      </c>
      <c r="V25" s="310">
        <f t="shared" si="0"/>
        <v>0</v>
      </c>
    </row>
    <row r="26" spans="1:22" ht="21" customHeight="1">
      <c r="A26" s="340">
        <v>22</v>
      </c>
      <c r="B26" s="341" t="s">
        <v>378</v>
      </c>
      <c r="C26" s="531"/>
      <c r="D26" s="551"/>
      <c r="E26" s="552"/>
      <c r="F26" s="531">
        <v>1</v>
      </c>
      <c r="G26" s="553"/>
      <c r="H26" s="534"/>
      <c r="I26" s="531"/>
      <c r="J26" s="554"/>
      <c r="K26" s="535"/>
      <c r="L26" s="531"/>
      <c r="M26" s="554"/>
      <c r="N26" s="535"/>
      <c r="O26" s="531">
        <v>2</v>
      </c>
      <c r="P26" s="555"/>
      <c r="Q26" s="532"/>
      <c r="R26" s="531"/>
      <c r="S26" s="551"/>
      <c r="T26" s="552"/>
      <c r="U26" s="313">
        <f t="shared" si="0"/>
        <v>3</v>
      </c>
      <c r="V26" s="314">
        <f t="shared" si="0"/>
        <v>0</v>
      </c>
    </row>
    <row r="27" spans="1:22" ht="21" customHeight="1">
      <c r="A27" s="340">
        <v>23</v>
      </c>
      <c r="B27" s="341" t="s">
        <v>379</v>
      </c>
      <c r="C27" s="531"/>
      <c r="D27" s="551"/>
      <c r="E27" s="552"/>
      <c r="F27" s="531"/>
      <c r="G27" s="553"/>
      <c r="H27" s="534"/>
      <c r="I27" s="531"/>
      <c r="J27" s="554"/>
      <c r="K27" s="535"/>
      <c r="L27" s="531"/>
      <c r="M27" s="554"/>
      <c r="N27" s="535"/>
      <c r="O27" s="531">
        <v>1</v>
      </c>
      <c r="P27" s="555"/>
      <c r="Q27" s="532"/>
      <c r="R27" s="531"/>
      <c r="S27" s="551"/>
      <c r="T27" s="552"/>
      <c r="U27" s="313">
        <f t="shared" si="0"/>
        <v>1</v>
      </c>
      <c r="V27" s="314">
        <f t="shared" si="0"/>
        <v>0</v>
      </c>
    </row>
    <row r="28" spans="1:22" ht="21" customHeight="1">
      <c r="A28" s="340">
        <v>24</v>
      </c>
      <c r="B28" s="341" t="s">
        <v>380</v>
      </c>
      <c r="C28" s="531"/>
      <c r="D28" s="551"/>
      <c r="E28" s="552"/>
      <c r="F28" s="531"/>
      <c r="G28" s="553"/>
      <c r="H28" s="534"/>
      <c r="I28" s="531"/>
      <c r="J28" s="554"/>
      <c r="K28" s="535"/>
      <c r="L28" s="531"/>
      <c r="M28" s="554"/>
      <c r="N28" s="535"/>
      <c r="O28" s="531"/>
      <c r="P28" s="555"/>
      <c r="Q28" s="532"/>
      <c r="R28" s="531"/>
      <c r="S28" s="551"/>
      <c r="T28" s="552"/>
      <c r="U28" s="313">
        <f t="shared" si="0"/>
        <v>0</v>
      </c>
      <c r="V28" s="314">
        <f t="shared" si="0"/>
        <v>0</v>
      </c>
    </row>
    <row r="29" spans="1:22" ht="21" customHeight="1" thickBot="1">
      <c r="A29" s="563">
        <v>25</v>
      </c>
      <c r="B29" s="564" t="s">
        <v>381</v>
      </c>
      <c r="C29" s="538">
        <v>9</v>
      </c>
      <c r="D29" s="570"/>
      <c r="E29" s="566"/>
      <c r="F29" s="538"/>
      <c r="G29" s="567"/>
      <c r="H29" s="541"/>
      <c r="I29" s="538">
        <v>2</v>
      </c>
      <c r="J29" s="568"/>
      <c r="K29" s="542"/>
      <c r="L29" s="538"/>
      <c r="M29" s="568"/>
      <c r="N29" s="542"/>
      <c r="O29" s="538"/>
      <c r="P29" s="569"/>
      <c r="Q29" s="539"/>
      <c r="R29" s="538">
        <v>8</v>
      </c>
      <c r="S29" s="570">
        <v>8</v>
      </c>
      <c r="T29" s="566"/>
      <c r="U29" s="315">
        <f t="shared" si="0"/>
        <v>19</v>
      </c>
      <c r="V29" s="316">
        <f t="shared" si="0"/>
        <v>8</v>
      </c>
    </row>
    <row r="30" spans="1:22" ht="21" customHeight="1">
      <c r="A30" s="645">
        <v>26</v>
      </c>
      <c r="B30" s="646" t="s">
        <v>382</v>
      </c>
      <c r="C30" s="529">
        <v>3</v>
      </c>
      <c r="D30" s="562"/>
      <c r="E30" s="558"/>
      <c r="F30" s="529"/>
      <c r="G30" s="572"/>
      <c r="H30" s="482"/>
      <c r="I30" s="529"/>
      <c r="J30" s="573"/>
      <c r="K30" s="528"/>
      <c r="L30" s="529"/>
      <c r="M30" s="573"/>
      <c r="N30" s="528"/>
      <c r="O30" s="529"/>
      <c r="P30" s="574"/>
      <c r="Q30" s="543"/>
      <c r="R30" s="529"/>
      <c r="S30" s="562"/>
      <c r="T30" s="558"/>
      <c r="U30" s="309">
        <f t="shared" si="0"/>
        <v>3</v>
      </c>
      <c r="V30" s="310">
        <f t="shared" si="0"/>
        <v>0</v>
      </c>
    </row>
    <row r="31" spans="1:22" ht="21" customHeight="1">
      <c r="A31" s="340">
        <v>27</v>
      </c>
      <c r="B31" s="341" t="s">
        <v>383</v>
      </c>
      <c r="C31" s="531">
        <v>3</v>
      </c>
      <c r="D31" s="551"/>
      <c r="E31" s="552"/>
      <c r="F31" s="531">
        <v>2</v>
      </c>
      <c r="G31" s="553"/>
      <c r="H31" s="534"/>
      <c r="I31" s="531"/>
      <c r="J31" s="554"/>
      <c r="K31" s="535"/>
      <c r="L31" s="531"/>
      <c r="M31" s="554"/>
      <c r="N31" s="535"/>
      <c r="O31" s="531"/>
      <c r="P31" s="555"/>
      <c r="Q31" s="532"/>
      <c r="R31" s="531">
        <v>2</v>
      </c>
      <c r="S31" s="551">
        <v>2</v>
      </c>
      <c r="T31" s="552"/>
      <c r="U31" s="313">
        <f t="shared" si="0"/>
        <v>7</v>
      </c>
      <c r="V31" s="314">
        <f t="shared" si="0"/>
        <v>2</v>
      </c>
    </row>
    <row r="32" spans="1:22" ht="21" customHeight="1">
      <c r="A32" s="340">
        <v>28</v>
      </c>
      <c r="B32" s="341" t="s">
        <v>384</v>
      </c>
      <c r="C32" s="531"/>
      <c r="D32" s="551"/>
      <c r="E32" s="552"/>
      <c r="F32" s="531"/>
      <c r="G32" s="553"/>
      <c r="H32" s="534"/>
      <c r="I32" s="531"/>
      <c r="J32" s="554"/>
      <c r="K32" s="535"/>
      <c r="L32" s="531"/>
      <c r="M32" s="554"/>
      <c r="N32" s="535"/>
      <c r="O32" s="531"/>
      <c r="P32" s="555"/>
      <c r="Q32" s="532"/>
      <c r="R32" s="531"/>
      <c r="S32" s="551"/>
      <c r="T32" s="552"/>
      <c r="U32" s="313">
        <f t="shared" si="0"/>
        <v>0</v>
      </c>
      <c r="V32" s="314">
        <f t="shared" si="0"/>
        <v>0</v>
      </c>
    </row>
    <row r="33" spans="1:22" ht="21" customHeight="1">
      <c r="A33" s="340">
        <v>29</v>
      </c>
      <c r="B33" s="341" t="s">
        <v>385</v>
      </c>
      <c r="C33" s="531">
        <v>3</v>
      </c>
      <c r="D33" s="551"/>
      <c r="E33" s="552"/>
      <c r="F33" s="531"/>
      <c r="G33" s="553"/>
      <c r="H33" s="534"/>
      <c r="I33" s="531"/>
      <c r="J33" s="554"/>
      <c r="K33" s="535"/>
      <c r="L33" s="531"/>
      <c r="M33" s="554"/>
      <c r="N33" s="535"/>
      <c r="O33" s="531"/>
      <c r="P33" s="555"/>
      <c r="Q33" s="532"/>
      <c r="R33" s="531">
        <v>2</v>
      </c>
      <c r="S33" s="551">
        <v>2</v>
      </c>
      <c r="T33" s="552">
        <v>4</v>
      </c>
      <c r="U33" s="313">
        <f t="shared" si="0"/>
        <v>5</v>
      </c>
      <c r="V33" s="314">
        <f t="shared" si="0"/>
        <v>2</v>
      </c>
    </row>
    <row r="34" spans="1:22" ht="21" customHeight="1" thickBot="1">
      <c r="A34" s="563">
        <v>30</v>
      </c>
      <c r="B34" s="564" t="s">
        <v>386</v>
      </c>
      <c r="C34" s="538">
        <v>2</v>
      </c>
      <c r="D34" s="570"/>
      <c r="E34" s="566"/>
      <c r="F34" s="538">
        <v>2</v>
      </c>
      <c r="G34" s="567"/>
      <c r="H34" s="541"/>
      <c r="I34" s="538"/>
      <c r="J34" s="568"/>
      <c r="K34" s="542"/>
      <c r="L34" s="538"/>
      <c r="M34" s="568"/>
      <c r="N34" s="542"/>
      <c r="O34" s="538"/>
      <c r="P34" s="569"/>
      <c r="Q34" s="539"/>
      <c r="R34" s="538">
        <v>1</v>
      </c>
      <c r="S34" s="570">
        <v>1</v>
      </c>
      <c r="T34" s="566"/>
      <c r="U34" s="315">
        <f t="shared" si="0"/>
        <v>5</v>
      </c>
      <c r="V34" s="316">
        <f t="shared" si="0"/>
        <v>1</v>
      </c>
    </row>
    <row r="35" spans="1:22" ht="21" customHeight="1">
      <c r="A35" s="645">
        <v>31</v>
      </c>
      <c r="B35" s="646" t="s">
        <v>387</v>
      </c>
      <c r="C35" s="529"/>
      <c r="D35" s="562"/>
      <c r="E35" s="558"/>
      <c r="F35" s="529"/>
      <c r="G35" s="572"/>
      <c r="H35" s="482"/>
      <c r="I35" s="529"/>
      <c r="J35" s="573"/>
      <c r="K35" s="528"/>
      <c r="L35" s="529"/>
      <c r="M35" s="573"/>
      <c r="N35" s="528"/>
      <c r="O35" s="529">
        <v>1</v>
      </c>
      <c r="P35" s="574"/>
      <c r="Q35" s="543"/>
      <c r="R35" s="529"/>
      <c r="S35" s="562"/>
      <c r="T35" s="558"/>
      <c r="U35" s="309">
        <f t="shared" si="0"/>
        <v>1</v>
      </c>
      <c r="V35" s="310">
        <f t="shared" si="0"/>
        <v>0</v>
      </c>
    </row>
    <row r="36" spans="1:22" ht="21" customHeight="1">
      <c r="A36" s="340">
        <v>32</v>
      </c>
      <c r="B36" s="341" t="s">
        <v>388</v>
      </c>
      <c r="C36" s="531">
        <v>1</v>
      </c>
      <c r="D36" s="551"/>
      <c r="E36" s="552"/>
      <c r="F36" s="531"/>
      <c r="G36" s="553"/>
      <c r="H36" s="534"/>
      <c r="I36" s="531"/>
      <c r="J36" s="554"/>
      <c r="K36" s="535"/>
      <c r="L36" s="531"/>
      <c r="M36" s="554"/>
      <c r="N36" s="535"/>
      <c r="O36" s="531"/>
      <c r="P36" s="555"/>
      <c r="Q36" s="532"/>
      <c r="R36" s="531"/>
      <c r="S36" s="551"/>
      <c r="T36" s="552"/>
      <c r="U36" s="313">
        <f t="shared" si="0"/>
        <v>1</v>
      </c>
      <c r="V36" s="314">
        <f t="shared" si="0"/>
        <v>0</v>
      </c>
    </row>
    <row r="37" spans="1:22" ht="21" customHeight="1">
      <c r="A37" s="340">
        <v>33</v>
      </c>
      <c r="B37" s="341" t="s">
        <v>389</v>
      </c>
      <c r="C37" s="531"/>
      <c r="D37" s="551"/>
      <c r="E37" s="552"/>
      <c r="F37" s="531">
        <v>2</v>
      </c>
      <c r="G37" s="553"/>
      <c r="H37" s="534"/>
      <c r="I37" s="531"/>
      <c r="J37" s="554"/>
      <c r="K37" s="535"/>
      <c r="L37" s="531"/>
      <c r="M37" s="554"/>
      <c r="N37" s="535"/>
      <c r="O37" s="531"/>
      <c r="P37" s="555"/>
      <c r="Q37" s="532"/>
      <c r="R37" s="531"/>
      <c r="S37" s="551"/>
      <c r="T37" s="552"/>
      <c r="U37" s="313">
        <f t="shared" si="0"/>
        <v>2</v>
      </c>
      <c r="V37" s="314">
        <f t="shared" si="0"/>
        <v>0</v>
      </c>
    </row>
    <row r="38" spans="1:22" ht="21" customHeight="1">
      <c r="A38" s="340">
        <v>34</v>
      </c>
      <c r="B38" s="341" t="s">
        <v>390</v>
      </c>
      <c r="C38" s="531">
        <v>2</v>
      </c>
      <c r="D38" s="551"/>
      <c r="E38" s="552"/>
      <c r="F38" s="531"/>
      <c r="G38" s="553"/>
      <c r="H38" s="534"/>
      <c r="I38" s="531"/>
      <c r="J38" s="554"/>
      <c r="K38" s="535"/>
      <c r="L38" s="531"/>
      <c r="M38" s="554"/>
      <c r="N38" s="535"/>
      <c r="O38" s="531"/>
      <c r="P38" s="555"/>
      <c r="Q38" s="532"/>
      <c r="R38" s="531"/>
      <c r="S38" s="551"/>
      <c r="T38" s="552"/>
      <c r="U38" s="313">
        <f t="shared" si="0"/>
        <v>2</v>
      </c>
      <c r="V38" s="314">
        <f t="shared" si="0"/>
        <v>0</v>
      </c>
    </row>
    <row r="39" spans="1:22" ht="21" customHeight="1" thickBot="1">
      <c r="A39" s="563">
        <v>35</v>
      </c>
      <c r="B39" s="564" t="s">
        <v>391</v>
      </c>
      <c r="C39" s="580"/>
      <c r="D39" s="565"/>
      <c r="E39" s="581"/>
      <c r="F39" s="580">
        <v>1</v>
      </c>
      <c r="G39" s="644"/>
      <c r="H39" s="636"/>
      <c r="I39" s="580"/>
      <c r="J39" s="582"/>
      <c r="K39" s="583"/>
      <c r="L39" s="580"/>
      <c r="M39" s="582"/>
      <c r="N39" s="583"/>
      <c r="O39" s="580"/>
      <c r="P39" s="584"/>
      <c r="Q39" s="585"/>
      <c r="R39" s="580"/>
      <c r="S39" s="565"/>
      <c r="T39" s="581"/>
      <c r="U39" s="342">
        <f t="shared" si="0"/>
        <v>1</v>
      </c>
      <c r="V39" s="639">
        <f t="shared" si="0"/>
        <v>0</v>
      </c>
    </row>
    <row r="40" spans="1:22" ht="21" customHeight="1">
      <c r="A40" s="645">
        <v>36</v>
      </c>
      <c r="B40" s="646" t="s">
        <v>392</v>
      </c>
      <c r="C40" s="524"/>
      <c r="D40" s="571"/>
      <c r="E40" s="647">
        <v>3</v>
      </c>
      <c r="F40" s="524"/>
      <c r="G40" s="559"/>
      <c r="H40" s="637"/>
      <c r="I40" s="524"/>
      <c r="J40" s="560"/>
      <c r="K40" s="530"/>
      <c r="L40" s="524"/>
      <c r="M40" s="560"/>
      <c r="N40" s="530"/>
      <c r="O40" s="524"/>
      <c r="P40" s="561"/>
      <c r="Q40" s="525"/>
      <c r="R40" s="524"/>
      <c r="S40" s="571"/>
      <c r="T40" s="647"/>
      <c r="U40" s="309">
        <f t="shared" si="0"/>
        <v>0</v>
      </c>
      <c r="V40" s="310">
        <f t="shared" si="0"/>
        <v>0</v>
      </c>
    </row>
    <row r="41" spans="1:22" ht="21" customHeight="1">
      <c r="A41" s="340">
        <v>37</v>
      </c>
      <c r="B41" s="341" t="s">
        <v>393</v>
      </c>
      <c r="C41" s="531"/>
      <c r="D41" s="551"/>
      <c r="E41" s="552"/>
      <c r="F41" s="531">
        <v>1</v>
      </c>
      <c r="G41" s="553"/>
      <c r="H41" s="534"/>
      <c r="I41" s="531"/>
      <c r="J41" s="554"/>
      <c r="K41" s="535"/>
      <c r="L41" s="531"/>
      <c r="M41" s="554"/>
      <c r="N41" s="535"/>
      <c r="O41" s="531"/>
      <c r="P41" s="555"/>
      <c r="Q41" s="532"/>
      <c r="R41" s="531"/>
      <c r="S41" s="551"/>
      <c r="T41" s="552"/>
      <c r="U41" s="313">
        <f t="shared" si="0"/>
        <v>1</v>
      </c>
      <c r="V41" s="314">
        <f t="shared" si="0"/>
        <v>0</v>
      </c>
    </row>
    <row r="42" spans="1:22" ht="21" customHeight="1">
      <c r="A42" s="340">
        <v>38</v>
      </c>
      <c r="B42" s="341" t="s">
        <v>394</v>
      </c>
      <c r="C42" s="531"/>
      <c r="D42" s="551"/>
      <c r="E42" s="552"/>
      <c r="F42" s="531"/>
      <c r="G42" s="553"/>
      <c r="H42" s="534"/>
      <c r="I42" s="531"/>
      <c r="J42" s="554"/>
      <c r="K42" s="535"/>
      <c r="L42" s="531"/>
      <c r="M42" s="554"/>
      <c r="N42" s="535"/>
      <c r="O42" s="531">
        <v>1</v>
      </c>
      <c r="P42" s="555">
        <v>1</v>
      </c>
      <c r="Q42" s="532">
        <v>1</v>
      </c>
      <c r="R42" s="531"/>
      <c r="S42" s="551"/>
      <c r="T42" s="552"/>
      <c r="U42" s="313">
        <f t="shared" si="0"/>
        <v>1</v>
      </c>
      <c r="V42" s="314">
        <f t="shared" si="0"/>
        <v>1</v>
      </c>
    </row>
    <row r="43" spans="1:22" ht="21" customHeight="1">
      <c r="A43" s="340">
        <v>39</v>
      </c>
      <c r="B43" s="341" t="s">
        <v>395</v>
      </c>
      <c r="C43" s="531"/>
      <c r="D43" s="551"/>
      <c r="E43" s="552"/>
      <c r="F43" s="531"/>
      <c r="G43" s="553"/>
      <c r="H43" s="534"/>
      <c r="I43" s="531"/>
      <c r="J43" s="554"/>
      <c r="K43" s="535"/>
      <c r="L43" s="531"/>
      <c r="M43" s="554"/>
      <c r="N43" s="535"/>
      <c r="O43" s="531"/>
      <c r="P43" s="555"/>
      <c r="Q43" s="532"/>
      <c r="R43" s="531"/>
      <c r="S43" s="551"/>
      <c r="T43" s="552"/>
      <c r="U43" s="640">
        <f t="shared" si="0"/>
        <v>0</v>
      </c>
      <c r="V43" s="641">
        <f t="shared" si="0"/>
        <v>0</v>
      </c>
    </row>
    <row r="44" spans="1:22" ht="21" customHeight="1" thickBot="1">
      <c r="A44" s="648">
        <v>40</v>
      </c>
      <c r="B44" s="649" t="s">
        <v>396</v>
      </c>
      <c r="C44" s="650"/>
      <c r="D44" s="651"/>
      <c r="E44" s="652"/>
      <c r="F44" s="650"/>
      <c r="G44" s="653"/>
      <c r="H44" s="654"/>
      <c r="I44" s="650"/>
      <c r="J44" s="655"/>
      <c r="K44" s="656"/>
      <c r="L44" s="650"/>
      <c r="M44" s="655"/>
      <c r="N44" s="656"/>
      <c r="O44" s="650"/>
      <c r="P44" s="657"/>
      <c r="Q44" s="658"/>
      <c r="R44" s="650"/>
      <c r="S44" s="651"/>
      <c r="T44" s="652"/>
      <c r="U44" s="315">
        <f t="shared" si="0"/>
        <v>0</v>
      </c>
      <c r="V44" s="316">
        <f t="shared" si="0"/>
        <v>0</v>
      </c>
    </row>
    <row r="45" spans="1:22" ht="21" customHeight="1">
      <c r="A45" s="556">
        <v>41</v>
      </c>
      <c r="B45" s="557" t="s">
        <v>397</v>
      </c>
      <c r="C45" s="529">
        <v>1</v>
      </c>
      <c r="D45" s="562"/>
      <c r="E45" s="558"/>
      <c r="F45" s="529"/>
      <c r="G45" s="572"/>
      <c r="H45" s="482"/>
      <c r="I45" s="529"/>
      <c r="J45" s="573"/>
      <c r="K45" s="528"/>
      <c r="L45" s="529"/>
      <c r="M45" s="573"/>
      <c r="N45" s="528"/>
      <c r="O45" s="529"/>
      <c r="P45" s="574"/>
      <c r="Q45" s="543"/>
      <c r="R45" s="529"/>
      <c r="S45" s="562"/>
      <c r="T45" s="558"/>
      <c r="U45" s="313">
        <f t="shared" si="0"/>
        <v>1</v>
      </c>
      <c r="V45" s="314">
        <f t="shared" si="0"/>
        <v>0</v>
      </c>
    </row>
    <row r="46" spans="1:22" ht="21" customHeight="1">
      <c r="A46" s="340">
        <v>42</v>
      </c>
      <c r="B46" s="341" t="s">
        <v>398</v>
      </c>
      <c r="C46" s="531"/>
      <c r="D46" s="551"/>
      <c r="E46" s="552"/>
      <c r="F46" s="531"/>
      <c r="G46" s="553"/>
      <c r="H46" s="534"/>
      <c r="I46" s="531"/>
      <c r="J46" s="554"/>
      <c r="K46" s="535"/>
      <c r="L46" s="531"/>
      <c r="M46" s="554"/>
      <c r="N46" s="535"/>
      <c r="O46" s="531"/>
      <c r="P46" s="555"/>
      <c r="Q46" s="532"/>
      <c r="R46" s="531"/>
      <c r="S46" s="551"/>
      <c r="T46" s="552"/>
      <c r="U46" s="313">
        <f t="shared" si="0"/>
        <v>0</v>
      </c>
      <c r="V46" s="314">
        <f t="shared" si="0"/>
        <v>0</v>
      </c>
    </row>
    <row r="47" spans="1:22" ht="21" customHeight="1" thickBot="1">
      <c r="A47" s="340">
        <v>43</v>
      </c>
      <c r="B47" s="564" t="s">
        <v>399</v>
      </c>
      <c r="C47" s="538"/>
      <c r="D47" s="570"/>
      <c r="E47" s="566"/>
      <c r="F47" s="538">
        <v>1</v>
      </c>
      <c r="G47" s="567"/>
      <c r="H47" s="541"/>
      <c r="I47" s="538"/>
      <c r="J47" s="568"/>
      <c r="K47" s="542"/>
      <c r="L47" s="538"/>
      <c r="M47" s="568"/>
      <c r="N47" s="542"/>
      <c r="O47" s="538"/>
      <c r="P47" s="569"/>
      <c r="Q47" s="539"/>
      <c r="R47" s="538"/>
      <c r="S47" s="570"/>
      <c r="T47" s="566"/>
      <c r="U47" s="342">
        <f t="shared" si="0"/>
        <v>1</v>
      </c>
      <c r="V47" s="639">
        <f t="shared" si="0"/>
        <v>0</v>
      </c>
    </row>
    <row r="48" spans="1:22" ht="21" customHeight="1" thickBot="1">
      <c r="A48" s="343"/>
      <c r="B48" s="575" t="s">
        <v>342</v>
      </c>
      <c r="C48" s="545">
        <f aca="true" t="shared" si="1" ref="C48:T48">SUM(C5:C47)</f>
        <v>86</v>
      </c>
      <c r="D48" s="576">
        <f t="shared" si="1"/>
        <v>16</v>
      </c>
      <c r="E48" s="577">
        <f t="shared" si="1"/>
        <v>10</v>
      </c>
      <c r="F48" s="545">
        <f t="shared" si="1"/>
        <v>33</v>
      </c>
      <c r="G48" s="549">
        <f t="shared" si="1"/>
        <v>5</v>
      </c>
      <c r="H48" s="546">
        <f t="shared" si="1"/>
        <v>3</v>
      </c>
      <c r="I48" s="545">
        <f t="shared" si="1"/>
        <v>11</v>
      </c>
      <c r="J48" s="576">
        <f t="shared" si="1"/>
        <v>0</v>
      </c>
      <c r="K48" s="546">
        <f t="shared" si="1"/>
        <v>0</v>
      </c>
      <c r="L48" s="545">
        <f t="shared" si="1"/>
        <v>0</v>
      </c>
      <c r="M48" s="576">
        <f t="shared" si="1"/>
        <v>0</v>
      </c>
      <c r="N48" s="546">
        <f t="shared" si="1"/>
        <v>0</v>
      </c>
      <c r="O48" s="545">
        <f t="shared" si="1"/>
        <v>13</v>
      </c>
      <c r="P48" s="548">
        <f t="shared" si="1"/>
        <v>1</v>
      </c>
      <c r="Q48" s="546">
        <f t="shared" si="1"/>
        <v>3</v>
      </c>
      <c r="R48" s="545">
        <f t="shared" si="1"/>
        <v>38</v>
      </c>
      <c r="S48" s="576">
        <f t="shared" si="1"/>
        <v>38</v>
      </c>
      <c r="T48" s="577">
        <f t="shared" si="1"/>
        <v>6</v>
      </c>
      <c r="U48" s="322">
        <f>C48+F48+I48+L48+O48+R48</f>
        <v>181</v>
      </c>
      <c r="V48" s="323">
        <f t="shared" si="0"/>
        <v>60</v>
      </c>
    </row>
    <row r="49" spans="1:22" ht="21" customHeight="1" thickBot="1">
      <c r="A49" s="578"/>
      <c r="B49" s="579" t="s">
        <v>400</v>
      </c>
      <c r="C49" s="580"/>
      <c r="D49" s="565"/>
      <c r="E49" s="581"/>
      <c r="F49" s="580"/>
      <c r="G49" s="582"/>
      <c r="H49" s="583"/>
      <c r="I49" s="580">
        <v>3</v>
      </c>
      <c r="J49" s="576">
        <v>0</v>
      </c>
      <c r="K49" s="546">
        <v>1</v>
      </c>
      <c r="L49" s="580"/>
      <c r="M49" s="582"/>
      <c r="N49" s="583"/>
      <c r="O49" s="580"/>
      <c r="P49" s="584"/>
      <c r="Q49" s="585"/>
      <c r="R49" s="580">
        <v>1</v>
      </c>
      <c r="S49" s="565">
        <v>0</v>
      </c>
      <c r="T49" s="581">
        <v>0</v>
      </c>
      <c r="U49" s="342">
        <f t="shared" si="0"/>
        <v>4</v>
      </c>
      <c r="V49" s="639">
        <f t="shared" si="0"/>
        <v>0</v>
      </c>
    </row>
    <row r="50" spans="1:22" ht="21" customHeight="1" thickBot="1">
      <c r="A50" s="346"/>
      <c r="B50" s="347" t="s">
        <v>66</v>
      </c>
      <c r="C50" s="318">
        <f aca="true" t="shared" si="2" ref="C50:T50">SUM(C48:C49)</f>
        <v>86</v>
      </c>
      <c r="D50" s="344">
        <f t="shared" si="2"/>
        <v>16</v>
      </c>
      <c r="E50" s="345">
        <f t="shared" si="2"/>
        <v>10</v>
      </c>
      <c r="F50" s="318">
        <f t="shared" si="2"/>
        <v>33</v>
      </c>
      <c r="G50" s="344">
        <f t="shared" si="2"/>
        <v>5</v>
      </c>
      <c r="H50" s="345">
        <f t="shared" si="2"/>
        <v>3</v>
      </c>
      <c r="I50" s="318">
        <f>SUM(I48:I49)</f>
        <v>14</v>
      </c>
      <c r="J50" s="344">
        <f t="shared" si="2"/>
        <v>0</v>
      </c>
      <c r="K50" s="319">
        <f t="shared" si="2"/>
        <v>1</v>
      </c>
      <c r="L50" s="318">
        <f t="shared" si="2"/>
        <v>0</v>
      </c>
      <c r="M50" s="344">
        <f t="shared" si="2"/>
        <v>0</v>
      </c>
      <c r="N50" s="319">
        <f t="shared" si="2"/>
        <v>0</v>
      </c>
      <c r="O50" s="318">
        <f t="shared" si="2"/>
        <v>13</v>
      </c>
      <c r="P50" s="321">
        <f t="shared" si="2"/>
        <v>1</v>
      </c>
      <c r="Q50" s="319">
        <f t="shared" si="2"/>
        <v>3</v>
      </c>
      <c r="R50" s="318">
        <f>SUM(R48:R49)</f>
        <v>39</v>
      </c>
      <c r="S50" s="344">
        <f t="shared" si="2"/>
        <v>38</v>
      </c>
      <c r="T50" s="345">
        <f t="shared" si="2"/>
        <v>6</v>
      </c>
      <c r="U50" s="322">
        <f t="shared" si="0"/>
        <v>185</v>
      </c>
      <c r="V50" s="323">
        <f t="shared" si="0"/>
        <v>60</v>
      </c>
    </row>
    <row r="51" spans="1:15" ht="24.75" customHeight="1">
      <c r="A51" s="128"/>
      <c r="B51" s="348" t="s">
        <v>59</v>
      </c>
      <c r="C51" s="266" t="s">
        <v>411</v>
      </c>
      <c r="D51" s="266"/>
      <c r="E51" s="266"/>
      <c r="F51" s="266"/>
      <c r="G51" s="266"/>
      <c r="H51" s="266"/>
      <c r="I51" s="266"/>
      <c r="J51" s="266"/>
      <c r="K51" s="266"/>
      <c r="L51" s="266"/>
      <c r="M51" s="266"/>
      <c r="N51" s="266"/>
      <c r="O51" s="266"/>
    </row>
    <row r="84" ht="13.5">
      <c r="P84" s="286" t="s">
        <v>403</v>
      </c>
    </row>
    <row r="85" ht="13.5">
      <c r="P85" s="286" t="s">
        <v>404</v>
      </c>
    </row>
  </sheetData>
  <sheetProtection/>
  <mergeCells count="10">
    <mergeCell ref="R3:T3"/>
    <mergeCell ref="U3:V3"/>
    <mergeCell ref="F1:T1"/>
    <mergeCell ref="P2:T2"/>
    <mergeCell ref="B3:B4"/>
    <mergeCell ref="C3:E3"/>
    <mergeCell ref="F3:H3"/>
    <mergeCell ref="I3:K3"/>
    <mergeCell ref="L3:N3"/>
    <mergeCell ref="O3:Q3"/>
  </mergeCells>
  <printOptions horizontalCentered="1"/>
  <pageMargins left="0.15748031496062992" right="0.5511811023622047" top="0.984251968503937" bottom="0.7874015748031497" header="0.5118110236220472" footer="0.5118110236220472"/>
  <pageSetup fitToHeight="1" fitToWidth="1" horizontalDpi="600" verticalDpi="600" orientation="portrait" paperSize="9" scale="74" r:id="rId1"/>
  <headerFooter alignWithMargins="0">
    <oddFooter xml:space="preserve">&amp;C&amp;P </oddFooter>
  </headerFooter>
</worksheet>
</file>

<file path=xl/worksheets/sheet12.xml><?xml version="1.0" encoding="utf-8"?>
<worksheet xmlns="http://schemas.openxmlformats.org/spreadsheetml/2006/main" xmlns:r="http://schemas.openxmlformats.org/officeDocument/2006/relationships">
  <sheetPr>
    <tabColor indexed="45"/>
    <pageSetUpPr fitToPage="1"/>
  </sheetPr>
  <dimension ref="B1:L41"/>
  <sheetViews>
    <sheetView zoomScaleSheetLayoutView="85" workbookViewId="0" topLeftCell="A1">
      <selection activeCell="N56" sqref="N56"/>
    </sheetView>
  </sheetViews>
  <sheetFormatPr defaultColWidth="9.00390625" defaultRowHeight="13.5"/>
  <cols>
    <col min="1" max="1" width="2.625" style="6" customWidth="1"/>
    <col min="2" max="2" width="4.625" style="6" customWidth="1"/>
    <col min="3" max="3" width="11.25390625" style="6" customWidth="1"/>
    <col min="4" max="4" width="19.375" style="6" customWidth="1"/>
    <col min="5" max="8" width="9.00390625" style="6" customWidth="1"/>
    <col min="9" max="9" width="10.875" style="6" customWidth="1"/>
    <col min="10" max="10" width="10.375" style="6" customWidth="1"/>
    <col min="11" max="16384" width="9.00390625" style="6" customWidth="1"/>
  </cols>
  <sheetData>
    <row r="1" spans="6:10" ht="24" customHeight="1">
      <c r="F1" s="695"/>
      <c r="G1" s="711"/>
      <c r="H1" s="711"/>
      <c r="I1" s="711"/>
      <c r="J1" s="711"/>
    </row>
    <row r="2" spans="6:10" ht="24" customHeight="1">
      <c r="F2" s="475"/>
      <c r="G2" s="711"/>
      <c r="H2" s="711"/>
      <c r="I2" s="711"/>
      <c r="J2" s="711"/>
    </row>
    <row r="3" spans="6:10" ht="24" customHeight="1">
      <c r="F3" s="475"/>
      <c r="G3" s="711"/>
      <c r="H3" s="711"/>
      <c r="I3" s="694"/>
      <c r="J3" s="476"/>
    </row>
    <row r="4" spans="7:10" ht="24" customHeight="1">
      <c r="G4" s="16"/>
      <c r="H4" s="16"/>
      <c r="I4" s="17"/>
      <c r="J4" s="16"/>
    </row>
    <row r="5" ht="17.25">
      <c r="B5" s="7" t="s">
        <v>269</v>
      </c>
    </row>
    <row r="6" spans="2:3" ht="17.25">
      <c r="B6" s="7"/>
      <c r="C6" s="84"/>
    </row>
    <row r="7" ht="21" customHeight="1">
      <c r="B7" s="6" t="s">
        <v>79</v>
      </c>
    </row>
    <row r="8" ht="21" customHeight="1" thickBot="1"/>
    <row r="9" spans="3:10" ht="31.5" customHeight="1" thickBot="1">
      <c r="C9" s="793" t="s">
        <v>56</v>
      </c>
      <c r="D9" s="794"/>
      <c r="E9" s="795" t="s">
        <v>21</v>
      </c>
      <c r="F9" s="794"/>
      <c r="G9" s="796" t="s">
        <v>23</v>
      </c>
      <c r="H9" s="797"/>
      <c r="I9" s="716" t="s">
        <v>20</v>
      </c>
      <c r="J9" s="798"/>
    </row>
    <row r="10" spans="3:12" ht="30" customHeight="1" thickBot="1" thickTop="1">
      <c r="C10" s="799" t="s">
        <v>41</v>
      </c>
      <c r="D10" s="13" t="s">
        <v>65</v>
      </c>
      <c r="E10" s="801">
        <v>1190</v>
      </c>
      <c r="F10" s="802"/>
      <c r="G10" s="801">
        <v>471</v>
      </c>
      <c r="H10" s="803"/>
      <c r="I10" s="804">
        <f>SUM(E10,G10)</f>
        <v>1661</v>
      </c>
      <c r="J10" s="805"/>
      <c r="K10" s="732"/>
      <c r="L10" s="732"/>
    </row>
    <row r="11" spans="3:12" ht="18" customHeight="1" thickBot="1" thickTop="1">
      <c r="C11" s="800"/>
      <c r="D11" s="9" t="s">
        <v>22</v>
      </c>
      <c r="E11" s="806">
        <v>529</v>
      </c>
      <c r="F11" s="807"/>
      <c r="G11" s="806">
        <v>198</v>
      </c>
      <c r="H11" s="808"/>
      <c r="I11" s="809">
        <f aca="true" t="shared" si="0" ref="I11:I19">SUM(E11,G11)</f>
        <v>727</v>
      </c>
      <c r="J11" s="810"/>
      <c r="K11" s="732"/>
      <c r="L11" s="732"/>
    </row>
    <row r="12" spans="3:12" ht="30" customHeight="1" thickBot="1" thickTop="1">
      <c r="C12" s="811" t="s">
        <v>50</v>
      </c>
      <c r="D12" s="8" t="s">
        <v>65</v>
      </c>
      <c r="E12" s="801">
        <v>29</v>
      </c>
      <c r="F12" s="802"/>
      <c r="G12" s="801">
        <v>55</v>
      </c>
      <c r="H12" s="803"/>
      <c r="I12" s="804">
        <f t="shared" si="0"/>
        <v>84</v>
      </c>
      <c r="J12" s="805"/>
      <c r="K12" s="732"/>
      <c r="L12" s="732"/>
    </row>
    <row r="13" spans="3:10" ht="18" customHeight="1" thickBot="1" thickTop="1">
      <c r="C13" s="800"/>
      <c r="D13" s="10" t="s">
        <v>22</v>
      </c>
      <c r="E13" s="806">
        <v>26</v>
      </c>
      <c r="F13" s="807"/>
      <c r="G13" s="806">
        <v>34</v>
      </c>
      <c r="H13" s="808"/>
      <c r="I13" s="809">
        <f t="shared" si="0"/>
        <v>60</v>
      </c>
      <c r="J13" s="810"/>
    </row>
    <row r="14" spans="3:10" ht="30" customHeight="1" thickBot="1" thickTop="1">
      <c r="C14" s="812" t="s">
        <v>224</v>
      </c>
      <c r="D14" s="11" t="s">
        <v>65</v>
      </c>
      <c r="E14" s="801">
        <v>78</v>
      </c>
      <c r="F14" s="802"/>
      <c r="G14" s="801">
        <v>39</v>
      </c>
      <c r="H14" s="803"/>
      <c r="I14" s="804">
        <f t="shared" si="0"/>
        <v>117</v>
      </c>
      <c r="J14" s="805"/>
    </row>
    <row r="15" spans="3:10" ht="18" customHeight="1" thickBot="1" thickTop="1">
      <c r="C15" s="813"/>
      <c r="D15" s="12" t="s">
        <v>22</v>
      </c>
      <c r="E15" s="806">
        <v>41</v>
      </c>
      <c r="F15" s="807"/>
      <c r="G15" s="806">
        <v>19</v>
      </c>
      <c r="H15" s="808"/>
      <c r="I15" s="809">
        <f t="shared" si="0"/>
        <v>60</v>
      </c>
      <c r="J15" s="810"/>
    </row>
    <row r="16" spans="3:10" ht="30" customHeight="1" thickBot="1" thickTop="1">
      <c r="C16" s="812" t="s">
        <v>58</v>
      </c>
      <c r="D16" s="8" t="s">
        <v>65</v>
      </c>
      <c r="E16" s="801"/>
      <c r="F16" s="802"/>
      <c r="G16" s="801"/>
      <c r="H16" s="803"/>
      <c r="I16" s="804">
        <f t="shared" si="0"/>
        <v>0</v>
      </c>
      <c r="J16" s="805"/>
    </row>
    <row r="17" spans="3:10" ht="18" customHeight="1" thickBot="1" thickTop="1">
      <c r="C17" s="800"/>
      <c r="D17" s="10" t="s">
        <v>22</v>
      </c>
      <c r="E17" s="806"/>
      <c r="F17" s="807"/>
      <c r="G17" s="806"/>
      <c r="H17" s="808"/>
      <c r="I17" s="809">
        <f t="shared" si="0"/>
        <v>0</v>
      </c>
      <c r="J17" s="810"/>
    </row>
    <row r="18" spans="3:10" ht="30" customHeight="1" thickBot="1" thickTop="1">
      <c r="C18" s="812" t="s">
        <v>51</v>
      </c>
      <c r="D18" s="13" t="s">
        <v>65</v>
      </c>
      <c r="E18" s="801">
        <v>134</v>
      </c>
      <c r="F18" s="802"/>
      <c r="G18" s="801">
        <v>200</v>
      </c>
      <c r="H18" s="803"/>
      <c r="I18" s="804">
        <f t="shared" si="0"/>
        <v>334</v>
      </c>
      <c r="J18" s="805"/>
    </row>
    <row r="19" spans="3:10" ht="21" customHeight="1" thickBot="1" thickTop="1">
      <c r="C19" s="817"/>
      <c r="D19" s="14" t="s">
        <v>22</v>
      </c>
      <c r="E19" s="818">
        <v>119</v>
      </c>
      <c r="F19" s="819"/>
      <c r="G19" s="818">
        <v>113</v>
      </c>
      <c r="H19" s="820"/>
      <c r="I19" s="821">
        <f t="shared" si="0"/>
        <v>232</v>
      </c>
      <c r="J19" s="822"/>
    </row>
    <row r="20" spans="3:10" ht="23.25" customHeight="1" thickTop="1">
      <c r="C20" s="833" t="s">
        <v>20</v>
      </c>
      <c r="D20" s="13" t="s">
        <v>65</v>
      </c>
      <c r="E20" s="835">
        <f aca="true" t="shared" si="1" ref="E20:I21">SUM(E10,E12,E14,E16,E18)</f>
        <v>1431</v>
      </c>
      <c r="F20" s="836"/>
      <c r="G20" s="835">
        <f t="shared" si="1"/>
        <v>765</v>
      </c>
      <c r="H20" s="836"/>
      <c r="I20" s="837">
        <f t="shared" si="1"/>
        <v>2196</v>
      </c>
      <c r="J20" s="838"/>
    </row>
    <row r="21" spans="3:10" ht="23.25" customHeight="1" thickBot="1">
      <c r="C21" s="834"/>
      <c r="D21" s="91" t="s">
        <v>22</v>
      </c>
      <c r="E21" s="814">
        <f t="shared" si="1"/>
        <v>715</v>
      </c>
      <c r="F21" s="815"/>
      <c r="G21" s="814">
        <f t="shared" si="1"/>
        <v>364</v>
      </c>
      <c r="H21" s="815"/>
      <c r="I21" s="814">
        <f t="shared" si="1"/>
        <v>1079</v>
      </c>
      <c r="J21" s="816"/>
    </row>
    <row r="22" spans="3:10" ht="23.25" customHeight="1">
      <c r="C22" s="111"/>
      <c r="D22" s="111"/>
      <c r="E22" s="111"/>
      <c r="F22" s="111"/>
      <c r="G22" s="111"/>
      <c r="H22" s="111"/>
      <c r="I22" s="111"/>
      <c r="J22" s="111"/>
    </row>
    <row r="23" spans="2:3" s="204" customFormat="1" ht="13.5">
      <c r="B23" s="266" t="s">
        <v>272</v>
      </c>
      <c r="C23" s="266" t="s">
        <v>273</v>
      </c>
    </row>
    <row r="24" s="204" customFormat="1" ht="13.5">
      <c r="C24" s="204" t="s">
        <v>523</v>
      </c>
    </row>
    <row r="25" spans="3:10" s="204" customFormat="1" ht="36.75" customHeight="1">
      <c r="C25" s="823" t="s">
        <v>276</v>
      </c>
      <c r="D25" s="824"/>
      <c r="E25" s="824"/>
      <c r="F25" s="824"/>
      <c r="G25" s="824"/>
      <c r="H25" s="824"/>
      <c r="I25" s="824"/>
      <c r="J25" s="824"/>
    </row>
    <row r="26" s="204" customFormat="1" ht="13.5">
      <c r="C26" s="271" t="s">
        <v>274</v>
      </c>
    </row>
    <row r="27" s="204" customFormat="1" ht="13.5">
      <c r="C27" s="271" t="s">
        <v>275</v>
      </c>
    </row>
    <row r="28" s="204" customFormat="1" ht="13.5"/>
    <row r="29" s="204" customFormat="1" ht="13.5" hidden="1">
      <c r="C29" s="204" t="s">
        <v>12</v>
      </c>
    </row>
    <row r="30" s="204" customFormat="1" ht="13.5" hidden="1">
      <c r="C30" s="204" t="s">
        <v>524</v>
      </c>
    </row>
    <row r="31" s="204" customFormat="1" ht="13.5" hidden="1"/>
    <row r="32" spans="5:8" s="204" customFormat="1" ht="13.5" hidden="1">
      <c r="E32" s="762" t="s">
        <v>186</v>
      </c>
      <c r="F32" s="763"/>
      <c r="G32" s="825"/>
      <c r="H32" s="826" t="s">
        <v>90</v>
      </c>
    </row>
    <row r="33" spans="5:8" s="204" customFormat="1" ht="13.5" customHeight="1" hidden="1">
      <c r="E33" s="768" t="s">
        <v>158</v>
      </c>
      <c r="F33" s="829"/>
      <c r="G33" s="830"/>
      <c r="H33" s="827"/>
    </row>
    <row r="34" spans="5:8" s="204" customFormat="1" ht="22.5" hidden="1">
      <c r="E34" s="67" t="s">
        <v>91</v>
      </c>
      <c r="F34" s="68" t="s">
        <v>10</v>
      </c>
      <c r="G34" s="68" t="s">
        <v>189</v>
      </c>
      <c r="H34" s="828"/>
    </row>
    <row r="35" spans="5:8" s="204" customFormat="1" ht="16.5" customHeight="1" hidden="1">
      <c r="E35" s="682" t="s">
        <v>41</v>
      </c>
      <c r="F35" s="683">
        <f>I10</f>
        <v>1661</v>
      </c>
      <c r="G35" s="683">
        <f>'[1]様式４‐２'!M11</f>
        <v>0</v>
      </c>
      <c r="H35" s="69" t="e">
        <f>IF(F35=G35,#REF!,#REF!)</f>
        <v>#REF!</v>
      </c>
    </row>
    <row r="36" spans="5:8" s="204" customFormat="1" ht="16.5" customHeight="1" hidden="1">
      <c r="E36" s="682" t="s">
        <v>50</v>
      </c>
      <c r="F36" s="683">
        <f>I12</f>
        <v>84</v>
      </c>
      <c r="G36" s="683">
        <f>'[1]様式４‐２'!M14</f>
        <v>0</v>
      </c>
      <c r="H36" s="69" t="e">
        <f>IF(F36=G36,#REF!,#REF!)</f>
        <v>#REF!</v>
      </c>
    </row>
    <row r="37" spans="5:8" s="204" customFormat="1" ht="16.5" customHeight="1" hidden="1">
      <c r="E37" s="684" t="s">
        <v>208</v>
      </c>
      <c r="F37" s="683">
        <f>I14</f>
        <v>117</v>
      </c>
      <c r="G37" s="685">
        <f>'[1]様式４‐２'!M17</f>
        <v>0</v>
      </c>
      <c r="H37" s="69" t="e">
        <f>IF(F37=G37,#REF!,#REF!)</f>
        <v>#REF!</v>
      </c>
    </row>
    <row r="38" spans="5:8" s="204" customFormat="1" ht="16.5" customHeight="1" hidden="1">
      <c r="E38" s="684" t="s">
        <v>188</v>
      </c>
      <c r="F38" s="683">
        <f>I16</f>
        <v>0</v>
      </c>
      <c r="G38" s="685">
        <f>'[1]様式４‐２'!M20</f>
        <v>0</v>
      </c>
      <c r="H38" s="69" t="e">
        <f>IF(F38=G38,#REF!,#REF!)</f>
        <v>#REF!</v>
      </c>
    </row>
    <row r="39" spans="5:8" s="204" customFormat="1" ht="16.5" customHeight="1" hidden="1">
      <c r="E39" s="684" t="s">
        <v>187</v>
      </c>
      <c r="F39" s="683">
        <f>I18</f>
        <v>334</v>
      </c>
      <c r="G39" s="685">
        <f>'[1]様式４‐２'!P30</f>
        <v>0</v>
      </c>
      <c r="H39" s="69" t="e">
        <f>IF(F39=G39,#REF!,#REF!)</f>
        <v>#REF!</v>
      </c>
    </row>
    <row r="40" spans="5:8" s="204" customFormat="1" ht="16.5" customHeight="1" hidden="1" thickBot="1">
      <c r="E40" s="831" t="s">
        <v>235</v>
      </c>
      <c r="F40" s="832"/>
      <c r="G40" s="832"/>
      <c r="H40" s="70" t="e">
        <f>IF(AND(H35=#REF!,H36=#REF!,H37=#REF!,H38=#REF!,H39=#REF!),#REF!,#REF!)</f>
        <v>#REF!</v>
      </c>
    </row>
    <row r="41" s="204" customFormat="1" ht="13.5" hidden="1">
      <c r="F41" s="52" t="s">
        <v>149</v>
      </c>
    </row>
    <row r="42" ht="13.5" hidden="1"/>
  </sheetData>
  <sheetProtection/>
  <mergeCells count="55">
    <mergeCell ref="C25:J25"/>
    <mergeCell ref="E32:G32"/>
    <mergeCell ref="H32:H34"/>
    <mergeCell ref="E33:G33"/>
    <mergeCell ref="E40:G40"/>
    <mergeCell ref="C20:C21"/>
    <mergeCell ref="E20:F20"/>
    <mergeCell ref="G20:H20"/>
    <mergeCell ref="I20:J20"/>
    <mergeCell ref="E21:F21"/>
    <mergeCell ref="G21:H21"/>
    <mergeCell ref="I21:J21"/>
    <mergeCell ref="C18:C19"/>
    <mergeCell ref="E18:F18"/>
    <mergeCell ref="G18:H18"/>
    <mergeCell ref="I18:J18"/>
    <mergeCell ref="E19:F19"/>
    <mergeCell ref="G19:H19"/>
    <mergeCell ref="I19:J19"/>
    <mergeCell ref="G15:H15"/>
    <mergeCell ref="I15:J15"/>
    <mergeCell ref="C16:C17"/>
    <mergeCell ref="E16:F16"/>
    <mergeCell ref="G16:H16"/>
    <mergeCell ref="I16:J16"/>
    <mergeCell ref="E17:F17"/>
    <mergeCell ref="G17:H17"/>
    <mergeCell ref="I17:J17"/>
    <mergeCell ref="G12:H12"/>
    <mergeCell ref="I12:J12"/>
    <mergeCell ref="E13:F13"/>
    <mergeCell ref="G13:H13"/>
    <mergeCell ref="I13:J13"/>
    <mergeCell ref="C14:C15"/>
    <mergeCell ref="E14:F14"/>
    <mergeCell ref="G14:H14"/>
    <mergeCell ref="I14:J14"/>
    <mergeCell ref="E15:F15"/>
    <mergeCell ref="C10:C11"/>
    <mergeCell ref="E10:F10"/>
    <mergeCell ref="G10:H10"/>
    <mergeCell ref="I10:J10"/>
    <mergeCell ref="K10:L12"/>
    <mergeCell ref="E11:F11"/>
    <mergeCell ref="G11:H11"/>
    <mergeCell ref="I11:J11"/>
    <mergeCell ref="C12:C13"/>
    <mergeCell ref="E12:F12"/>
    <mergeCell ref="G1:J1"/>
    <mergeCell ref="G2:J2"/>
    <mergeCell ref="G3:H3"/>
    <mergeCell ref="C9:D9"/>
    <mergeCell ref="E9:F9"/>
    <mergeCell ref="G9:H9"/>
    <mergeCell ref="I9:J9"/>
  </mergeCells>
  <printOptions horizontalCentered="1"/>
  <pageMargins left="0.15748031496062992" right="0.5511811023622047" top="0.984251968503937" bottom="0.7874015748031497" header="0.5118110236220472" footer="0.5118110236220472"/>
  <pageSetup fitToHeight="1" fitToWidth="1" horizontalDpi="600" verticalDpi="600" orientation="portrait" paperSize="9" r:id="rId2"/>
  <headerFooter alignWithMargins="0">
    <oddFooter xml:space="preserve">&amp;C&amp;P </oddFooter>
  </headerFooter>
  <rowBreaks count="1" manualBreakCount="1">
    <brk id="28" max="9" man="1"/>
  </rowBreaks>
  <drawing r:id="rId1"/>
</worksheet>
</file>

<file path=xl/worksheets/sheet13.xml><?xml version="1.0" encoding="utf-8"?>
<worksheet xmlns="http://schemas.openxmlformats.org/spreadsheetml/2006/main" xmlns:r="http://schemas.openxmlformats.org/officeDocument/2006/relationships">
  <sheetPr>
    <tabColor rgb="FF0070C0"/>
    <pageSetUpPr fitToPage="1"/>
  </sheetPr>
  <dimension ref="A1:P85"/>
  <sheetViews>
    <sheetView view="pageBreakPreview" zoomScale="85" zoomScaleSheetLayoutView="85" zoomScalePageLayoutView="0" workbookViewId="0" topLeftCell="A1">
      <pane xSplit="2" ySplit="6" topLeftCell="C7" activePane="bottomRight" state="frozen"/>
      <selection pane="topLeft" activeCell="N56" sqref="N56"/>
      <selection pane="topRight" activeCell="N56" sqref="N56"/>
      <selection pane="bottomLeft" activeCell="N56" sqref="N56"/>
      <selection pane="bottomRight" activeCell="N56" sqref="N56"/>
    </sheetView>
  </sheetViews>
  <sheetFormatPr defaultColWidth="9.00390625" defaultRowHeight="13.5"/>
  <cols>
    <col min="1" max="1" width="3.625" style="349" bestFit="1" customWidth="1"/>
    <col min="2" max="2" width="9.625" style="349" bestFit="1" customWidth="1"/>
    <col min="3" max="10" width="7.25390625" style="349" customWidth="1"/>
    <col min="11" max="11" width="8.125" style="349" customWidth="1"/>
    <col min="12" max="12" width="7.625" style="349" customWidth="1"/>
    <col min="13" max="14" width="7.25390625" style="349" customWidth="1"/>
    <col min="15" max="16384" width="9.00390625" style="349" customWidth="1"/>
  </cols>
  <sheetData>
    <row r="1" spans="1:14" ht="13.5" customHeight="1">
      <c r="A1" s="839" t="s">
        <v>412</v>
      </c>
      <c r="B1" s="839"/>
      <c r="C1" s="839"/>
      <c r="D1" s="839"/>
      <c r="E1" s="839"/>
      <c r="F1" s="839"/>
      <c r="G1" s="839"/>
      <c r="H1" s="839"/>
      <c r="I1" s="839"/>
      <c r="J1" s="839"/>
      <c r="K1" s="839"/>
      <c r="L1" s="839"/>
      <c r="M1" s="839"/>
      <c r="N1" s="839"/>
    </row>
    <row r="2" spans="1:14" ht="13.5" customHeight="1">
      <c r="A2" s="839"/>
      <c r="B2" s="839"/>
      <c r="C2" s="839"/>
      <c r="D2" s="839"/>
      <c r="E2" s="839"/>
      <c r="F2" s="839"/>
      <c r="G2" s="839"/>
      <c r="H2" s="839"/>
      <c r="I2" s="839"/>
      <c r="J2" s="839"/>
      <c r="K2" s="839"/>
      <c r="L2" s="839"/>
      <c r="M2" s="839"/>
      <c r="N2" s="839"/>
    </row>
    <row r="3" spans="1:15" ht="14.25" customHeight="1" thickBot="1">
      <c r="A3" s="350"/>
      <c r="B3" s="350"/>
      <c r="C3" s="350"/>
      <c r="D3" s="350"/>
      <c r="E3" s="350"/>
      <c r="F3" s="350"/>
      <c r="G3" s="350"/>
      <c r="H3" s="350"/>
      <c r="I3" s="350"/>
      <c r="J3" s="350"/>
      <c r="K3" s="350"/>
      <c r="L3" s="350"/>
      <c r="M3" s="351"/>
      <c r="N3" s="352" t="s">
        <v>510</v>
      </c>
      <c r="O3" s="353"/>
    </row>
    <row r="4" spans="1:15" ht="24.75" customHeight="1">
      <c r="A4" s="840"/>
      <c r="B4" s="841"/>
      <c r="C4" s="841" t="s">
        <v>41</v>
      </c>
      <c r="D4" s="841"/>
      <c r="E4" s="846" t="s">
        <v>50</v>
      </c>
      <c r="F4" s="841"/>
      <c r="G4" s="847" t="s">
        <v>187</v>
      </c>
      <c r="H4" s="841"/>
      <c r="I4" s="846" t="s">
        <v>208</v>
      </c>
      <c r="J4" s="841"/>
      <c r="K4" s="848" t="s">
        <v>413</v>
      </c>
      <c r="L4" s="849"/>
      <c r="M4" s="850" t="s">
        <v>414</v>
      </c>
      <c r="N4" s="851"/>
      <c r="O4" s="856" t="s">
        <v>66</v>
      </c>
    </row>
    <row r="5" spans="1:15" ht="13.5">
      <c r="A5" s="842"/>
      <c r="B5" s="843"/>
      <c r="C5" s="845" t="s">
        <v>21</v>
      </c>
      <c r="D5" s="852" t="s">
        <v>415</v>
      </c>
      <c r="E5" s="854" t="s">
        <v>21</v>
      </c>
      <c r="F5" s="845" t="s">
        <v>415</v>
      </c>
      <c r="G5" s="845" t="s">
        <v>21</v>
      </c>
      <c r="H5" s="852" t="s">
        <v>415</v>
      </c>
      <c r="I5" s="854" t="s">
        <v>21</v>
      </c>
      <c r="J5" s="845" t="s">
        <v>415</v>
      </c>
      <c r="K5" s="845" t="s">
        <v>21</v>
      </c>
      <c r="L5" s="852" t="s">
        <v>415</v>
      </c>
      <c r="M5" s="854" t="s">
        <v>21</v>
      </c>
      <c r="N5" s="860" t="s">
        <v>415</v>
      </c>
      <c r="O5" s="857"/>
    </row>
    <row r="6" spans="1:15" ht="14.25" thickBot="1">
      <c r="A6" s="844"/>
      <c r="B6" s="845"/>
      <c r="C6" s="859"/>
      <c r="D6" s="853"/>
      <c r="E6" s="855"/>
      <c r="F6" s="859"/>
      <c r="G6" s="859"/>
      <c r="H6" s="853"/>
      <c r="I6" s="855"/>
      <c r="J6" s="859"/>
      <c r="K6" s="859"/>
      <c r="L6" s="853"/>
      <c r="M6" s="855"/>
      <c r="N6" s="861"/>
      <c r="O6" s="858"/>
    </row>
    <row r="7" spans="1:15" ht="18" customHeight="1">
      <c r="A7" s="840">
        <v>1</v>
      </c>
      <c r="B7" s="841" t="s">
        <v>357</v>
      </c>
      <c r="C7" s="586">
        <v>583</v>
      </c>
      <c r="D7" s="586"/>
      <c r="E7" s="587"/>
      <c r="F7" s="586"/>
      <c r="G7" s="588"/>
      <c r="H7" s="586"/>
      <c r="I7" s="587">
        <v>47</v>
      </c>
      <c r="J7" s="586"/>
      <c r="K7" s="588"/>
      <c r="L7" s="586"/>
      <c r="M7" s="589">
        <f aca="true" t="shared" si="0" ref="M7:N38">C7+E7+G7+I7+K7</f>
        <v>630</v>
      </c>
      <c r="N7" s="590">
        <f t="shared" si="0"/>
        <v>0</v>
      </c>
      <c r="O7" s="591">
        <f>M7+N7</f>
        <v>630</v>
      </c>
    </row>
    <row r="8" spans="1:15" ht="18" customHeight="1">
      <c r="A8" s="842"/>
      <c r="B8" s="843"/>
      <c r="C8" s="592">
        <v>93</v>
      </c>
      <c r="D8" s="592"/>
      <c r="E8" s="593"/>
      <c r="F8" s="592"/>
      <c r="G8" s="594"/>
      <c r="H8" s="592"/>
      <c r="I8" s="593">
        <v>13</v>
      </c>
      <c r="J8" s="592"/>
      <c r="K8" s="594"/>
      <c r="L8" s="592"/>
      <c r="M8" s="595">
        <f t="shared" si="0"/>
        <v>106</v>
      </c>
      <c r="N8" s="596">
        <f t="shared" si="0"/>
        <v>0</v>
      </c>
      <c r="O8" s="597">
        <f aca="true" t="shared" si="1" ref="O8:O56">M8+N8</f>
        <v>106</v>
      </c>
    </row>
    <row r="9" spans="1:15" ht="18" customHeight="1">
      <c r="A9" s="842">
        <v>2</v>
      </c>
      <c r="B9" s="843" t="s">
        <v>358</v>
      </c>
      <c r="C9" s="354">
        <v>12</v>
      </c>
      <c r="D9" s="354">
        <v>6</v>
      </c>
      <c r="E9" s="355"/>
      <c r="F9" s="354"/>
      <c r="G9" s="356">
        <v>42</v>
      </c>
      <c r="H9" s="354">
        <v>77</v>
      </c>
      <c r="I9" s="355"/>
      <c r="J9" s="354"/>
      <c r="K9" s="356"/>
      <c r="L9" s="354"/>
      <c r="M9" s="357">
        <f t="shared" si="0"/>
        <v>54</v>
      </c>
      <c r="N9" s="358">
        <f t="shared" si="0"/>
        <v>83</v>
      </c>
      <c r="O9" s="359">
        <f t="shared" si="1"/>
        <v>137</v>
      </c>
    </row>
    <row r="10" spans="1:15" ht="18" customHeight="1">
      <c r="A10" s="842"/>
      <c r="B10" s="843"/>
      <c r="C10" s="360">
        <v>10</v>
      </c>
      <c r="D10" s="360">
        <v>1</v>
      </c>
      <c r="E10" s="361"/>
      <c r="F10" s="360"/>
      <c r="G10" s="362">
        <v>30</v>
      </c>
      <c r="H10" s="360">
        <v>34</v>
      </c>
      <c r="I10" s="361"/>
      <c r="J10" s="360"/>
      <c r="K10" s="362"/>
      <c r="L10" s="360"/>
      <c r="M10" s="363">
        <f t="shared" si="0"/>
        <v>40</v>
      </c>
      <c r="N10" s="364">
        <f t="shared" si="0"/>
        <v>35</v>
      </c>
      <c r="O10" s="365">
        <f t="shared" si="1"/>
        <v>75</v>
      </c>
    </row>
    <row r="11" spans="1:15" ht="18" customHeight="1">
      <c r="A11" s="842">
        <v>3</v>
      </c>
      <c r="B11" s="843" t="s">
        <v>359</v>
      </c>
      <c r="C11" s="354"/>
      <c r="D11" s="354"/>
      <c r="E11" s="355"/>
      <c r="F11" s="354"/>
      <c r="G11" s="356">
        <v>9</v>
      </c>
      <c r="H11" s="354">
        <v>26</v>
      </c>
      <c r="I11" s="355"/>
      <c r="J11" s="354"/>
      <c r="K11" s="356"/>
      <c r="L11" s="354"/>
      <c r="M11" s="357">
        <f t="shared" si="0"/>
        <v>9</v>
      </c>
      <c r="N11" s="358">
        <f t="shared" si="0"/>
        <v>26</v>
      </c>
      <c r="O11" s="359">
        <f t="shared" si="1"/>
        <v>35</v>
      </c>
    </row>
    <row r="12" spans="1:15" ht="18" customHeight="1">
      <c r="A12" s="842"/>
      <c r="B12" s="843"/>
      <c r="C12" s="360"/>
      <c r="D12" s="360"/>
      <c r="E12" s="361"/>
      <c r="F12" s="360"/>
      <c r="G12" s="362">
        <v>8</v>
      </c>
      <c r="H12" s="360">
        <v>9</v>
      </c>
      <c r="I12" s="361"/>
      <c r="J12" s="360"/>
      <c r="K12" s="362"/>
      <c r="L12" s="360"/>
      <c r="M12" s="363">
        <f t="shared" si="0"/>
        <v>8</v>
      </c>
      <c r="N12" s="364">
        <f t="shared" si="0"/>
        <v>9</v>
      </c>
      <c r="O12" s="365">
        <f t="shared" si="1"/>
        <v>17</v>
      </c>
    </row>
    <row r="13" spans="1:15" ht="18" customHeight="1">
      <c r="A13" s="842">
        <v>4</v>
      </c>
      <c r="B13" s="843" t="s">
        <v>360</v>
      </c>
      <c r="C13" s="354">
        <v>9</v>
      </c>
      <c r="D13" s="354">
        <v>5</v>
      </c>
      <c r="E13" s="355"/>
      <c r="F13" s="354"/>
      <c r="G13" s="356"/>
      <c r="H13" s="354"/>
      <c r="I13" s="355"/>
      <c r="J13" s="354"/>
      <c r="K13" s="356"/>
      <c r="L13" s="354"/>
      <c r="M13" s="357">
        <f t="shared" si="0"/>
        <v>9</v>
      </c>
      <c r="N13" s="358">
        <f t="shared" si="0"/>
        <v>5</v>
      </c>
      <c r="O13" s="359">
        <f t="shared" si="1"/>
        <v>14</v>
      </c>
    </row>
    <row r="14" spans="1:15" ht="18" customHeight="1">
      <c r="A14" s="842"/>
      <c r="B14" s="843"/>
      <c r="C14" s="360">
        <v>5</v>
      </c>
      <c r="D14" s="360"/>
      <c r="E14" s="361"/>
      <c r="F14" s="360"/>
      <c r="G14" s="362"/>
      <c r="H14" s="360"/>
      <c r="I14" s="361"/>
      <c r="J14" s="360"/>
      <c r="K14" s="362"/>
      <c r="L14" s="360"/>
      <c r="M14" s="363">
        <f t="shared" si="0"/>
        <v>5</v>
      </c>
      <c r="N14" s="364">
        <f t="shared" si="0"/>
        <v>0</v>
      </c>
      <c r="O14" s="365">
        <f t="shared" si="1"/>
        <v>5</v>
      </c>
    </row>
    <row r="15" spans="1:15" ht="18" customHeight="1">
      <c r="A15" s="842">
        <v>5</v>
      </c>
      <c r="B15" s="843" t="s">
        <v>361</v>
      </c>
      <c r="C15" s="354">
        <v>177</v>
      </c>
      <c r="D15" s="354">
        <v>58</v>
      </c>
      <c r="E15" s="355"/>
      <c r="F15" s="354"/>
      <c r="G15" s="356"/>
      <c r="H15" s="354"/>
      <c r="I15" s="355"/>
      <c r="J15" s="354"/>
      <c r="K15" s="356"/>
      <c r="L15" s="354"/>
      <c r="M15" s="357">
        <f t="shared" si="0"/>
        <v>177</v>
      </c>
      <c r="N15" s="358">
        <f t="shared" si="0"/>
        <v>58</v>
      </c>
      <c r="O15" s="359">
        <f t="shared" si="1"/>
        <v>235</v>
      </c>
    </row>
    <row r="16" spans="1:15" ht="18" customHeight="1" thickBot="1">
      <c r="A16" s="862"/>
      <c r="B16" s="863"/>
      <c r="C16" s="598">
        <v>86</v>
      </c>
      <c r="D16" s="598">
        <v>1</v>
      </c>
      <c r="E16" s="599"/>
      <c r="F16" s="598"/>
      <c r="G16" s="600"/>
      <c r="H16" s="598"/>
      <c r="I16" s="599"/>
      <c r="J16" s="598"/>
      <c r="K16" s="600"/>
      <c r="L16" s="598"/>
      <c r="M16" s="601">
        <f t="shared" si="0"/>
        <v>86</v>
      </c>
      <c r="N16" s="602">
        <f t="shared" si="0"/>
        <v>1</v>
      </c>
      <c r="O16" s="603">
        <f t="shared" si="1"/>
        <v>87</v>
      </c>
    </row>
    <row r="17" spans="1:15" ht="18" customHeight="1">
      <c r="A17" s="840">
        <v>6</v>
      </c>
      <c r="B17" s="841" t="s">
        <v>362</v>
      </c>
      <c r="C17" s="586">
        <v>51</v>
      </c>
      <c r="D17" s="586">
        <v>193</v>
      </c>
      <c r="E17" s="587">
        <v>8</v>
      </c>
      <c r="F17" s="586">
        <v>25</v>
      </c>
      <c r="G17" s="588"/>
      <c r="H17" s="586"/>
      <c r="I17" s="587"/>
      <c r="J17" s="586"/>
      <c r="K17" s="588"/>
      <c r="L17" s="586"/>
      <c r="M17" s="589">
        <f t="shared" si="0"/>
        <v>59</v>
      </c>
      <c r="N17" s="590">
        <f t="shared" si="0"/>
        <v>218</v>
      </c>
      <c r="O17" s="591">
        <f t="shared" si="1"/>
        <v>277</v>
      </c>
    </row>
    <row r="18" spans="1:15" ht="18" customHeight="1">
      <c r="A18" s="842"/>
      <c r="B18" s="843"/>
      <c r="C18" s="360">
        <v>31</v>
      </c>
      <c r="D18" s="360">
        <v>42</v>
      </c>
      <c r="E18" s="361">
        <v>5</v>
      </c>
      <c r="F18" s="360">
        <v>6</v>
      </c>
      <c r="G18" s="362"/>
      <c r="H18" s="360"/>
      <c r="I18" s="361"/>
      <c r="J18" s="360"/>
      <c r="K18" s="362"/>
      <c r="L18" s="360"/>
      <c r="M18" s="363">
        <f t="shared" si="0"/>
        <v>36</v>
      </c>
      <c r="N18" s="364">
        <f t="shared" si="0"/>
        <v>48</v>
      </c>
      <c r="O18" s="365">
        <f t="shared" si="1"/>
        <v>84</v>
      </c>
    </row>
    <row r="19" spans="1:15" ht="18" customHeight="1">
      <c r="A19" s="842">
        <v>7</v>
      </c>
      <c r="B19" s="843" t="s">
        <v>363</v>
      </c>
      <c r="C19" s="354">
        <v>44</v>
      </c>
      <c r="D19" s="354">
        <v>7</v>
      </c>
      <c r="E19" s="355"/>
      <c r="F19" s="354"/>
      <c r="G19" s="356"/>
      <c r="H19" s="354"/>
      <c r="I19" s="355"/>
      <c r="J19" s="354"/>
      <c r="K19" s="356"/>
      <c r="L19" s="354"/>
      <c r="M19" s="357">
        <f t="shared" si="0"/>
        <v>44</v>
      </c>
      <c r="N19" s="358">
        <f t="shared" si="0"/>
        <v>7</v>
      </c>
      <c r="O19" s="359">
        <f t="shared" si="1"/>
        <v>51</v>
      </c>
    </row>
    <row r="20" spans="1:15" ht="18" customHeight="1">
      <c r="A20" s="842"/>
      <c r="B20" s="843"/>
      <c r="C20" s="360">
        <v>33</v>
      </c>
      <c r="D20" s="360"/>
      <c r="E20" s="361"/>
      <c r="F20" s="360"/>
      <c r="G20" s="362"/>
      <c r="H20" s="360"/>
      <c r="I20" s="361"/>
      <c r="J20" s="360"/>
      <c r="K20" s="362"/>
      <c r="L20" s="360"/>
      <c r="M20" s="363">
        <f t="shared" si="0"/>
        <v>33</v>
      </c>
      <c r="N20" s="364">
        <f t="shared" si="0"/>
        <v>0</v>
      </c>
      <c r="O20" s="365">
        <f t="shared" si="1"/>
        <v>33</v>
      </c>
    </row>
    <row r="21" spans="1:15" ht="18" customHeight="1">
      <c r="A21" s="842">
        <v>8</v>
      </c>
      <c r="B21" s="843" t="s">
        <v>364</v>
      </c>
      <c r="C21" s="354">
        <v>19</v>
      </c>
      <c r="D21" s="354">
        <v>10</v>
      </c>
      <c r="E21" s="355"/>
      <c r="F21" s="354"/>
      <c r="G21" s="356"/>
      <c r="H21" s="354"/>
      <c r="I21" s="355"/>
      <c r="J21" s="354"/>
      <c r="K21" s="356"/>
      <c r="L21" s="354"/>
      <c r="M21" s="357">
        <f t="shared" si="0"/>
        <v>19</v>
      </c>
      <c r="N21" s="358">
        <f t="shared" si="0"/>
        <v>10</v>
      </c>
      <c r="O21" s="359">
        <f t="shared" si="1"/>
        <v>29</v>
      </c>
    </row>
    <row r="22" spans="1:15" ht="18" customHeight="1">
      <c r="A22" s="842"/>
      <c r="B22" s="843"/>
      <c r="C22" s="360">
        <v>17</v>
      </c>
      <c r="D22" s="360"/>
      <c r="E22" s="361"/>
      <c r="F22" s="360"/>
      <c r="G22" s="362"/>
      <c r="H22" s="360"/>
      <c r="I22" s="361"/>
      <c r="J22" s="360"/>
      <c r="K22" s="362"/>
      <c r="L22" s="360"/>
      <c r="M22" s="363">
        <f t="shared" si="0"/>
        <v>17</v>
      </c>
      <c r="N22" s="364">
        <f t="shared" si="0"/>
        <v>0</v>
      </c>
      <c r="O22" s="365">
        <f t="shared" si="1"/>
        <v>17</v>
      </c>
    </row>
    <row r="23" spans="1:15" ht="18" customHeight="1">
      <c r="A23" s="842">
        <v>9</v>
      </c>
      <c r="B23" s="843" t="s">
        <v>365</v>
      </c>
      <c r="C23" s="354"/>
      <c r="D23" s="354"/>
      <c r="E23" s="355"/>
      <c r="F23" s="354"/>
      <c r="G23" s="356"/>
      <c r="H23" s="354"/>
      <c r="I23" s="355"/>
      <c r="J23" s="354"/>
      <c r="K23" s="356"/>
      <c r="L23" s="354"/>
      <c r="M23" s="357">
        <f t="shared" si="0"/>
        <v>0</v>
      </c>
      <c r="N23" s="358">
        <f t="shared" si="0"/>
        <v>0</v>
      </c>
      <c r="O23" s="359">
        <f t="shared" si="1"/>
        <v>0</v>
      </c>
    </row>
    <row r="24" spans="1:15" ht="18" customHeight="1">
      <c r="A24" s="842"/>
      <c r="B24" s="843"/>
      <c r="C24" s="360"/>
      <c r="D24" s="360"/>
      <c r="E24" s="361"/>
      <c r="F24" s="360"/>
      <c r="G24" s="362"/>
      <c r="H24" s="360"/>
      <c r="I24" s="361"/>
      <c r="J24" s="360"/>
      <c r="K24" s="362"/>
      <c r="L24" s="360"/>
      <c r="M24" s="363">
        <f t="shared" si="0"/>
        <v>0</v>
      </c>
      <c r="N24" s="364">
        <f t="shared" si="0"/>
        <v>0</v>
      </c>
      <c r="O24" s="365">
        <f t="shared" si="1"/>
        <v>0</v>
      </c>
    </row>
    <row r="25" spans="1:15" ht="18" customHeight="1">
      <c r="A25" s="842">
        <v>10</v>
      </c>
      <c r="B25" s="843" t="s">
        <v>366</v>
      </c>
      <c r="C25" s="354">
        <v>28</v>
      </c>
      <c r="D25" s="354">
        <v>54</v>
      </c>
      <c r="E25" s="355"/>
      <c r="F25" s="354"/>
      <c r="G25" s="356">
        <v>27</v>
      </c>
      <c r="H25" s="354">
        <v>13</v>
      </c>
      <c r="I25" s="355"/>
      <c r="J25" s="354"/>
      <c r="K25" s="356"/>
      <c r="L25" s="354"/>
      <c r="M25" s="357">
        <f t="shared" si="0"/>
        <v>55</v>
      </c>
      <c r="N25" s="358">
        <f t="shared" si="0"/>
        <v>67</v>
      </c>
      <c r="O25" s="359">
        <f t="shared" si="1"/>
        <v>122</v>
      </c>
    </row>
    <row r="26" spans="1:15" ht="18" customHeight="1" thickBot="1">
      <c r="A26" s="862"/>
      <c r="B26" s="863"/>
      <c r="C26" s="598">
        <v>28</v>
      </c>
      <c r="D26" s="598">
        <v>54</v>
      </c>
      <c r="E26" s="599"/>
      <c r="F26" s="598"/>
      <c r="G26" s="600">
        <v>27</v>
      </c>
      <c r="H26" s="598">
        <v>13</v>
      </c>
      <c r="I26" s="599"/>
      <c r="J26" s="598"/>
      <c r="K26" s="600"/>
      <c r="L26" s="598"/>
      <c r="M26" s="601">
        <f t="shared" si="0"/>
        <v>55</v>
      </c>
      <c r="N26" s="602">
        <f t="shared" si="0"/>
        <v>67</v>
      </c>
      <c r="O26" s="603">
        <f t="shared" si="1"/>
        <v>122</v>
      </c>
    </row>
    <row r="27" spans="1:15" ht="18" customHeight="1">
      <c r="A27" s="840">
        <v>11</v>
      </c>
      <c r="B27" s="841" t="s">
        <v>367</v>
      </c>
      <c r="C27" s="586">
        <v>56</v>
      </c>
      <c r="D27" s="586"/>
      <c r="E27" s="587"/>
      <c r="F27" s="586"/>
      <c r="G27" s="588"/>
      <c r="H27" s="586"/>
      <c r="I27" s="587"/>
      <c r="J27" s="586"/>
      <c r="K27" s="588"/>
      <c r="L27" s="586"/>
      <c r="M27" s="589">
        <f t="shared" si="0"/>
        <v>56</v>
      </c>
      <c r="N27" s="590">
        <f t="shared" si="0"/>
        <v>0</v>
      </c>
      <c r="O27" s="591">
        <f t="shared" si="1"/>
        <v>56</v>
      </c>
    </row>
    <row r="28" spans="1:15" ht="18" customHeight="1">
      <c r="A28" s="842"/>
      <c r="B28" s="843"/>
      <c r="C28" s="360">
        <v>47</v>
      </c>
      <c r="D28" s="360"/>
      <c r="E28" s="361"/>
      <c r="F28" s="360"/>
      <c r="G28" s="362"/>
      <c r="H28" s="360"/>
      <c r="I28" s="361"/>
      <c r="J28" s="360"/>
      <c r="K28" s="362"/>
      <c r="L28" s="360"/>
      <c r="M28" s="363">
        <f t="shared" si="0"/>
        <v>47</v>
      </c>
      <c r="N28" s="364">
        <f t="shared" si="0"/>
        <v>0</v>
      </c>
      <c r="O28" s="365">
        <f t="shared" si="1"/>
        <v>47</v>
      </c>
    </row>
    <row r="29" spans="1:15" ht="18" customHeight="1">
      <c r="A29" s="842">
        <v>12</v>
      </c>
      <c r="B29" s="843" t="s">
        <v>368</v>
      </c>
      <c r="C29" s="354"/>
      <c r="D29" s="354"/>
      <c r="E29" s="355"/>
      <c r="F29" s="354"/>
      <c r="G29" s="356"/>
      <c r="H29" s="354"/>
      <c r="I29" s="355"/>
      <c r="J29" s="354"/>
      <c r="K29" s="356"/>
      <c r="L29" s="354"/>
      <c r="M29" s="357">
        <f t="shared" si="0"/>
        <v>0</v>
      </c>
      <c r="N29" s="358">
        <f t="shared" si="0"/>
        <v>0</v>
      </c>
      <c r="O29" s="359">
        <f t="shared" si="1"/>
        <v>0</v>
      </c>
    </row>
    <row r="30" spans="1:15" ht="18" customHeight="1">
      <c r="A30" s="842"/>
      <c r="B30" s="843"/>
      <c r="C30" s="360"/>
      <c r="D30" s="360"/>
      <c r="E30" s="361"/>
      <c r="F30" s="360"/>
      <c r="G30" s="362"/>
      <c r="H30" s="360"/>
      <c r="I30" s="361"/>
      <c r="J30" s="360"/>
      <c r="K30" s="362"/>
      <c r="L30" s="360"/>
      <c r="M30" s="363">
        <f t="shared" si="0"/>
        <v>0</v>
      </c>
      <c r="N30" s="364">
        <f t="shared" si="0"/>
        <v>0</v>
      </c>
      <c r="O30" s="365">
        <f t="shared" si="1"/>
        <v>0</v>
      </c>
    </row>
    <row r="31" spans="1:15" ht="18" customHeight="1">
      <c r="A31" s="842">
        <v>13</v>
      </c>
      <c r="B31" s="843" t="s">
        <v>369</v>
      </c>
      <c r="C31" s="354">
        <v>34</v>
      </c>
      <c r="D31" s="354">
        <v>3</v>
      </c>
      <c r="E31" s="355"/>
      <c r="F31" s="354"/>
      <c r="G31" s="356"/>
      <c r="H31" s="354"/>
      <c r="I31" s="355"/>
      <c r="J31" s="354"/>
      <c r="K31" s="356"/>
      <c r="L31" s="354"/>
      <c r="M31" s="357">
        <f t="shared" si="0"/>
        <v>34</v>
      </c>
      <c r="N31" s="358">
        <f t="shared" si="0"/>
        <v>3</v>
      </c>
      <c r="O31" s="359">
        <f t="shared" si="1"/>
        <v>37</v>
      </c>
    </row>
    <row r="32" spans="1:15" ht="18" customHeight="1">
      <c r="A32" s="842"/>
      <c r="B32" s="843"/>
      <c r="C32" s="360">
        <v>33</v>
      </c>
      <c r="D32" s="360">
        <v>1</v>
      </c>
      <c r="E32" s="361"/>
      <c r="F32" s="360"/>
      <c r="G32" s="362"/>
      <c r="H32" s="360"/>
      <c r="I32" s="361"/>
      <c r="J32" s="360"/>
      <c r="K32" s="362"/>
      <c r="L32" s="360"/>
      <c r="M32" s="363">
        <f t="shared" si="0"/>
        <v>33</v>
      </c>
      <c r="N32" s="364">
        <f t="shared" si="0"/>
        <v>1</v>
      </c>
      <c r="O32" s="365">
        <f t="shared" si="1"/>
        <v>34</v>
      </c>
    </row>
    <row r="33" spans="1:15" ht="18" customHeight="1">
      <c r="A33" s="842">
        <v>14</v>
      </c>
      <c r="B33" s="843" t="s">
        <v>410</v>
      </c>
      <c r="C33" s="354"/>
      <c r="D33" s="354"/>
      <c r="E33" s="355"/>
      <c r="F33" s="354"/>
      <c r="G33" s="356"/>
      <c r="H33" s="354"/>
      <c r="I33" s="355"/>
      <c r="J33" s="354"/>
      <c r="K33" s="356"/>
      <c r="L33" s="354"/>
      <c r="M33" s="357">
        <f t="shared" si="0"/>
        <v>0</v>
      </c>
      <c r="N33" s="358">
        <f t="shared" si="0"/>
        <v>0</v>
      </c>
      <c r="O33" s="359">
        <f t="shared" si="1"/>
        <v>0</v>
      </c>
    </row>
    <row r="34" spans="1:15" ht="18" customHeight="1">
      <c r="A34" s="842"/>
      <c r="B34" s="843"/>
      <c r="C34" s="360"/>
      <c r="D34" s="360"/>
      <c r="E34" s="361"/>
      <c r="F34" s="360"/>
      <c r="G34" s="362"/>
      <c r="H34" s="360"/>
      <c r="I34" s="361"/>
      <c r="J34" s="360"/>
      <c r="K34" s="362"/>
      <c r="L34" s="360"/>
      <c r="M34" s="363">
        <f t="shared" si="0"/>
        <v>0</v>
      </c>
      <c r="N34" s="364">
        <f t="shared" si="0"/>
        <v>0</v>
      </c>
      <c r="O34" s="365">
        <f t="shared" si="1"/>
        <v>0</v>
      </c>
    </row>
    <row r="35" spans="1:15" ht="18" customHeight="1">
      <c r="A35" s="842">
        <v>15</v>
      </c>
      <c r="B35" s="843" t="s">
        <v>371</v>
      </c>
      <c r="C35" s="354"/>
      <c r="D35" s="354"/>
      <c r="E35" s="355"/>
      <c r="F35" s="354"/>
      <c r="G35" s="356">
        <v>21</v>
      </c>
      <c r="H35" s="354">
        <v>11</v>
      </c>
      <c r="I35" s="355"/>
      <c r="J35" s="354"/>
      <c r="K35" s="356"/>
      <c r="L35" s="354"/>
      <c r="M35" s="357">
        <f t="shared" si="0"/>
        <v>21</v>
      </c>
      <c r="N35" s="358">
        <f t="shared" si="0"/>
        <v>11</v>
      </c>
      <c r="O35" s="359">
        <f t="shared" si="1"/>
        <v>32</v>
      </c>
    </row>
    <row r="36" spans="1:15" ht="18" customHeight="1" thickBot="1">
      <c r="A36" s="862"/>
      <c r="B36" s="863"/>
      <c r="C36" s="598"/>
      <c r="D36" s="598"/>
      <c r="E36" s="599"/>
      <c r="F36" s="598"/>
      <c r="G36" s="600">
        <v>19</v>
      </c>
      <c r="H36" s="598">
        <v>11</v>
      </c>
      <c r="I36" s="599"/>
      <c r="J36" s="598"/>
      <c r="K36" s="600"/>
      <c r="L36" s="598"/>
      <c r="M36" s="601">
        <f t="shared" si="0"/>
        <v>19</v>
      </c>
      <c r="N36" s="602">
        <f t="shared" si="0"/>
        <v>11</v>
      </c>
      <c r="O36" s="603">
        <f t="shared" si="1"/>
        <v>30</v>
      </c>
    </row>
    <row r="37" spans="1:15" ht="18" customHeight="1">
      <c r="A37" s="840">
        <v>16</v>
      </c>
      <c r="B37" s="841" t="s">
        <v>372</v>
      </c>
      <c r="C37" s="586">
        <v>15</v>
      </c>
      <c r="D37" s="586">
        <v>74</v>
      </c>
      <c r="E37" s="587"/>
      <c r="F37" s="586"/>
      <c r="G37" s="588">
        <v>1</v>
      </c>
      <c r="H37" s="586">
        <v>23</v>
      </c>
      <c r="I37" s="587"/>
      <c r="J37" s="586"/>
      <c r="K37" s="588"/>
      <c r="L37" s="586"/>
      <c r="M37" s="589">
        <f t="shared" si="0"/>
        <v>16</v>
      </c>
      <c r="N37" s="590">
        <f t="shared" si="0"/>
        <v>97</v>
      </c>
      <c r="O37" s="591">
        <f t="shared" si="1"/>
        <v>113</v>
      </c>
    </row>
    <row r="38" spans="1:15" ht="18" customHeight="1">
      <c r="A38" s="842"/>
      <c r="B38" s="843"/>
      <c r="C38" s="360">
        <v>11</v>
      </c>
      <c r="D38" s="360">
        <v>44</v>
      </c>
      <c r="E38" s="361"/>
      <c r="F38" s="360"/>
      <c r="G38" s="362">
        <v>1</v>
      </c>
      <c r="H38" s="360">
        <v>16</v>
      </c>
      <c r="I38" s="361"/>
      <c r="J38" s="360"/>
      <c r="K38" s="362"/>
      <c r="L38" s="360"/>
      <c r="M38" s="363">
        <f t="shared" si="0"/>
        <v>12</v>
      </c>
      <c r="N38" s="364">
        <f t="shared" si="0"/>
        <v>60</v>
      </c>
      <c r="O38" s="365">
        <f t="shared" si="1"/>
        <v>72</v>
      </c>
    </row>
    <row r="39" spans="1:15" ht="18" customHeight="1">
      <c r="A39" s="842">
        <v>17</v>
      </c>
      <c r="B39" s="843" t="s">
        <v>373</v>
      </c>
      <c r="C39" s="354"/>
      <c r="D39" s="354"/>
      <c r="E39" s="355"/>
      <c r="F39" s="354"/>
      <c r="G39" s="356"/>
      <c r="H39" s="354"/>
      <c r="I39" s="355"/>
      <c r="J39" s="354"/>
      <c r="K39" s="356"/>
      <c r="L39" s="354"/>
      <c r="M39" s="357">
        <f aca="true" t="shared" si="2" ref="M39:N56">C39+E39+G39+I39+K39</f>
        <v>0</v>
      </c>
      <c r="N39" s="358">
        <f t="shared" si="2"/>
        <v>0</v>
      </c>
      <c r="O39" s="359">
        <f t="shared" si="1"/>
        <v>0</v>
      </c>
    </row>
    <row r="40" spans="1:15" ht="18" customHeight="1">
      <c r="A40" s="842"/>
      <c r="B40" s="843"/>
      <c r="C40" s="360"/>
      <c r="D40" s="360"/>
      <c r="E40" s="361"/>
      <c r="F40" s="360"/>
      <c r="G40" s="362"/>
      <c r="H40" s="360"/>
      <c r="I40" s="361"/>
      <c r="J40" s="360"/>
      <c r="K40" s="362"/>
      <c r="L40" s="360"/>
      <c r="M40" s="363">
        <f t="shared" si="2"/>
        <v>0</v>
      </c>
      <c r="N40" s="364">
        <f t="shared" si="2"/>
        <v>0</v>
      </c>
      <c r="O40" s="365">
        <f t="shared" si="1"/>
        <v>0</v>
      </c>
    </row>
    <row r="41" spans="1:15" ht="18" customHeight="1">
      <c r="A41" s="842">
        <v>18</v>
      </c>
      <c r="B41" s="864" t="s">
        <v>374</v>
      </c>
      <c r="C41" s="604"/>
      <c r="D41" s="604"/>
      <c r="E41" s="605"/>
      <c r="F41" s="604"/>
      <c r="G41" s="606"/>
      <c r="H41" s="604"/>
      <c r="I41" s="605"/>
      <c r="J41" s="604"/>
      <c r="K41" s="606"/>
      <c r="L41" s="604"/>
      <c r="M41" s="607">
        <f>C41+E41+G41+I41+K41</f>
        <v>0</v>
      </c>
      <c r="N41" s="608">
        <f>D41+F41+H41+J41+L41</f>
        <v>0</v>
      </c>
      <c r="O41" s="609">
        <f>M41+N41</f>
        <v>0</v>
      </c>
    </row>
    <row r="42" spans="1:15" ht="17.25" customHeight="1">
      <c r="A42" s="842"/>
      <c r="B42" s="843"/>
      <c r="C42" s="360"/>
      <c r="D42" s="360"/>
      <c r="E42" s="361"/>
      <c r="F42" s="360"/>
      <c r="G42" s="362"/>
      <c r="H42" s="360"/>
      <c r="I42" s="361"/>
      <c r="J42" s="360"/>
      <c r="K42" s="362"/>
      <c r="L42" s="360"/>
      <c r="M42" s="363">
        <f>C42+E42+G42+I42+K42</f>
        <v>0</v>
      </c>
      <c r="N42" s="364">
        <f>D42+F42+H42+J42+L42</f>
        <v>0</v>
      </c>
      <c r="O42" s="365">
        <f>M42+N42</f>
        <v>0</v>
      </c>
    </row>
    <row r="43" spans="1:15" ht="18" customHeight="1">
      <c r="A43" s="842">
        <v>19</v>
      </c>
      <c r="B43" s="843" t="s">
        <v>375</v>
      </c>
      <c r="C43" s="354"/>
      <c r="D43" s="354"/>
      <c r="E43" s="355"/>
      <c r="F43" s="354"/>
      <c r="G43" s="356">
        <v>14</v>
      </c>
      <c r="H43" s="354">
        <v>20</v>
      </c>
      <c r="I43" s="355"/>
      <c r="J43" s="354"/>
      <c r="K43" s="356"/>
      <c r="L43" s="354"/>
      <c r="M43" s="357">
        <f t="shared" si="2"/>
        <v>14</v>
      </c>
      <c r="N43" s="358">
        <f t="shared" si="2"/>
        <v>20</v>
      </c>
      <c r="O43" s="359">
        <f t="shared" si="1"/>
        <v>34</v>
      </c>
    </row>
    <row r="44" spans="1:15" ht="18" customHeight="1">
      <c r="A44" s="842"/>
      <c r="B44" s="843"/>
      <c r="C44" s="360"/>
      <c r="D44" s="360"/>
      <c r="E44" s="361"/>
      <c r="F44" s="360"/>
      <c r="G44" s="362">
        <v>14</v>
      </c>
      <c r="H44" s="360">
        <v>12</v>
      </c>
      <c r="I44" s="361"/>
      <c r="J44" s="360"/>
      <c r="K44" s="362"/>
      <c r="L44" s="360"/>
      <c r="M44" s="363">
        <f t="shared" si="2"/>
        <v>14</v>
      </c>
      <c r="N44" s="364">
        <f t="shared" si="2"/>
        <v>12</v>
      </c>
      <c r="O44" s="365">
        <f t="shared" si="1"/>
        <v>26</v>
      </c>
    </row>
    <row r="45" spans="1:15" ht="18" customHeight="1">
      <c r="A45" s="842">
        <v>20</v>
      </c>
      <c r="B45" s="843" t="s">
        <v>376</v>
      </c>
      <c r="C45" s="354"/>
      <c r="D45" s="354"/>
      <c r="E45" s="355"/>
      <c r="F45" s="354"/>
      <c r="G45" s="356"/>
      <c r="H45" s="354"/>
      <c r="I45" s="355"/>
      <c r="J45" s="354"/>
      <c r="K45" s="356"/>
      <c r="L45" s="354"/>
      <c r="M45" s="357">
        <f t="shared" si="2"/>
        <v>0</v>
      </c>
      <c r="N45" s="358">
        <f t="shared" si="2"/>
        <v>0</v>
      </c>
      <c r="O45" s="359">
        <f t="shared" si="1"/>
        <v>0</v>
      </c>
    </row>
    <row r="46" spans="1:15" ht="18" customHeight="1" thickBot="1">
      <c r="A46" s="862"/>
      <c r="B46" s="863"/>
      <c r="C46" s="598"/>
      <c r="D46" s="598"/>
      <c r="E46" s="599"/>
      <c r="F46" s="598"/>
      <c r="G46" s="600"/>
      <c r="H46" s="598"/>
      <c r="I46" s="599"/>
      <c r="J46" s="598"/>
      <c r="K46" s="600"/>
      <c r="L46" s="598"/>
      <c r="M46" s="601">
        <f t="shared" si="2"/>
        <v>0</v>
      </c>
      <c r="N46" s="602">
        <f t="shared" si="2"/>
        <v>0</v>
      </c>
      <c r="O46" s="603">
        <f t="shared" si="1"/>
        <v>0</v>
      </c>
    </row>
    <row r="47" spans="1:15" ht="18" customHeight="1">
      <c r="A47" s="840">
        <v>21</v>
      </c>
      <c r="B47" s="841" t="s">
        <v>377</v>
      </c>
      <c r="C47" s="586"/>
      <c r="D47" s="586"/>
      <c r="E47" s="587"/>
      <c r="F47" s="586"/>
      <c r="G47" s="588"/>
      <c r="H47" s="586"/>
      <c r="I47" s="587"/>
      <c r="J47" s="586"/>
      <c r="K47" s="588"/>
      <c r="L47" s="586"/>
      <c r="M47" s="589">
        <f t="shared" si="2"/>
        <v>0</v>
      </c>
      <c r="N47" s="590">
        <f t="shared" si="2"/>
        <v>0</v>
      </c>
      <c r="O47" s="591">
        <f t="shared" si="1"/>
        <v>0</v>
      </c>
    </row>
    <row r="48" spans="1:15" ht="18" customHeight="1">
      <c r="A48" s="842"/>
      <c r="B48" s="843"/>
      <c r="C48" s="360"/>
      <c r="D48" s="360"/>
      <c r="E48" s="361"/>
      <c r="F48" s="360"/>
      <c r="G48" s="362"/>
      <c r="H48" s="360"/>
      <c r="I48" s="361"/>
      <c r="J48" s="360"/>
      <c r="K48" s="362"/>
      <c r="L48" s="360"/>
      <c r="M48" s="363">
        <f t="shared" si="2"/>
        <v>0</v>
      </c>
      <c r="N48" s="364">
        <f t="shared" si="2"/>
        <v>0</v>
      </c>
      <c r="O48" s="365">
        <f t="shared" si="1"/>
        <v>0</v>
      </c>
    </row>
    <row r="49" spans="1:15" ht="18" customHeight="1">
      <c r="A49" s="865">
        <v>22</v>
      </c>
      <c r="B49" s="864" t="s">
        <v>378</v>
      </c>
      <c r="C49" s="604"/>
      <c r="D49" s="604"/>
      <c r="E49" s="605"/>
      <c r="F49" s="604"/>
      <c r="G49" s="606"/>
      <c r="H49" s="604"/>
      <c r="I49" s="605"/>
      <c r="J49" s="604"/>
      <c r="K49" s="606"/>
      <c r="L49" s="604"/>
      <c r="M49" s="607">
        <f t="shared" si="2"/>
        <v>0</v>
      </c>
      <c r="N49" s="608">
        <f t="shared" si="2"/>
        <v>0</v>
      </c>
      <c r="O49" s="609">
        <f t="shared" si="1"/>
        <v>0</v>
      </c>
    </row>
    <row r="50" spans="1:15" ht="18" customHeight="1">
      <c r="A50" s="842"/>
      <c r="B50" s="843"/>
      <c r="C50" s="360"/>
      <c r="D50" s="360"/>
      <c r="E50" s="361"/>
      <c r="F50" s="360"/>
      <c r="G50" s="362"/>
      <c r="H50" s="360"/>
      <c r="I50" s="361"/>
      <c r="J50" s="360"/>
      <c r="K50" s="362"/>
      <c r="L50" s="360"/>
      <c r="M50" s="363">
        <f t="shared" si="2"/>
        <v>0</v>
      </c>
      <c r="N50" s="364">
        <f t="shared" si="2"/>
        <v>0</v>
      </c>
      <c r="O50" s="365">
        <f t="shared" si="1"/>
        <v>0</v>
      </c>
    </row>
    <row r="51" spans="1:15" ht="18" customHeight="1">
      <c r="A51" s="842">
        <v>23</v>
      </c>
      <c r="B51" s="843" t="s">
        <v>379</v>
      </c>
      <c r="C51" s="354"/>
      <c r="D51" s="354"/>
      <c r="E51" s="355"/>
      <c r="F51" s="354"/>
      <c r="G51" s="356">
        <v>15</v>
      </c>
      <c r="H51" s="354">
        <v>20</v>
      </c>
      <c r="I51" s="355"/>
      <c r="J51" s="354"/>
      <c r="K51" s="356"/>
      <c r="L51" s="354"/>
      <c r="M51" s="357">
        <f t="shared" si="2"/>
        <v>15</v>
      </c>
      <c r="N51" s="358">
        <f t="shared" si="2"/>
        <v>20</v>
      </c>
      <c r="O51" s="359">
        <f t="shared" si="1"/>
        <v>35</v>
      </c>
    </row>
    <row r="52" spans="1:15" ht="18" customHeight="1">
      <c r="A52" s="842"/>
      <c r="B52" s="843"/>
      <c r="C52" s="360"/>
      <c r="D52" s="360"/>
      <c r="E52" s="361"/>
      <c r="F52" s="360"/>
      <c r="G52" s="362">
        <v>15</v>
      </c>
      <c r="H52" s="360">
        <v>11</v>
      </c>
      <c r="I52" s="361"/>
      <c r="J52" s="360"/>
      <c r="K52" s="362"/>
      <c r="L52" s="360"/>
      <c r="M52" s="363">
        <f t="shared" si="2"/>
        <v>15</v>
      </c>
      <c r="N52" s="364">
        <f t="shared" si="2"/>
        <v>11</v>
      </c>
      <c r="O52" s="365">
        <f t="shared" si="1"/>
        <v>26</v>
      </c>
    </row>
    <row r="53" spans="1:15" ht="18" customHeight="1">
      <c r="A53" s="842">
        <v>24</v>
      </c>
      <c r="B53" s="843" t="s">
        <v>380</v>
      </c>
      <c r="C53" s="354"/>
      <c r="D53" s="354"/>
      <c r="E53" s="355"/>
      <c r="F53" s="354"/>
      <c r="G53" s="354">
        <v>2</v>
      </c>
      <c r="H53" s="354">
        <v>2</v>
      </c>
      <c r="I53" s="355"/>
      <c r="J53" s="354"/>
      <c r="K53" s="356"/>
      <c r="L53" s="354"/>
      <c r="M53" s="357">
        <f t="shared" si="2"/>
        <v>2</v>
      </c>
      <c r="N53" s="358">
        <f t="shared" si="2"/>
        <v>2</v>
      </c>
      <c r="O53" s="359">
        <f t="shared" si="1"/>
        <v>4</v>
      </c>
    </row>
    <row r="54" spans="1:15" ht="18" customHeight="1">
      <c r="A54" s="842"/>
      <c r="B54" s="843"/>
      <c r="C54" s="360"/>
      <c r="D54" s="360"/>
      <c r="E54" s="361"/>
      <c r="F54" s="360"/>
      <c r="G54" s="360">
        <v>2</v>
      </c>
      <c r="H54" s="360">
        <v>2</v>
      </c>
      <c r="I54" s="361"/>
      <c r="J54" s="360"/>
      <c r="K54" s="362"/>
      <c r="L54" s="360"/>
      <c r="M54" s="363">
        <f t="shared" si="2"/>
        <v>2</v>
      </c>
      <c r="N54" s="364">
        <f t="shared" si="2"/>
        <v>2</v>
      </c>
      <c r="O54" s="365">
        <f t="shared" si="1"/>
        <v>4</v>
      </c>
    </row>
    <row r="55" spans="1:15" ht="18" customHeight="1">
      <c r="A55" s="842">
        <v>25</v>
      </c>
      <c r="B55" s="843" t="s">
        <v>381</v>
      </c>
      <c r="C55" s="354"/>
      <c r="D55" s="354"/>
      <c r="E55" s="355"/>
      <c r="F55" s="354"/>
      <c r="G55" s="356"/>
      <c r="H55" s="354"/>
      <c r="I55" s="356"/>
      <c r="J55" s="354">
        <v>3</v>
      </c>
      <c r="K55" s="356"/>
      <c r="L55" s="354"/>
      <c r="M55" s="357">
        <f t="shared" si="2"/>
        <v>0</v>
      </c>
      <c r="N55" s="358">
        <f t="shared" si="2"/>
        <v>3</v>
      </c>
      <c r="O55" s="359">
        <f t="shared" si="1"/>
        <v>3</v>
      </c>
    </row>
    <row r="56" spans="1:15" ht="18" customHeight="1" thickBot="1">
      <c r="A56" s="842"/>
      <c r="B56" s="863"/>
      <c r="C56" s="598"/>
      <c r="D56" s="598"/>
      <c r="E56" s="599"/>
      <c r="F56" s="598"/>
      <c r="G56" s="600"/>
      <c r="H56" s="598"/>
      <c r="I56" s="600"/>
      <c r="J56" s="598">
        <v>3</v>
      </c>
      <c r="K56" s="600"/>
      <c r="L56" s="598"/>
      <c r="M56" s="601">
        <f t="shared" si="2"/>
        <v>0</v>
      </c>
      <c r="N56" s="602">
        <f t="shared" si="2"/>
        <v>3</v>
      </c>
      <c r="O56" s="603">
        <f t="shared" si="1"/>
        <v>3</v>
      </c>
    </row>
    <row r="57" spans="1:15" ht="18" customHeight="1">
      <c r="A57" s="840" t="s">
        <v>342</v>
      </c>
      <c r="B57" s="841"/>
      <c r="C57" s="366">
        <f aca="true" t="shared" si="3" ref="C57:O58">C7+C9+C11+C13+C15+C17+C19+C21+C23+C25+C27+C29+C31+C33+C35+C37+C39+C43+C45+C47+C49+C51+C53+C55</f>
        <v>1028</v>
      </c>
      <c r="D57" s="366">
        <f t="shared" si="3"/>
        <v>410</v>
      </c>
      <c r="E57" s="366">
        <f t="shared" si="3"/>
        <v>8</v>
      </c>
      <c r="F57" s="366">
        <f t="shared" si="3"/>
        <v>25</v>
      </c>
      <c r="G57" s="366">
        <f t="shared" si="3"/>
        <v>131</v>
      </c>
      <c r="H57" s="366">
        <f t="shared" si="3"/>
        <v>192</v>
      </c>
      <c r="I57" s="366">
        <f t="shared" si="3"/>
        <v>47</v>
      </c>
      <c r="J57" s="366">
        <f t="shared" si="3"/>
        <v>3</v>
      </c>
      <c r="K57" s="366">
        <f t="shared" si="3"/>
        <v>0</v>
      </c>
      <c r="L57" s="366">
        <f t="shared" si="3"/>
        <v>0</v>
      </c>
      <c r="M57" s="366">
        <f t="shared" si="3"/>
        <v>1214</v>
      </c>
      <c r="N57" s="366">
        <f t="shared" si="3"/>
        <v>630</v>
      </c>
      <c r="O57" s="366">
        <f t="shared" si="3"/>
        <v>1844</v>
      </c>
    </row>
    <row r="58" spans="1:15" ht="18" customHeight="1" thickBot="1">
      <c r="A58" s="862"/>
      <c r="B58" s="863"/>
      <c r="C58" s="367">
        <f t="shared" si="3"/>
        <v>394</v>
      </c>
      <c r="D58" s="367">
        <f t="shared" si="3"/>
        <v>143</v>
      </c>
      <c r="E58" s="367">
        <f t="shared" si="3"/>
        <v>5</v>
      </c>
      <c r="F58" s="367">
        <f t="shared" si="3"/>
        <v>6</v>
      </c>
      <c r="G58" s="367">
        <f t="shared" si="3"/>
        <v>116</v>
      </c>
      <c r="H58" s="367">
        <f t="shared" si="3"/>
        <v>108</v>
      </c>
      <c r="I58" s="367">
        <f t="shared" si="3"/>
        <v>13</v>
      </c>
      <c r="J58" s="367">
        <f t="shared" si="3"/>
        <v>3</v>
      </c>
      <c r="K58" s="367">
        <f t="shared" si="3"/>
        <v>0</v>
      </c>
      <c r="L58" s="367">
        <f t="shared" si="3"/>
        <v>0</v>
      </c>
      <c r="M58" s="367">
        <f t="shared" si="3"/>
        <v>528</v>
      </c>
      <c r="N58" s="367">
        <f t="shared" si="3"/>
        <v>260</v>
      </c>
      <c r="O58" s="367">
        <f t="shared" si="3"/>
        <v>788</v>
      </c>
    </row>
    <row r="59" spans="2:4" ht="17.25" customHeight="1">
      <c r="B59" s="368" t="s">
        <v>416</v>
      </c>
      <c r="C59" s="369"/>
      <c r="D59" s="369"/>
    </row>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c r="P84" s="370" t="s">
        <v>417</v>
      </c>
    </row>
    <row r="85" ht="17.25" customHeight="1">
      <c r="P85" s="370" t="s">
        <v>404</v>
      </c>
    </row>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sheetData>
  <sheetProtection/>
  <mergeCells count="72">
    <mergeCell ref="A55:A56"/>
    <mergeCell ref="B55:B56"/>
    <mergeCell ref="A57:B58"/>
    <mergeCell ref="A49:A50"/>
    <mergeCell ref="B49:B50"/>
    <mergeCell ref="A51:A52"/>
    <mergeCell ref="B51:B52"/>
    <mergeCell ref="A53:A54"/>
    <mergeCell ref="B53:B54"/>
    <mergeCell ref="A43:A44"/>
    <mergeCell ref="B43:B44"/>
    <mergeCell ref="A45:A46"/>
    <mergeCell ref="B45:B46"/>
    <mergeCell ref="A47:A48"/>
    <mergeCell ref="B47:B48"/>
    <mergeCell ref="A37:A38"/>
    <mergeCell ref="B37:B38"/>
    <mergeCell ref="A39:A40"/>
    <mergeCell ref="B39:B40"/>
    <mergeCell ref="A41:A42"/>
    <mergeCell ref="B41:B42"/>
    <mergeCell ref="A31:A32"/>
    <mergeCell ref="B31:B32"/>
    <mergeCell ref="A33:A34"/>
    <mergeCell ref="B33:B34"/>
    <mergeCell ref="A35:A36"/>
    <mergeCell ref="B35:B36"/>
    <mergeCell ref="A25:A26"/>
    <mergeCell ref="B25:B26"/>
    <mergeCell ref="A27:A28"/>
    <mergeCell ref="B27:B28"/>
    <mergeCell ref="A29:A30"/>
    <mergeCell ref="B29:B30"/>
    <mergeCell ref="A19:A20"/>
    <mergeCell ref="B19:B20"/>
    <mergeCell ref="A21:A22"/>
    <mergeCell ref="B21:B22"/>
    <mergeCell ref="A23:A24"/>
    <mergeCell ref="B23:B24"/>
    <mergeCell ref="A13:A14"/>
    <mergeCell ref="B13:B14"/>
    <mergeCell ref="A15:A16"/>
    <mergeCell ref="B15:B16"/>
    <mergeCell ref="A17:A18"/>
    <mergeCell ref="B17:B18"/>
    <mergeCell ref="N5:N6"/>
    <mergeCell ref="A7:A8"/>
    <mergeCell ref="B7:B8"/>
    <mergeCell ref="A9:A10"/>
    <mergeCell ref="B9:B10"/>
    <mergeCell ref="A11:A12"/>
    <mergeCell ref="B11:B12"/>
    <mergeCell ref="O4:O6"/>
    <mergeCell ref="C5:C6"/>
    <mergeCell ref="D5:D6"/>
    <mergeCell ref="E5:E6"/>
    <mergeCell ref="F5:F6"/>
    <mergeCell ref="G5:G6"/>
    <mergeCell ref="H5:H6"/>
    <mergeCell ref="I5:I6"/>
    <mergeCell ref="J5:J6"/>
    <mergeCell ref="K5:K6"/>
    <mergeCell ref="A1:N2"/>
    <mergeCell ref="A4:B6"/>
    <mergeCell ref="C4:D4"/>
    <mergeCell ref="E4:F4"/>
    <mergeCell ref="G4:H4"/>
    <mergeCell ref="I4:J4"/>
    <mergeCell ref="K4:L4"/>
    <mergeCell ref="M4:N4"/>
    <mergeCell ref="L5:L6"/>
    <mergeCell ref="M5:M6"/>
  </mergeCells>
  <printOptions horizontalCentered="1"/>
  <pageMargins left="0.15748031496062992" right="0.5511811023622047" top="0.984251968503937" bottom="0.7874015748031497" header="0.5118110236220472" footer="0.5118110236220472"/>
  <pageSetup fitToHeight="1" fitToWidth="1" horizontalDpi="600" verticalDpi="600" orientation="portrait" paperSize="9" scale="69" r:id="rId1"/>
  <headerFooter alignWithMargins="0">
    <oddFooter xml:space="preserve">&amp;C&amp;P </oddFooter>
  </headerFooter>
</worksheet>
</file>

<file path=xl/worksheets/sheet14.xml><?xml version="1.0" encoding="utf-8"?>
<worksheet xmlns="http://schemas.openxmlformats.org/spreadsheetml/2006/main" xmlns:r="http://schemas.openxmlformats.org/officeDocument/2006/relationships">
  <sheetPr>
    <tabColor rgb="FF0070C0"/>
    <pageSetUpPr fitToPage="1"/>
  </sheetPr>
  <dimension ref="A1:P85"/>
  <sheetViews>
    <sheetView view="pageBreakPreview" zoomScale="85" zoomScaleSheetLayoutView="85" zoomScalePageLayoutView="0" workbookViewId="0" topLeftCell="A1">
      <pane xSplit="14" ySplit="6" topLeftCell="O7" activePane="bottomRight" state="frozen"/>
      <selection pane="topLeft" activeCell="N56" sqref="N56"/>
      <selection pane="topRight" activeCell="N56" sqref="N56"/>
      <selection pane="bottomLeft" activeCell="N56" sqref="N56"/>
      <selection pane="bottomRight" activeCell="N56" sqref="N56"/>
    </sheetView>
  </sheetViews>
  <sheetFormatPr defaultColWidth="9.00390625" defaultRowHeight="13.5"/>
  <cols>
    <col min="1" max="1" width="3.625" style="349" bestFit="1" customWidth="1"/>
    <col min="2" max="2" width="9.625" style="349" bestFit="1" customWidth="1"/>
    <col min="3" max="11" width="7.25390625" style="349" customWidth="1"/>
    <col min="12" max="12" width="8.00390625" style="349" customWidth="1"/>
    <col min="13" max="14" width="7.25390625" style="349" customWidth="1"/>
    <col min="15" max="16384" width="9.00390625" style="349" customWidth="1"/>
  </cols>
  <sheetData>
    <row r="1" spans="1:14" ht="13.5" customHeight="1">
      <c r="A1" s="839" t="s">
        <v>412</v>
      </c>
      <c r="B1" s="839"/>
      <c r="C1" s="839"/>
      <c r="D1" s="839"/>
      <c r="E1" s="839"/>
      <c r="F1" s="839"/>
      <c r="G1" s="839"/>
      <c r="H1" s="839"/>
      <c r="I1" s="839"/>
      <c r="J1" s="839"/>
      <c r="K1" s="839"/>
      <c r="L1" s="839"/>
      <c r="M1" s="839"/>
      <c r="N1" s="839"/>
    </row>
    <row r="2" spans="1:14" ht="13.5" customHeight="1">
      <c r="A2" s="839"/>
      <c r="B2" s="839"/>
      <c r="C2" s="839"/>
      <c r="D2" s="839"/>
      <c r="E2" s="839"/>
      <c r="F2" s="839"/>
      <c r="G2" s="839"/>
      <c r="H2" s="839"/>
      <c r="I2" s="839"/>
      <c r="J2" s="839"/>
      <c r="K2" s="839"/>
      <c r="L2" s="839"/>
      <c r="M2" s="839"/>
      <c r="N2" s="839"/>
    </row>
    <row r="3" spans="1:15" ht="14.25" customHeight="1" thickBot="1">
      <c r="A3" s="350"/>
      <c r="B3" s="350"/>
      <c r="C3" s="350"/>
      <c r="D3" s="350"/>
      <c r="E3" s="350"/>
      <c r="F3" s="350"/>
      <c r="G3" s="350"/>
      <c r="H3" s="350"/>
      <c r="I3" s="350"/>
      <c r="J3" s="350"/>
      <c r="K3" s="350"/>
      <c r="L3" s="350"/>
      <c r="M3" s="351"/>
      <c r="N3" s="352" t="s">
        <v>510</v>
      </c>
      <c r="O3" s="353"/>
    </row>
    <row r="4" spans="1:15" ht="20.25" customHeight="1">
      <c r="A4" s="840"/>
      <c r="B4" s="841"/>
      <c r="C4" s="841" t="s">
        <v>41</v>
      </c>
      <c r="D4" s="841"/>
      <c r="E4" s="846" t="s">
        <v>50</v>
      </c>
      <c r="F4" s="841"/>
      <c r="G4" s="847" t="s">
        <v>187</v>
      </c>
      <c r="H4" s="841"/>
      <c r="I4" s="846" t="s">
        <v>208</v>
      </c>
      <c r="J4" s="841"/>
      <c r="K4" s="848" t="s">
        <v>413</v>
      </c>
      <c r="L4" s="849"/>
      <c r="M4" s="850" t="s">
        <v>414</v>
      </c>
      <c r="N4" s="851"/>
      <c r="O4" s="856" t="s">
        <v>66</v>
      </c>
    </row>
    <row r="5" spans="1:15" ht="13.5">
      <c r="A5" s="842"/>
      <c r="B5" s="843"/>
      <c r="C5" s="845" t="s">
        <v>21</v>
      </c>
      <c r="D5" s="852" t="s">
        <v>415</v>
      </c>
      <c r="E5" s="854" t="s">
        <v>21</v>
      </c>
      <c r="F5" s="845" t="s">
        <v>415</v>
      </c>
      <c r="G5" s="845" t="s">
        <v>21</v>
      </c>
      <c r="H5" s="852" t="s">
        <v>415</v>
      </c>
      <c r="I5" s="854" t="s">
        <v>21</v>
      </c>
      <c r="J5" s="845" t="s">
        <v>415</v>
      </c>
      <c r="K5" s="845" t="s">
        <v>21</v>
      </c>
      <c r="L5" s="852" t="s">
        <v>415</v>
      </c>
      <c r="M5" s="854" t="s">
        <v>21</v>
      </c>
      <c r="N5" s="860" t="s">
        <v>415</v>
      </c>
      <c r="O5" s="857"/>
    </row>
    <row r="6" spans="1:15" ht="14.25" thickBot="1">
      <c r="A6" s="844"/>
      <c r="B6" s="845"/>
      <c r="C6" s="859"/>
      <c r="D6" s="853"/>
      <c r="E6" s="855"/>
      <c r="F6" s="859"/>
      <c r="G6" s="859"/>
      <c r="H6" s="853"/>
      <c r="I6" s="855"/>
      <c r="J6" s="859"/>
      <c r="K6" s="859"/>
      <c r="L6" s="853"/>
      <c r="M6" s="855"/>
      <c r="N6" s="861"/>
      <c r="O6" s="858"/>
    </row>
    <row r="7" spans="1:15" ht="18" customHeight="1">
      <c r="A7" s="840">
        <v>26</v>
      </c>
      <c r="B7" s="841" t="s">
        <v>382</v>
      </c>
      <c r="C7" s="586"/>
      <c r="D7" s="586"/>
      <c r="E7" s="587"/>
      <c r="F7" s="586"/>
      <c r="G7" s="588"/>
      <c r="H7" s="586"/>
      <c r="I7" s="587"/>
      <c r="J7" s="586"/>
      <c r="K7" s="588"/>
      <c r="L7" s="586"/>
      <c r="M7" s="589">
        <f aca="true" t="shared" si="0" ref="M7:N38">C7+E7+G7+I7+K7</f>
        <v>0</v>
      </c>
      <c r="N7" s="590">
        <f t="shared" si="0"/>
        <v>0</v>
      </c>
      <c r="O7" s="591">
        <f aca="true" t="shared" si="1" ref="O7:O48">M7+N7</f>
        <v>0</v>
      </c>
    </row>
    <row r="8" spans="1:15" ht="18" customHeight="1">
      <c r="A8" s="842"/>
      <c r="B8" s="843"/>
      <c r="C8" s="360"/>
      <c r="D8" s="360"/>
      <c r="E8" s="361"/>
      <c r="F8" s="360"/>
      <c r="G8" s="362"/>
      <c r="H8" s="360"/>
      <c r="I8" s="361"/>
      <c r="J8" s="360"/>
      <c r="K8" s="362"/>
      <c r="L8" s="360"/>
      <c r="M8" s="363">
        <f t="shared" si="0"/>
        <v>0</v>
      </c>
      <c r="N8" s="364">
        <f t="shared" si="0"/>
        <v>0</v>
      </c>
      <c r="O8" s="365">
        <f t="shared" si="1"/>
        <v>0</v>
      </c>
    </row>
    <row r="9" spans="1:15" ht="18" customHeight="1">
      <c r="A9" s="842">
        <v>27</v>
      </c>
      <c r="B9" s="843" t="s">
        <v>383</v>
      </c>
      <c r="C9" s="354">
        <v>38</v>
      </c>
      <c r="D9" s="354">
        <v>51</v>
      </c>
      <c r="E9" s="355">
        <v>20</v>
      </c>
      <c r="F9" s="354">
        <v>25</v>
      </c>
      <c r="G9" s="356"/>
      <c r="H9" s="354"/>
      <c r="I9" s="355"/>
      <c r="J9" s="354"/>
      <c r="K9" s="356"/>
      <c r="L9" s="354"/>
      <c r="M9" s="357">
        <f t="shared" si="0"/>
        <v>58</v>
      </c>
      <c r="N9" s="358">
        <f t="shared" si="0"/>
        <v>76</v>
      </c>
      <c r="O9" s="359">
        <f t="shared" si="1"/>
        <v>134</v>
      </c>
    </row>
    <row r="10" spans="1:15" ht="18" customHeight="1">
      <c r="A10" s="842"/>
      <c r="B10" s="843"/>
      <c r="C10" s="360">
        <v>37</v>
      </c>
      <c r="D10" s="360">
        <v>49</v>
      </c>
      <c r="E10" s="361">
        <v>20</v>
      </c>
      <c r="F10" s="360">
        <v>23</v>
      </c>
      <c r="G10" s="362"/>
      <c r="H10" s="360"/>
      <c r="I10" s="361"/>
      <c r="J10" s="360"/>
      <c r="K10" s="362"/>
      <c r="L10" s="360"/>
      <c r="M10" s="363">
        <f t="shared" si="0"/>
        <v>57</v>
      </c>
      <c r="N10" s="364">
        <f t="shared" si="0"/>
        <v>72</v>
      </c>
      <c r="O10" s="365">
        <f t="shared" si="1"/>
        <v>129</v>
      </c>
    </row>
    <row r="11" spans="1:15" ht="18" customHeight="1">
      <c r="A11" s="842">
        <v>28</v>
      </c>
      <c r="B11" s="843" t="s">
        <v>384</v>
      </c>
      <c r="C11" s="354">
        <v>16</v>
      </c>
      <c r="D11" s="354">
        <v>4</v>
      </c>
      <c r="E11" s="355"/>
      <c r="F11" s="354"/>
      <c r="G11" s="356"/>
      <c r="H11" s="354"/>
      <c r="I11" s="355"/>
      <c r="J11" s="354"/>
      <c r="K11" s="356"/>
      <c r="L11" s="354"/>
      <c r="M11" s="357">
        <f t="shared" si="0"/>
        <v>16</v>
      </c>
      <c r="N11" s="358">
        <f t="shared" si="0"/>
        <v>4</v>
      </c>
      <c r="O11" s="359">
        <f t="shared" si="1"/>
        <v>20</v>
      </c>
    </row>
    <row r="12" spans="1:15" ht="18" customHeight="1">
      <c r="A12" s="842"/>
      <c r="B12" s="843"/>
      <c r="C12" s="360">
        <v>5</v>
      </c>
      <c r="D12" s="360">
        <v>0</v>
      </c>
      <c r="E12" s="361"/>
      <c r="F12" s="360"/>
      <c r="G12" s="362"/>
      <c r="H12" s="360"/>
      <c r="I12" s="361"/>
      <c r="J12" s="360"/>
      <c r="K12" s="362"/>
      <c r="L12" s="360"/>
      <c r="M12" s="363">
        <f t="shared" si="0"/>
        <v>5</v>
      </c>
      <c r="N12" s="364">
        <f t="shared" si="0"/>
        <v>0</v>
      </c>
      <c r="O12" s="365">
        <f t="shared" si="1"/>
        <v>5</v>
      </c>
    </row>
    <row r="13" spans="1:15" ht="18" customHeight="1">
      <c r="A13" s="842">
        <v>29</v>
      </c>
      <c r="B13" s="843" t="s">
        <v>385</v>
      </c>
      <c r="C13" s="354">
        <v>52</v>
      </c>
      <c r="D13" s="354"/>
      <c r="E13" s="355"/>
      <c r="F13" s="354"/>
      <c r="G13" s="356"/>
      <c r="H13" s="354"/>
      <c r="I13" s="355"/>
      <c r="J13" s="354"/>
      <c r="K13" s="356"/>
      <c r="L13" s="354"/>
      <c r="M13" s="357">
        <f t="shared" si="0"/>
        <v>52</v>
      </c>
      <c r="N13" s="358">
        <f t="shared" si="0"/>
        <v>0</v>
      </c>
      <c r="O13" s="359">
        <f t="shared" si="1"/>
        <v>52</v>
      </c>
    </row>
    <row r="14" spans="1:15" ht="18" customHeight="1">
      <c r="A14" s="842"/>
      <c r="B14" s="843"/>
      <c r="C14" s="360">
        <v>49</v>
      </c>
      <c r="D14" s="360"/>
      <c r="E14" s="361"/>
      <c r="F14" s="360"/>
      <c r="G14" s="362"/>
      <c r="H14" s="360"/>
      <c r="I14" s="361"/>
      <c r="J14" s="360"/>
      <c r="K14" s="362"/>
      <c r="L14" s="360"/>
      <c r="M14" s="363">
        <f t="shared" si="0"/>
        <v>49</v>
      </c>
      <c r="N14" s="364">
        <f t="shared" si="0"/>
        <v>0</v>
      </c>
      <c r="O14" s="365">
        <f t="shared" si="1"/>
        <v>49</v>
      </c>
    </row>
    <row r="15" spans="1:15" ht="18" customHeight="1">
      <c r="A15" s="842">
        <v>30</v>
      </c>
      <c r="B15" s="843" t="s">
        <v>386</v>
      </c>
      <c r="C15" s="354">
        <v>42</v>
      </c>
      <c r="D15" s="354"/>
      <c r="E15" s="355"/>
      <c r="F15" s="354"/>
      <c r="G15" s="356"/>
      <c r="H15" s="354"/>
      <c r="I15" s="355"/>
      <c r="J15" s="354"/>
      <c r="K15" s="356"/>
      <c r="L15" s="354"/>
      <c r="M15" s="357">
        <f t="shared" si="0"/>
        <v>42</v>
      </c>
      <c r="N15" s="358">
        <f t="shared" si="0"/>
        <v>0</v>
      </c>
      <c r="O15" s="359">
        <f t="shared" si="1"/>
        <v>42</v>
      </c>
    </row>
    <row r="16" spans="1:15" ht="18" customHeight="1" thickBot="1">
      <c r="A16" s="862"/>
      <c r="B16" s="863"/>
      <c r="C16" s="598">
        <v>32</v>
      </c>
      <c r="D16" s="598"/>
      <c r="E16" s="599"/>
      <c r="F16" s="598"/>
      <c r="G16" s="600"/>
      <c r="H16" s="598"/>
      <c r="I16" s="599"/>
      <c r="J16" s="598"/>
      <c r="K16" s="600"/>
      <c r="L16" s="598"/>
      <c r="M16" s="601">
        <f t="shared" si="0"/>
        <v>32</v>
      </c>
      <c r="N16" s="602">
        <f t="shared" si="0"/>
        <v>0</v>
      </c>
      <c r="O16" s="603">
        <f t="shared" si="1"/>
        <v>32</v>
      </c>
    </row>
    <row r="17" spans="1:15" ht="18" customHeight="1">
      <c r="A17" s="840">
        <v>31</v>
      </c>
      <c r="B17" s="841" t="s">
        <v>387</v>
      </c>
      <c r="C17" s="586"/>
      <c r="D17" s="586"/>
      <c r="E17" s="587"/>
      <c r="F17" s="586"/>
      <c r="G17" s="588"/>
      <c r="H17" s="586"/>
      <c r="I17" s="587"/>
      <c r="J17" s="586"/>
      <c r="K17" s="588"/>
      <c r="L17" s="586"/>
      <c r="M17" s="589">
        <f t="shared" si="0"/>
        <v>0</v>
      </c>
      <c r="N17" s="590">
        <f t="shared" si="0"/>
        <v>0</v>
      </c>
      <c r="O17" s="591">
        <f t="shared" si="1"/>
        <v>0</v>
      </c>
    </row>
    <row r="18" spans="1:15" ht="18" customHeight="1">
      <c r="A18" s="842"/>
      <c r="B18" s="843"/>
      <c r="C18" s="360"/>
      <c r="D18" s="360"/>
      <c r="E18" s="361"/>
      <c r="F18" s="360"/>
      <c r="G18" s="362"/>
      <c r="H18" s="360"/>
      <c r="I18" s="361"/>
      <c r="J18" s="360"/>
      <c r="K18" s="362"/>
      <c r="L18" s="360"/>
      <c r="M18" s="363">
        <f t="shared" si="0"/>
        <v>0</v>
      </c>
      <c r="N18" s="364">
        <f t="shared" si="0"/>
        <v>0</v>
      </c>
      <c r="O18" s="365">
        <f t="shared" si="1"/>
        <v>0</v>
      </c>
    </row>
    <row r="19" spans="1:15" ht="18" customHeight="1">
      <c r="A19" s="842">
        <v>32</v>
      </c>
      <c r="B19" s="843" t="s">
        <v>388</v>
      </c>
      <c r="C19" s="354"/>
      <c r="D19" s="354"/>
      <c r="E19" s="355"/>
      <c r="F19" s="354"/>
      <c r="G19" s="356"/>
      <c r="H19" s="354"/>
      <c r="I19" s="355"/>
      <c r="J19" s="354"/>
      <c r="K19" s="356"/>
      <c r="L19" s="354"/>
      <c r="M19" s="357">
        <f t="shared" si="0"/>
        <v>0</v>
      </c>
      <c r="N19" s="358">
        <f t="shared" si="0"/>
        <v>0</v>
      </c>
      <c r="O19" s="359">
        <f t="shared" si="1"/>
        <v>0</v>
      </c>
    </row>
    <row r="20" spans="1:15" ht="18" customHeight="1">
      <c r="A20" s="842"/>
      <c r="B20" s="843"/>
      <c r="C20" s="360"/>
      <c r="D20" s="360"/>
      <c r="E20" s="361"/>
      <c r="F20" s="360"/>
      <c r="G20" s="362"/>
      <c r="H20" s="360"/>
      <c r="I20" s="361"/>
      <c r="J20" s="360"/>
      <c r="K20" s="362"/>
      <c r="L20" s="360"/>
      <c r="M20" s="363">
        <f t="shared" si="0"/>
        <v>0</v>
      </c>
      <c r="N20" s="364">
        <f t="shared" si="0"/>
        <v>0</v>
      </c>
      <c r="O20" s="365">
        <f t="shared" si="1"/>
        <v>0</v>
      </c>
    </row>
    <row r="21" spans="1:15" ht="18" customHeight="1">
      <c r="A21" s="842">
        <v>33</v>
      </c>
      <c r="B21" s="843" t="s">
        <v>389</v>
      </c>
      <c r="C21" s="354"/>
      <c r="D21" s="354"/>
      <c r="E21" s="355"/>
      <c r="F21" s="354"/>
      <c r="G21" s="356"/>
      <c r="H21" s="354"/>
      <c r="I21" s="355"/>
      <c r="J21" s="354"/>
      <c r="K21" s="356"/>
      <c r="L21" s="354"/>
      <c r="M21" s="357">
        <f t="shared" si="0"/>
        <v>0</v>
      </c>
      <c r="N21" s="358">
        <f t="shared" si="0"/>
        <v>0</v>
      </c>
      <c r="O21" s="359">
        <f t="shared" si="1"/>
        <v>0</v>
      </c>
    </row>
    <row r="22" spans="1:15" ht="18" customHeight="1">
      <c r="A22" s="842"/>
      <c r="B22" s="843"/>
      <c r="C22" s="360"/>
      <c r="D22" s="360"/>
      <c r="E22" s="361"/>
      <c r="F22" s="360"/>
      <c r="G22" s="362"/>
      <c r="H22" s="360"/>
      <c r="I22" s="361"/>
      <c r="J22" s="360"/>
      <c r="K22" s="362"/>
      <c r="L22" s="360"/>
      <c r="M22" s="363">
        <f t="shared" si="0"/>
        <v>0</v>
      </c>
      <c r="N22" s="364">
        <f t="shared" si="0"/>
        <v>0</v>
      </c>
      <c r="O22" s="365">
        <f t="shared" si="1"/>
        <v>0</v>
      </c>
    </row>
    <row r="23" spans="1:15" ht="18" customHeight="1">
      <c r="A23" s="842">
        <v>34</v>
      </c>
      <c r="B23" s="843" t="s">
        <v>390</v>
      </c>
      <c r="C23" s="354">
        <v>13</v>
      </c>
      <c r="D23" s="354"/>
      <c r="E23" s="355"/>
      <c r="F23" s="354"/>
      <c r="G23" s="356"/>
      <c r="H23" s="354"/>
      <c r="I23" s="355"/>
      <c r="J23" s="354"/>
      <c r="K23" s="356"/>
      <c r="L23" s="354"/>
      <c r="M23" s="357">
        <f t="shared" si="0"/>
        <v>13</v>
      </c>
      <c r="N23" s="358">
        <f t="shared" si="0"/>
        <v>0</v>
      </c>
      <c r="O23" s="359">
        <f t="shared" si="1"/>
        <v>13</v>
      </c>
    </row>
    <row r="24" spans="1:15" ht="18" customHeight="1">
      <c r="A24" s="842"/>
      <c r="B24" s="843"/>
      <c r="C24" s="360">
        <v>11</v>
      </c>
      <c r="D24" s="360"/>
      <c r="E24" s="361"/>
      <c r="F24" s="360"/>
      <c r="G24" s="362"/>
      <c r="H24" s="360"/>
      <c r="I24" s="361"/>
      <c r="J24" s="360"/>
      <c r="K24" s="362"/>
      <c r="L24" s="360"/>
      <c r="M24" s="363">
        <f t="shared" si="0"/>
        <v>11</v>
      </c>
      <c r="N24" s="364">
        <f t="shared" si="0"/>
        <v>0</v>
      </c>
      <c r="O24" s="365">
        <f t="shared" si="1"/>
        <v>11</v>
      </c>
    </row>
    <row r="25" spans="1:15" ht="18" customHeight="1">
      <c r="A25" s="842">
        <v>35</v>
      </c>
      <c r="B25" s="843" t="s">
        <v>391</v>
      </c>
      <c r="C25" s="354">
        <v>1</v>
      </c>
      <c r="D25" s="354">
        <v>6</v>
      </c>
      <c r="E25" s="355"/>
      <c r="F25" s="354"/>
      <c r="G25" s="356"/>
      <c r="H25" s="354"/>
      <c r="I25" s="355"/>
      <c r="J25" s="354"/>
      <c r="K25" s="356"/>
      <c r="L25" s="354"/>
      <c r="M25" s="357">
        <f t="shared" si="0"/>
        <v>1</v>
      </c>
      <c r="N25" s="358">
        <f t="shared" si="0"/>
        <v>6</v>
      </c>
      <c r="O25" s="359">
        <f t="shared" si="1"/>
        <v>7</v>
      </c>
    </row>
    <row r="26" spans="1:15" ht="18" customHeight="1" thickBot="1">
      <c r="A26" s="862"/>
      <c r="B26" s="863"/>
      <c r="C26" s="598">
        <v>1</v>
      </c>
      <c r="D26" s="598">
        <v>6</v>
      </c>
      <c r="E26" s="599"/>
      <c r="F26" s="598"/>
      <c r="G26" s="600"/>
      <c r="H26" s="598"/>
      <c r="I26" s="599"/>
      <c r="J26" s="598"/>
      <c r="K26" s="600"/>
      <c r="L26" s="598"/>
      <c r="M26" s="601">
        <f t="shared" si="0"/>
        <v>1</v>
      </c>
      <c r="N26" s="602">
        <f t="shared" si="0"/>
        <v>6</v>
      </c>
      <c r="O26" s="603">
        <f t="shared" si="1"/>
        <v>7</v>
      </c>
    </row>
    <row r="27" spans="1:15" ht="18" customHeight="1">
      <c r="A27" s="840">
        <v>36</v>
      </c>
      <c r="B27" s="841" t="s">
        <v>392</v>
      </c>
      <c r="C27" s="586"/>
      <c r="D27" s="586"/>
      <c r="E27" s="587"/>
      <c r="F27" s="586"/>
      <c r="G27" s="588"/>
      <c r="H27" s="586"/>
      <c r="I27" s="587"/>
      <c r="J27" s="586"/>
      <c r="K27" s="588"/>
      <c r="L27" s="586"/>
      <c r="M27" s="589">
        <f t="shared" si="0"/>
        <v>0</v>
      </c>
      <c r="N27" s="590">
        <f t="shared" si="0"/>
        <v>0</v>
      </c>
      <c r="O27" s="591">
        <f t="shared" si="1"/>
        <v>0</v>
      </c>
    </row>
    <row r="28" spans="1:15" ht="18" customHeight="1">
      <c r="A28" s="842"/>
      <c r="B28" s="843"/>
      <c r="C28" s="360"/>
      <c r="D28" s="360"/>
      <c r="E28" s="361"/>
      <c r="F28" s="360"/>
      <c r="G28" s="362"/>
      <c r="H28" s="360"/>
      <c r="I28" s="361"/>
      <c r="J28" s="360"/>
      <c r="K28" s="362"/>
      <c r="L28" s="360"/>
      <c r="M28" s="363">
        <f t="shared" si="0"/>
        <v>0</v>
      </c>
      <c r="N28" s="364">
        <f t="shared" si="0"/>
        <v>0</v>
      </c>
      <c r="O28" s="365">
        <f t="shared" si="1"/>
        <v>0</v>
      </c>
    </row>
    <row r="29" spans="1:15" ht="18" customHeight="1">
      <c r="A29" s="842">
        <v>37</v>
      </c>
      <c r="B29" s="843" t="s">
        <v>393</v>
      </c>
      <c r="C29" s="354"/>
      <c r="D29" s="354"/>
      <c r="E29" s="355"/>
      <c r="F29" s="354"/>
      <c r="G29" s="356"/>
      <c r="H29" s="354"/>
      <c r="I29" s="355"/>
      <c r="J29" s="354"/>
      <c r="K29" s="356"/>
      <c r="L29" s="354"/>
      <c r="M29" s="357">
        <f t="shared" si="0"/>
        <v>0</v>
      </c>
      <c r="N29" s="358">
        <f t="shared" si="0"/>
        <v>0</v>
      </c>
      <c r="O29" s="359">
        <f t="shared" si="1"/>
        <v>0</v>
      </c>
    </row>
    <row r="30" spans="1:15" ht="18" customHeight="1">
      <c r="A30" s="842"/>
      <c r="B30" s="843"/>
      <c r="C30" s="360"/>
      <c r="D30" s="360"/>
      <c r="E30" s="361"/>
      <c r="F30" s="360"/>
      <c r="G30" s="362"/>
      <c r="H30" s="360"/>
      <c r="I30" s="361"/>
      <c r="J30" s="360"/>
      <c r="K30" s="362"/>
      <c r="L30" s="360"/>
      <c r="M30" s="363">
        <f t="shared" si="0"/>
        <v>0</v>
      </c>
      <c r="N30" s="364">
        <f t="shared" si="0"/>
        <v>0</v>
      </c>
      <c r="O30" s="365">
        <f t="shared" si="1"/>
        <v>0</v>
      </c>
    </row>
    <row r="31" spans="1:15" ht="18" customHeight="1">
      <c r="A31" s="842">
        <v>38</v>
      </c>
      <c r="B31" s="843" t="s">
        <v>394</v>
      </c>
      <c r="C31" s="354"/>
      <c r="D31" s="354"/>
      <c r="E31" s="355"/>
      <c r="F31" s="354"/>
      <c r="G31" s="356"/>
      <c r="H31" s="354"/>
      <c r="I31" s="355"/>
      <c r="J31" s="354"/>
      <c r="K31" s="356"/>
      <c r="L31" s="354"/>
      <c r="M31" s="357">
        <f t="shared" si="0"/>
        <v>0</v>
      </c>
      <c r="N31" s="358">
        <f t="shared" si="0"/>
        <v>0</v>
      </c>
      <c r="O31" s="359">
        <f t="shared" si="1"/>
        <v>0</v>
      </c>
    </row>
    <row r="32" spans="1:15" ht="18" customHeight="1">
      <c r="A32" s="842"/>
      <c r="B32" s="843"/>
      <c r="C32" s="360"/>
      <c r="D32" s="360"/>
      <c r="E32" s="361"/>
      <c r="F32" s="360"/>
      <c r="G32" s="362"/>
      <c r="H32" s="360"/>
      <c r="I32" s="361"/>
      <c r="J32" s="360"/>
      <c r="K32" s="362"/>
      <c r="L32" s="360"/>
      <c r="M32" s="363">
        <f t="shared" si="0"/>
        <v>0</v>
      </c>
      <c r="N32" s="364">
        <f t="shared" si="0"/>
        <v>0</v>
      </c>
      <c r="O32" s="365">
        <f t="shared" si="1"/>
        <v>0</v>
      </c>
    </row>
    <row r="33" spans="1:15" ht="18" customHeight="1">
      <c r="A33" s="842">
        <v>39</v>
      </c>
      <c r="B33" s="843" t="s">
        <v>418</v>
      </c>
      <c r="C33" s="354"/>
      <c r="D33" s="354"/>
      <c r="E33" s="355"/>
      <c r="F33" s="354"/>
      <c r="G33" s="356"/>
      <c r="H33" s="354">
        <v>1</v>
      </c>
      <c r="I33" s="355"/>
      <c r="J33" s="354"/>
      <c r="K33" s="356"/>
      <c r="L33" s="354"/>
      <c r="M33" s="357">
        <f t="shared" si="0"/>
        <v>0</v>
      </c>
      <c r="N33" s="358">
        <f t="shared" si="0"/>
        <v>1</v>
      </c>
      <c r="O33" s="359">
        <f t="shared" si="1"/>
        <v>1</v>
      </c>
    </row>
    <row r="34" spans="1:15" ht="18" customHeight="1">
      <c r="A34" s="842"/>
      <c r="B34" s="843"/>
      <c r="C34" s="360"/>
      <c r="D34" s="360"/>
      <c r="E34" s="361"/>
      <c r="F34" s="360"/>
      <c r="G34" s="362"/>
      <c r="H34" s="360"/>
      <c r="I34" s="361"/>
      <c r="J34" s="360"/>
      <c r="K34" s="362"/>
      <c r="L34" s="360"/>
      <c r="M34" s="363">
        <f t="shared" si="0"/>
        <v>0</v>
      </c>
      <c r="N34" s="364">
        <f t="shared" si="0"/>
        <v>0</v>
      </c>
      <c r="O34" s="365">
        <f t="shared" si="1"/>
        <v>0</v>
      </c>
    </row>
    <row r="35" spans="1:15" ht="18" customHeight="1">
      <c r="A35" s="865">
        <v>40</v>
      </c>
      <c r="B35" s="864" t="s">
        <v>396</v>
      </c>
      <c r="C35" s="604"/>
      <c r="D35" s="604"/>
      <c r="E35" s="605"/>
      <c r="F35" s="604"/>
      <c r="G35" s="606"/>
      <c r="H35" s="604"/>
      <c r="I35" s="605"/>
      <c r="J35" s="604"/>
      <c r="K35" s="606"/>
      <c r="L35" s="604"/>
      <c r="M35" s="607">
        <f t="shared" si="0"/>
        <v>0</v>
      </c>
      <c r="N35" s="608">
        <f t="shared" si="0"/>
        <v>0</v>
      </c>
      <c r="O35" s="609">
        <f t="shared" si="1"/>
        <v>0</v>
      </c>
    </row>
    <row r="36" spans="1:15" ht="18" customHeight="1" thickBot="1">
      <c r="A36" s="862"/>
      <c r="B36" s="863"/>
      <c r="C36" s="598"/>
      <c r="D36" s="598"/>
      <c r="E36" s="599"/>
      <c r="F36" s="598"/>
      <c r="G36" s="600"/>
      <c r="H36" s="598"/>
      <c r="I36" s="599"/>
      <c r="J36" s="598"/>
      <c r="K36" s="600"/>
      <c r="L36" s="598"/>
      <c r="M36" s="601">
        <f t="shared" si="0"/>
        <v>0</v>
      </c>
      <c r="N36" s="602">
        <f t="shared" si="0"/>
        <v>0</v>
      </c>
      <c r="O36" s="603">
        <f t="shared" si="1"/>
        <v>0</v>
      </c>
    </row>
    <row r="37" spans="1:15" ht="18" customHeight="1">
      <c r="A37" s="865">
        <v>41</v>
      </c>
      <c r="B37" s="864" t="s">
        <v>397</v>
      </c>
      <c r="C37" s="604"/>
      <c r="D37" s="604"/>
      <c r="E37" s="605"/>
      <c r="F37" s="604"/>
      <c r="G37" s="606"/>
      <c r="H37" s="604"/>
      <c r="I37" s="605"/>
      <c r="J37" s="604"/>
      <c r="K37" s="606"/>
      <c r="L37" s="604"/>
      <c r="M37" s="607">
        <f t="shared" si="0"/>
        <v>0</v>
      </c>
      <c r="N37" s="608">
        <f t="shared" si="0"/>
        <v>0</v>
      </c>
      <c r="O37" s="609">
        <f t="shared" si="1"/>
        <v>0</v>
      </c>
    </row>
    <row r="38" spans="1:15" ht="18" customHeight="1">
      <c r="A38" s="842"/>
      <c r="B38" s="843"/>
      <c r="C38" s="360"/>
      <c r="D38" s="360"/>
      <c r="E38" s="361"/>
      <c r="F38" s="360"/>
      <c r="G38" s="362"/>
      <c r="H38" s="360"/>
      <c r="I38" s="361"/>
      <c r="J38" s="360"/>
      <c r="K38" s="362"/>
      <c r="L38" s="360"/>
      <c r="M38" s="363">
        <f t="shared" si="0"/>
        <v>0</v>
      </c>
      <c r="N38" s="364">
        <f t="shared" si="0"/>
        <v>0</v>
      </c>
      <c r="O38" s="365">
        <f t="shared" si="1"/>
        <v>0</v>
      </c>
    </row>
    <row r="39" spans="1:15" ht="18" customHeight="1">
      <c r="A39" s="842">
        <v>42</v>
      </c>
      <c r="B39" s="843" t="s">
        <v>398</v>
      </c>
      <c r="C39" s="354"/>
      <c r="D39" s="354"/>
      <c r="E39" s="355"/>
      <c r="F39" s="354"/>
      <c r="G39" s="356"/>
      <c r="H39" s="354"/>
      <c r="I39" s="355"/>
      <c r="J39" s="354"/>
      <c r="K39" s="356"/>
      <c r="L39" s="354"/>
      <c r="M39" s="357">
        <f aca="true" t="shared" si="2" ref="M39:N42">C39+E39+G39+I39+K39</f>
        <v>0</v>
      </c>
      <c r="N39" s="358">
        <f t="shared" si="2"/>
        <v>0</v>
      </c>
      <c r="O39" s="359">
        <f t="shared" si="1"/>
        <v>0</v>
      </c>
    </row>
    <row r="40" spans="1:15" ht="18" customHeight="1">
      <c r="A40" s="842"/>
      <c r="B40" s="843"/>
      <c r="C40" s="360"/>
      <c r="D40" s="360"/>
      <c r="E40" s="361"/>
      <c r="F40" s="360"/>
      <c r="G40" s="362"/>
      <c r="H40" s="360"/>
      <c r="I40" s="361"/>
      <c r="J40" s="360"/>
      <c r="K40" s="362"/>
      <c r="L40" s="360"/>
      <c r="M40" s="363">
        <f t="shared" si="2"/>
        <v>0</v>
      </c>
      <c r="N40" s="364">
        <f t="shared" si="2"/>
        <v>0</v>
      </c>
      <c r="O40" s="365">
        <f t="shared" si="1"/>
        <v>0</v>
      </c>
    </row>
    <row r="41" spans="1:15" ht="18" customHeight="1">
      <c r="A41" s="842">
        <v>43</v>
      </c>
      <c r="B41" s="843" t="s">
        <v>399</v>
      </c>
      <c r="C41" s="354"/>
      <c r="D41" s="354"/>
      <c r="E41" s="355">
        <v>1</v>
      </c>
      <c r="F41" s="354">
        <v>5</v>
      </c>
      <c r="G41" s="356">
        <v>3</v>
      </c>
      <c r="H41" s="354">
        <v>7</v>
      </c>
      <c r="I41" s="355"/>
      <c r="J41" s="354"/>
      <c r="K41" s="356"/>
      <c r="L41" s="354"/>
      <c r="M41" s="357">
        <f t="shared" si="2"/>
        <v>4</v>
      </c>
      <c r="N41" s="358">
        <f t="shared" si="2"/>
        <v>12</v>
      </c>
      <c r="O41" s="359">
        <f t="shared" si="1"/>
        <v>16</v>
      </c>
    </row>
    <row r="42" spans="1:15" ht="18" customHeight="1" thickBot="1">
      <c r="A42" s="842"/>
      <c r="B42" s="863"/>
      <c r="C42" s="598"/>
      <c r="D42" s="598"/>
      <c r="E42" s="599">
        <v>1</v>
      </c>
      <c r="F42" s="598">
        <v>5</v>
      </c>
      <c r="G42" s="600">
        <v>3</v>
      </c>
      <c r="H42" s="598">
        <v>5</v>
      </c>
      <c r="I42" s="599"/>
      <c r="J42" s="598"/>
      <c r="K42" s="600"/>
      <c r="L42" s="598"/>
      <c r="M42" s="601">
        <f t="shared" si="2"/>
        <v>4</v>
      </c>
      <c r="N42" s="602">
        <f t="shared" si="2"/>
        <v>10</v>
      </c>
      <c r="O42" s="603">
        <f t="shared" si="1"/>
        <v>14</v>
      </c>
    </row>
    <row r="43" spans="1:15" ht="18" customHeight="1">
      <c r="A43" s="840" t="s">
        <v>342</v>
      </c>
      <c r="B43" s="841"/>
      <c r="C43" s="366">
        <f aca="true" t="shared" si="3" ref="C43:N44">C7+C9+C11+C13+C15+C17+C19+C21+C23+C25+C27+C29+C31+C33+C35+C37+C39+C41</f>
        <v>162</v>
      </c>
      <c r="D43" s="371">
        <f t="shared" si="3"/>
        <v>61</v>
      </c>
      <c r="E43" s="372">
        <f t="shared" si="3"/>
        <v>21</v>
      </c>
      <c r="F43" s="366">
        <f t="shared" si="3"/>
        <v>30</v>
      </c>
      <c r="G43" s="366">
        <f t="shared" si="3"/>
        <v>3</v>
      </c>
      <c r="H43" s="366">
        <f t="shared" si="3"/>
        <v>8</v>
      </c>
      <c r="I43" s="372">
        <f t="shared" si="3"/>
        <v>0</v>
      </c>
      <c r="J43" s="366">
        <f t="shared" si="3"/>
        <v>0</v>
      </c>
      <c r="K43" s="366">
        <f t="shared" si="3"/>
        <v>0</v>
      </c>
      <c r="L43" s="366">
        <f t="shared" si="3"/>
        <v>0</v>
      </c>
      <c r="M43" s="372">
        <f t="shared" si="3"/>
        <v>186</v>
      </c>
      <c r="N43" s="371">
        <f t="shared" si="3"/>
        <v>99</v>
      </c>
      <c r="O43" s="373">
        <f t="shared" si="1"/>
        <v>285</v>
      </c>
    </row>
    <row r="44" spans="1:15" ht="18" customHeight="1" thickBot="1">
      <c r="A44" s="862"/>
      <c r="B44" s="863"/>
      <c r="C44" s="367">
        <f t="shared" si="3"/>
        <v>135</v>
      </c>
      <c r="D44" s="374">
        <f t="shared" si="3"/>
        <v>55</v>
      </c>
      <c r="E44" s="375">
        <f t="shared" si="3"/>
        <v>21</v>
      </c>
      <c r="F44" s="367">
        <f t="shared" si="3"/>
        <v>28</v>
      </c>
      <c r="G44" s="367">
        <f t="shared" si="3"/>
        <v>3</v>
      </c>
      <c r="H44" s="367">
        <f t="shared" si="3"/>
        <v>5</v>
      </c>
      <c r="I44" s="376">
        <f t="shared" si="3"/>
        <v>0</v>
      </c>
      <c r="J44" s="367">
        <f t="shared" si="3"/>
        <v>0</v>
      </c>
      <c r="K44" s="367">
        <f t="shared" si="3"/>
        <v>0</v>
      </c>
      <c r="L44" s="367">
        <f t="shared" si="3"/>
        <v>0</v>
      </c>
      <c r="M44" s="375">
        <f t="shared" si="3"/>
        <v>159</v>
      </c>
      <c r="N44" s="374">
        <f t="shared" si="3"/>
        <v>88</v>
      </c>
      <c r="O44" s="377">
        <f t="shared" si="1"/>
        <v>247</v>
      </c>
    </row>
    <row r="45" spans="1:15" ht="18" customHeight="1">
      <c r="A45" s="866" t="s">
        <v>400</v>
      </c>
      <c r="B45" s="867"/>
      <c r="C45" s="610"/>
      <c r="D45" s="610"/>
      <c r="E45" s="611"/>
      <c r="F45" s="610"/>
      <c r="G45" s="612"/>
      <c r="H45" s="610"/>
      <c r="I45" s="611">
        <v>31</v>
      </c>
      <c r="J45" s="610">
        <v>36</v>
      </c>
      <c r="K45" s="612"/>
      <c r="L45" s="610"/>
      <c r="M45" s="372">
        <f>C45+E45+G45+I45+K45</f>
        <v>31</v>
      </c>
      <c r="N45" s="371">
        <f>D45+F45+H45+J45+L45</f>
        <v>36</v>
      </c>
      <c r="O45" s="373">
        <f t="shared" si="1"/>
        <v>67</v>
      </c>
    </row>
    <row r="46" spans="1:15" ht="18" customHeight="1" thickBot="1">
      <c r="A46" s="868"/>
      <c r="B46" s="869"/>
      <c r="C46" s="613"/>
      <c r="D46" s="613"/>
      <c r="E46" s="614"/>
      <c r="F46" s="613"/>
      <c r="G46" s="570"/>
      <c r="H46" s="613"/>
      <c r="I46" s="614">
        <v>28</v>
      </c>
      <c r="J46" s="613">
        <v>16</v>
      </c>
      <c r="K46" s="570"/>
      <c r="L46" s="613"/>
      <c r="M46" s="378">
        <f>C46+E46+G46+I46+K46</f>
        <v>28</v>
      </c>
      <c r="N46" s="379">
        <f>D46+F46+H46+J46+L46</f>
        <v>16</v>
      </c>
      <c r="O46" s="615">
        <f t="shared" si="1"/>
        <v>44</v>
      </c>
    </row>
    <row r="47" spans="1:15" ht="18" customHeight="1">
      <c r="A47" s="865" t="s">
        <v>66</v>
      </c>
      <c r="B47" s="864"/>
      <c r="C47" s="380">
        <f>C43+C45+'（調理員数１）'!C57</f>
        <v>1190</v>
      </c>
      <c r="D47" s="380">
        <f>D43+D45+'（調理員数１）'!D57</f>
        <v>471</v>
      </c>
      <c r="E47" s="381">
        <f>E43+E45+'（調理員数１）'!E57</f>
        <v>29</v>
      </c>
      <c r="F47" s="380">
        <f>F43+F45+'（調理員数１）'!F57</f>
        <v>55</v>
      </c>
      <c r="G47" s="382">
        <f>G43+G45+'（調理員数１）'!G57</f>
        <v>134</v>
      </c>
      <c r="H47" s="380">
        <f>H43+H45+'（調理員数１）'!H57</f>
        <v>200</v>
      </c>
      <c r="I47" s="381">
        <f>I43+I45+'（調理員数１）'!I57</f>
        <v>78</v>
      </c>
      <c r="J47" s="380">
        <f>J43+J45+'（調理員数１）'!J57</f>
        <v>39</v>
      </c>
      <c r="K47" s="382">
        <f>K43+K45+'（調理員数１）'!K57</f>
        <v>0</v>
      </c>
      <c r="L47" s="380">
        <f>L43+L45+'（調理員数１）'!L57</f>
        <v>0</v>
      </c>
      <c r="M47" s="381">
        <f>M43+M45+'（調理員数１）'!M57</f>
        <v>1431</v>
      </c>
      <c r="N47" s="383">
        <f>N43+N45+'（調理員数１）'!N57</f>
        <v>765</v>
      </c>
      <c r="O47" s="384">
        <f t="shared" si="1"/>
        <v>2196</v>
      </c>
    </row>
    <row r="48" spans="1:15" ht="18" customHeight="1" thickBot="1">
      <c r="A48" s="862"/>
      <c r="B48" s="863"/>
      <c r="C48" s="367">
        <f>C44+C46+'（調理員数１）'!C58</f>
        <v>529</v>
      </c>
      <c r="D48" s="385">
        <f>D44+D46+'（調理員数１）'!D58</f>
        <v>198</v>
      </c>
      <c r="E48" s="378">
        <f>E44+E46+'（調理員数１）'!E58</f>
        <v>26</v>
      </c>
      <c r="F48" s="385">
        <f>F44+F46+'（調理員数１）'!F58</f>
        <v>34</v>
      </c>
      <c r="G48" s="386">
        <f>G44+G46+'（調理員数１）'!G58</f>
        <v>119</v>
      </c>
      <c r="H48" s="385">
        <f>H44+H46+'（調理員数１）'!H58</f>
        <v>113</v>
      </c>
      <c r="I48" s="378">
        <f>I44+I46+'（調理員数１）'!I58</f>
        <v>41</v>
      </c>
      <c r="J48" s="385">
        <f>J44+J46+'（調理員数１）'!J58</f>
        <v>19</v>
      </c>
      <c r="K48" s="386">
        <f>K44+K46+'（調理員数１）'!K58</f>
        <v>0</v>
      </c>
      <c r="L48" s="385">
        <f>L44+L46+'（調理員数１）'!L58</f>
        <v>0</v>
      </c>
      <c r="M48" s="375">
        <f>M44+M46+'（調理員数１）'!M58</f>
        <v>715</v>
      </c>
      <c r="N48" s="379">
        <f>N44+N46+'（調理員数１）'!N58</f>
        <v>364</v>
      </c>
      <c r="O48" s="377">
        <f t="shared" si="1"/>
        <v>1079</v>
      </c>
    </row>
    <row r="49" spans="2:4" ht="17.25" customHeight="1">
      <c r="B49" s="368" t="s">
        <v>416</v>
      </c>
      <c r="C49" s="369"/>
      <c r="D49" s="369"/>
    </row>
    <row r="84" ht="13.5">
      <c r="P84" s="370" t="s">
        <v>417</v>
      </c>
    </row>
    <row r="85" ht="13.5">
      <c r="P85" s="370" t="s">
        <v>404</v>
      </c>
    </row>
  </sheetData>
  <sheetProtection/>
  <mergeCells count="60">
    <mergeCell ref="A43:B44"/>
    <mergeCell ref="A45:B46"/>
    <mergeCell ref="A47:B48"/>
    <mergeCell ref="A37:A38"/>
    <mergeCell ref="B37:B38"/>
    <mergeCell ref="A39:A40"/>
    <mergeCell ref="B39:B40"/>
    <mergeCell ref="A41:A42"/>
    <mergeCell ref="B41:B42"/>
    <mergeCell ref="A31:A32"/>
    <mergeCell ref="B31:B32"/>
    <mergeCell ref="A33:A34"/>
    <mergeCell ref="B33:B34"/>
    <mergeCell ref="A35:A36"/>
    <mergeCell ref="B35:B36"/>
    <mergeCell ref="A25:A26"/>
    <mergeCell ref="B25:B26"/>
    <mergeCell ref="A27:A28"/>
    <mergeCell ref="B27:B28"/>
    <mergeCell ref="A29:A30"/>
    <mergeCell ref="B29:B30"/>
    <mergeCell ref="A19:A20"/>
    <mergeCell ref="B19:B20"/>
    <mergeCell ref="A21:A22"/>
    <mergeCell ref="B21:B22"/>
    <mergeCell ref="A23:A24"/>
    <mergeCell ref="B23:B24"/>
    <mergeCell ref="A13:A14"/>
    <mergeCell ref="B13:B14"/>
    <mergeCell ref="A15:A16"/>
    <mergeCell ref="B15:B16"/>
    <mergeCell ref="A17:A18"/>
    <mergeCell ref="B17:B18"/>
    <mergeCell ref="N5:N6"/>
    <mergeCell ref="A7:A8"/>
    <mergeCell ref="B7:B8"/>
    <mergeCell ref="A9:A10"/>
    <mergeCell ref="B9:B10"/>
    <mergeCell ref="A11:A12"/>
    <mergeCell ref="B11:B12"/>
    <mergeCell ref="O4:O6"/>
    <mergeCell ref="C5:C6"/>
    <mergeCell ref="D5:D6"/>
    <mergeCell ref="E5:E6"/>
    <mergeCell ref="F5:F6"/>
    <mergeCell ref="G5:G6"/>
    <mergeCell ref="H5:H6"/>
    <mergeCell ref="I5:I6"/>
    <mergeCell ref="J5:J6"/>
    <mergeCell ref="K5:K6"/>
    <mergeCell ref="A1:N2"/>
    <mergeCell ref="A4:B6"/>
    <mergeCell ref="C4:D4"/>
    <mergeCell ref="E4:F4"/>
    <mergeCell ref="G4:H4"/>
    <mergeCell ref="I4:J4"/>
    <mergeCell ref="K4:L4"/>
    <mergeCell ref="M4:N4"/>
    <mergeCell ref="L5:L6"/>
    <mergeCell ref="M5:M6"/>
  </mergeCells>
  <printOptions horizontalCentered="1"/>
  <pageMargins left="0.15748031496062992" right="0.5511811023622047" top="0.984251968503937" bottom="0.7874015748031497" header="0.5118110236220472" footer="0.5118110236220472"/>
  <pageSetup fitToHeight="1" fitToWidth="1" horizontalDpi="600" verticalDpi="600" orientation="portrait" paperSize="9" scale="80" r:id="rId1"/>
  <headerFooter alignWithMargins="0">
    <oddFooter xml:space="preserve">&amp;C&amp;P </oddFooter>
  </headerFooter>
</worksheet>
</file>

<file path=xl/worksheets/sheet15.xml><?xml version="1.0" encoding="utf-8"?>
<worksheet xmlns="http://schemas.openxmlformats.org/spreadsheetml/2006/main" xmlns:r="http://schemas.openxmlformats.org/officeDocument/2006/relationships">
  <sheetPr>
    <tabColor indexed="44"/>
    <pageSetUpPr fitToPage="1"/>
  </sheetPr>
  <dimension ref="A1:I37"/>
  <sheetViews>
    <sheetView view="pageBreakPreview" zoomScaleSheetLayoutView="100" zoomScalePageLayoutView="0" workbookViewId="0" topLeftCell="A1">
      <selection activeCell="N56" sqref="N56"/>
    </sheetView>
  </sheetViews>
  <sheetFormatPr defaultColWidth="9.00390625" defaultRowHeight="13.5"/>
  <cols>
    <col min="1" max="1" width="3.50390625" style="6" customWidth="1"/>
    <col min="2" max="2" width="9.625" style="6" customWidth="1"/>
    <col min="3" max="3" width="10.625" style="6" customWidth="1"/>
    <col min="4" max="7" width="11.50390625" style="6" customWidth="1"/>
    <col min="8" max="8" width="9.00390625" style="6" customWidth="1"/>
    <col min="9" max="9" width="11.375" style="6" customWidth="1"/>
    <col min="10" max="16384" width="9.00390625" style="6" customWidth="1"/>
  </cols>
  <sheetData>
    <row r="1" spans="6:9" ht="18" customHeight="1">
      <c r="F1" s="693"/>
      <c r="G1" s="711"/>
      <c r="H1" s="711"/>
      <c r="I1" s="711"/>
    </row>
    <row r="2" spans="6:9" ht="18" customHeight="1">
      <c r="F2" s="476"/>
      <c r="G2" s="711"/>
      <c r="H2" s="711"/>
      <c r="I2" s="711"/>
    </row>
    <row r="3" spans="6:9" ht="18" customHeight="1">
      <c r="F3" s="476"/>
      <c r="G3" s="693"/>
      <c r="H3" s="476"/>
      <c r="I3" s="476"/>
    </row>
    <row r="4" ht="45" customHeight="1">
      <c r="I4" s="20"/>
    </row>
    <row r="5" spans="1:2" ht="23.25" customHeight="1" thickBot="1">
      <c r="A5" s="7" t="s">
        <v>270</v>
      </c>
      <c r="B5" s="7"/>
    </row>
    <row r="6" spans="2:6" ht="36" customHeight="1">
      <c r="B6" s="872" t="s">
        <v>56</v>
      </c>
      <c r="C6" s="873"/>
      <c r="D6" s="105" t="s">
        <v>200</v>
      </c>
      <c r="E6" s="105" t="s">
        <v>196</v>
      </c>
      <c r="F6" s="106" t="s">
        <v>199</v>
      </c>
    </row>
    <row r="7" spans="2:6" ht="36" customHeight="1">
      <c r="B7" s="874" t="s">
        <v>41</v>
      </c>
      <c r="C7" s="107" t="s">
        <v>38</v>
      </c>
      <c r="D7" s="192">
        <v>1001</v>
      </c>
      <c r="E7" s="192">
        <v>187</v>
      </c>
      <c r="F7" s="193">
        <v>3824</v>
      </c>
    </row>
    <row r="8" spans="2:6" ht="36" customHeight="1">
      <c r="B8" s="875"/>
      <c r="C8" s="107" t="s">
        <v>39</v>
      </c>
      <c r="D8" s="192">
        <v>1002</v>
      </c>
      <c r="E8" s="192">
        <v>188</v>
      </c>
      <c r="F8" s="193">
        <v>3908</v>
      </c>
    </row>
    <row r="9" spans="2:6" ht="36" customHeight="1">
      <c r="B9" s="755"/>
      <c r="C9" s="107" t="s">
        <v>40</v>
      </c>
      <c r="D9" s="192">
        <v>1001</v>
      </c>
      <c r="E9" s="192">
        <v>188</v>
      </c>
      <c r="F9" s="193">
        <v>3977</v>
      </c>
    </row>
    <row r="10" spans="2:6" ht="36" customHeight="1">
      <c r="B10" s="876" t="s">
        <v>201</v>
      </c>
      <c r="C10" s="877"/>
      <c r="D10" s="192">
        <v>320</v>
      </c>
      <c r="E10" s="192">
        <v>173</v>
      </c>
      <c r="F10" s="193">
        <v>4914</v>
      </c>
    </row>
    <row r="11" spans="2:6" ht="36" customHeight="1" thickBot="1">
      <c r="B11" s="878" t="s">
        <v>47</v>
      </c>
      <c r="C11" s="879"/>
      <c r="D11" s="194">
        <v>15</v>
      </c>
      <c r="E11" s="194">
        <v>162</v>
      </c>
      <c r="F11" s="195">
        <v>5094</v>
      </c>
    </row>
    <row r="12" spans="2:7" ht="32.25" customHeight="1">
      <c r="B12" s="23"/>
      <c r="C12" s="23"/>
      <c r="E12" s="24"/>
      <c r="F12" s="24"/>
      <c r="G12" s="24"/>
    </row>
    <row r="13" ht="13.5">
      <c r="B13" s="6" t="s">
        <v>59</v>
      </c>
    </row>
    <row r="14" ht="9" customHeight="1"/>
    <row r="15" ht="13.5">
      <c r="B15" s="6" t="s">
        <v>207</v>
      </c>
    </row>
    <row r="16" ht="13.5">
      <c r="B16" s="6" t="s">
        <v>265</v>
      </c>
    </row>
    <row r="17" ht="13.5">
      <c r="B17" s="6" t="s">
        <v>214</v>
      </c>
    </row>
    <row r="18" ht="13.5">
      <c r="B18" s="6" t="s">
        <v>215</v>
      </c>
    </row>
    <row r="19" spans="2:3" ht="13.5">
      <c r="B19" s="15"/>
      <c r="C19" s="6" t="s">
        <v>220</v>
      </c>
    </row>
    <row r="20" spans="2:3" ht="13.5">
      <c r="B20" s="15"/>
      <c r="C20" s="6" t="s">
        <v>197</v>
      </c>
    </row>
    <row r="22" ht="13.5">
      <c r="B22" s="6" t="s">
        <v>213</v>
      </c>
    </row>
    <row r="23" ht="13.5">
      <c r="B23" s="6" t="s">
        <v>215</v>
      </c>
    </row>
    <row r="24" ht="13.5">
      <c r="B24" s="6" t="s">
        <v>217</v>
      </c>
    </row>
    <row r="25" ht="13.5">
      <c r="C25" s="6" t="s">
        <v>219</v>
      </c>
    </row>
    <row r="26" ht="13.5">
      <c r="B26" s="6" t="s">
        <v>216</v>
      </c>
    </row>
    <row r="27" spans="2:3" ht="13.5">
      <c r="B27" s="6" t="s">
        <v>525</v>
      </c>
      <c r="C27" s="6" t="s">
        <v>526</v>
      </c>
    </row>
    <row r="28" spans="2:3" ht="13.5">
      <c r="B28" s="15"/>
      <c r="C28" s="6" t="s">
        <v>218</v>
      </c>
    </row>
    <row r="29" spans="2:3" ht="13.5">
      <c r="B29" s="15"/>
      <c r="C29" s="6" t="s">
        <v>198</v>
      </c>
    </row>
    <row r="30" ht="13.5">
      <c r="B30" s="6" t="s">
        <v>527</v>
      </c>
    </row>
    <row r="31" ht="13.5">
      <c r="B31" s="15"/>
    </row>
    <row r="32" ht="13.5">
      <c r="B32" s="6" t="s">
        <v>225</v>
      </c>
    </row>
    <row r="33" ht="13.5">
      <c r="B33" s="6" t="s">
        <v>202</v>
      </c>
    </row>
    <row r="35" spans="2:8" ht="26.25" customHeight="1">
      <c r="B35" s="870" t="s">
        <v>221</v>
      </c>
      <c r="C35" s="871"/>
      <c r="D35" s="871"/>
      <c r="E35" s="871"/>
      <c r="F35" s="871"/>
      <c r="G35" s="871"/>
      <c r="H35" s="871"/>
    </row>
    <row r="36" spans="2:3" ht="13.5">
      <c r="B36" s="20" t="s">
        <v>528</v>
      </c>
      <c r="C36" s="6" t="s">
        <v>222</v>
      </c>
    </row>
    <row r="37" ht="13.5">
      <c r="C37" s="6" t="s">
        <v>223</v>
      </c>
    </row>
  </sheetData>
  <sheetProtection/>
  <mergeCells count="7">
    <mergeCell ref="B35:H35"/>
    <mergeCell ref="G1:I1"/>
    <mergeCell ref="G2:I2"/>
    <mergeCell ref="B6:C6"/>
    <mergeCell ref="B7:B9"/>
    <mergeCell ref="B10:C10"/>
    <mergeCell ref="B11:C11"/>
  </mergeCells>
  <printOptions horizontalCentered="1"/>
  <pageMargins left="0.15748031496062992" right="0.5511811023622047" top="0.984251968503937" bottom="0.7874015748031497" header="0.5118110236220472" footer="0.5118110236220472"/>
  <pageSetup fitToHeight="1" fitToWidth="1" horizontalDpi="600" verticalDpi="600" orientation="portrait" paperSize="9" r:id="rId2"/>
  <headerFooter alignWithMargins="0">
    <oddFooter xml:space="preserve">&amp;C&amp;P </oddFooter>
  </headerFooter>
  <drawing r:id="rId1"/>
</worksheet>
</file>

<file path=xl/worksheets/sheet16.xml><?xml version="1.0" encoding="utf-8"?>
<worksheet xmlns="http://schemas.openxmlformats.org/spreadsheetml/2006/main" xmlns:r="http://schemas.openxmlformats.org/officeDocument/2006/relationships">
  <sheetPr>
    <tabColor rgb="FF0070C0"/>
    <pageSetUpPr fitToPage="1"/>
  </sheetPr>
  <dimension ref="A2:S85"/>
  <sheetViews>
    <sheetView view="pageBreakPreview" zoomScale="85" zoomScaleSheetLayoutView="85" zoomScalePageLayoutView="0" workbookViewId="0" topLeftCell="A1">
      <pane xSplit="14" ySplit="8" topLeftCell="O9" activePane="bottomRight" state="frozen"/>
      <selection pane="topLeft" activeCell="N56" sqref="N56"/>
      <selection pane="topRight" activeCell="N56" sqref="N56"/>
      <selection pane="bottomLeft" activeCell="N56" sqref="N56"/>
      <selection pane="bottomRight" activeCell="N56" sqref="N56"/>
    </sheetView>
  </sheetViews>
  <sheetFormatPr defaultColWidth="9.00390625" defaultRowHeight="13.5"/>
  <cols>
    <col min="1" max="1" width="3.75390625" style="0" customWidth="1"/>
    <col min="2" max="2" width="11.125" style="0" customWidth="1"/>
    <col min="3" max="3" width="7.625" style="0" bestFit="1" customWidth="1"/>
    <col min="4" max="5" width="8.625" style="0" customWidth="1"/>
    <col min="6" max="6" width="6.50390625" style="0" bestFit="1" customWidth="1"/>
    <col min="7" max="8" width="8.625" style="0" customWidth="1"/>
    <col min="9" max="9" width="6.50390625" style="0" bestFit="1" customWidth="1"/>
    <col min="10" max="11" width="8.625" style="0" customWidth="1"/>
    <col min="12" max="12" width="4.625" style="0" customWidth="1"/>
    <col min="13" max="13" width="11.125" style="0" bestFit="1" customWidth="1"/>
    <col min="14" max="14" width="11.50390625" style="0" customWidth="1"/>
    <col min="15" max="15" width="11.125" style="0" bestFit="1" customWidth="1"/>
    <col min="16" max="16" width="3.625" style="0" customWidth="1"/>
    <col min="17" max="17" width="9.625" style="0" customWidth="1"/>
  </cols>
  <sheetData>
    <row r="1" ht="9.75" customHeight="1"/>
    <row r="2" spans="1:15" ht="19.5" customHeight="1">
      <c r="A2" s="710" t="s">
        <v>419</v>
      </c>
      <c r="B2" s="710"/>
      <c r="C2" s="710"/>
      <c r="D2" s="710"/>
      <c r="E2" s="710"/>
      <c r="F2" s="710"/>
      <c r="G2" s="710"/>
      <c r="H2" s="710"/>
      <c r="I2" s="710"/>
      <c r="J2" s="710"/>
      <c r="K2" s="710"/>
      <c r="L2" s="710"/>
      <c r="M2" s="710"/>
      <c r="N2" s="710"/>
      <c r="O2" s="710"/>
    </row>
    <row r="3" spans="1:19" ht="15.75" customHeight="1" thickBot="1">
      <c r="A3" s="387" t="s">
        <v>420</v>
      </c>
      <c r="B3" s="128"/>
      <c r="J3" s="880"/>
      <c r="K3" s="880"/>
      <c r="L3" s="5"/>
      <c r="M3" s="388"/>
      <c r="N3" s="389" t="s">
        <v>510</v>
      </c>
      <c r="O3" s="390"/>
      <c r="P3" s="1"/>
      <c r="Q3" s="1"/>
      <c r="R3" s="1"/>
      <c r="S3" s="1"/>
    </row>
    <row r="4" spans="1:19" ht="12.75" customHeight="1">
      <c r="A4" s="391"/>
      <c r="B4" s="392"/>
      <c r="C4" s="393"/>
      <c r="D4" s="881" t="s">
        <v>38</v>
      </c>
      <c r="E4" s="882"/>
      <c r="F4" s="394"/>
      <c r="G4" s="883" t="s">
        <v>39</v>
      </c>
      <c r="H4" s="884"/>
      <c r="I4" s="394"/>
      <c r="J4" s="883" t="s">
        <v>421</v>
      </c>
      <c r="K4" s="884"/>
      <c r="L4" s="395" t="s">
        <v>422</v>
      </c>
      <c r="M4" s="885" t="s">
        <v>423</v>
      </c>
      <c r="N4" s="881"/>
      <c r="O4" s="882"/>
      <c r="P4" s="1"/>
      <c r="Q4" s="1"/>
      <c r="R4" s="1"/>
      <c r="S4" s="1"/>
    </row>
    <row r="5" spans="1:19" ht="12.75" customHeight="1">
      <c r="A5" s="396" t="s">
        <v>350</v>
      </c>
      <c r="B5" s="397"/>
      <c r="C5" s="398"/>
      <c r="D5" s="399"/>
      <c r="E5" s="397" t="s">
        <v>424</v>
      </c>
      <c r="F5" s="400"/>
      <c r="G5" s="401"/>
      <c r="H5" s="402" t="s">
        <v>424</v>
      </c>
      <c r="I5" s="400"/>
      <c r="J5" s="403"/>
      <c r="K5" s="402" t="s">
        <v>424</v>
      </c>
      <c r="L5" s="398"/>
      <c r="M5" s="404" t="s">
        <v>38</v>
      </c>
      <c r="N5" s="405" t="s">
        <v>39</v>
      </c>
      <c r="O5" s="406" t="s">
        <v>421</v>
      </c>
      <c r="P5" s="1"/>
      <c r="Q5" s="1"/>
      <c r="R5" s="1"/>
      <c r="S5" s="1"/>
    </row>
    <row r="6" spans="1:19" ht="12.75" customHeight="1">
      <c r="A6" s="396" t="s">
        <v>355</v>
      </c>
      <c r="B6" s="406" t="s">
        <v>351</v>
      </c>
      <c r="C6" s="407" t="s">
        <v>209</v>
      </c>
      <c r="D6" s="408" t="s">
        <v>425</v>
      </c>
      <c r="E6" s="397" t="s">
        <v>426</v>
      </c>
      <c r="F6" s="407" t="s">
        <v>209</v>
      </c>
      <c r="G6" s="409" t="s">
        <v>425</v>
      </c>
      <c r="H6" s="402" t="s">
        <v>426</v>
      </c>
      <c r="I6" s="407" t="s">
        <v>209</v>
      </c>
      <c r="J6" s="409" t="s">
        <v>425</v>
      </c>
      <c r="K6" s="402" t="s">
        <v>426</v>
      </c>
      <c r="L6" s="398"/>
      <c r="M6" s="400"/>
      <c r="N6" s="399"/>
      <c r="O6" s="397"/>
      <c r="P6" s="1"/>
      <c r="Q6" s="1"/>
      <c r="R6" s="1"/>
      <c r="S6" s="1"/>
    </row>
    <row r="7" spans="1:19" ht="12.75" customHeight="1" thickBot="1">
      <c r="A7" s="410"/>
      <c r="B7" s="411"/>
      <c r="C7" s="412" t="s">
        <v>428</v>
      </c>
      <c r="D7" s="413" t="s">
        <v>430</v>
      </c>
      <c r="E7" s="414" t="s">
        <v>432</v>
      </c>
      <c r="F7" s="412"/>
      <c r="G7" s="415" t="s">
        <v>433</v>
      </c>
      <c r="H7" s="306" t="s">
        <v>432</v>
      </c>
      <c r="I7" s="412"/>
      <c r="J7" s="415" t="s">
        <v>434</v>
      </c>
      <c r="K7" s="306" t="s">
        <v>432</v>
      </c>
      <c r="L7" s="416"/>
      <c r="M7" s="305" t="s">
        <v>436</v>
      </c>
      <c r="N7" s="413" t="s">
        <v>437</v>
      </c>
      <c r="O7" s="414" t="s">
        <v>438</v>
      </c>
      <c r="P7" s="1"/>
      <c r="Q7" s="1"/>
      <c r="R7" s="1"/>
      <c r="S7" s="1"/>
    </row>
    <row r="8" spans="1:19" ht="12" customHeight="1">
      <c r="A8" s="400"/>
      <c r="B8" s="397"/>
      <c r="C8" s="417" t="s">
        <v>439</v>
      </c>
      <c r="D8" s="418" t="s">
        <v>440</v>
      </c>
      <c r="E8" s="419" t="s">
        <v>441</v>
      </c>
      <c r="F8" s="417" t="s">
        <v>439</v>
      </c>
      <c r="G8" s="420" t="s">
        <v>440</v>
      </c>
      <c r="H8" s="421" t="s">
        <v>441</v>
      </c>
      <c r="I8" s="417" t="s">
        <v>439</v>
      </c>
      <c r="J8" s="420" t="s">
        <v>440</v>
      </c>
      <c r="K8" s="421" t="s">
        <v>441</v>
      </c>
      <c r="L8" s="398"/>
      <c r="M8" s="391"/>
      <c r="N8" s="422"/>
      <c r="O8" s="397"/>
      <c r="P8" s="1"/>
      <c r="Q8" s="1"/>
      <c r="R8" s="1"/>
      <c r="S8" s="1"/>
    </row>
    <row r="9" spans="1:19" ht="18" customHeight="1">
      <c r="A9" s="522">
        <v>1</v>
      </c>
      <c r="B9" s="616" t="s">
        <v>442</v>
      </c>
      <c r="C9" s="617">
        <v>295</v>
      </c>
      <c r="D9" s="572">
        <v>3900</v>
      </c>
      <c r="E9" s="618">
        <v>189</v>
      </c>
      <c r="F9" s="617">
        <v>295</v>
      </c>
      <c r="G9" s="619">
        <v>3952</v>
      </c>
      <c r="H9" s="528">
        <v>189</v>
      </c>
      <c r="I9" s="617">
        <v>295</v>
      </c>
      <c r="J9" s="619">
        <v>4003</v>
      </c>
      <c r="K9" s="620">
        <v>189</v>
      </c>
      <c r="L9" s="621"/>
      <c r="M9" s="533">
        <f>C9*D9</f>
        <v>1150500</v>
      </c>
      <c r="N9" s="622">
        <f>C9*G9</f>
        <v>1165840</v>
      </c>
      <c r="O9" s="535">
        <f>C9*J9</f>
        <v>1180885</v>
      </c>
      <c r="P9" s="1"/>
      <c r="Q9" s="1"/>
      <c r="R9" s="1"/>
      <c r="S9" s="1"/>
    </row>
    <row r="10" spans="1:19" ht="18" customHeight="1">
      <c r="A10" s="311">
        <v>2</v>
      </c>
      <c r="B10" s="312" t="s">
        <v>443</v>
      </c>
      <c r="C10" s="623">
        <v>41</v>
      </c>
      <c r="D10" s="553">
        <v>3987</v>
      </c>
      <c r="E10" s="535">
        <v>182</v>
      </c>
      <c r="F10" s="623">
        <v>41</v>
      </c>
      <c r="G10" s="622">
        <v>4131</v>
      </c>
      <c r="H10" s="535">
        <v>187</v>
      </c>
      <c r="I10" s="623">
        <v>41</v>
      </c>
      <c r="J10" s="622">
        <v>4165</v>
      </c>
      <c r="K10" s="535">
        <v>187</v>
      </c>
      <c r="L10" s="623"/>
      <c r="M10" s="533">
        <f aca="true" t="shared" si="0" ref="M10:M51">C10*D10</f>
        <v>163467</v>
      </c>
      <c r="N10" s="622">
        <f aca="true" t="shared" si="1" ref="N10:N51">C10*G10</f>
        <v>169371</v>
      </c>
      <c r="O10" s="535">
        <f aca="true" t="shared" si="2" ref="O10:O40">C10*J10</f>
        <v>170765</v>
      </c>
      <c r="P10" s="1"/>
      <c r="Q10" s="1"/>
      <c r="R10" s="1"/>
      <c r="S10" s="1"/>
    </row>
    <row r="11" spans="1:19" ht="18" customHeight="1">
      <c r="A11" s="311">
        <v>3</v>
      </c>
      <c r="B11" s="312" t="s">
        <v>444</v>
      </c>
      <c r="C11" s="623">
        <v>10</v>
      </c>
      <c r="D11" s="553">
        <v>3620</v>
      </c>
      <c r="E11" s="535">
        <v>181</v>
      </c>
      <c r="F11" s="623">
        <v>10</v>
      </c>
      <c r="G11" s="622">
        <v>3620</v>
      </c>
      <c r="H11" s="535">
        <v>181</v>
      </c>
      <c r="I11" s="623">
        <v>10</v>
      </c>
      <c r="J11" s="622">
        <v>3620</v>
      </c>
      <c r="K11" s="535">
        <v>181</v>
      </c>
      <c r="L11" s="624"/>
      <c r="M11" s="533">
        <f t="shared" si="0"/>
        <v>36200</v>
      </c>
      <c r="N11" s="622">
        <f t="shared" si="1"/>
        <v>36200</v>
      </c>
      <c r="O11" s="535">
        <f t="shared" si="2"/>
        <v>36200</v>
      </c>
      <c r="P11" s="1"/>
      <c r="Q11" s="1"/>
      <c r="R11" s="1"/>
      <c r="S11" s="1"/>
    </row>
    <row r="12" spans="1:19" ht="18" customHeight="1">
      <c r="A12" s="311">
        <v>4</v>
      </c>
      <c r="B12" s="312" t="s">
        <v>445</v>
      </c>
      <c r="C12" s="623">
        <v>14</v>
      </c>
      <c r="D12" s="553">
        <v>3458</v>
      </c>
      <c r="E12" s="535">
        <v>182</v>
      </c>
      <c r="F12" s="623">
        <v>14</v>
      </c>
      <c r="G12" s="622">
        <v>3621</v>
      </c>
      <c r="H12" s="535">
        <v>187</v>
      </c>
      <c r="I12" s="623">
        <v>14</v>
      </c>
      <c r="J12" s="622">
        <v>3672</v>
      </c>
      <c r="K12" s="535">
        <v>187</v>
      </c>
      <c r="L12" s="623"/>
      <c r="M12" s="533">
        <f>C12*D12</f>
        <v>48412</v>
      </c>
      <c r="N12" s="622">
        <f>C12*G12</f>
        <v>50694</v>
      </c>
      <c r="O12" s="535">
        <f>C12*J12</f>
        <v>51408</v>
      </c>
      <c r="P12" s="1"/>
      <c r="Q12" s="1"/>
      <c r="R12" s="1"/>
      <c r="S12" s="1"/>
    </row>
    <row r="13" spans="1:19" ht="18" customHeight="1" thickBot="1">
      <c r="A13" s="536">
        <v>5</v>
      </c>
      <c r="B13" s="537" t="s">
        <v>446</v>
      </c>
      <c r="C13" s="625">
        <v>36</v>
      </c>
      <c r="D13" s="567">
        <v>3650</v>
      </c>
      <c r="E13" s="542">
        <v>191</v>
      </c>
      <c r="F13" s="625">
        <v>36</v>
      </c>
      <c r="G13" s="626">
        <v>3700</v>
      </c>
      <c r="H13" s="542">
        <v>195</v>
      </c>
      <c r="I13" s="625">
        <v>36</v>
      </c>
      <c r="J13" s="626">
        <v>3750</v>
      </c>
      <c r="K13" s="542">
        <v>195</v>
      </c>
      <c r="L13" s="625"/>
      <c r="M13" s="540">
        <f t="shared" si="0"/>
        <v>131400</v>
      </c>
      <c r="N13" s="626">
        <f t="shared" si="1"/>
        <v>133200</v>
      </c>
      <c r="O13" s="542">
        <f t="shared" si="2"/>
        <v>135000</v>
      </c>
      <c r="P13" s="1"/>
      <c r="Q13" s="1"/>
      <c r="R13" s="1"/>
      <c r="S13" s="1"/>
    </row>
    <row r="14" spans="1:19" ht="18" customHeight="1">
      <c r="A14" s="522">
        <v>6</v>
      </c>
      <c r="B14" s="523" t="s">
        <v>447</v>
      </c>
      <c r="C14" s="617">
        <v>41</v>
      </c>
      <c r="D14" s="572">
        <v>3400</v>
      </c>
      <c r="E14" s="528">
        <v>187</v>
      </c>
      <c r="F14" s="617">
        <v>41</v>
      </c>
      <c r="G14" s="619">
        <v>3733</v>
      </c>
      <c r="H14" s="528">
        <v>191</v>
      </c>
      <c r="I14" s="617">
        <v>41</v>
      </c>
      <c r="J14" s="619">
        <v>3907</v>
      </c>
      <c r="K14" s="528">
        <v>191</v>
      </c>
      <c r="L14" s="617"/>
      <c r="M14" s="527">
        <f t="shared" si="0"/>
        <v>139400</v>
      </c>
      <c r="N14" s="619">
        <f t="shared" si="1"/>
        <v>153053</v>
      </c>
      <c r="O14" s="528">
        <f t="shared" si="2"/>
        <v>160187</v>
      </c>
      <c r="P14" s="1"/>
      <c r="Q14" s="1"/>
      <c r="R14" s="1"/>
      <c r="S14" s="1"/>
    </row>
    <row r="15" spans="1:19" ht="18" customHeight="1">
      <c r="A15" s="311">
        <v>7</v>
      </c>
      <c r="B15" s="312" t="s">
        <v>448</v>
      </c>
      <c r="C15" s="623">
        <v>32</v>
      </c>
      <c r="D15" s="553">
        <v>3900</v>
      </c>
      <c r="E15" s="535">
        <v>195</v>
      </c>
      <c r="F15" s="623">
        <v>32</v>
      </c>
      <c r="G15" s="622">
        <v>4077</v>
      </c>
      <c r="H15" s="535">
        <v>195</v>
      </c>
      <c r="I15" s="623">
        <v>32</v>
      </c>
      <c r="J15" s="622">
        <v>4255</v>
      </c>
      <c r="K15" s="535">
        <v>195</v>
      </c>
      <c r="L15" s="623"/>
      <c r="M15" s="533">
        <f t="shared" si="0"/>
        <v>124800</v>
      </c>
      <c r="N15" s="622">
        <f t="shared" si="1"/>
        <v>130464</v>
      </c>
      <c r="O15" s="535">
        <f t="shared" si="2"/>
        <v>136160</v>
      </c>
      <c r="P15" s="1"/>
      <c r="Q15" s="1"/>
      <c r="R15" s="1"/>
      <c r="S15" s="1"/>
    </row>
    <row r="16" spans="1:19" ht="18" customHeight="1">
      <c r="A16" s="311">
        <v>8</v>
      </c>
      <c r="B16" s="312" t="s">
        <v>449</v>
      </c>
      <c r="C16" s="623">
        <v>10</v>
      </c>
      <c r="D16" s="553">
        <v>3600</v>
      </c>
      <c r="E16" s="535">
        <v>189</v>
      </c>
      <c r="F16" s="623">
        <v>10</v>
      </c>
      <c r="G16" s="622">
        <v>3700</v>
      </c>
      <c r="H16" s="535">
        <v>189</v>
      </c>
      <c r="I16" s="623">
        <v>10</v>
      </c>
      <c r="J16" s="622">
        <v>3800</v>
      </c>
      <c r="K16" s="535">
        <v>189</v>
      </c>
      <c r="L16" s="623"/>
      <c r="M16" s="533">
        <f t="shared" si="0"/>
        <v>36000</v>
      </c>
      <c r="N16" s="622">
        <f t="shared" si="1"/>
        <v>37000</v>
      </c>
      <c r="O16" s="535">
        <f>C16*J16</f>
        <v>38000</v>
      </c>
      <c r="P16" s="1"/>
      <c r="Q16" s="1"/>
      <c r="R16" s="1"/>
      <c r="S16" s="1"/>
    </row>
    <row r="17" spans="1:19" ht="18" customHeight="1">
      <c r="A17" s="311">
        <v>9</v>
      </c>
      <c r="B17" s="312" t="s">
        <v>450</v>
      </c>
      <c r="C17" s="623">
        <v>17</v>
      </c>
      <c r="D17" s="553">
        <v>3700</v>
      </c>
      <c r="E17" s="535">
        <v>192</v>
      </c>
      <c r="F17" s="623">
        <v>17</v>
      </c>
      <c r="G17" s="622">
        <v>3750</v>
      </c>
      <c r="H17" s="535">
        <v>192</v>
      </c>
      <c r="I17" s="623">
        <v>17</v>
      </c>
      <c r="J17" s="622">
        <v>3800</v>
      </c>
      <c r="K17" s="535">
        <v>192</v>
      </c>
      <c r="L17" s="623"/>
      <c r="M17" s="533">
        <f t="shared" si="0"/>
        <v>62900</v>
      </c>
      <c r="N17" s="622">
        <f t="shared" si="1"/>
        <v>63750</v>
      </c>
      <c r="O17" s="535">
        <f t="shared" si="2"/>
        <v>64600</v>
      </c>
      <c r="P17" s="1"/>
      <c r="Q17" s="1"/>
      <c r="R17" s="1"/>
      <c r="S17" s="1"/>
    </row>
    <row r="18" spans="1:19" ht="18" customHeight="1" thickBot="1">
      <c r="A18" s="536">
        <v>10</v>
      </c>
      <c r="B18" s="537" t="s">
        <v>451</v>
      </c>
      <c r="C18" s="625">
        <v>45</v>
      </c>
      <c r="D18" s="567">
        <v>3800</v>
      </c>
      <c r="E18" s="542">
        <v>191</v>
      </c>
      <c r="F18" s="625">
        <v>45</v>
      </c>
      <c r="G18" s="626">
        <v>3800</v>
      </c>
      <c r="H18" s="542">
        <v>191</v>
      </c>
      <c r="I18" s="625">
        <v>45</v>
      </c>
      <c r="J18" s="626">
        <v>3800</v>
      </c>
      <c r="K18" s="542">
        <v>191</v>
      </c>
      <c r="L18" s="625"/>
      <c r="M18" s="627">
        <f t="shared" si="0"/>
        <v>171000</v>
      </c>
      <c r="N18" s="626">
        <f t="shared" si="1"/>
        <v>171000</v>
      </c>
      <c r="O18" s="542">
        <f t="shared" si="2"/>
        <v>171000</v>
      </c>
      <c r="P18" s="1"/>
      <c r="Q18" s="1"/>
      <c r="R18" s="1"/>
      <c r="S18" s="1"/>
    </row>
    <row r="19" spans="1:19" ht="18" customHeight="1">
      <c r="A19" s="522">
        <v>11</v>
      </c>
      <c r="B19" s="523" t="s">
        <v>452</v>
      </c>
      <c r="C19" s="617">
        <v>24</v>
      </c>
      <c r="D19" s="572">
        <v>3700</v>
      </c>
      <c r="E19" s="528">
        <v>186</v>
      </c>
      <c r="F19" s="617">
        <v>24</v>
      </c>
      <c r="G19" s="619">
        <v>3700</v>
      </c>
      <c r="H19" s="528">
        <v>186</v>
      </c>
      <c r="I19" s="617">
        <v>24</v>
      </c>
      <c r="J19" s="619">
        <v>3700</v>
      </c>
      <c r="K19" s="528">
        <v>186</v>
      </c>
      <c r="L19" s="617"/>
      <c r="M19" s="526">
        <f t="shared" si="0"/>
        <v>88800</v>
      </c>
      <c r="N19" s="619">
        <f t="shared" si="1"/>
        <v>88800</v>
      </c>
      <c r="O19" s="528">
        <f t="shared" si="2"/>
        <v>88800</v>
      </c>
      <c r="P19" s="1"/>
      <c r="Q19" s="1"/>
      <c r="R19" s="1"/>
      <c r="S19" s="1"/>
    </row>
    <row r="20" spans="1:19" ht="18" customHeight="1">
      <c r="A20" s="311">
        <v>12</v>
      </c>
      <c r="B20" s="312" t="s">
        <v>453</v>
      </c>
      <c r="C20" s="623">
        <v>12</v>
      </c>
      <c r="D20" s="553">
        <v>3733</v>
      </c>
      <c r="E20" s="535">
        <v>191</v>
      </c>
      <c r="F20" s="623">
        <v>12</v>
      </c>
      <c r="G20" s="622">
        <v>3906</v>
      </c>
      <c r="H20" s="535">
        <v>191</v>
      </c>
      <c r="I20" s="623">
        <v>12</v>
      </c>
      <c r="J20" s="622">
        <v>4080</v>
      </c>
      <c r="K20" s="535">
        <v>191</v>
      </c>
      <c r="L20" s="623"/>
      <c r="M20" s="533">
        <f t="shared" si="0"/>
        <v>44796</v>
      </c>
      <c r="N20" s="622">
        <f t="shared" si="1"/>
        <v>46872</v>
      </c>
      <c r="O20" s="535">
        <f t="shared" si="2"/>
        <v>48960</v>
      </c>
      <c r="P20" s="1"/>
      <c r="Q20" s="1"/>
      <c r="R20" s="1"/>
      <c r="S20" s="1"/>
    </row>
    <row r="21" spans="1:19" ht="18" customHeight="1">
      <c r="A21" s="311">
        <v>13</v>
      </c>
      <c r="B21" s="312" t="s">
        <v>454</v>
      </c>
      <c r="C21" s="623">
        <v>14</v>
      </c>
      <c r="D21" s="553">
        <v>4000</v>
      </c>
      <c r="E21" s="535">
        <v>185</v>
      </c>
      <c r="F21" s="623">
        <v>14</v>
      </c>
      <c r="G21" s="622">
        <v>4100</v>
      </c>
      <c r="H21" s="535">
        <v>190</v>
      </c>
      <c r="I21" s="623">
        <v>14</v>
      </c>
      <c r="J21" s="622">
        <v>4100</v>
      </c>
      <c r="K21" s="535">
        <v>190</v>
      </c>
      <c r="L21" s="623"/>
      <c r="M21" s="533">
        <f t="shared" si="0"/>
        <v>56000</v>
      </c>
      <c r="N21" s="622">
        <f t="shared" si="1"/>
        <v>57400</v>
      </c>
      <c r="O21" s="535">
        <f t="shared" si="2"/>
        <v>57400</v>
      </c>
      <c r="P21" s="1"/>
      <c r="Q21" s="1"/>
      <c r="R21" s="1"/>
      <c r="S21" s="1"/>
    </row>
    <row r="22" spans="1:19" ht="18" customHeight="1">
      <c r="A22" s="311">
        <v>14</v>
      </c>
      <c r="B22" s="312" t="s">
        <v>455</v>
      </c>
      <c r="C22" s="623">
        <v>7</v>
      </c>
      <c r="D22" s="553">
        <v>4200</v>
      </c>
      <c r="E22" s="535">
        <v>189</v>
      </c>
      <c r="F22" s="623">
        <v>7</v>
      </c>
      <c r="G22" s="622">
        <v>4200</v>
      </c>
      <c r="H22" s="535">
        <v>189</v>
      </c>
      <c r="I22" s="623">
        <v>7</v>
      </c>
      <c r="J22" s="622">
        <v>4200</v>
      </c>
      <c r="K22" s="535">
        <v>189</v>
      </c>
      <c r="L22" s="623"/>
      <c r="M22" s="533">
        <f t="shared" si="0"/>
        <v>29400</v>
      </c>
      <c r="N22" s="622">
        <f t="shared" si="1"/>
        <v>29400</v>
      </c>
      <c r="O22" s="535">
        <f t="shared" si="2"/>
        <v>29400</v>
      </c>
      <c r="P22" s="1"/>
      <c r="Q22" s="1"/>
      <c r="R22" s="1"/>
      <c r="S22" s="1"/>
    </row>
    <row r="23" spans="1:19" ht="18" customHeight="1" thickBot="1">
      <c r="A23" s="536">
        <v>15</v>
      </c>
      <c r="B23" s="537" t="s">
        <v>456</v>
      </c>
      <c r="C23" s="625">
        <v>10</v>
      </c>
      <c r="D23" s="567">
        <v>3870</v>
      </c>
      <c r="E23" s="542">
        <v>190</v>
      </c>
      <c r="F23" s="625">
        <v>10</v>
      </c>
      <c r="G23" s="626">
        <v>3955</v>
      </c>
      <c r="H23" s="542">
        <v>190</v>
      </c>
      <c r="I23" s="625">
        <v>10</v>
      </c>
      <c r="J23" s="626">
        <v>4040</v>
      </c>
      <c r="K23" s="542">
        <v>190</v>
      </c>
      <c r="L23" s="625"/>
      <c r="M23" s="540">
        <f t="shared" si="0"/>
        <v>38700</v>
      </c>
      <c r="N23" s="626">
        <f t="shared" si="1"/>
        <v>39550</v>
      </c>
      <c r="O23" s="542">
        <f t="shared" si="2"/>
        <v>40400</v>
      </c>
      <c r="P23" s="1"/>
      <c r="Q23" s="1"/>
      <c r="R23" s="1"/>
      <c r="S23" s="1"/>
    </row>
    <row r="24" spans="1:19" ht="18" customHeight="1">
      <c r="A24" s="659">
        <v>16</v>
      </c>
      <c r="B24" s="629" t="s">
        <v>457</v>
      </c>
      <c r="C24" s="630">
        <v>53</v>
      </c>
      <c r="D24" s="559">
        <v>4000</v>
      </c>
      <c r="E24" s="530">
        <v>193</v>
      </c>
      <c r="F24" s="630">
        <v>53</v>
      </c>
      <c r="G24" s="628">
        <v>4088</v>
      </c>
      <c r="H24" s="530">
        <v>193</v>
      </c>
      <c r="I24" s="630">
        <v>53</v>
      </c>
      <c r="J24" s="628">
        <v>4176</v>
      </c>
      <c r="K24" s="530">
        <v>193</v>
      </c>
      <c r="L24" s="630"/>
      <c r="M24" s="526">
        <f t="shared" si="0"/>
        <v>212000</v>
      </c>
      <c r="N24" s="628">
        <f t="shared" si="1"/>
        <v>216664</v>
      </c>
      <c r="O24" s="530">
        <f t="shared" si="2"/>
        <v>221328</v>
      </c>
      <c r="P24" s="1"/>
      <c r="Q24" s="1"/>
      <c r="R24" s="1"/>
      <c r="S24" s="1"/>
    </row>
    <row r="25" spans="1:19" ht="18" customHeight="1">
      <c r="A25" s="311">
        <v>17</v>
      </c>
      <c r="B25" s="312" t="s">
        <v>458</v>
      </c>
      <c r="C25" s="623">
        <v>29</v>
      </c>
      <c r="D25" s="553">
        <v>3500</v>
      </c>
      <c r="E25" s="535">
        <v>186</v>
      </c>
      <c r="F25" s="623">
        <v>29</v>
      </c>
      <c r="G25" s="622">
        <v>3600</v>
      </c>
      <c r="H25" s="535">
        <v>186</v>
      </c>
      <c r="I25" s="623">
        <v>29</v>
      </c>
      <c r="J25" s="622">
        <v>3700</v>
      </c>
      <c r="K25" s="535">
        <v>186</v>
      </c>
      <c r="L25" s="623"/>
      <c r="M25" s="533">
        <f t="shared" si="0"/>
        <v>101500</v>
      </c>
      <c r="N25" s="622">
        <f t="shared" si="1"/>
        <v>104400</v>
      </c>
      <c r="O25" s="535">
        <f t="shared" si="2"/>
        <v>107300</v>
      </c>
      <c r="P25" s="1"/>
      <c r="Q25" s="1"/>
      <c r="R25" s="1"/>
      <c r="S25" s="1"/>
    </row>
    <row r="26" spans="1:19" ht="18" customHeight="1">
      <c r="A26" s="311">
        <v>18</v>
      </c>
      <c r="B26" s="312" t="s">
        <v>459</v>
      </c>
      <c r="C26" s="623">
        <v>15</v>
      </c>
      <c r="D26" s="553">
        <v>3923</v>
      </c>
      <c r="E26" s="535">
        <v>186</v>
      </c>
      <c r="F26" s="623">
        <v>15</v>
      </c>
      <c r="G26" s="622">
        <v>4008</v>
      </c>
      <c r="H26" s="535">
        <v>186</v>
      </c>
      <c r="I26" s="623">
        <v>15</v>
      </c>
      <c r="J26" s="622">
        <v>4092</v>
      </c>
      <c r="K26" s="535">
        <v>186</v>
      </c>
      <c r="L26" s="623"/>
      <c r="M26" s="533">
        <f>C26*D26</f>
        <v>58845</v>
      </c>
      <c r="N26" s="622">
        <f>C26*G26</f>
        <v>60120</v>
      </c>
      <c r="O26" s="535">
        <f>C26*J26</f>
        <v>61380</v>
      </c>
      <c r="P26" s="1"/>
      <c r="Q26" s="1"/>
      <c r="R26" s="1"/>
      <c r="S26" s="1"/>
    </row>
    <row r="27" spans="1:19" ht="18" customHeight="1">
      <c r="A27" s="311">
        <v>19</v>
      </c>
      <c r="B27" s="312" t="s">
        <v>460</v>
      </c>
      <c r="C27" s="623">
        <v>10</v>
      </c>
      <c r="D27" s="553">
        <v>3700</v>
      </c>
      <c r="E27" s="535">
        <v>184</v>
      </c>
      <c r="F27" s="623">
        <v>10</v>
      </c>
      <c r="G27" s="622">
        <v>3800</v>
      </c>
      <c r="H27" s="535">
        <v>184</v>
      </c>
      <c r="I27" s="623">
        <v>10</v>
      </c>
      <c r="J27" s="622">
        <v>3900</v>
      </c>
      <c r="K27" s="535">
        <v>184</v>
      </c>
      <c r="L27" s="623"/>
      <c r="M27" s="533">
        <f t="shared" si="0"/>
        <v>37000</v>
      </c>
      <c r="N27" s="622">
        <f t="shared" si="1"/>
        <v>38000</v>
      </c>
      <c r="O27" s="535">
        <f t="shared" si="2"/>
        <v>39000</v>
      </c>
      <c r="P27" s="1"/>
      <c r="Q27" s="1"/>
      <c r="R27" s="1"/>
      <c r="S27" s="1"/>
    </row>
    <row r="28" spans="1:19" ht="18" customHeight="1" thickBot="1">
      <c r="A28" s="536">
        <v>20</v>
      </c>
      <c r="B28" s="537" t="s">
        <v>461</v>
      </c>
      <c r="C28" s="625">
        <v>16</v>
      </c>
      <c r="D28" s="567">
        <v>3805</v>
      </c>
      <c r="E28" s="542">
        <v>186</v>
      </c>
      <c r="F28" s="625">
        <v>16</v>
      </c>
      <c r="G28" s="626">
        <v>3889</v>
      </c>
      <c r="H28" s="542">
        <v>186</v>
      </c>
      <c r="I28" s="625">
        <v>16</v>
      </c>
      <c r="J28" s="626">
        <v>3974</v>
      </c>
      <c r="K28" s="542">
        <v>186</v>
      </c>
      <c r="L28" s="625"/>
      <c r="M28" s="540">
        <f t="shared" si="0"/>
        <v>60880</v>
      </c>
      <c r="N28" s="626">
        <f t="shared" si="1"/>
        <v>62224</v>
      </c>
      <c r="O28" s="542">
        <f t="shared" si="2"/>
        <v>63584</v>
      </c>
      <c r="P28" s="1"/>
      <c r="Q28" s="1"/>
      <c r="R28" s="1"/>
      <c r="S28" s="1"/>
    </row>
    <row r="29" spans="1:19" ht="18" customHeight="1">
      <c r="A29" s="659">
        <v>21</v>
      </c>
      <c r="B29" s="629" t="s">
        <v>462</v>
      </c>
      <c r="C29" s="630">
        <v>13</v>
      </c>
      <c r="D29" s="559">
        <v>3800</v>
      </c>
      <c r="E29" s="530">
        <v>187</v>
      </c>
      <c r="F29" s="630">
        <v>13</v>
      </c>
      <c r="G29" s="628">
        <v>3900</v>
      </c>
      <c r="H29" s="530">
        <v>187</v>
      </c>
      <c r="I29" s="630">
        <v>13</v>
      </c>
      <c r="J29" s="628">
        <v>4000</v>
      </c>
      <c r="K29" s="530">
        <v>187</v>
      </c>
      <c r="L29" s="630"/>
      <c r="M29" s="526">
        <f t="shared" si="0"/>
        <v>49400</v>
      </c>
      <c r="N29" s="628">
        <f t="shared" si="1"/>
        <v>50700</v>
      </c>
      <c r="O29" s="530">
        <f t="shared" si="2"/>
        <v>52000</v>
      </c>
      <c r="P29" s="1"/>
      <c r="Q29" s="1"/>
      <c r="R29" s="1"/>
      <c r="S29" s="1"/>
    </row>
    <row r="30" spans="1:19" ht="18" customHeight="1">
      <c r="A30" s="311">
        <v>22</v>
      </c>
      <c r="B30" s="312" t="s">
        <v>463</v>
      </c>
      <c r="C30" s="623">
        <v>14</v>
      </c>
      <c r="D30" s="553">
        <v>3627</v>
      </c>
      <c r="E30" s="535">
        <v>190</v>
      </c>
      <c r="F30" s="623">
        <v>14</v>
      </c>
      <c r="G30" s="622">
        <v>3713</v>
      </c>
      <c r="H30" s="535">
        <v>190</v>
      </c>
      <c r="I30" s="623">
        <v>14</v>
      </c>
      <c r="J30" s="622">
        <v>3800</v>
      </c>
      <c r="K30" s="535">
        <v>190</v>
      </c>
      <c r="L30" s="623"/>
      <c r="M30" s="533">
        <f t="shared" si="0"/>
        <v>50778</v>
      </c>
      <c r="N30" s="622">
        <f t="shared" si="1"/>
        <v>51982</v>
      </c>
      <c r="O30" s="535">
        <f t="shared" si="2"/>
        <v>53200</v>
      </c>
      <c r="P30" s="1"/>
      <c r="Q30" s="1"/>
      <c r="R30" s="1"/>
      <c r="S30" s="1"/>
    </row>
    <row r="31" spans="1:19" ht="18" customHeight="1">
      <c r="A31" s="311">
        <v>23</v>
      </c>
      <c r="B31" s="312" t="s">
        <v>464</v>
      </c>
      <c r="C31" s="623">
        <v>7</v>
      </c>
      <c r="D31" s="553">
        <v>3700</v>
      </c>
      <c r="E31" s="535">
        <v>184</v>
      </c>
      <c r="F31" s="623">
        <v>7</v>
      </c>
      <c r="G31" s="622">
        <v>3800</v>
      </c>
      <c r="H31" s="535">
        <v>184</v>
      </c>
      <c r="I31" s="623">
        <v>7</v>
      </c>
      <c r="J31" s="622">
        <v>3900</v>
      </c>
      <c r="K31" s="535">
        <v>184</v>
      </c>
      <c r="L31" s="623"/>
      <c r="M31" s="533">
        <f t="shared" si="0"/>
        <v>25900</v>
      </c>
      <c r="N31" s="622">
        <f t="shared" si="1"/>
        <v>26600</v>
      </c>
      <c r="O31" s="535">
        <f t="shared" si="2"/>
        <v>27300</v>
      </c>
      <c r="P31" s="1"/>
      <c r="Q31" s="1"/>
      <c r="R31" s="1"/>
      <c r="S31" s="1"/>
    </row>
    <row r="32" spans="1:19" ht="18" customHeight="1">
      <c r="A32" s="311">
        <v>24</v>
      </c>
      <c r="B32" s="312" t="s">
        <v>465</v>
      </c>
      <c r="C32" s="623">
        <v>7</v>
      </c>
      <c r="D32" s="553">
        <v>3780</v>
      </c>
      <c r="E32" s="535">
        <v>182</v>
      </c>
      <c r="F32" s="623">
        <v>7</v>
      </c>
      <c r="G32" s="622">
        <v>3840</v>
      </c>
      <c r="H32" s="535">
        <v>182</v>
      </c>
      <c r="I32" s="623">
        <v>7</v>
      </c>
      <c r="J32" s="622">
        <v>3900</v>
      </c>
      <c r="K32" s="535">
        <v>182</v>
      </c>
      <c r="L32" s="623"/>
      <c r="M32" s="533">
        <f t="shared" si="0"/>
        <v>26460</v>
      </c>
      <c r="N32" s="622">
        <f t="shared" si="1"/>
        <v>26880</v>
      </c>
      <c r="O32" s="535">
        <f t="shared" si="2"/>
        <v>27300</v>
      </c>
      <c r="P32" s="1"/>
      <c r="Q32" s="1"/>
      <c r="R32" s="1"/>
      <c r="S32" s="1"/>
    </row>
    <row r="33" spans="1:19" ht="18" customHeight="1" thickBot="1">
      <c r="A33" s="536">
        <v>25</v>
      </c>
      <c r="B33" s="537" t="s">
        <v>466</v>
      </c>
      <c r="C33" s="625">
        <v>93</v>
      </c>
      <c r="D33" s="567">
        <v>3825</v>
      </c>
      <c r="E33" s="542">
        <v>190</v>
      </c>
      <c r="F33" s="625">
        <v>93</v>
      </c>
      <c r="G33" s="626">
        <v>3910</v>
      </c>
      <c r="H33" s="542">
        <v>190</v>
      </c>
      <c r="I33" s="625">
        <v>93</v>
      </c>
      <c r="J33" s="626">
        <v>3995</v>
      </c>
      <c r="K33" s="542">
        <v>190</v>
      </c>
      <c r="L33" s="625"/>
      <c r="M33" s="540">
        <f t="shared" si="0"/>
        <v>355725</v>
      </c>
      <c r="N33" s="626">
        <f t="shared" si="1"/>
        <v>363630</v>
      </c>
      <c r="O33" s="542">
        <f t="shared" si="2"/>
        <v>371535</v>
      </c>
      <c r="P33" s="1"/>
      <c r="Q33" s="1"/>
      <c r="R33" s="1"/>
      <c r="S33" s="1"/>
    </row>
    <row r="34" spans="1:19" ht="18" customHeight="1">
      <c r="A34" s="659">
        <v>26</v>
      </c>
      <c r="B34" s="629" t="s">
        <v>467</v>
      </c>
      <c r="C34" s="630">
        <v>8</v>
      </c>
      <c r="D34" s="559">
        <v>3700</v>
      </c>
      <c r="E34" s="530">
        <v>185</v>
      </c>
      <c r="F34" s="630">
        <v>8</v>
      </c>
      <c r="G34" s="628">
        <v>3800</v>
      </c>
      <c r="H34" s="530">
        <v>185</v>
      </c>
      <c r="I34" s="630">
        <v>8</v>
      </c>
      <c r="J34" s="628">
        <v>3900</v>
      </c>
      <c r="K34" s="530">
        <v>185</v>
      </c>
      <c r="L34" s="630"/>
      <c r="M34" s="526">
        <f>C34*D34</f>
        <v>29600</v>
      </c>
      <c r="N34" s="628">
        <f>C34*G34</f>
        <v>30400</v>
      </c>
      <c r="O34" s="530">
        <f>C34*J34</f>
        <v>31200</v>
      </c>
      <c r="P34" s="1"/>
      <c r="Q34" s="1"/>
      <c r="R34" s="1"/>
      <c r="S34" s="1"/>
    </row>
    <row r="35" spans="1:19" ht="18" customHeight="1">
      <c r="A35" s="311">
        <v>27</v>
      </c>
      <c r="B35" s="312" t="s">
        <v>468</v>
      </c>
      <c r="C35" s="623">
        <v>21</v>
      </c>
      <c r="D35" s="553">
        <v>4050</v>
      </c>
      <c r="E35" s="535">
        <v>184</v>
      </c>
      <c r="F35" s="623">
        <v>21</v>
      </c>
      <c r="G35" s="622">
        <v>4050</v>
      </c>
      <c r="H35" s="535">
        <v>184</v>
      </c>
      <c r="I35" s="623">
        <v>21</v>
      </c>
      <c r="J35" s="622">
        <v>4050</v>
      </c>
      <c r="K35" s="535">
        <v>184</v>
      </c>
      <c r="L35" s="623"/>
      <c r="M35" s="533">
        <f t="shared" si="0"/>
        <v>85050</v>
      </c>
      <c r="N35" s="622">
        <f t="shared" si="1"/>
        <v>85050</v>
      </c>
      <c r="O35" s="535">
        <f t="shared" si="2"/>
        <v>85050</v>
      </c>
      <c r="P35" s="1"/>
      <c r="Q35" s="1"/>
      <c r="R35" s="1"/>
      <c r="S35" s="1"/>
    </row>
    <row r="36" spans="1:19" ht="18" customHeight="1">
      <c r="A36" s="311">
        <v>28</v>
      </c>
      <c r="B36" s="312" t="s">
        <v>469</v>
      </c>
      <c r="C36" s="623">
        <v>7</v>
      </c>
      <c r="D36" s="553">
        <v>3600</v>
      </c>
      <c r="E36" s="535">
        <v>195</v>
      </c>
      <c r="F36" s="623">
        <v>7</v>
      </c>
      <c r="G36" s="622">
        <v>3700</v>
      </c>
      <c r="H36" s="535">
        <v>195</v>
      </c>
      <c r="I36" s="623">
        <v>7</v>
      </c>
      <c r="J36" s="622">
        <v>3800</v>
      </c>
      <c r="K36" s="535">
        <v>195</v>
      </c>
      <c r="L36" s="623"/>
      <c r="M36" s="533">
        <f t="shared" si="0"/>
        <v>25200</v>
      </c>
      <c r="N36" s="622">
        <f t="shared" si="1"/>
        <v>25900</v>
      </c>
      <c r="O36" s="535">
        <f t="shared" si="2"/>
        <v>26600</v>
      </c>
      <c r="P36" s="1"/>
      <c r="Q36" s="1"/>
      <c r="R36" s="1"/>
      <c r="S36" s="1"/>
    </row>
    <row r="37" spans="1:19" ht="18" customHeight="1">
      <c r="A37" s="311">
        <v>29</v>
      </c>
      <c r="B37" s="312" t="s">
        <v>470</v>
      </c>
      <c r="C37" s="623">
        <v>24</v>
      </c>
      <c r="D37" s="553">
        <v>4007</v>
      </c>
      <c r="E37" s="535">
        <v>190</v>
      </c>
      <c r="F37" s="623">
        <v>24</v>
      </c>
      <c r="G37" s="622">
        <v>4059</v>
      </c>
      <c r="H37" s="535">
        <v>190</v>
      </c>
      <c r="I37" s="623">
        <v>24</v>
      </c>
      <c r="J37" s="622">
        <v>4110</v>
      </c>
      <c r="K37" s="535">
        <v>190</v>
      </c>
      <c r="L37" s="623"/>
      <c r="M37" s="533">
        <f t="shared" si="0"/>
        <v>96168</v>
      </c>
      <c r="N37" s="622">
        <f t="shared" si="1"/>
        <v>97416</v>
      </c>
      <c r="O37" s="535">
        <f t="shared" si="2"/>
        <v>98640</v>
      </c>
      <c r="P37" s="1" t="s">
        <v>515</v>
      </c>
      <c r="Q37" s="1"/>
      <c r="R37" s="1"/>
      <c r="S37" s="1"/>
    </row>
    <row r="38" spans="1:19" ht="18" customHeight="1" thickBot="1">
      <c r="A38" s="536">
        <v>30</v>
      </c>
      <c r="B38" s="537" t="s">
        <v>471</v>
      </c>
      <c r="C38" s="625">
        <v>11</v>
      </c>
      <c r="D38" s="567">
        <v>3750</v>
      </c>
      <c r="E38" s="542">
        <v>190</v>
      </c>
      <c r="F38" s="625">
        <v>11</v>
      </c>
      <c r="G38" s="626">
        <v>3900</v>
      </c>
      <c r="H38" s="542">
        <v>190</v>
      </c>
      <c r="I38" s="625">
        <v>11</v>
      </c>
      <c r="J38" s="626">
        <v>4050</v>
      </c>
      <c r="K38" s="542">
        <v>190</v>
      </c>
      <c r="L38" s="625"/>
      <c r="M38" s="540">
        <f t="shared" si="0"/>
        <v>41250</v>
      </c>
      <c r="N38" s="626">
        <f t="shared" si="1"/>
        <v>42900</v>
      </c>
      <c r="O38" s="542">
        <f t="shared" si="2"/>
        <v>44550</v>
      </c>
      <c r="P38" s="1"/>
      <c r="Q38" s="1"/>
      <c r="R38" s="1"/>
      <c r="S38" s="1"/>
    </row>
    <row r="39" spans="1:19" ht="18" customHeight="1">
      <c r="A39" s="659">
        <v>31</v>
      </c>
      <c r="B39" s="629" t="s">
        <v>472</v>
      </c>
      <c r="C39" s="630">
        <v>13</v>
      </c>
      <c r="D39" s="559">
        <v>3800</v>
      </c>
      <c r="E39" s="530">
        <v>191</v>
      </c>
      <c r="F39" s="630">
        <v>13</v>
      </c>
      <c r="G39" s="628">
        <v>4000</v>
      </c>
      <c r="H39" s="530">
        <v>191</v>
      </c>
      <c r="I39" s="630">
        <v>13</v>
      </c>
      <c r="J39" s="628">
        <v>4200</v>
      </c>
      <c r="K39" s="530">
        <v>191</v>
      </c>
      <c r="L39" s="630"/>
      <c r="M39" s="526">
        <f t="shared" si="0"/>
        <v>49400</v>
      </c>
      <c r="N39" s="628">
        <f t="shared" si="1"/>
        <v>52000</v>
      </c>
      <c r="O39" s="530">
        <f t="shared" si="2"/>
        <v>54600</v>
      </c>
      <c r="P39" s="1"/>
      <c r="Q39" s="1"/>
      <c r="R39" s="1"/>
      <c r="S39" s="1"/>
    </row>
    <row r="40" spans="1:19" ht="18" customHeight="1">
      <c r="A40" s="311">
        <v>32</v>
      </c>
      <c r="B40" s="312" t="s">
        <v>473</v>
      </c>
      <c r="C40" s="623">
        <v>10</v>
      </c>
      <c r="D40" s="553">
        <v>3500</v>
      </c>
      <c r="E40" s="535">
        <v>181</v>
      </c>
      <c r="F40" s="623">
        <v>10</v>
      </c>
      <c r="G40" s="622">
        <v>3600</v>
      </c>
      <c r="H40" s="535">
        <v>181</v>
      </c>
      <c r="I40" s="623">
        <v>10</v>
      </c>
      <c r="J40" s="622">
        <v>3700</v>
      </c>
      <c r="K40" s="535">
        <v>181</v>
      </c>
      <c r="L40" s="623"/>
      <c r="M40" s="533">
        <f t="shared" si="0"/>
        <v>35000</v>
      </c>
      <c r="N40" s="622">
        <f t="shared" si="1"/>
        <v>36000</v>
      </c>
      <c r="O40" s="535">
        <f t="shared" si="2"/>
        <v>37000</v>
      </c>
      <c r="P40" s="1"/>
      <c r="Q40" s="1"/>
      <c r="R40" s="1"/>
      <c r="S40" s="1"/>
    </row>
    <row r="41" spans="1:19" ht="18" customHeight="1">
      <c r="A41" s="311">
        <v>33</v>
      </c>
      <c r="B41" s="312" t="s">
        <v>474</v>
      </c>
      <c r="C41" s="623">
        <v>10</v>
      </c>
      <c r="D41" s="553">
        <v>4200</v>
      </c>
      <c r="E41" s="535">
        <v>185</v>
      </c>
      <c r="F41" s="623">
        <v>11</v>
      </c>
      <c r="G41" s="622">
        <v>4200</v>
      </c>
      <c r="H41" s="535">
        <v>185</v>
      </c>
      <c r="I41" s="623">
        <v>10</v>
      </c>
      <c r="J41" s="622">
        <v>4200</v>
      </c>
      <c r="K41" s="535">
        <v>185</v>
      </c>
      <c r="L41" s="623"/>
      <c r="M41" s="533">
        <f>C41*D41</f>
        <v>42000</v>
      </c>
      <c r="N41" s="622">
        <f>F41*G41</f>
        <v>46200</v>
      </c>
      <c r="O41" s="535">
        <f>I41*J41</f>
        <v>42000</v>
      </c>
      <c r="P41" s="1"/>
      <c r="Q41" s="1"/>
      <c r="R41" s="1"/>
      <c r="S41" s="1"/>
    </row>
    <row r="42" spans="1:19" ht="18" customHeight="1">
      <c r="A42" s="311">
        <v>34</v>
      </c>
      <c r="B42" s="312" t="s">
        <v>475</v>
      </c>
      <c r="C42" s="623">
        <v>5</v>
      </c>
      <c r="D42" s="553">
        <v>3800</v>
      </c>
      <c r="E42" s="535">
        <v>188</v>
      </c>
      <c r="F42" s="623">
        <v>5</v>
      </c>
      <c r="G42" s="622">
        <v>3800</v>
      </c>
      <c r="H42" s="535">
        <v>188</v>
      </c>
      <c r="I42" s="623">
        <v>5</v>
      </c>
      <c r="J42" s="622">
        <v>3800</v>
      </c>
      <c r="K42" s="535">
        <v>188</v>
      </c>
      <c r="L42" s="623"/>
      <c r="M42" s="533">
        <f>C42*D42</f>
        <v>19000</v>
      </c>
      <c r="N42" s="622">
        <f t="shared" si="1"/>
        <v>19000</v>
      </c>
      <c r="O42" s="482">
        <f>D42*F42</f>
        <v>19000</v>
      </c>
      <c r="P42" s="1"/>
      <c r="Q42" s="1"/>
      <c r="R42" s="1"/>
      <c r="S42" s="1"/>
    </row>
    <row r="43" spans="1:19" ht="18" customHeight="1" thickBot="1">
      <c r="A43" s="536">
        <v>35</v>
      </c>
      <c r="B43" s="537" t="s">
        <v>476</v>
      </c>
      <c r="C43" s="625">
        <v>4</v>
      </c>
      <c r="D43" s="567">
        <v>3850</v>
      </c>
      <c r="E43" s="542">
        <v>185</v>
      </c>
      <c r="F43" s="625">
        <v>4</v>
      </c>
      <c r="G43" s="626">
        <v>3850</v>
      </c>
      <c r="H43" s="542">
        <v>185</v>
      </c>
      <c r="I43" s="625">
        <v>4</v>
      </c>
      <c r="J43" s="626">
        <v>3850</v>
      </c>
      <c r="K43" s="542">
        <v>185</v>
      </c>
      <c r="L43" s="625"/>
      <c r="M43" s="540">
        <f t="shared" si="0"/>
        <v>15400</v>
      </c>
      <c r="N43" s="626">
        <f t="shared" si="1"/>
        <v>15400</v>
      </c>
      <c r="O43" s="542">
        <f aca="true" t="shared" si="3" ref="O43:O51">C43*J43</f>
        <v>15400</v>
      </c>
      <c r="P43" s="1"/>
      <c r="Q43" s="1"/>
      <c r="R43" s="1"/>
      <c r="S43" s="1"/>
    </row>
    <row r="44" spans="1:19" ht="18" customHeight="1">
      <c r="A44" s="659">
        <v>36</v>
      </c>
      <c r="B44" s="629" t="s">
        <v>477</v>
      </c>
      <c r="C44" s="630">
        <v>4</v>
      </c>
      <c r="D44" s="559">
        <v>3700</v>
      </c>
      <c r="E44" s="530">
        <v>186</v>
      </c>
      <c r="F44" s="630">
        <v>4</v>
      </c>
      <c r="G44" s="628">
        <v>3750</v>
      </c>
      <c r="H44" s="530">
        <v>186</v>
      </c>
      <c r="I44" s="630">
        <v>4</v>
      </c>
      <c r="J44" s="628">
        <v>3800</v>
      </c>
      <c r="K44" s="530">
        <v>186</v>
      </c>
      <c r="L44" s="630"/>
      <c r="M44" s="526">
        <f t="shared" si="0"/>
        <v>14800</v>
      </c>
      <c r="N44" s="628">
        <f t="shared" si="1"/>
        <v>15000</v>
      </c>
      <c r="O44" s="530">
        <f t="shared" si="3"/>
        <v>15200</v>
      </c>
      <c r="P44" s="1"/>
      <c r="Q44" s="1"/>
      <c r="R44" s="1"/>
      <c r="S44" s="1"/>
    </row>
    <row r="45" spans="1:19" ht="18" customHeight="1">
      <c r="A45" s="311">
        <v>37</v>
      </c>
      <c r="B45" s="312" t="s">
        <v>478</v>
      </c>
      <c r="C45" s="623">
        <v>2</v>
      </c>
      <c r="D45" s="553">
        <v>4200</v>
      </c>
      <c r="E45" s="535">
        <v>182</v>
      </c>
      <c r="F45" s="623">
        <v>2</v>
      </c>
      <c r="G45" s="622">
        <v>4300</v>
      </c>
      <c r="H45" s="535">
        <v>182</v>
      </c>
      <c r="I45" s="623">
        <v>2</v>
      </c>
      <c r="J45" s="622">
        <v>4300</v>
      </c>
      <c r="K45" s="535">
        <v>182</v>
      </c>
      <c r="L45" s="623"/>
      <c r="M45" s="533">
        <f t="shared" si="0"/>
        <v>8400</v>
      </c>
      <c r="N45" s="622">
        <f t="shared" si="1"/>
        <v>8600</v>
      </c>
      <c r="O45" s="535">
        <f t="shared" si="3"/>
        <v>8600</v>
      </c>
      <c r="P45" s="1"/>
      <c r="Q45" s="1"/>
      <c r="R45" s="1"/>
      <c r="S45" s="1"/>
    </row>
    <row r="46" spans="1:19" ht="18" customHeight="1">
      <c r="A46" s="311">
        <v>38</v>
      </c>
      <c r="B46" s="312" t="s">
        <v>479</v>
      </c>
      <c r="C46" s="623">
        <v>4</v>
      </c>
      <c r="D46" s="553">
        <v>4142</v>
      </c>
      <c r="E46" s="535">
        <v>180</v>
      </c>
      <c r="F46" s="623">
        <v>4</v>
      </c>
      <c r="G46" s="622">
        <v>4250</v>
      </c>
      <c r="H46" s="535">
        <v>182</v>
      </c>
      <c r="I46" s="623">
        <v>4</v>
      </c>
      <c r="J46" s="622">
        <v>4300</v>
      </c>
      <c r="K46" s="535">
        <v>182</v>
      </c>
      <c r="L46" s="623"/>
      <c r="M46" s="533">
        <f t="shared" si="0"/>
        <v>16568</v>
      </c>
      <c r="N46" s="622">
        <f t="shared" si="1"/>
        <v>17000</v>
      </c>
      <c r="O46" s="535">
        <f t="shared" si="3"/>
        <v>17200</v>
      </c>
      <c r="P46" s="1"/>
      <c r="Q46" s="1"/>
      <c r="R46" s="1"/>
      <c r="S46" s="1"/>
    </row>
    <row r="47" spans="1:19" ht="18" customHeight="1">
      <c r="A47" s="311">
        <v>39</v>
      </c>
      <c r="B47" s="312" t="s">
        <v>480</v>
      </c>
      <c r="C47" s="623">
        <v>2</v>
      </c>
      <c r="D47" s="553">
        <v>4500</v>
      </c>
      <c r="E47" s="535">
        <v>182</v>
      </c>
      <c r="F47" s="623">
        <v>2</v>
      </c>
      <c r="G47" s="622">
        <v>4550</v>
      </c>
      <c r="H47" s="535">
        <v>193</v>
      </c>
      <c r="I47" s="623">
        <v>2</v>
      </c>
      <c r="J47" s="622">
        <v>4600</v>
      </c>
      <c r="K47" s="535">
        <v>182</v>
      </c>
      <c r="L47" s="623"/>
      <c r="M47" s="533">
        <f t="shared" si="0"/>
        <v>9000</v>
      </c>
      <c r="N47" s="622">
        <f t="shared" si="1"/>
        <v>9100</v>
      </c>
      <c r="O47" s="535">
        <f t="shared" si="3"/>
        <v>9200</v>
      </c>
      <c r="P47" s="1"/>
      <c r="Q47" s="1"/>
      <c r="R47" s="1"/>
      <c r="S47" s="1"/>
    </row>
    <row r="48" spans="1:19" ht="18" customHeight="1" thickBot="1">
      <c r="A48" s="536">
        <v>40</v>
      </c>
      <c r="B48" s="537" t="s">
        <v>481</v>
      </c>
      <c r="C48" s="625">
        <v>2</v>
      </c>
      <c r="D48" s="567">
        <v>3600</v>
      </c>
      <c r="E48" s="542">
        <v>185</v>
      </c>
      <c r="F48" s="625">
        <v>2</v>
      </c>
      <c r="G48" s="626">
        <v>3700</v>
      </c>
      <c r="H48" s="542">
        <v>185</v>
      </c>
      <c r="I48" s="625">
        <v>2</v>
      </c>
      <c r="J48" s="626">
        <v>3800</v>
      </c>
      <c r="K48" s="542">
        <v>185</v>
      </c>
      <c r="L48" s="625"/>
      <c r="M48" s="540">
        <f t="shared" si="0"/>
        <v>7200</v>
      </c>
      <c r="N48" s="626">
        <f t="shared" si="1"/>
        <v>7400</v>
      </c>
      <c r="O48" s="542">
        <f t="shared" si="3"/>
        <v>7600</v>
      </c>
      <c r="P48" s="1"/>
      <c r="Q48" s="1"/>
      <c r="R48" s="1"/>
      <c r="S48" s="1"/>
    </row>
    <row r="49" spans="1:19" ht="18" customHeight="1">
      <c r="A49" s="522">
        <v>41</v>
      </c>
      <c r="B49" s="523" t="s">
        <v>482</v>
      </c>
      <c r="C49" s="617">
        <v>5</v>
      </c>
      <c r="D49" s="572">
        <v>3720</v>
      </c>
      <c r="E49" s="528">
        <v>186</v>
      </c>
      <c r="F49" s="617">
        <v>5</v>
      </c>
      <c r="G49" s="619">
        <v>3889</v>
      </c>
      <c r="H49" s="528">
        <v>186</v>
      </c>
      <c r="I49" s="617">
        <v>5</v>
      </c>
      <c r="J49" s="619">
        <v>4058</v>
      </c>
      <c r="K49" s="528">
        <v>186</v>
      </c>
      <c r="L49" s="617"/>
      <c r="M49" s="527">
        <f t="shared" si="0"/>
        <v>18600</v>
      </c>
      <c r="N49" s="619">
        <f t="shared" si="1"/>
        <v>19445</v>
      </c>
      <c r="O49" s="528">
        <f t="shared" si="3"/>
        <v>20290</v>
      </c>
      <c r="P49" s="1"/>
      <c r="Q49" s="1"/>
      <c r="R49" s="1"/>
      <c r="S49" s="1"/>
    </row>
    <row r="50" spans="1:19" ht="18" customHeight="1">
      <c r="A50" s="311">
        <v>42</v>
      </c>
      <c r="B50" s="312" t="s">
        <v>483</v>
      </c>
      <c r="C50" s="623">
        <v>1</v>
      </c>
      <c r="D50" s="553">
        <v>4160</v>
      </c>
      <c r="E50" s="535">
        <v>181</v>
      </c>
      <c r="F50" s="623">
        <v>1</v>
      </c>
      <c r="G50" s="622">
        <v>4160</v>
      </c>
      <c r="H50" s="535">
        <v>181</v>
      </c>
      <c r="I50" s="623">
        <v>1</v>
      </c>
      <c r="J50" s="622">
        <v>4160</v>
      </c>
      <c r="K50" s="535">
        <v>185</v>
      </c>
      <c r="L50" s="623"/>
      <c r="M50" s="533">
        <f t="shared" si="0"/>
        <v>4160</v>
      </c>
      <c r="N50" s="622">
        <f t="shared" si="1"/>
        <v>4160</v>
      </c>
      <c r="O50" s="535">
        <f t="shared" si="3"/>
        <v>4160</v>
      </c>
      <c r="P50" s="1"/>
      <c r="Q50" s="1"/>
      <c r="R50" s="1"/>
      <c r="S50" s="1"/>
    </row>
    <row r="51" spans="1:19" ht="18" customHeight="1" thickBot="1">
      <c r="A51" s="311">
        <v>43</v>
      </c>
      <c r="B51" s="537" t="s">
        <v>484</v>
      </c>
      <c r="C51" s="625">
        <v>3</v>
      </c>
      <c r="D51" s="567">
        <v>3590</v>
      </c>
      <c r="E51" s="542">
        <v>192</v>
      </c>
      <c r="F51" s="625">
        <v>3</v>
      </c>
      <c r="G51" s="626">
        <v>3760</v>
      </c>
      <c r="H51" s="542">
        <v>192</v>
      </c>
      <c r="I51" s="625">
        <v>3</v>
      </c>
      <c r="J51" s="626">
        <v>3931</v>
      </c>
      <c r="K51" s="542">
        <v>192</v>
      </c>
      <c r="L51" s="625"/>
      <c r="M51" s="533">
        <f t="shared" si="0"/>
        <v>10770</v>
      </c>
      <c r="N51" s="622">
        <f t="shared" si="1"/>
        <v>11280</v>
      </c>
      <c r="O51" s="535">
        <f t="shared" si="3"/>
        <v>11793</v>
      </c>
      <c r="P51" s="1"/>
      <c r="Q51" s="1"/>
      <c r="R51" s="1"/>
      <c r="S51" s="1"/>
    </row>
    <row r="52" spans="1:19" ht="18" customHeight="1" thickBot="1">
      <c r="A52" s="423"/>
      <c r="B52" s="424" t="s">
        <v>485</v>
      </c>
      <c r="C52" s="425">
        <f>SUM(C9:C51)</f>
        <v>1001</v>
      </c>
      <c r="D52" s="426">
        <f>M52/C52</f>
        <v>3824.004995004995</v>
      </c>
      <c r="E52" s="427">
        <f>AVERAGE(E9:E51)</f>
        <v>186.88372093023256</v>
      </c>
      <c r="F52" s="425">
        <f>SUM(F9:F51)</f>
        <v>1002</v>
      </c>
      <c r="G52" s="426">
        <f>N52/F52</f>
        <v>3908.2285429141716</v>
      </c>
      <c r="H52" s="427">
        <f>AVERAGE(H9:H51)</f>
        <v>187.72093023255815</v>
      </c>
      <c r="I52" s="425">
        <f>SUM(I9:I51)</f>
        <v>1001</v>
      </c>
      <c r="J52" s="426">
        <f>O52/I52</f>
        <v>3977.197802197802</v>
      </c>
      <c r="K52" s="427">
        <f>AVERAGE(K9:K51)</f>
        <v>187.5581395348837</v>
      </c>
      <c r="L52" s="425"/>
      <c r="M52" s="320">
        <f>SUM(M9:M51)</f>
        <v>3827829</v>
      </c>
      <c r="N52" s="428">
        <f>SUM(N9:N51)</f>
        <v>3916045</v>
      </c>
      <c r="O52" s="427">
        <f>SUM(O9:O51)</f>
        <v>3981175</v>
      </c>
      <c r="P52" s="1"/>
      <c r="Q52" s="1"/>
      <c r="R52" s="1"/>
      <c r="S52" s="1"/>
    </row>
    <row r="53" spans="4:19" ht="13.5">
      <c r="D53" s="429"/>
      <c r="E53" s="1"/>
      <c r="F53" s="1"/>
      <c r="G53" s="429"/>
      <c r="J53" s="429"/>
      <c r="P53" s="1"/>
      <c r="Q53" s="1"/>
      <c r="R53" s="1"/>
      <c r="S53" s="1"/>
    </row>
    <row r="54" spans="16:19" ht="13.5">
      <c r="P54" s="1"/>
      <c r="Q54" s="1"/>
      <c r="R54" s="1"/>
      <c r="S54" s="1"/>
    </row>
    <row r="55" spans="16:19" ht="13.5">
      <c r="P55" s="1"/>
      <c r="Q55" s="1"/>
      <c r="R55" s="1"/>
      <c r="S55" s="1"/>
    </row>
    <row r="56" spans="16:19" ht="13.5">
      <c r="P56" s="1"/>
      <c r="Q56" s="1"/>
      <c r="R56" s="1"/>
      <c r="S56" s="1"/>
    </row>
    <row r="57" spans="16:19" ht="13.5">
      <c r="P57" s="1"/>
      <c r="Q57" s="1"/>
      <c r="R57" s="1"/>
      <c r="S57" s="1"/>
    </row>
    <row r="58" spans="16:19" ht="13.5">
      <c r="P58" s="1"/>
      <c r="Q58" s="1"/>
      <c r="R58" s="1"/>
      <c r="S58" s="1"/>
    </row>
    <row r="59" spans="16:19" ht="13.5">
      <c r="P59" s="1"/>
      <c r="Q59" s="1"/>
      <c r="R59" s="1"/>
      <c r="S59" s="1"/>
    </row>
    <row r="84" ht="13.5">
      <c r="P84" s="286" t="s">
        <v>402</v>
      </c>
    </row>
    <row r="85" ht="13.5">
      <c r="P85" s="286" t="s">
        <v>404</v>
      </c>
    </row>
  </sheetData>
  <sheetProtection/>
  <mergeCells count="6">
    <mergeCell ref="A2:O2"/>
    <mergeCell ref="J3:K3"/>
    <mergeCell ref="D4:E4"/>
    <mergeCell ref="G4:H4"/>
    <mergeCell ref="J4:K4"/>
    <mergeCell ref="M4:O4"/>
  </mergeCells>
  <printOptions horizontalCentered="1"/>
  <pageMargins left="0.15748031496062992" right="0.5511811023622047" top="0.984251968503937" bottom="0.7874015748031497" header="0.5118110236220472" footer="0.5118110236220472"/>
  <pageSetup fitToHeight="1" fitToWidth="1" horizontalDpi="600" verticalDpi="600" orientation="portrait" paperSize="9" scale="76" r:id="rId1"/>
  <headerFooter alignWithMargins="0">
    <oddFooter xml:space="preserve">&amp;C&amp;P </oddFooter>
  </headerFooter>
</worksheet>
</file>

<file path=xl/worksheets/sheet17.xml><?xml version="1.0" encoding="utf-8"?>
<worksheet xmlns="http://schemas.openxmlformats.org/spreadsheetml/2006/main" xmlns:r="http://schemas.openxmlformats.org/officeDocument/2006/relationships">
  <sheetPr>
    <tabColor rgb="FF0070C0"/>
    <pageSetUpPr fitToPage="1"/>
  </sheetPr>
  <dimension ref="A2:P85"/>
  <sheetViews>
    <sheetView view="pageBreakPreview" zoomScale="115" zoomScaleSheetLayoutView="115" zoomScalePageLayoutView="0" workbookViewId="0" topLeftCell="A1">
      <pane xSplit="6" ySplit="8" topLeftCell="G9" activePane="bottomRight" state="frozen"/>
      <selection pane="topLeft" activeCell="N56" sqref="N56"/>
      <selection pane="topRight" activeCell="N56" sqref="N56"/>
      <selection pane="bottomLeft" activeCell="N56" sqref="N56"/>
      <selection pane="bottomRight" activeCell="N56" sqref="N56"/>
    </sheetView>
  </sheetViews>
  <sheetFormatPr defaultColWidth="9.00390625" defaultRowHeight="13.5"/>
  <cols>
    <col min="1" max="1" width="4.125" style="0" customWidth="1"/>
    <col min="2" max="2" width="12.625" style="0" customWidth="1"/>
    <col min="3" max="7" width="13.375" style="0" customWidth="1"/>
    <col min="8" max="8" width="3.625" style="0" customWidth="1"/>
  </cols>
  <sheetData>
    <row r="2" spans="2:8" ht="14.25" customHeight="1">
      <c r="B2" s="710" t="s">
        <v>486</v>
      </c>
      <c r="C2" s="710"/>
      <c r="D2" s="710"/>
      <c r="E2" s="710"/>
      <c r="F2" s="710"/>
      <c r="G2" s="430"/>
      <c r="H2" s="431"/>
    </row>
    <row r="3" spans="5:9" ht="13.5">
      <c r="E3" s="1"/>
      <c r="F3" s="1"/>
      <c r="G3" s="1"/>
      <c r="H3" s="4"/>
      <c r="I3" s="1"/>
    </row>
    <row r="4" spans="1:8" ht="15" thickBot="1">
      <c r="A4" s="432" t="s">
        <v>487</v>
      </c>
      <c r="B4" s="433"/>
      <c r="C4" s="1"/>
      <c r="D4" s="1"/>
      <c r="E4" s="434"/>
      <c r="F4" s="886" t="s">
        <v>510</v>
      </c>
      <c r="G4" s="887"/>
      <c r="H4" s="1"/>
    </row>
    <row r="5" spans="1:7" ht="13.5">
      <c r="A5" s="888" t="s">
        <v>488</v>
      </c>
      <c r="B5" s="397"/>
      <c r="C5" s="391"/>
      <c r="D5" s="435"/>
      <c r="E5" s="273" t="s">
        <v>424</v>
      </c>
      <c r="F5" s="435"/>
      <c r="G5" s="272" t="s">
        <v>489</v>
      </c>
    </row>
    <row r="6" spans="1:7" ht="13.5">
      <c r="A6" s="889"/>
      <c r="B6" s="406" t="s">
        <v>351</v>
      </c>
      <c r="C6" s="436" t="s">
        <v>209</v>
      </c>
      <c r="D6" s="408" t="s">
        <v>425</v>
      </c>
      <c r="E6" s="408" t="s">
        <v>426</v>
      </c>
      <c r="F6" s="408" t="s">
        <v>490</v>
      </c>
      <c r="G6" s="406" t="s">
        <v>491</v>
      </c>
    </row>
    <row r="7" spans="1:7" ht="14.25" thickBot="1">
      <c r="A7" s="890"/>
      <c r="B7" s="411"/>
      <c r="C7" s="305" t="s">
        <v>427</v>
      </c>
      <c r="D7" s="413" t="s">
        <v>429</v>
      </c>
      <c r="E7" s="413" t="s">
        <v>431</v>
      </c>
      <c r="F7" s="437"/>
      <c r="G7" s="414" t="s">
        <v>435</v>
      </c>
    </row>
    <row r="8" spans="1:7" ht="13.5">
      <c r="A8" s="400"/>
      <c r="B8" s="397"/>
      <c r="C8" s="438" t="s">
        <v>439</v>
      </c>
      <c r="D8" s="418" t="s">
        <v>440</v>
      </c>
      <c r="E8" s="418" t="s">
        <v>441</v>
      </c>
      <c r="F8" s="399"/>
      <c r="G8" s="392" t="s">
        <v>492</v>
      </c>
    </row>
    <row r="9" spans="1:7" ht="14.25">
      <c r="A9" s="522">
        <v>1</v>
      </c>
      <c r="B9" s="616" t="s">
        <v>442</v>
      </c>
      <c r="C9" s="631">
        <v>128</v>
      </c>
      <c r="D9" s="632">
        <v>5400</v>
      </c>
      <c r="E9" s="633">
        <v>198</v>
      </c>
      <c r="F9" s="634"/>
      <c r="G9" s="482">
        <f aca="true" t="shared" si="0" ref="G9:G17">C9*D9</f>
        <v>691200</v>
      </c>
    </row>
    <row r="10" spans="1:7" ht="14.25">
      <c r="A10" s="311">
        <v>2</v>
      </c>
      <c r="B10" s="312" t="s">
        <v>443</v>
      </c>
      <c r="C10" s="533">
        <v>11</v>
      </c>
      <c r="D10" s="553">
        <v>5157</v>
      </c>
      <c r="E10" s="622">
        <v>183</v>
      </c>
      <c r="F10" s="553"/>
      <c r="G10" s="482">
        <f t="shared" si="0"/>
        <v>56727</v>
      </c>
    </row>
    <row r="11" spans="1:8" ht="14.25">
      <c r="A11" s="311">
        <v>3</v>
      </c>
      <c r="B11" s="312" t="s">
        <v>444</v>
      </c>
      <c r="C11" s="533">
        <v>5</v>
      </c>
      <c r="D11" s="553">
        <v>3870</v>
      </c>
      <c r="E11" s="622">
        <v>143</v>
      </c>
      <c r="F11" s="635"/>
      <c r="G11" s="482">
        <f t="shared" si="0"/>
        <v>19350</v>
      </c>
      <c r="H11" t="s">
        <v>512</v>
      </c>
    </row>
    <row r="12" spans="1:7" ht="14.25">
      <c r="A12" s="311">
        <v>4</v>
      </c>
      <c r="B12" s="312" t="s">
        <v>445</v>
      </c>
      <c r="C12" s="533">
        <v>8</v>
      </c>
      <c r="D12" s="553">
        <v>3921</v>
      </c>
      <c r="E12" s="622">
        <v>163</v>
      </c>
      <c r="F12" s="553"/>
      <c r="G12" s="534">
        <f t="shared" si="0"/>
        <v>31368</v>
      </c>
    </row>
    <row r="13" spans="1:7" ht="15" thickBot="1">
      <c r="A13" s="536">
        <v>5</v>
      </c>
      <c r="B13" s="537" t="s">
        <v>446</v>
      </c>
      <c r="C13" s="540">
        <v>18</v>
      </c>
      <c r="D13" s="567">
        <v>4636</v>
      </c>
      <c r="E13" s="626">
        <v>170</v>
      </c>
      <c r="F13" s="567"/>
      <c r="G13" s="542">
        <f t="shared" si="0"/>
        <v>83448</v>
      </c>
    </row>
    <row r="14" spans="1:7" ht="14.25">
      <c r="A14" s="522">
        <v>6</v>
      </c>
      <c r="B14" s="523" t="s">
        <v>447</v>
      </c>
      <c r="C14" s="527">
        <v>18</v>
      </c>
      <c r="D14" s="572">
        <v>4360</v>
      </c>
      <c r="E14" s="619">
        <v>181</v>
      </c>
      <c r="F14" s="572"/>
      <c r="G14" s="482">
        <f t="shared" si="0"/>
        <v>78480</v>
      </c>
    </row>
    <row r="15" spans="1:7" ht="14.25">
      <c r="A15" s="311">
        <v>7</v>
      </c>
      <c r="B15" s="312" t="s">
        <v>448</v>
      </c>
      <c r="C15" s="533">
        <v>14</v>
      </c>
      <c r="D15" s="553">
        <v>5702</v>
      </c>
      <c r="E15" s="622">
        <v>196</v>
      </c>
      <c r="F15" s="553"/>
      <c r="G15" s="534">
        <f t="shared" si="0"/>
        <v>79828</v>
      </c>
    </row>
    <row r="16" spans="1:7" ht="14.25">
      <c r="A16" s="311">
        <v>8</v>
      </c>
      <c r="B16" s="312" t="s">
        <v>449</v>
      </c>
      <c r="C16" s="533"/>
      <c r="D16" s="553"/>
      <c r="E16" s="622"/>
      <c r="F16" s="553"/>
      <c r="G16" s="534" t="s">
        <v>493</v>
      </c>
    </row>
    <row r="17" spans="1:7" ht="14.25">
      <c r="A17" s="311">
        <v>9</v>
      </c>
      <c r="B17" s="312" t="s">
        <v>450</v>
      </c>
      <c r="C17" s="533">
        <v>7</v>
      </c>
      <c r="D17" s="553">
        <v>5100</v>
      </c>
      <c r="E17" s="622">
        <v>170</v>
      </c>
      <c r="F17" s="553"/>
      <c r="G17" s="534">
        <f t="shared" si="0"/>
        <v>35700</v>
      </c>
    </row>
    <row r="18" spans="1:7" ht="15" thickBot="1">
      <c r="A18" s="536">
        <v>10</v>
      </c>
      <c r="B18" s="537" t="s">
        <v>451</v>
      </c>
      <c r="C18" s="540"/>
      <c r="D18" s="567"/>
      <c r="E18" s="626"/>
      <c r="F18" s="567"/>
      <c r="G18" s="636" t="s">
        <v>493</v>
      </c>
    </row>
    <row r="19" spans="1:7" ht="14.25">
      <c r="A19" s="522">
        <v>11</v>
      </c>
      <c r="B19" s="523" t="s">
        <v>452</v>
      </c>
      <c r="C19" s="527">
        <v>12</v>
      </c>
      <c r="D19" s="572">
        <v>4300</v>
      </c>
      <c r="E19" s="619">
        <v>170</v>
      </c>
      <c r="F19" s="572"/>
      <c r="G19" s="637">
        <f>C19*D19</f>
        <v>51600</v>
      </c>
    </row>
    <row r="20" spans="1:7" ht="14.25">
      <c r="A20" s="311">
        <v>12</v>
      </c>
      <c r="B20" s="312" t="s">
        <v>453</v>
      </c>
      <c r="C20" s="533">
        <v>8</v>
      </c>
      <c r="D20" s="553">
        <v>4378</v>
      </c>
      <c r="E20" s="622">
        <v>172</v>
      </c>
      <c r="F20" s="553"/>
      <c r="G20" s="534">
        <f>C20*D20</f>
        <v>35024</v>
      </c>
    </row>
    <row r="21" spans="1:7" ht="14.25">
      <c r="A21" s="311">
        <v>13</v>
      </c>
      <c r="B21" s="312" t="s">
        <v>454</v>
      </c>
      <c r="C21" s="533">
        <v>6</v>
      </c>
      <c r="D21" s="553">
        <v>4350</v>
      </c>
      <c r="E21" s="622">
        <v>180</v>
      </c>
      <c r="F21" s="553"/>
      <c r="G21" s="534">
        <f>C21*D21</f>
        <v>26100</v>
      </c>
    </row>
    <row r="22" spans="1:7" ht="14.25">
      <c r="A22" s="311">
        <v>14</v>
      </c>
      <c r="B22" s="312" t="s">
        <v>455</v>
      </c>
      <c r="C22" s="533">
        <v>4</v>
      </c>
      <c r="D22" s="553">
        <v>4600</v>
      </c>
      <c r="E22" s="622">
        <v>189</v>
      </c>
      <c r="F22" s="553"/>
      <c r="G22" s="534">
        <f>C22*D22</f>
        <v>18400</v>
      </c>
    </row>
    <row r="23" spans="1:7" ht="15" thickBot="1">
      <c r="A23" s="536">
        <v>15</v>
      </c>
      <c r="B23" s="537" t="s">
        <v>456</v>
      </c>
      <c r="C23" s="540">
        <v>4</v>
      </c>
      <c r="D23" s="567">
        <v>4470</v>
      </c>
      <c r="E23" s="626">
        <v>190</v>
      </c>
      <c r="F23" s="567"/>
      <c r="G23" s="534">
        <f>C23*D23</f>
        <v>17880</v>
      </c>
    </row>
    <row r="24" spans="1:7" ht="14.25">
      <c r="A24" s="659">
        <v>16</v>
      </c>
      <c r="B24" s="629" t="s">
        <v>457</v>
      </c>
      <c r="C24" s="526"/>
      <c r="D24" s="559"/>
      <c r="E24" s="628"/>
      <c r="F24" s="559"/>
      <c r="G24" s="637" t="s">
        <v>493</v>
      </c>
    </row>
    <row r="25" spans="1:7" ht="14.25">
      <c r="A25" s="311">
        <v>17</v>
      </c>
      <c r="B25" s="312" t="s">
        <v>458</v>
      </c>
      <c r="C25" s="533"/>
      <c r="D25" s="553"/>
      <c r="E25" s="622"/>
      <c r="F25" s="553"/>
      <c r="G25" s="534" t="s">
        <v>493</v>
      </c>
    </row>
    <row r="26" spans="1:7" ht="14.25">
      <c r="A26" s="311">
        <v>18</v>
      </c>
      <c r="B26" s="312" t="s">
        <v>459</v>
      </c>
      <c r="C26" s="533">
        <v>7</v>
      </c>
      <c r="D26" s="553">
        <v>4430</v>
      </c>
      <c r="E26" s="622">
        <v>186</v>
      </c>
      <c r="F26" s="553"/>
      <c r="G26" s="534">
        <f aca="true" t="shared" si="1" ref="G26:G32">C26*D26</f>
        <v>31010</v>
      </c>
    </row>
    <row r="27" spans="1:7" ht="14.25">
      <c r="A27" s="311">
        <v>19</v>
      </c>
      <c r="B27" s="312" t="s">
        <v>460</v>
      </c>
      <c r="C27" s="533">
        <v>6</v>
      </c>
      <c r="D27" s="553">
        <v>4300</v>
      </c>
      <c r="E27" s="622">
        <v>184</v>
      </c>
      <c r="F27" s="553"/>
      <c r="G27" s="534">
        <f t="shared" si="1"/>
        <v>25800</v>
      </c>
    </row>
    <row r="28" spans="1:7" ht="15" thickBot="1">
      <c r="A28" s="536">
        <v>20</v>
      </c>
      <c r="B28" s="537" t="s">
        <v>461</v>
      </c>
      <c r="C28" s="540">
        <v>8</v>
      </c>
      <c r="D28" s="567">
        <v>4620</v>
      </c>
      <c r="E28" s="626">
        <v>154</v>
      </c>
      <c r="F28" s="567"/>
      <c r="G28" s="541">
        <f t="shared" si="1"/>
        <v>36960</v>
      </c>
    </row>
    <row r="29" spans="1:7" ht="14.25">
      <c r="A29" s="659">
        <v>21</v>
      </c>
      <c r="B29" s="629" t="s">
        <v>462</v>
      </c>
      <c r="C29" s="526">
        <v>6</v>
      </c>
      <c r="D29" s="559">
        <v>5185</v>
      </c>
      <c r="E29" s="628">
        <v>184</v>
      </c>
      <c r="F29" s="559"/>
      <c r="G29" s="530">
        <f t="shared" si="1"/>
        <v>31110</v>
      </c>
    </row>
    <row r="30" spans="1:7" ht="14.25">
      <c r="A30" s="311">
        <v>22</v>
      </c>
      <c r="B30" s="312" t="s">
        <v>463</v>
      </c>
      <c r="C30" s="533">
        <v>6</v>
      </c>
      <c r="D30" s="553">
        <v>4009</v>
      </c>
      <c r="E30" s="622">
        <v>147</v>
      </c>
      <c r="F30" s="553"/>
      <c r="G30" s="482">
        <f t="shared" si="1"/>
        <v>24054</v>
      </c>
    </row>
    <row r="31" spans="1:7" ht="14.25">
      <c r="A31" s="311">
        <v>23</v>
      </c>
      <c r="B31" s="312" t="s">
        <v>464</v>
      </c>
      <c r="C31" s="533">
        <v>3</v>
      </c>
      <c r="D31" s="553">
        <v>4300</v>
      </c>
      <c r="E31" s="622">
        <v>184</v>
      </c>
      <c r="F31" s="553"/>
      <c r="G31" s="534">
        <f t="shared" si="1"/>
        <v>12900</v>
      </c>
    </row>
    <row r="32" spans="1:7" ht="14.25">
      <c r="A32" s="311">
        <v>24</v>
      </c>
      <c r="B32" s="312" t="s">
        <v>465</v>
      </c>
      <c r="C32" s="533">
        <v>3</v>
      </c>
      <c r="D32" s="553">
        <v>3890</v>
      </c>
      <c r="E32" s="622">
        <v>170</v>
      </c>
      <c r="F32" s="553"/>
      <c r="G32" s="636">
        <f t="shared" si="1"/>
        <v>11670</v>
      </c>
    </row>
    <row r="33" spans="1:7" ht="15" thickBot="1">
      <c r="A33" s="536">
        <v>25</v>
      </c>
      <c r="B33" s="537" t="s">
        <v>466</v>
      </c>
      <c r="C33" s="540"/>
      <c r="D33" s="567"/>
      <c r="E33" s="626"/>
      <c r="F33" s="567"/>
      <c r="G33" s="541" t="s">
        <v>493</v>
      </c>
    </row>
    <row r="34" spans="1:7" ht="14.25">
      <c r="A34" s="659">
        <v>26</v>
      </c>
      <c r="B34" s="629" t="s">
        <v>467</v>
      </c>
      <c r="C34" s="526"/>
      <c r="D34" s="559"/>
      <c r="E34" s="628"/>
      <c r="F34" s="559"/>
      <c r="G34" s="637" t="s">
        <v>493</v>
      </c>
    </row>
    <row r="35" spans="1:7" ht="14.25">
      <c r="A35" s="311">
        <v>27</v>
      </c>
      <c r="B35" s="312" t="s">
        <v>468</v>
      </c>
      <c r="C35" s="533">
        <v>10</v>
      </c>
      <c r="D35" s="553">
        <v>4500</v>
      </c>
      <c r="E35" s="622">
        <v>168</v>
      </c>
      <c r="F35" s="553"/>
      <c r="G35" s="534">
        <f>C35*D35</f>
        <v>45000</v>
      </c>
    </row>
    <row r="36" spans="1:7" ht="14.25">
      <c r="A36" s="311">
        <v>28</v>
      </c>
      <c r="B36" s="312" t="s">
        <v>469</v>
      </c>
      <c r="C36" s="533">
        <v>3</v>
      </c>
      <c r="D36" s="553">
        <v>4100</v>
      </c>
      <c r="E36" s="622">
        <v>175</v>
      </c>
      <c r="F36" s="553"/>
      <c r="G36" s="534">
        <f>C36*D36</f>
        <v>12300</v>
      </c>
    </row>
    <row r="37" spans="1:7" ht="14.25">
      <c r="A37" s="311">
        <v>29</v>
      </c>
      <c r="B37" s="312" t="s">
        <v>470</v>
      </c>
      <c r="C37" s="533"/>
      <c r="D37" s="553"/>
      <c r="E37" s="622"/>
      <c r="F37" s="553"/>
      <c r="G37" s="534" t="s">
        <v>493</v>
      </c>
    </row>
    <row r="38" spans="1:7" ht="15" thickBot="1">
      <c r="A38" s="536">
        <v>30</v>
      </c>
      <c r="B38" s="537" t="s">
        <v>471</v>
      </c>
      <c r="C38" s="540">
        <v>5</v>
      </c>
      <c r="D38" s="567">
        <v>4636</v>
      </c>
      <c r="E38" s="626">
        <v>170</v>
      </c>
      <c r="F38" s="567"/>
      <c r="G38" s="541">
        <f>C38*D38</f>
        <v>23180</v>
      </c>
    </row>
    <row r="39" spans="1:7" ht="14.25">
      <c r="A39" s="659">
        <v>31</v>
      </c>
      <c r="B39" s="629" t="s">
        <v>472</v>
      </c>
      <c r="C39" s="526">
        <v>5</v>
      </c>
      <c r="D39" s="559">
        <v>4600</v>
      </c>
      <c r="E39" s="628">
        <v>178</v>
      </c>
      <c r="F39" s="559"/>
      <c r="G39" s="637">
        <f>C39*D39</f>
        <v>23000</v>
      </c>
    </row>
    <row r="40" spans="1:7" ht="14.25">
      <c r="A40" s="311">
        <v>32</v>
      </c>
      <c r="B40" s="312" t="s">
        <v>473</v>
      </c>
      <c r="C40" s="533"/>
      <c r="D40" s="553"/>
      <c r="E40" s="622"/>
      <c r="F40" s="553"/>
      <c r="G40" s="534" t="s">
        <v>493</v>
      </c>
    </row>
    <row r="41" spans="1:7" ht="14.25">
      <c r="A41" s="311">
        <v>33</v>
      </c>
      <c r="B41" s="312" t="s">
        <v>474</v>
      </c>
      <c r="C41" s="533">
        <v>5</v>
      </c>
      <c r="D41" s="553">
        <v>5100</v>
      </c>
      <c r="E41" s="622">
        <v>165</v>
      </c>
      <c r="F41" s="553"/>
      <c r="G41" s="534">
        <f>C41*D41</f>
        <v>25500</v>
      </c>
    </row>
    <row r="42" spans="1:7" ht="14.25">
      <c r="A42" s="311">
        <v>34</v>
      </c>
      <c r="B42" s="312" t="s">
        <v>475</v>
      </c>
      <c r="C42" s="533"/>
      <c r="D42" s="553"/>
      <c r="E42" s="622"/>
      <c r="F42" s="553"/>
      <c r="G42" s="534" t="s">
        <v>517</v>
      </c>
    </row>
    <row r="43" spans="1:7" ht="15" thickBot="1">
      <c r="A43" s="536">
        <v>35</v>
      </c>
      <c r="B43" s="537" t="s">
        <v>476</v>
      </c>
      <c r="C43" s="540">
        <v>2</v>
      </c>
      <c r="D43" s="567">
        <v>4805</v>
      </c>
      <c r="E43" s="626">
        <v>171</v>
      </c>
      <c r="F43" s="567"/>
      <c r="G43" s="541">
        <f>C43*D43</f>
        <v>9610</v>
      </c>
    </row>
    <row r="44" spans="1:7" ht="14.25">
      <c r="A44" s="659">
        <v>36</v>
      </c>
      <c r="B44" s="629" t="s">
        <v>477</v>
      </c>
      <c r="C44" s="526"/>
      <c r="D44" s="559"/>
      <c r="E44" s="628"/>
      <c r="F44" s="559"/>
      <c r="G44" s="637" t="s">
        <v>493</v>
      </c>
    </row>
    <row r="45" spans="1:7" ht="14.25">
      <c r="A45" s="311">
        <v>37</v>
      </c>
      <c r="B45" s="312" t="s">
        <v>478</v>
      </c>
      <c r="C45" s="533">
        <v>1</v>
      </c>
      <c r="D45" s="553">
        <v>5300</v>
      </c>
      <c r="E45" s="622">
        <v>172</v>
      </c>
      <c r="F45" s="553"/>
      <c r="G45" s="534">
        <f>C45*D45</f>
        <v>5300</v>
      </c>
    </row>
    <row r="46" spans="1:7" ht="14.25">
      <c r="A46" s="311">
        <v>38</v>
      </c>
      <c r="B46" s="312" t="s">
        <v>479</v>
      </c>
      <c r="C46" s="533">
        <v>1</v>
      </c>
      <c r="D46" s="553">
        <v>4700</v>
      </c>
      <c r="E46" s="622">
        <v>155</v>
      </c>
      <c r="F46" s="553"/>
      <c r="G46" s="534">
        <f>C46*D46</f>
        <v>4700</v>
      </c>
    </row>
    <row r="47" spans="1:7" ht="14.25">
      <c r="A47" s="311">
        <v>39</v>
      </c>
      <c r="B47" s="312" t="s">
        <v>480</v>
      </c>
      <c r="C47" s="533">
        <v>1</v>
      </c>
      <c r="D47" s="553">
        <v>5167</v>
      </c>
      <c r="E47" s="622">
        <v>161</v>
      </c>
      <c r="F47" s="553"/>
      <c r="G47" s="534">
        <f>C47*D47</f>
        <v>5167</v>
      </c>
    </row>
    <row r="48" spans="1:7" ht="15" thickBot="1">
      <c r="A48" s="660">
        <v>40</v>
      </c>
      <c r="B48" s="661" t="s">
        <v>481</v>
      </c>
      <c r="C48" s="662"/>
      <c r="D48" s="653"/>
      <c r="E48" s="663"/>
      <c r="F48" s="653"/>
      <c r="G48" s="654" t="s">
        <v>493</v>
      </c>
    </row>
    <row r="49" spans="1:7" ht="14.25">
      <c r="A49" s="659">
        <v>41</v>
      </c>
      <c r="B49" s="629" t="s">
        <v>482</v>
      </c>
      <c r="C49" s="526">
        <v>3</v>
      </c>
      <c r="D49" s="559">
        <v>3971</v>
      </c>
      <c r="E49" s="628">
        <v>168</v>
      </c>
      <c r="F49" s="559"/>
      <c r="G49" s="637">
        <f>C49*D49</f>
        <v>11913</v>
      </c>
    </row>
    <row r="50" spans="1:7" ht="14.25">
      <c r="A50" s="311">
        <v>42</v>
      </c>
      <c r="B50" s="312" t="s">
        <v>483</v>
      </c>
      <c r="C50" s="533">
        <v>1</v>
      </c>
      <c r="D50" s="553">
        <v>4003</v>
      </c>
      <c r="E50" s="622">
        <v>160</v>
      </c>
      <c r="F50" s="553"/>
      <c r="G50" s="534">
        <f>C50*D50</f>
        <v>4003</v>
      </c>
    </row>
    <row r="51" spans="1:7" ht="15" thickBot="1">
      <c r="A51" s="536">
        <v>43</v>
      </c>
      <c r="B51" s="537" t="s">
        <v>484</v>
      </c>
      <c r="C51" s="540">
        <v>1</v>
      </c>
      <c r="D51" s="567">
        <v>4349</v>
      </c>
      <c r="E51" s="626">
        <v>184</v>
      </c>
      <c r="F51" s="567"/>
      <c r="G51" s="541">
        <f>C51*D51</f>
        <v>4349</v>
      </c>
    </row>
    <row r="52" spans="1:7" ht="15" thickBot="1">
      <c r="A52" s="410"/>
      <c r="B52" s="664" t="s">
        <v>494</v>
      </c>
      <c r="C52" s="665">
        <f>SUM(C9:C51)</f>
        <v>320</v>
      </c>
      <c r="D52" s="666">
        <f>G52/C52</f>
        <v>4914.471875</v>
      </c>
      <c r="E52" s="667">
        <f>AVERAGE(E9:E51)</f>
        <v>173.15625</v>
      </c>
      <c r="F52" s="667"/>
      <c r="G52" s="668">
        <f>SUM(G8:G51)</f>
        <v>1572631</v>
      </c>
    </row>
    <row r="84" ht="13.5">
      <c r="P84" s="286" t="s">
        <v>402</v>
      </c>
    </row>
    <row r="85" ht="13.5">
      <c r="P85" s="286" t="s">
        <v>404</v>
      </c>
    </row>
  </sheetData>
  <sheetProtection/>
  <mergeCells count="3">
    <mergeCell ref="B2:F2"/>
    <mergeCell ref="F4:G4"/>
    <mergeCell ref="A5:A7"/>
  </mergeCells>
  <printOptions horizontalCentered="1"/>
  <pageMargins left="0.15748031496062992" right="0.5511811023622047" top="0.984251968503937" bottom="0.7874015748031497" header="0.5118110236220472" footer="0.5118110236220472"/>
  <pageSetup fitToHeight="1" fitToWidth="1" horizontalDpi="600" verticalDpi="600" orientation="portrait" paperSize="9" r:id="rId1"/>
  <headerFooter alignWithMargins="0">
    <oddFooter xml:space="preserve">&amp;C&amp;P </oddFooter>
  </headerFooter>
</worksheet>
</file>

<file path=xl/worksheets/sheet18.xml><?xml version="1.0" encoding="utf-8"?>
<worksheet xmlns="http://schemas.openxmlformats.org/spreadsheetml/2006/main" xmlns:r="http://schemas.openxmlformats.org/officeDocument/2006/relationships">
  <sheetPr>
    <tabColor indexed="46"/>
    <pageSetUpPr fitToPage="1"/>
  </sheetPr>
  <dimension ref="A1:L43"/>
  <sheetViews>
    <sheetView view="pageBreakPreview" zoomScale="75" zoomScaleSheetLayoutView="75" zoomScalePageLayoutView="0" workbookViewId="0" topLeftCell="A1">
      <selection activeCell="N56" sqref="N56"/>
    </sheetView>
  </sheetViews>
  <sheetFormatPr defaultColWidth="9.00390625" defaultRowHeight="13.5"/>
  <cols>
    <col min="1" max="1" width="3.375" style="6" customWidth="1"/>
    <col min="2" max="2" width="10.00390625" style="6" customWidth="1"/>
    <col min="3" max="10" width="9.00390625" style="6" customWidth="1"/>
    <col min="11" max="11" width="9.375" style="6" customWidth="1"/>
    <col min="12" max="16384" width="9.00390625" style="6" customWidth="1"/>
  </cols>
  <sheetData>
    <row r="1" spans="8:12" ht="22.5" customHeight="1">
      <c r="H1" s="696"/>
      <c r="I1" s="711"/>
      <c r="J1" s="711"/>
      <c r="K1" s="711"/>
      <c r="L1" s="711"/>
    </row>
    <row r="2" spans="8:12" ht="16.5" customHeight="1">
      <c r="H2" s="476"/>
      <c r="I2" s="711"/>
      <c r="J2" s="711"/>
      <c r="K2" s="711"/>
      <c r="L2" s="711"/>
    </row>
    <row r="3" spans="8:12" ht="16.5" customHeight="1">
      <c r="H3" s="476"/>
      <c r="I3" s="711"/>
      <c r="J3" s="711"/>
      <c r="K3" s="476"/>
      <c r="L3" s="476"/>
    </row>
    <row r="4" ht="18" customHeight="1">
      <c r="A4" s="7" t="s">
        <v>271</v>
      </c>
    </row>
    <row r="5" ht="14.25" thickBot="1">
      <c r="B5" s="6" t="s">
        <v>53</v>
      </c>
    </row>
    <row r="6" spans="2:12" ht="27" customHeight="1">
      <c r="B6" s="891" t="s">
        <v>56</v>
      </c>
      <c r="C6" s="893" t="s">
        <v>41</v>
      </c>
      <c r="D6" s="893"/>
      <c r="E6" s="893" t="s">
        <v>50</v>
      </c>
      <c r="F6" s="893"/>
      <c r="G6" s="894" t="s">
        <v>208</v>
      </c>
      <c r="H6" s="894"/>
      <c r="I6" s="894" t="s">
        <v>58</v>
      </c>
      <c r="J6" s="894"/>
      <c r="K6" s="895" t="s">
        <v>194</v>
      </c>
      <c r="L6" s="896"/>
    </row>
    <row r="7" spans="2:12" ht="27">
      <c r="B7" s="892"/>
      <c r="C7" s="44" t="s">
        <v>43</v>
      </c>
      <c r="D7" s="44" t="s">
        <v>44</v>
      </c>
      <c r="E7" s="44" t="s">
        <v>43</v>
      </c>
      <c r="F7" s="44" t="s">
        <v>45</v>
      </c>
      <c r="G7" s="44" t="s">
        <v>43</v>
      </c>
      <c r="H7" s="44" t="s">
        <v>52</v>
      </c>
      <c r="I7" s="44" t="s">
        <v>43</v>
      </c>
      <c r="J7" s="44" t="s">
        <v>45</v>
      </c>
      <c r="K7" s="83" t="s">
        <v>43</v>
      </c>
      <c r="L7" s="108" t="s">
        <v>195</v>
      </c>
    </row>
    <row r="8" spans="2:12" ht="13.5" customHeight="1">
      <c r="B8" s="102" t="s">
        <v>28</v>
      </c>
      <c r="C8" s="187"/>
      <c r="D8" s="187"/>
      <c r="E8" s="187"/>
      <c r="F8" s="187"/>
      <c r="G8" s="187"/>
      <c r="H8" s="187"/>
      <c r="I8" s="187"/>
      <c r="J8" s="187"/>
      <c r="K8" s="196">
        <f aca="true" t="shared" si="0" ref="K8:L20">C8+E8+G8+I8</f>
        <v>0</v>
      </c>
      <c r="L8" s="197">
        <f t="shared" si="0"/>
        <v>0</v>
      </c>
    </row>
    <row r="9" spans="2:12" ht="13.5">
      <c r="B9" s="102" t="s">
        <v>29</v>
      </c>
      <c r="C9" s="187"/>
      <c r="D9" s="187"/>
      <c r="E9" s="187"/>
      <c r="F9" s="187"/>
      <c r="G9" s="187"/>
      <c r="H9" s="187"/>
      <c r="I9" s="187"/>
      <c r="J9" s="187"/>
      <c r="K9" s="196">
        <f t="shared" si="0"/>
        <v>0</v>
      </c>
      <c r="L9" s="197">
        <f t="shared" si="0"/>
        <v>0</v>
      </c>
    </row>
    <row r="10" spans="2:12" ht="13.5">
      <c r="B10" s="102" t="s">
        <v>30</v>
      </c>
      <c r="C10" s="187">
        <v>45</v>
      </c>
      <c r="D10" s="187">
        <v>20523</v>
      </c>
      <c r="E10" s="187">
        <v>18</v>
      </c>
      <c r="F10" s="187">
        <v>9087</v>
      </c>
      <c r="G10" s="187">
        <v>2</v>
      </c>
      <c r="H10" s="187">
        <v>489</v>
      </c>
      <c r="I10" s="187"/>
      <c r="J10" s="187"/>
      <c r="K10" s="196">
        <f t="shared" si="0"/>
        <v>65</v>
      </c>
      <c r="L10" s="197">
        <f t="shared" si="0"/>
        <v>30099</v>
      </c>
    </row>
    <row r="11" spans="2:12" ht="13.5">
      <c r="B11" s="102" t="s">
        <v>31</v>
      </c>
      <c r="C11" s="187">
        <v>296</v>
      </c>
      <c r="D11" s="699">
        <v>115428</v>
      </c>
      <c r="E11" s="187">
        <v>10</v>
      </c>
      <c r="F11" s="187">
        <v>4912</v>
      </c>
      <c r="G11" s="187">
        <v>13</v>
      </c>
      <c r="H11" s="187">
        <v>2396</v>
      </c>
      <c r="I11" s="187"/>
      <c r="J11" s="187"/>
      <c r="K11" s="196">
        <f t="shared" si="0"/>
        <v>319</v>
      </c>
      <c r="L11" s="197">
        <f t="shared" si="0"/>
        <v>122736</v>
      </c>
    </row>
    <row r="12" spans="2:12" ht="13.5">
      <c r="B12" s="102" t="s">
        <v>32</v>
      </c>
      <c r="C12" s="187">
        <v>12</v>
      </c>
      <c r="D12" s="187">
        <v>6346</v>
      </c>
      <c r="E12" s="187"/>
      <c r="F12" s="187"/>
      <c r="G12" s="187">
        <v>7</v>
      </c>
      <c r="H12" s="187">
        <v>1461</v>
      </c>
      <c r="I12" s="187"/>
      <c r="J12" s="187"/>
      <c r="K12" s="196">
        <f t="shared" si="0"/>
        <v>19</v>
      </c>
      <c r="L12" s="197">
        <f t="shared" si="0"/>
        <v>7807</v>
      </c>
    </row>
    <row r="13" spans="2:12" ht="13.5">
      <c r="B13" s="269" t="s">
        <v>33</v>
      </c>
      <c r="C13" s="270">
        <v>19</v>
      </c>
      <c r="D13" s="270">
        <v>8282</v>
      </c>
      <c r="E13" s="270">
        <v>2</v>
      </c>
      <c r="F13" s="270">
        <v>213</v>
      </c>
      <c r="G13" s="270">
        <v>7</v>
      </c>
      <c r="H13" s="270">
        <v>1374</v>
      </c>
      <c r="I13" s="270"/>
      <c r="J13" s="270"/>
      <c r="K13" s="196">
        <f>C13+E13+G13+I13</f>
        <v>28</v>
      </c>
      <c r="L13" s="197">
        <f t="shared" si="0"/>
        <v>9869</v>
      </c>
    </row>
    <row r="14" spans="2:12" ht="13.5">
      <c r="B14" s="269" t="s">
        <v>256</v>
      </c>
      <c r="C14" s="270"/>
      <c r="D14" s="270"/>
      <c r="E14" s="270">
        <v>8</v>
      </c>
      <c r="F14" s="270">
        <v>1510</v>
      </c>
      <c r="G14" s="270">
        <v>2</v>
      </c>
      <c r="H14" s="270">
        <v>360</v>
      </c>
      <c r="I14" s="270"/>
      <c r="J14" s="270"/>
      <c r="K14" s="196">
        <f>C14+E14+G14+I14</f>
        <v>10</v>
      </c>
      <c r="L14" s="197">
        <f>D14+F14+H14+J14</f>
        <v>1870</v>
      </c>
    </row>
    <row r="15" spans="2:12" ht="13.5">
      <c r="B15" s="269" t="s">
        <v>34</v>
      </c>
      <c r="C15" s="270"/>
      <c r="D15" s="270"/>
      <c r="E15" s="270">
        <v>6</v>
      </c>
      <c r="F15" s="270">
        <v>3256</v>
      </c>
      <c r="G15" s="270"/>
      <c r="H15" s="270"/>
      <c r="I15" s="270"/>
      <c r="J15" s="270"/>
      <c r="K15" s="196">
        <f t="shared" si="0"/>
        <v>6</v>
      </c>
      <c r="L15" s="197">
        <f t="shared" si="0"/>
        <v>3256</v>
      </c>
    </row>
    <row r="16" spans="2:12" ht="13.5">
      <c r="B16" s="269" t="s">
        <v>35</v>
      </c>
      <c r="C16" s="270"/>
      <c r="D16" s="270"/>
      <c r="E16" s="270"/>
      <c r="F16" s="270"/>
      <c r="G16" s="270"/>
      <c r="H16" s="270"/>
      <c r="I16" s="270"/>
      <c r="J16" s="270"/>
      <c r="K16" s="196">
        <f t="shared" si="0"/>
        <v>0</v>
      </c>
      <c r="L16" s="197">
        <f t="shared" si="0"/>
        <v>0</v>
      </c>
    </row>
    <row r="17" spans="2:12" ht="13.5">
      <c r="B17" s="102" t="s">
        <v>36</v>
      </c>
      <c r="C17" s="187"/>
      <c r="D17" s="187"/>
      <c r="E17" s="187"/>
      <c r="F17" s="187"/>
      <c r="G17" s="187"/>
      <c r="H17" s="187"/>
      <c r="I17" s="187"/>
      <c r="J17" s="187"/>
      <c r="K17" s="196">
        <f t="shared" si="0"/>
        <v>0</v>
      </c>
      <c r="L17" s="197">
        <f t="shared" si="0"/>
        <v>0</v>
      </c>
    </row>
    <row r="18" spans="2:12" ht="13.5">
      <c r="B18" s="102" t="s">
        <v>37</v>
      </c>
      <c r="C18" s="187"/>
      <c r="D18" s="187"/>
      <c r="E18" s="187"/>
      <c r="F18" s="187"/>
      <c r="G18" s="187"/>
      <c r="H18" s="187"/>
      <c r="I18" s="187"/>
      <c r="J18" s="187"/>
      <c r="K18" s="196">
        <f t="shared" si="0"/>
        <v>0</v>
      </c>
      <c r="L18" s="197">
        <f t="shared" si="0"/>
        <v>0</v>
      </c>
    </row>
    <row r="19" spans="2:12" ht="13.5">
      <c r="B19" s="109" t="s">
        <v>19</v>
      </c>
      <c r="C19" s="187"/>
      <c r="D19" s="187"/>
      <c r="E19" s="187"/>
      <c r="F19" s="187"/>
      <c r="G19" s="187"/>
      <c r="H19" s="187"/>
      <c r="I19" s="187"/>
      <c r="J19" s="187"/>
      <c r="K19" s="196">
        <f t="shared" si="0"/>
        <v>0</v>
      </c>
      <c r="L19" s="197">
        <f t="shared" si="0"/>
        <v>0</v>
      </c>
    </row>
    <row r="20" spans="2:12" ht="15" thickBot="1">
      <c r="B20" s="110" t="s">
        <v>20</v>
      </c>
      <c r="C20" s="198">
        <f aca="true" t="shared" si="1" ref="C20:J20">SUM(C8:C19)</f>
        <v>372</v>
      </c>
      <c r="D20" s="198">
        <f t="shared" si="1"/>
        <v>150579</v>
      </c>
      <c r="E20" s="198">
        <f t="shared" si="1"/>
        <v>44</v>
      </c>
      <c r="F20" s="198">
        <f t="shared" si="1"/>
        <v>18978</v>
      </c>
      <c r="G20" s="198">
        <f t="shared" si="1"/>
        <v>31</v>
      </c>
      <c r="H20" s="198">
        <f t="shared" si="1"/>
        <v>6080</v>
      </c>
      <c r="I20" s="198">
        <f t="shared" si="1"/>
        <v>0</v>
      </c>
      <c r="J20" s="198">
        <f t="shared" si="1"/>
        <v>0</v>
      </c>
      <c r="K20" s="198">
        <f t="shared" si="0"/>
        <v>447</v>
      </c>
      <c r="L20" s="199">
        <f t="shared" si="0"/>
        <v>175637</v>
      </c>
    </row>
    <row r="21" spans="2:10" ht="7.5" customHeight="1">
      <c r="B21" s="16"/>
      <c r="C21" s="16"/>
      <c r="D21" s="16"/>
      <c r="E21" s="16"/>
      <c r="F21" s="16"/>
      <c r="G21" s="16"/>
      <c r="H21" s="16"/>
      <c r="I21" s="16"/>
      <c r="J21" s="16"/>
    </row>
    <row r="22" ht="14.25" thickBot="1">
      <c r="B22" s="6" t="s">
        <v>54</v>
      </c>
    </row>
    <row r="23" spans="2:12" ht="27.75" customHeight="1">
      <c r="B23" s="891" t="s">
        <v>56</v>
      </c>
      <c r="C23" s="893" t="s">
        <v>41</v>
      </c>
      <c r="D23" s="893"/>
      <c r="E23" s="893" t="s">
        <v>50</v>
      </c>
      <c r="F23" s="893"/>
      <c r="G23" s="894" t="s">
        <v>208</v>
      </c>
      <c r="H23" s="894"/>
      <c r="I23" s="894" t="s">
        <v>58</v>
      </c>
      <c r="J23" s="894"/>
      <c r="K23" s="895" t="s">
        <v>194</v>
      </c>
      <c r="L23" s="896"/>
    </row>
    <row r="24" spans="2:12" ht="27">
      <c r="B24" s="892"/>
      <c r="C24" s="44" t="s">
        <v>43</v>
      </c>
      <c r="D24" s="44" t="s">
        <v>44</v>
      </c>
      <c r="E24" s="44" t="s">
        <v>43</v>
      </c>
      <c r="F24" s="44" t="s">
        <v>45</v>
      </c>
      <c r="G24" s="44" t="s">
        <v>43</v>
      </c>
      <c r="H24" s="44" t="s">
        <v>52</v>
      </c>
      <c r="I24" s="44" t="s">
        <v>43</v>
      </c>
      <c r="J24" s="44" t="s">
        <v>45</v>
      </c>
      <c r="K24" s="83" t="s">
        <v>43</v>
      </c>
      <c r="L24" s="108" t="s">
        <v>195</v>
      </c>
    </row>
    <row r="25" spans="2:12" ht="13.5">
      <c r="B25" s="102" t="s">
        <v>28</v>
      </c>
      <c r="C25" s="187"/>
      <c r="D25" s="187"/>
      <c r="E25" s="187"/>
      <c r="F25" s="187"/>
      <c r="G25" s="187"/>
      <c r="H25" s="187"/>
      <c r="I25" s="187"/>
      <c r="J25" s="187"/>
      <c r="K25" s="196">
        <f aca="true" t="shared" si="2" ref="K25:L37">C25+E25+G25+I25</f>
        <v>0</v>
      </c>
      <c r="L25" s="197">
        <f t="shared" si="2"/>
        <v>0</v>
      </c>
    </row>
    <row r="26" spans="2:12" ht="13.5">
      <c r="B26" s="102" t="s">
        <v>29</v>
      </c>
      <c r="C26" s="187">
        <v>41</v>
      </c>
      <c r="D26" s="187">
        <v>21244</v>
      </c>
      <c r="E26" s="699"/>
      <c r="F26" s="699"/>
      <c r="G26" s="699"/>
      <c r="H26" s="187"/>
      <c r="I26" s="187"/>
      <c r="J26" s="187"/>
      <c r="K26" s="196">
        <f t="shared" si="2"/>
        <v>41</v>
      </c>
      <c r="L26" s="197">
        <f t="shared" si="2"/>
        <v>21244</v>
      </c>
    </row>
    <row r="27" spans="2:12" ht="13.5">
      <c r="B27" s="102" t="s">
        <v>30</v>
      </c>
      <c r="C27" s="187"/>
      <c r="D27" s="187"/>
      <c r="E27" s="699"/>
      <c r="F27" s="699"/>
      <c r="G27" s="699"/>
      <c r="H27" s="187"/>
      <c r="I27" s="187"/>
      <c r="J27" s="187"/>
      <c r="K27" s="196">
        <f t="shared" si="2"/>
        <v>0</v>
      </c>
      <c r="L27" s="197">
        <f t="shared" si="2"/>
        <v>0</v>
      </c>
    </row>
    <row r="28" spans="2:12" ht="13.5">
      <c r="B28" s="102" t="s">
        <v>31</v>
      </c>
      <c r="C28" s="187">
        <v>507</v>
      </c>
      <c r="D28" s="187">
        <v>232838</v>
      </c>
      <c r="E28" s="699">
        <v>34</v>
      </c>
      <c r="F28" s="699">
        <v>14543</v>
      </c>
      <c r="G28" s="699">
        <v>10</v>
      </c>
      <c r="H28" s="187">
        <v>2015</v>
      </c>
      <c r="I28" s="187"/>
      <c r="J28" s="187"/>
      <c r="K28" s="196">
        <f t="shared" si="2"/>
        <v>551</v>
      </c>
      <c r="L28" s="197">
        <f t="shared" si="2"/>
        <v>249396</v>
      </c>
    </row>
    <row r="29" spans="2:12" ht="13.5">
      <c r="B29" s="269" t="s">
        <v>32</v>
      </c>
      <c r="C29" s="270">
        <v>49</v>
      </c>
      <c r="D29" s="270">
        <v>23366</v>
      </c>
      <c r="E29" s="699">
        <v>9</v>
      </c>
      <c r="F29" s="699">
        <v>3629</v>
      </c>
      <c r="G29" s="699"/>
      <c r="H29" s="270"/>
      <c r="I29" s="270"/>
      <c r="J29" s="270"/>
      <c r="K29" s="196">
        <f t="shared" si="2"/>
        <v>58</v>
      </c>
      <c r="L29" s="197">
        <f t="shared" si="2"/>
        <v>26995</v>
      </c>
    </row>
    <row r="30" spans="2:12" ht="13.5">
      <c r="B30" s="269" t="s">
        <v>33</v>
      </c>
      <c r="C30" s="270">
        <v>33</v>
      </c>
      <c r="D30" s="270">
        <v>12809</v>
      </c>
      <c r="E30" s="699">
        <v>14</v>
      </c>
      <c r="F30" s="699">
        <v>6691</v>
      </c>
      <c r="G30" s="699"/>
      <c r="H30" s="270"/>
      <c r="I30" s="270"/>
      <c r="J30" s="270"/>
      <c r="K30" s="196">
        <f t="shared" si="2"/>
        <v>47</v>
      </c>
      <c r="L30" s="197">
        <f t="shared" si="2"/>
        <v>19500</v>
      </c>
    </row>
    <row r="31" spans="2:12" ht="13.5">
      <c r="B31" s="269" t="s">
        <v>256</v>
      </c>
      <c r="C31" s="270"/>
      <c r="D31" s="270"/>
      <c r="E31" s="699">
        <v>26</v>
      </c>
      <c r="F31" s="699">
        <v>11442</v>
      </c>
      <c r="G31" s="699"/>
      <c r="H31" s="270"/>
      <c r="I31" s="270"/>
      <c r="J31" s="270"/>
      <c r="K31" s="196">
        <f>C31+E31+G31+I31</f>
        <v>26</v>
      </c>
      <c r="L31" s="197">
        <f>D31+F31+H31+J31</f>
        <v>11442</v>
      </c>
    </row>
    <row r="32" spans="2:12" ht="13.5">
      <c r="B32" s="269" t="s">
        <v>34</v>
      </c>
      <c r="C32" s="270"/>
      <c r="D32" s="270"/>
      <c r="E32" s="699">
        <v>193</v>
      </c>
      <c r="F32" s="699">
        <v>84721</v>
      </c>
      <c r="G32" s="699"/>
      <c r="H32" s="270"/>
      <c r="I32" s="270">
        <v>15</v>
      </c>
      <c r="J32" s="270">
        <v>203</v>
      </c>
      <c r="K32" s="196">
        <f t="shared" si="2"/>
        <v>208</v>
      </c>
      <c r="L32" s="197">
        <f t="shared" si="2"/>
        <v>84924</v>
      </c>
    </row>
    <row r="33" spans="2:12" ht="13.5">
      <c r="B33" s="102" t="s">
        <v>35</v>
      </c>
      <c r="C33" s="187"/>
      <c r="D33" s="187"/>
      <c r="E33" s="699"/>
      <c r="F33" s="699"/>
      <c r="G33" s="699"/>
      <c r="H33" s="187"/>
      <c r="I33" s="187"/>
      <c r="J33" s="187"/>
      <c r="K33" s="196">
        <f t="shared" si="2"/>
        <v>0</v>
      </c>
      <c r="L33" s="197">
        <f t="shared" si="2"/>
        <v>0</v>
      </c>
    </row>
    <row r="34" spans="2:12" ht="13.5">
      <c r="B34" s="102" t="s">
        <v>36</v>
      </c>
      <c r="C34" s="187"/>
      <c r="D34" s="187"/>
      <c r="E34" s="699"/>
      <c r="F34" s="699"/>
      <c r="G34" s="699"/>
      <c r="H34" s="187"/>
      <c r="I34" s="187"/>
      <c r="J34" s="187"/>
      <c r="K34" s="196">
        <f t="shared" si="2"/>
        <v>0</v>
      </c>
      <c r="L34" s="197">
        <f t="shared" si="2"/>
        <v>0</v>
      </c>
    </row>
    <row r="35" spans="2:12" ht="13.5">
      <c r="B35" s="102" t="s">
        <v>37</v>
      </c>
      <c r="C35" s="187"/>
      <c r="D35" s="187"/>
      <c r="E35" s="187"/>
      <c r="F35" s="187"/>
      <c r="G35" s="187"/>
      <c r="H35" s="187"/>
      <c r="I35" s="187"/>
      <c r="J35" s="187"/>
      <c r="K35" s="196">
        <f t="shared" si="2"/>
        <v>0</v>
      </c>
      <c r="L35" s="197">
        <f t="shared" si="2"/>
        <v>0</v>
      </c>
    </row>
    <row r="36" spans="2:12" ht="13.5">
      <c r="B36" s="102" t="s">
        <v>19</v>
      </c>
      <c r="C36" s="187"/>
      <c r="D36" s="187"/>
      <c r="E36" s="187"/>
      <c r="F36" s="187"/>
      <c r="G36" s="187"/>
      <c r="H36" s="187"/>
      <c r="I36" s="187"/>
      <c r="J36" s="187"/>
      <c r="K36" s="196">
        <f t="shared" si="2"/>
        <v>0</v>
      </c>
      <c r="L36" s="197">
        <f t="shared" si="2"/>
        <v>0</v>
      </c>
    </row>
    <row r="37" spans="2:12" ht="15" thickBot="1">
      <c r="B37" s="110" t="s">
        <v>20</v>
      </c>
      <c r="C37" s="198">
        <f aca="true" t="shared" si="3" ref="C37:J37">SUM(C25:C36)</f>
        <v>630</v>
      </c>
      <c r="D37" s="198">
        <f t="shared" si="3"/>
        <v>290257</v>
      </c>
      <c r="E37" s="198">
        <f t="shared" si="3"/>
        <v>276</v>
      </c>
      <c r="F37" s="198">
        <f t="shared" si="3"/>
        <v>121026</v>
      </c>
      <c r="G37" s="198">
        <f t="shared" si="3"/>
        <v>10</v>
      </c>
      <c r="H37" s="198">
        <f t="shared" si="3"/>
        <v>2015</v>
      </c>
      <c r="I37" s="198">
        <f t="shared" si="3"/>
        <v>15</v>
      </c>
      <c r="J37" s="198">
        <f t="shared" si="3"/>
        <v>203</v>
      </c>
      <c r="K37" s="198">
        <f t="shared" si="2"/>
        <v>931</v>
      </c>
      <c r="L37" s="199">
        <f t="shared" si="2"/>
        <v>413501</v>
      </c>
    </row>
    <row r="38" ht="13.5">
      <c r="B38" s="204" t="s">
        <v>59</v>
      </c>
    </row>
    <row r="39" ht="13.5">
      <c r="B39" s="2" t="s">
        <v>277</v>
      </c>
    </row>
    <row r="40" ht="13.5">
      <c r="B40" s="2" t="s">
        <v>190</v>
      </c>
    </row>
    <row r="41" ht="13.5">
      <c r="B41" s="2" t="s">
        <v>191</v>
      </c>
    </row>
    <row r="42" ht="13.5">
      <c r="B42" s="2" t="s">
        <v>192</v>
      </c>
    </row>
    <row r="43" ht="13.5">
      <c r="B43" s="2" t="s">
        <v>62</v>
      </c>
    </row>
    <row r="44" ht="6.75" customHeight="1"/>
  </sheetData>
  <sheetProtection/>
  <mergeCells count="15">
    <mergeCell ref="B23:B24"/>
    <mergeCell ref="C23:D23"/>
    <mergeCell ref="E23:F23"/>
    <mergeCell ref="G23:H23"/>
    <mergeCell ref="I23:J23"/>
    <mergeCell ref="K23:L23"/>
    <mergeCell ref="I1:L1"/>
    <mergeCell ref="I2:L2"/>
    <mergeCell ref="I3:J3"/>
    <mergeCell ref="B6:B7"/>
    <mergeCell ref="C6:D6"/>
    <mergeCell ref="E6:F6"/>
    <mergeCell ref="G6:H6"/>
    <mergeCell ref="I6:J6"/>
    <mergeCell ref="K6:L6"/>
  </mergeCells>
  <printOptions horizontalCentered="1"/>
  <pageMargins left="0.15748031496062992" right="0.5511811023622047" top="0.984251968503937" bottom="0.7874015748031497" header="0.5118110236220472" footer="0.5118110236220472"/>
  <pageSetup fitToHeight="1" fitToWidth="1" horizontalDpi="600" verticalDpi="600" orientation="portrait" paperSize="9" scale="94" r:id="rId2"/>
  <headerFooter alignWithMargins="0">
    <oddFooter xml:space="preserve">&amp;C&amp;P </oddFooter>
  </headerFooter>
  <drawing r:id="rId1"/>
</worksheet>
</file>

<file path=xl/worksheets/sheet19.xml><?xml version="1.0" encoding="utf-8"?>
<worksheet xmlns="http://schemas.openxmlformats.org/spreadsheetml/2006/main" xmlns:r="http://schemas.openxmlformats.org/officeDocument/2006/relationships">
  <sheetPr>
    <tabColor rgb="FF0070C0"/>
    <pageSetUpPr fitToPage="1"/>
  </sheetPr>
  <dimension ref="A1:P109"/>
  <sheetViews>
    <sheetView view="pageBreakPreview" zoomScale="75" zoomScaleSheetLayoutView="75" zoomScalePageLayoutView="0" workbookViewId="0" topLeftCell="A1">
      <selection activeCell="N56" sqref="N56"/>
    </sheetView>
  </sheetViews>
  <sheetFormatPr defaultColWidth="9.00390625" defaultRowHeight="13.5"/>
  <cols>
    <col min="1" max="1" width="3.375" style="6" customWidth="1"/>
    <col min="2" max="2" width="12.625" style="6" customWidth="1"/>
    <col min="3" max="3" width="11.00390625" style="6" bestFit="1" customWidth="1"/>
    <col min="4" max="5" width="9.00390625" style="6" customWidth="1"/>
    <col min="6" max="6" width="11.00390625" style="6" bestFit="1" customWidth="1"/>
    <col min="7" max="12" width="9.00390625" style="6" customWidth="1"/>
    <col min="13" max="13" width="10.00390625" style="6" bestFit="1" customWidth="1"/>
    <col min="14" max="14" width="9.00390625" style="6" customWidth="1"/>
    <col min="15" max="15" width="9.375" style="6" customWidth="1"/>
    <col min="16" max="16" width="9.00390625" style="6" customWidth="1"/>
    <col min="17" max="17" width="5.375" style="6" customWidth="1"/>
    <col min="18" max="16384" width="9.00390625" style="6" customWidth="1"/>
  </cols>
  <sheetData>
    <row r="1" spans="1:5" ht="22.5" customHeight="1">
      <c r="A1" s="439" t="s">
        <v>511</v>
      </c>
      <c r="B1" s="7"/>
      <c r="C1" s="7"/>
      <c r="D1" s="7"/>
      <c r="E1" s="7"/>
    </row>
    <row r="2" spans="2:4" ht="11.25" customHeight="1" thickBot="1">
      <c r="B2" s="440" t="s">
        <v>53</v>
      </c>
      <c r="C2" s="440"/>
      <c r="D2" s="440"/>
    </row>
    <row r="3" spans="2:16" ht="13.5" customHeight="1">
      <c r="B3" s="891" t="s">
        <v>56</v>
      </c>
      <c r="C3" s="897" t="s">
        <v>41</v>
      </c>
      <c r="D3" s="898"/>
      <c r="E3" s="899"/>
      <c r="F3" s="897" t="s">
        <v>50</v>
      </c>
      <c r="G3" s="898"/>
      <c r="H3" s="899"/>
      <c r="I3" s="900" t="s">
        <v>208</v>
      </c>
      <c r="J3" s="901"/>
      <c r="K3" s="902"/>
      <c r="L3" s="900" t="s">
        <v>47</v>
      </c>
      <c r="M3" s="901"/>
      <c r="N3" s="902"/>
      <c r="O3" s="895" t="s">
        <v>194</v>
      </c>
      <c r="P3" s="896"/>
    </row>
    <row r="4" spans="2:16" ht="27">
      <c r="B4" s="892"/>
      <c r="C4" s="441" t="s">
        <v>495</v>
      </c>
      <c r="D4" s="44" t="s">
        <v>43</v>
      </c>
      <c r="E4" s="44" t="s">
        <v>44</v>
      </c>
      <c r="F4" s="441" t="s">
        <v>495</v>
      </c>
      <c r="G4" s="44" t="s">
        <v>43</v>
      </c>
      <c r="H4" s="44" t="s">
        <v>45</v>
      </c>
      <c r="I4" s="441" t="s">
        <v>495</v>
      </c>
      <c r="J4" s="441" t="s">
        <v>495</v>
      </c>
      <c r="K4" s="44" t="s">
        <v>52</v>
      </c>
      <c r="L4" s="441" t="s">
        <v>495</v>
      </c>
      <c r="M4" s="44" t="s">
        <v>43</v>
      </c>
      <c r="N4" s="44" t="s">
        <v>45</v>
      </c>
      <c r="O4" s="83" t="s">
        <v>43</v>
      </c>
      <c r="P4" s="108" t="s">
        <v>195</v>
      </c>
    </row>
    <row r="5" spans="2:16" ht="14.25">
      <c r="B5" s="102" t="s">
        <v>28</v>
      </c>
      <c r="C5" s="442"/>
      <c r="D5" s="443"/>
      <c r="E5" s="443"/>
      <c r="F5" s="444"/>
      <c r="G5" s="444"/>
      <c r="H5" s="444"/>
      <c r="I5" s="444"/>
      <c r="J5" s="444"/>
      <c r="K5" s="444"/>
      <c r="L5" s="444"/>
      <c r="M5" s="444"/>
      <c r="N5" s="444"/>
      <c r="O5" s="445">
        <f>D5+G5+J5+M5</f>
        <v>0</v>
      </c>
      <c r="P5" s="446">
        <f>E5+H5+K5+N5</f>
        <v>0</v>
      </c>
    </row>
    <row r="6" spans="2:16" ht="14.25">
      <c r="B6" s="102" t="s">
        <v>29</v>
      </c>
      <c r="C6" s="442"/>
      <c r="D6" s="444"/>
      <c r="E6" s="444"/>
      <c r="F6" s="444"/>
      <c r="G6" s="444"/>
      <c r="H6" s="444"/>
      <c r="I6" s="444"/>
      <c r="J6" s="444"/>
      <c r="K6" s="444"/>
      <c r="L6" s="444"/>
      <c r="M6" s="444"/>
      <c r="N6" s="444"/>
      <c r="O6" s="447"/>
      <c r="P6" s="448"/>
    </row>
    <row r="7" spans="2:16" ht="14.25">
      <c r="B7" s="449"/>
      <c r="C7" s="450"/>
      <c r="D7" s="451">
        <f>SUM(D6:D6)</f>
        <v>0</v>
      </c>
      <c r="E7" s="451">
        <f>SUM(E6:E6)</f>
        <v>0</v>
      </c>
      <c r="F7" s="451"/>
      <c r="G7" s="451">
        <f>SUM(G6:G6)</f>
        <v>0</v>
      </c>
      <c r="H7" s="451">
        <f>SUM(H6:H6)</f>
        <v>0</v>
      </c>
      <c r="I7" s="451"/>
      <c r="J7" s="451">
        <f>J6</f>
        <v>0</v>
      </c>
      <c r="K7" s="451">
        <f>K6</f>
        <v>0</v>
      </c>
      <c r="L7" s="451"/>
      <c r="M7" s="451"/>
      <c r="N7" s="451"/>
      <c r="O7" s="445">
        <f>D7+G7+J7+M7</f>
        <v>0</v>
      </c>
      <c r="P7" s="446">
        <f>E7+H7+K7+N7</f>
        <v>0</v>
      </c>
    </row>
    <row r="8" spans="2:16" ht="14.25">
      <c r="B8" s="102" t="s">
        <v>30</v>
      </c>
      <c r="C8" s="442"/>
      <c r="D8" s="443"/>
      <c r="E8" s="443"/>
      <c r="F8" s="444"/>
      <c r="G8" s="444"/>
      <c r="H8" s="444"/>
      <c r="I8" s="443" t="s">
        <v>496</v>
      </c>
      <c r="J8" s="443">
        <v>2</v>
      </c>
      <c r="K8" s="443">
        <v>489</v>
      </c>
      <c r="L8" s="444"/>
      <c r="M8" s="444"/>
      <c r="N8" s="444"/>
      <c r="O8" s="447">
        <f aca="true" t="shared" si="0" ref="O8:P10">D8+G8+J8</f>
        <v>2</v>
      </c>
      <c r="P8" s="448">
        <f t="shared" si="0"/>
        <v>489</v>
      </c>
    </row>
    <row r="9" spans="2:16" ht="14.25">
      <c r="B9" s="102"/>
      <c r="C9" s="442" t="s">
        <v>362</v>
      </c>
      <c r="D9" s="443">
        <v>41</v>
      </c>
      <c r="E9" s="443">
        <v>18789</v>
      </c>
      <c r="F9" s="638" t="s">
        <v>362</v>
      </c>
      <c r="G9" s="443">
        <v>18</v>
      </c>
      <c r="H9" s="443">
        <v>9087</v>
      </c>
      <c r="I9" s="638"/>
      <c r="J9" s="443"/>
      <c r="K9" s="443"/>
      <c r="L9" s="444"/>
      <c r="M9" s="444"/>
      <c r="N9" s="444"/>
      <c r="O9" s="447">
        <f t="shared" si="0"/>
        <v>59</v>
      </c>
      <c r="P9" s="448">
        <f t="shared" si="0"/>
        <v>27876</v>
      </c>
    </row>
    <row r="10" spans="2:16" ht="14.25">
      <c r="B10" s="102"/>
      <c r="C10" s="442" t="s">
        <v>392</v>
      </c>
      <c r="D10" s="443">
        <v>4</v>
      </c>
      <c r="E10" s="443">
        <v>1734</v>
      </c>
      <c r="F10" s="638"/>
      <c r="G10" s="443"/>
      <c r="H10" s="443"/>
      <c r="I10" s="452"/>
      <c r="J10" s="444"/>
      <c r="K10" s="444"/>
      <c r="L10" s="444"/>
      <c r="M10" s="444"/>
      <c r="N10" s="444"/>
      <c r="O10" s="447">
        <f t="shared" si="0"/>
        <v>4</v>
      </c>
      <c r="P10" s="448">
        <f t="shared" si="0"/>
        <v>1734</v>
      </c>
    </row>
    <row r="11" spans="2:16" ht="14.25">
      <c r="B11" s="449"/>
      <c r="C11" s="450"/>
      <c r="D11" s="451">
        <f>SUM(D8:D10)</f>
        <v>45</v>
      </c>
      <c r="E11" s="451">
        <f>SUM(E8:E10)</f>
        <v>20523</v>
      </c>
      <c r="F11" s="453"/>
      <c r="G11" s="451">
        <f>SUM(G8:G10)</f>
        <v>18</v>
      </c>
      <c r="H11" s="451">
        <f>SUM(H8:H10)</f>
        <v>9087</v>
      </c>
      <c r="I11" s="453"/>
      <c r="J11" s="451">
        <f>SUM(J8:J10)</f>
        <v>2</v>
      </c>
      <c r="K11" s="451">
        <f>SUM(K8:K10)</f>
        <v>489</v>
      </c>
      <c r="L11" s="451"/>
      <c r="M11" s="451"/>
      <c r="N11" s="451"/>
      <c r="O11" s="445">
        <f>D11+G11+J11+M11</f>
        <v>65</v>
      </c>
      <c r="P11" s="446">
        <f>E11+H11+K11+N11</f>
        <v>30099</v>
      </c>
    </row>
    <row r="12" spans="2:16" ht="14.25">
      <c r="B12" s="102" t="s">
        <v>31</v>
      </c>
      <c r="C12" s="442" t="s">
        <v>357</v>
      </c>
      <c r="D12" s="443">
        <v>140</v>
      </c>
      <c r="E12" s="443">
        <v>43976</v>
      </c>
      <c r="F12" s="443" t="s">
        <v>357</v>
      </c>
      <c r="G12" s="443">
        <v>1</v>
      </c>
      <c r="H12" s="443">
        <v>170</v>
      </c>
      <c r="I12" s="442" t="s">
        <v>357</v>
      </c>
      <c r="J12" s="443">
        <v>5</v>
      </c>
      <c r="K12" s="443">
        <v>650</v>
      </c>
      <c r="L12" s="444"/>
      <c r="M12" s="444"/>
      <c r="N12" s="444"/>
      <c r="O12" s="447">
        <f aca="true" t="shared" si="1" ref="O12:P21">D12+G12+J12</f>
        <v>146</v>
      </c>
      <c r="P12" s="448">
        <f t="shared" si="1"/>
        <v>44796</v>
      </c>
    </row>
    <row r="13" spans="2:16" ht="14.25">
      <c r="B13" s="102"/>
      <c r="C13" s="442" t="s">
        <v>386</v>
      </c>
      <c r="D13" s="443">
        <v>11</v>
      </c>
      <c r="E13" s="443">
        <v>5633</v>
      </c>
      <c r="F13" s="443" t="s">
        <v>384</v>
      </c>
      <c r="G13" s="443">
        <v>3</v>
      </c>
      <c r="H13" s="443">
        <v>1680</v>
      </c>
      <c r="I13" s="442" t="s">
        <v>373</v>
      </c>
      <c r="J13" s="443">
        <v>1</v>
      </c>
      <c r="K13" s="443">
        <v>3</v>
      </c>
      <c r="L13" s="444"/>
      <c r="M13" s="444"/>
      <c r="N13" s="444"/>
      <c r="O13" s="447">
        <f t="shared" si="1"/>
        <v>15</v>
      </c>
      <c r="P13" s="448">
        <f t="shared" si="1"/>
        <v>7316</v>
      </c>
    </row>
    <row r="14" spans="2:16" ht="14.25">
      <c r="B14" s="102"/>
      <c r="C14" s="442" t="s">
        <v>361</v>
      </c>
      <c r="D14" s="443">
        <v>36</v>
      </c>
      <c r="E14" s="443">
        <v>20156</v>
      </c>
      <c r="F14" s="442"/>
      <c r="G14" s="443"/>
      <c r="H14" s="443"/>
      <c r="I14" s="443" t="s">
        <v>496</v>
      </c>
      <c r="J14" s="443">
        <v>7</v>
      </c>
      <c r="K14" s="443">
        <v>1743</v>
      </c>
      <c r="L14" s="444"/>
      <c r="M14" s="444"/>
      <c r="N14" s="444"/>
      <c r="O14" s="447">
        <f t="shared" si="1"/>
        <v>43</v>
      </c>
      <c r="P14" s="448">
        <f t="shared" si="1"/>
        <v>21899</v>
      </c>
    </row>
    <row r="15" spans="2:16" ht="14.25">
      <c r="B15" s="102"/>
      <c r="C15" s="442" t="s">
        <v>364</v>
      </c>
      <c r="D15" s="443">
        <v>10</v>
      </c>
      <c r="E15" s="443">
        <v>4429</v>
      </c>
      <c r="F15" s="442"/>
      <c r="G15" s="443"/>
      <c r="H15" s="443"/>
      <c r="I15" s="442"/>
      <c r="J15" s="443"/>
      <c r="K15" s="443"/>
      <c r="L15" s="444"/>
      <c r="M15" s="444"/>
      <c r="N15" s="444"/>
      <c r="O15" s="447">
        <f t="shared" si="1"/>
        <v>10</v>
      </c>
      <c r="P15" s="448">
        <f t="shared" si="1"/>
        <v>4429</v>
      </c>
    </row>
    <row r="16" spans="2:16" ht="14.25">
      <c r="B16" s="102"/>
      <c r="C16" s="442" t="s">
        <v>365</v>
      </c>
      <c r="D16" s="443">
        <v>17</v>
      </c>
      <c r="E16" s="443">
        <v>6448</v>
      </c>
      <c r="F16" s="442"/>
      <c r="G16" s="443"/>
      <c r="H16" s="443"/>
      <c r="I16" s="442"/>
      <c r="J16" s="443"/>
      <c r="K16" s="443"/>
      <c r="L16" s="444"/>
      <c r="M16" s="444"/>
      <c r="N16" s="444"/>
      <c r="O16" s="447">
        <f t="shared" si="1"/>
        <v>17</v>
      </c>
      <c r="P16" s="448">
        <f t="shared" si="1"/>
        <v>6448</v>
      </c>
    </row>
    <row r="17" spans="2:16" ht="14.25">
      <c r="B17" s="102"/>
      <c r="C17" s="442" t="s">
        <v>367</v>
      </c>
      <c r="D17" s="443">
        <v>24</v>
      </c>
      <c r="E17" s="443">
        <v>11636</v>
      </c>
      <c r="F17" s="442"/>
      <c r="G17" s="443"/>
      <c r="H17" s="443"/>
      <c r="I17" s="442"/>
      <c r="J17" s="443"/>
      <c r="K17" s="443"/>
      <c r="L17" s="444"/>
      <c r="M17" s="444"/>
      <c r="N17" s="444"/>
      <c r="O17" s="447">
        <f t="shared" si="1"/>
        <v>24</v>
      </c>
      <c r="P17" s="448">
        <f t="shared" si="1"/>
        <v>11636</v>
      </c>
    </row>
    <row r="18" spans="2:16" ht="14.25">
      <c r="B18" s="102"/>
      <c r="C18" s="442" t="s">
        <v>369</v>
      </c>
      <c r="D18" s="443">
        <v>14</v>
      </c>
      <c r="E18" s="443">
        <v>5839</v>
      </c>
      <c r="F18" s="443" t="s">
        <v>369</v>
      </c>
      <c r="G18" s="443">
        <v>6</v>
      </c>
      <c r="H18" s="443">
        <v>3062</v>
      </c>
      <c r="I18" s="442"/>
      <c r="J18" s="443"/>
      <c r="K18" s="443"/>
      <c r="L18" s="444"/>
      <c r="M18" s="444"/>
      <c r="N18" s="444"/>
      <c r="O18" s="447">
        <f t="shared" si="1"/>
        <v>20</v>
      </c>
      <c r="P18" s="448">
        <f t="shared" si="1"/>
        <v>8901</v>
      </c>
    </row>
    <row r="19" spans="2:16" ht="14.25">
      <c r="B19" s="102"/>
      <c r="C19" s="442" t="s">
        <v>497</v>
      </c>
      <c r="D19" s="443">
        <v>16</v>
      </c>
      <c r="E19" s="443">
        <v>5457</v>
      </c>
      <c r="F19" s="443"/>
      <c r="G19" s="443"/>
      <c r="H19" s="443"/>
      <c r="I19" s="442"/>
      <c r="J19" s="443"/>
      <c r="K19" s="443"/>
      <c r="L19" s="444"/>
      <c r="M19" s="444"/>
      <c r="N19" s="444"/>
      <c r="O19" s="447">
        <f t="shared" si="1"/>
        <v>16</v>
      </c>
      <c r="P19" s="448">
        <f t="shared" si="1"/>
        <v>5457</v>
      </c>
    </row>
    <row r="20" spans="2:16" ht="14.25">
      <c r="B20" s="102"/>
      <c r="C20" s="442" t="s">
        <v>385</v>
      </c>
      <c r="D20" s="443">
        <v>24</v>
      </c>
      <c r="E20" s="443">
        <v>11157</v>
      </c>
      <c r="F20" s="443"/>
      <c r="G20" s="443"/>
      <c r="H20" s="443"/>
      <c r="I20" s="442"/>
      <c r="J20" s="443"/>
      <c r="K20" s="443"/>
      <c r="L20" s="444"/>
      <c r="M20" s="444"/>
      <c r="N20" s="444"/>
      <c r="O20" s="447">
        <f t="shared" si="1"/>
        <v>24</v>
      </c>
      <c r="P20" s="448">
        <f t="shared" si="1"/>
        <v>11157</v>
      </c>
    </row>
    <row r="21" spans="2:16" ht="14.25">
      <c r="B21" s="102"/>
      <c r="C21" s="442" t="s">
        <v>391</v>
      </c>
      <c r="D21" s="443">
        <v>4</v>
      </c>
      <c r="E21" s="443">
        <v>697</v>
      </c>
      <c r="F21" s="443"/>
      <c r="G21" s="443"/>
      <c r="H21" s="443"/>
      <c r="I21" s="442"/>
      <c r="J21" s="443"/>
      <c r="K21" s="443"/>
      <c r="L21" s="444"/>
      <c r="M21" s="444"/>
      <c r="N21" s="444"/>
      <c r="O21" s="447">
        <f>D21+G21+J21</f>
        <v>4</v>
      </c>
      <c r="P21" s="448">
        <f t="shared" si="1"/>
        <v>697</v>
      </c>
    </row>
    <row r="22" spans="2:16" ht="14.25">
      <c r="B22" s="449"/>
      <c r="C22" s="450"/>
      <c r="D22" s="451">
        <f>SUM(D12:D21)</f>
        <v>296</v>
      </c>
      <c r="E22" s="451">
        <f>SUM(E12:E21)</f>
        <v>115428</v>
      </c>
      <c r="F22" s="451"/>
      <c r="G22" s="451">
        <f>SUM(G12:G21)</f>
        <v>10</v>
      </c>
      <c r="H22" s="451">
        <f>SUM(H12:H21)</f>
        <v>4912</v>
      </c>
      <c r="I22" s="450"/>
      <c r="J22" s="451">
        <f>SUM(J12:J21)</f>
        <v>13</v>
      </c>
      <c r="K22" s="451">
        <f>SUM(K12:K21)</f>
        <v>2396</v>
      </c>
      <c r="L22" s="451"/>
      <c r="M22" s="451"/>
      <c r="N22" s="451"/>
      <c r="O22" s="445">
        <f>D22+G22+J22+M22</f>
        <v>319</v>
      </c>
      <c r="P22" s="446">
        <f>E22+H22+K22+N22</f>
        <v>122736</v>
      </c>
    </row>
    <row r="23" spans="2:16" ht="15" customHeight="1">
      <c r="B23" s="102" t="s">
        <v>32</v>
      </c>
      <c r="C23" s="442" t="s">
        <v>368</v>
      </c>
      <c r="D23" s="443">
        <v>12</v>
      </c>
      <c r="E23" s="443">
        <v>6346</v>
      </c>
      <c r="F23" s="443"/>
      <c r="G23" s="443"/>
      <c r="H23" s="443"/>
      <c r="I23" s="443" t="s">
        <v>496</v>
      </c>
      <c r="J23" s="443">
        <v>7</v>
      </c>
      <c r="K23" s="443">
        <v>1461</v>
      </c>
      <c r="L23" s="444"/>
      <c r="M23" s="444"/>
      <c r="N23" s="444"/>
      <c r="O23" s="447">
        <f>D23+G23+J23</f>
        <v>19</v>
      </c>
      <c r="P23" s="448">
        <f>E23+H23+K23</f>
        <v>7807</v>
      </c>
    </row>
    <row r="24" spans="2:16" ht="14.25">
      <c r="B24" s="449"/>
      <c r="C24" s="450"/>
      <c r="D24" s="451">
        <f>SUM(D23:D23)</f>
        <v>12</v>
      </c>
      <c r="E24" s="451">
        <f>SUM(E23:E23)</f>
        <v>6346</v>
      </c>
      <c r="F24" s="451"/>
      <c r="G24" s="451"/>
      <c r="H24" s="451">
        <f>SUM(H23:H23)</f>
        <v>0</v>
      </c>
      <c r="I24" s="451">
        <f>SUM(I23:I23)</f>
        <v>0</v>
      </c>
      <c r="J24" s="451">
        <f>SUM(J23:J23)</f>
        <v>7</v>
      </c>
      <c r="K24" s="451">
        <f>SUM(K23:K23)</f>
        <v>1461</v>
      </c>
      <c r="L24" s="451"/>
      <c r="M24" s="451"/>
      <c r="N24" s="451"/>
      <c r="O24" s="445">
        <f>D24+G24+J24+M24</f>
        <v>19</v>
      </c>
      <c r="P24" s="446">
        <f>E24+H24+K24+N24</f>
        <v>7807</v>
      </c>
    </row>
    <row r="25" spans="2:16" ht="14.25">
      <c r="B25" s="102" t="s">
        <v>33</v>
      </c>
      <c r="C25" s="442" t="s">
        <v>390</v>
      </c>
      <c r="D25" s="443">
        <v>5</v>
      </c>
      <c r="E25" s="443">
        <v>363</v>
      </c>
      <c r="F25" s="443"/>
      <c r="G25" s="443"/>
      <c r="H25" s="443"/>
      <c r="I25" s="443" t="s">
        <v>496</v>
      </c>
      <c r="J25" s="443">
        <v>7</v>
      </c>
      <c r="K25" s="443">
        <v>1374</v>
      </c>
      <c r="L25" s="444"/>
      <c r="M25" s="444"/>
      <c r="N25" s="444"/>
      <c r="O25" s="447">
        <f>D25+G25+J25</f>
        <v>12</v>
      </c>
      <c r="P25" s="448">
        <f>E25+H25+K25</f>
        <v>1737</v>
      </c>
    </row>
    <row r="26" spans="2:16" ht="14.25">
      <c r="B26" s="102"/>
      <c r="C26" s="442" t="s">
        <v>360</v>
      </c>
      <c r="D26" s="443">
        <v>14</v>
      </c>
      <c r="E26" s="443">
        <v>7919</v>
      </c>
      <c r="F26" s="443" t="s">
        <v>360</v>
      </c>
      <c r="G26" s="443">
        <v>2</v>
      </c>
      <c r="H26" s="443">
        <v>213</v>
      </c>
      <c r="I26" s="443"/>
      <c r="J26" s="443"/>
      <c r="K26" s="443"/>
      <c r="L26" s="444"/>
      <c r="M26" s="444"/>
      <c r="N26" s="444"/>
      <c r="O26" s="447">
        <f>D26+G26+J26</f>
        <v>16</v>
      </c>
      <c r="P26" s="448">
        <f>E26+H26+K26</f>
        <v>8132</v>
      </c>
    </row>
    <row r="27" spans="2:16" ht="14.25">
      <c r="B27" s="449"/>
      <c r="C27" s="450"/>
      <c r="D27" s="451">
        <f>SUM(D25:D26)</f>
        <v>19</v>
      </c>
      <c r="E27" s="451">
        <f>SUM(E25:E26)</f>
        <v>8282</v>
      </c>
      <c r="F27" s="451"/>
      <c r="G27" s="451">
        <f>SUM(G25:G26)</f>
        <v>2</v>
      </c>
      <c r="H27" s="451">
        <f>SUM(H25:H26)</f>
        <v>213</v>
      </c>
      <c r="I27" s="451"/>
      <c r="J27" s="451">
        <f>SUM(J25:J26)</f>
        <v>7</v>
      </c>
      <c r="K27" s="451">
        <f>SUM(K25:K26)</f>
        <v>1374</v>
      </c>
      <c r="L27" s="451"/>
      <c r="M27" s="451"/>
      <c r="N27" s="451"/>
      <c r="O27" s="445">
        <f>D27+G27+J27+M27</f>
        <v>28</v>
      </c>
      <c r="P27" s="446">
        <f>E27+H27+K27+N27</f>
        <v>9869</v>
      </c>
    </row>
    <row r="28" spans="2:16" ht="14.25">
      <c r="B28" s="102" t="s">
        <v>514</v>
      </c>
      <c r="C28" s="442"/>
      <c r="D28" s="443"/>
      <c r="E28" s="443"/>
      <c r="F28" s="443" t="s">
        <v>497</v>
      </c>
      <c r="G28" s="443">
        <v>8</v>
      </c>
      <c r="H28" s="443">
        <v>1510</v>
      </c>
      <c r="I28" s="443" t="s">
        <v>496</v>
      </c>
      <c r="J28" s="443">
        <v>2</v>
      </c>
      <c r="K28" s="443">
        <v>360</v>
      </c>
      <c r="L28" s="444"/>
      <c r="M28" s="444"/>
      <c r="N28" s="444"/>
      <c r="O28" s="447">
        <f>D28+G28+J28</f>
        <v>10</v>
      </c>
      <c r="P28" s="448">
        <f>E28+H28+K28</f>
        <v>1870</v>
      </c>
    </row>
    <row r="29" spans="2:16" ht="14.25">
      <c r="B29" s="102"/>
      <c r="C29" s="442"/>
      <c r="D29" s="443"/>
      <c r="E29" s="443"/>
      <c r="F29" s="443"/>
      <c r="G29" s="443"/>
      <c r="H29" s="443"/>
      <c r="I29" s="443"/>
      <c r="J29" s="443"/>
      <c r="K29" s="443"/>
      <c r="L29" s="444"/>
      <c r="M29" s="444"/>
      <c r="N29" s="444"/>
      <c r="O29" s="447">
        <f>D29+G29+J29</f>
        <v>0</v>
      </c>
      <c r="P29" s="448">
        <f>E29+H29+K29</f>
        <v>0</v>
      </c>
    </row>
    <row r="30" spans="2:16" ht="14.25">
      <c r="B30" s="449"/>
      <c r="C30" s="450"/>
      <c r="D30" s="451">
        <f>SUM(D28:D29)</f>
        <v>0</v>
      </c>
      <c r="E30" s="451">
        <f>SUM(E28:E29)</f>
        <v>0</v>
      </c>
      <c r="F30" s="451"/>
      <c r="G30" s="451">
        <f>SUM(G28:G29)</f>
        <v>8</v>
      </c>
      <c r="H30" s="451">
        <f>SUM(H28:H29)</f>
        <v>1510</v>
      </c>
      <c r="I30" s="451"/>
      <c r="J30" s="451">
        <f>SUM(J28:J29)</f>
        <v>2</v>
      </c>
      <c r="K30" s="451">
        <f>SUM(K28:K29)</f>
        <v>360</v>
      </c>
      <c r="L30" s="451"/>
      <c r="M30" s="451"/>
      <c r="N30" s="451"/>
      <c r="O30" s="445">
        <f>D30+G30+J30+M30</f>
        <v>10</v>
      </c>
      <c r="P30" s="446">
        <f>E30+H30+K30+N30</f>
        <v>1870</v>
      </c>
    </row>
    <row r="31" spans="2:16" ht="14.25">
      <c r="B31" s="102" t="s">
        <v>34</v>
      </c>
      <c r="C31" s="454"/>
      <c r="D31" s="444"/>
      <c r="E31" s="444"/>
      <c r="F31" s="443" t="s">
        <v>360</v>
      </c>
      <c r="G31" s="443">
        <v>6</v>
      </c>
      <c r="H31" s="443">
        <v>3256</v>
      </c>
      <c r="I31" s="444"/>
      <c r="J31" s="444"/>
      <c r="K31" s="444"/>
      <c r="L31" s="444"/>
      <c r="M31" s="444"/>
      <c r="N31" s="444"/>
      <c r="O31" s="447"/>
      <c r="P31" s="448"/>
    </row>
    <row r="32" spans="2:16" ht="14.25">
      <c r="B32" s="449"/>
      <c r="C32" s="450"/>
      <c r="D32" s="451"/>
      <c r="E32" s="451"/>
      <c r="F32" s="451"/>
      <c r="G32" s="451">
        <f>SUM(G31)</f>
        <v>6</v>
      </c>
      <c r="H32" s="451">
        <f>SUM(H31)</f>
        <v>3256</v>
      </c>
      <c r="I32" s="451"/>
      <c r="J32" s="451"/>
      <c r="K32" s="451"/>
      <c r="L32" s="451"/>
      <c r="M32" s="451"/>
      <c r="N32" s="451"/>
      <c r="O32" s="445">
        <f>D32+G32+J32+M32</f>
        <v>6</v>
      </c>
      <c r="P32" s="446">
        <f>E32+H32+K32+N32</f>
        <v>3256</v>
      </c>
    </row>
    <row r="33" spans="2:16" ht="14.25">
      <c r="B33" s="102" t="s">
        <v>35</v>
      </c>
      <c r="C33" s="454"/>
      <c r="D33" s="444"/>
      <c r="E33" s="444"/>
      <c r="F33" s="444"/>
      <c r="G33" s="444"/>
      <c r="H33" s="444"/>
      <c r="I33" s="444"/>
      <c r="J33" s="444"/>
      <c r="K33" s="444"/>
      <c r="L33" s="444"/>
      <c r="M33" s="444"/>
      <c r="N33" s="444"/>
      <c r="O33" s="447"/>
      <c r="P33" s="448"/>
    </row>
    <row r="34" spans="2:16" ht="14.25">
      <c r="B34" s="102" t="s">
        <v>36</v>
      </c>
      <c r="C34" s="454"/>
      <c r="D34" s="444"/>
      <c r="E34" s="444"/>
      <c r="F34" s="444"/>
      <c r="G34" s="444"/>
      <c r="H34" s="444"/>
      <c r="I34" s="444"/>
      <c r="J34" s="444"/>
      <c r="K34" s="444"/>
      <c r="L34" s="444"/>
      <c r="M34" s="444"/>
      <c r="N34" s="444"/>
      <c r="O34" s="447"/>
      <c r="P34" s="448"/>
    </row>
    <row r="35" spans="2:16" ht="14.25">
      <c r="B35" s="102" t="s">
        <v>37</v>
      </c>
      <c r="C35" s="454"/>
      <c r="D35" s="444"/>
      <c r="E35" s="444"/>
      <c r="F35" s="444"/>
      <c r="G35" s="444"/>
      <c r="H35" s="444"/>
      <c r="I35" s="444"/>
      <c r="J35" s="444"/>
      <c r="K35" s="444"/>
      <c r="L35" s="444"/>
      <c r="M35" s="444"/>
      <c r="N35" s="444"/>
      <c r="O35" s="447"/>
      <c r="P35" s="448"/>
    </row>
    <row r="36" spans="2:16" ht="14.25">
      <c r="B36" s="109" t="s">
        <v>19</v>
      </c>
      <c r="C36" s="455"/>
      <c r="D36" s="444"/>
      <c r="E36" s="444"/>
      <c r="F36" s="444"/>
      <c r="G36" s="444"/>
      <c r="H36" s="444"/>
      <c r="I36" s="444"/>
      <c r="J36" s="444"/>
      <c r="K36" s="444"/>
      <c r="L36" s="444"/>
      <c r="M36" s="444"/>
      <c r="N36" s="444"/>
      <c r="O36" s="447"/>
      <c r="P36" s="448"/>
    </row>
    <row r="37" spans="2:16" ht="15" thickBot="1">
      <c r="B37" s="110" t="s">
        <v>20</v>
      </c>
      <c r="C37" s="456"/>
      <c r="D37" s="457">
        <f>SUM(D7,D11,D22,D24,D27,D30,D32)</f>
        <v>372</v>
      </c>
      <c r="E37" s="457">
        <f>SUM(E7,E11,E22,E24,E27,E30,E32)</f>
        <v>150579</v>
      </c>
      <c r="F37" s="457"/>
      <c r="G37" s="457">
        <f>SUM(G7,G11,G22,G24,G27,G30,G32)</f>
        <v>44</v>
      </c>
      <c r="H37" s="457">
        <f>SUM(H7,H11,H22,H24,H27,H30,H32)</f>
        <v>18978</v>
      </c>
      <c r="I37" s="457"/>
      <c r="J37" s="457">
        <f>SUM(J7,J11,J22,J24,J27,J30,J32)</f>
        <v>31</v>
      </c>
      <c r="K37" s="457">
        <f>SUM(K7,K11,K22,K24,K27,K30,K32)</f>
        <v>6080</v>
      </c>
      <c r="L37" s="457"/>
      <c r="M37" s="457">
        <f>SUM(M4:M36)</f>
        <v>0</v>
      </c>
      <c r="N37" s="457">
        <f>SUM(N4:N36)</f>
        <v>0</v>
      </c>
      <c r="O37" s="457">
        <f>D37+G37+J37+M37</f>
        <v>447</v>
      </c>
      <c r="P37" s="458">
        <f>E37+H37+K37+N37</f>
        <v>175637</v>
      </c>
    </row>
    <row r="38" spans="2:16" ht="14.25" customHeight="1">
      <c r="B38" s="459"/>
      <c r="C38" s="459"/>
      <c r="D38" s="460"/>
      <c r="E38" s="460"/>
      <c r="F38" s="460"/>
      <c r="G38" s="460"/>
      <c r="H38" s="460"/>
      <c r="I38" s="460"/>
      <c r="J38" s="460"/>
      <c r="K38" s="460"/>
      <c r="L38" s="460"/>
      <c r="M38" s="460"/>
      <c r="N38" s="460"/>
      <c r="O38" s="460"/>
      <c r="P38" s="460"/>
    </row>
    <row r="39" spans="2:16" ht="13.5" customHeight="1" thickBot="1">
      <c r="B39" s="6" t="s">
        <v>54</v>
      </c>
      <c r="C39" s="440"/>
      <c r="D39" s="440"/>
      <c r="E39" s="440"/>
      <c r="F39" s="440"/>
      <c r="G39" s="440"/>
      <c r="H39" s="440"/>
      <c r="I39" s="440"/>
      <c r="J39" s="440"/>
      <c r="K39" s="440"/>
      <c r="L39" s="440"/>
      <c r="M39" s="440"/>
      <c r="N39" s="440"/>
      <c r="O39" s="440"/>
      <c r="P39" s="440"/>
    </row>
    <row r="40" spans="2:16" ht="14.25">
      <c r="B40" s="891" t="s">
        <v>56</v>
      </c>
      <c r="C40" s="903" t="s">
        <v>41</v>
      </c>
      <c r="D40" s="904"/>
      <c r="E40" s="905"/>
      <c r="F40" s="903" t="s">
        <v>50</v>
      </c>
      <c r="G40" s="904"/>
      <c r="H40" s="905"/>
      <c r="I40" s="906" t="s">
        <v>208</v>
      </c>
      <c r="J40" s="907"/>
      <c r="K40" s="908"/>
      <c r="L40" s="906" t="s">
        <v>47</v>
      </c>
      <c r="M40" s="907"/>
      <c r="N40" s="908"/>
      <c r="O40" s="909" t="s">
        <v>194</v>
      </c>
      <c r="P40" s="910"/>
    </row>
    <row r="41" spans="2:16" ht="42.75">
      <c r="B41" s="892"/>
      <c r="C41" s="461" t="s">
        <v>351</v>
      </c>
      <c r="D41" s="462" t="s">
        <v>43</v>
      </c>
      <c r="E41" s="462" t="s">
        <v>44</v>
      </c>
      <c r="F41" s="461" t="s">
        <v>351</v>
      </c>
      <c r="G41" s="462" t="s">
        <v>43</v>
      </c>
      <c r="H41" s="462" t="s">
        <v>45</v>
      </c>
      <c r="I41" s="461" t="s">
        <v>351</v>
      </c>
      <c r="J41" s="462" t="s">
        <v>43</v>
      </c>
      <c r="K41" s="462" t="s">
        <v>52</v>
      </c>
      <c r="L41" s="461" t="s">
        <v>351</v>
      </c>
      <c r="M41" s="462" t="s">
        <v>43</v>
      </c>
      <c r="N41" s="462" t="s">
        <v>45</v>
      </c>
      <c r="O41" s="463" t="s">
        <v>43</v>
      </c>
      <c r="P41" s="464" t="s">
        <v>195</v>
      </c>
    </row>
    <row r="42" spans="2:16" ht="14.25">
      <c r="B42" s="102" t="s">
        <v>28</v>
      </c>
      <c r="C42" s="442"/>
      <c r="D42" s="443"/>
      <c r="E42" s="443"/>
      <c r="F42" s="444"/>
      <c r="G42" s="444"/>
      <c r="H42" s="444"/>
      <c r="I42" s="444"/>
      <c r="J42" s="444"/>
      <c r="K42" s="444"/>
      <c r="L42" s="444"/>
      <c r="M42" s="444"/>
      <c r="N42" s="444"/>
      <c r="O42" s="445">
        <f>D42+G42+J42+M42</f>
        <v>0</v>
      </c>
      <c r="P42" s="446">
        <f>E42+H42+K42+N42</f>
        <v>0</v>
      </c>
    </row>
    <row r="43" spans="2:16" ht="14.25">
      <c r="B43" s="102" t="s">
        <v>29</v>
      </c>
      <c r="C43" s="454" t="s">
        <v>358</v>
      </c>
      <c r="D43" s="444">
        <v>41</v>
      </c>
      <c r="E43" s="444">
        <v>21244</v>
      </c>
      <c r="F43" s="444"/>
      <c r="G43" s="444"/>
      <c r="H43" s="444"/>
      <c r="I43" s="444"/>
      <c r="J43" s="444"/>
      <c r="K43" s="444"/>
      <c r="L43" s="444"/>
      <c r="M43" s="444"/>
      <c r="N43" s="444"/>
      <c r="O43" s="447">
        <f>D43+G43+J43</f>
        <v>41</v>
      </c>
      <c r="P43" s="448">
        <f>E43+H43+K43</f>
        <v>21244</v>
      </c>
    </row>
    <row r="44" spans="2:16" ht="14.25">
      <c r="B44" s="102"/>
      <c r="C44" s="454"/>
      <c r="D44" s="444"/>
      <c r="E44" s="444"/>
      <c r="F44" s="444"/>
      <c r="G44" s="444"/>
      <c r="H44" s="444"/>
      <c r="I44" s="444"/>
      <c r="J44" s="444"/>
      <c r="K44" s="444"/>
      <c r="L44" s="444"/>
      <c r="M44" s="444"/>
      <c r="N44" s="444"/>
      <c r="O44" s="447"/>
      <c r="P44" s="448"/>
    </row>
    <row r="45" spans="2:16" ht="14.25">
      <c r="B45" s="449"/>
      <c r="C45" s="450"/>
      <c r="D45" s="451">
        <f>SUM(D43:D44)</f>
        <v>41</v>
      </c>
      <c r="E45" s="451">
        <f>SUM(E43:E44)</f>
        <v>21244</v>
      </c>
      <c r="F45" s="451"/>
      <c r="G45" s="451"/>
      <c r="H45" s="451"/>
      <c r="I45" s="451"/>
      <c r="J45" s="451">
        <f>SUM(J43:J44)</f>
        <v>0</v>
      </c>
      <c r="K45" s="451">
        <f>SUM(K43:K44)</f>
        <v>0</v>
      </c>
      <c r="L45" s="451"/>
      <c r="M45" s="451"/>
      <c r="N45" s="451"/>
      <c r="O45" s="445">
        <f>D45+G45+J45+M45</f>
        <v>41</v>
      </c>
      <c r="P45" s="446">
        <f>E45+H45+K45+N45</f>
        <v>21244</v>
      </c>
    </row>
    <row r="46" spans="2:16" ht="14.25">
      <c r="B46" s="102" t="s">
        <v>30</v>
      </c>
      <c r="C46" s="442"/>
      <c r="D46" s="444"/>
      <c r="E46" s="444"/>
      <c r="F46" s="444"/>
      <c r="G46" s="444"/>
      <c r="H46" s="444"/>
      <c r="I46" s="444"/>
      <c r="J46" s="444"/>
      <c r="K46" s="444"/>
      <c r="L46" s="444"/>
      <c r="M46" s="444"/>
      <c r="N46" s="444"/>
      <c r="O46" s="447">
        <f>D46+G46+J46</f>
        <v>0</v>
      </c>
      <c r="P46" s="448">
        <f>E46+H46+K46</f>
        <v>0</v>
      </c>
    </row>
    <row r="47" spans="2:16" ht="14.25">
      <c r="B47" s="102"/>
      <c r="C47" s="442"/>
      <c r="D47" s="444"/>
      <c r="E47" s="444"/>
      <c r="F47" s="444"/>
      <c r="G47" s="444"/>
      <c r="H47" s="444"/>
      <c r="I47" s="443"/>
      <c r="J47" s="444"/>
      <c r="K47" s="444"/>
      <c r="L47" s="444"/>
      <c r="M47" s="444"/>
      <c r="N47" s="444"/>
      <c r="O47" s="447">
        <f>D47+G47+J47</f>
        <v>0</v>
      </c>
      <c r="P47" s="448">
        <f>E47+H47+K47</f>
        <v>0</v>
      </c>
    </row>
    <row r="48" spans="2:16" ht="14.25">
      <c r="B48" s="449"/>
      <c r="C48" s="450"/>
      <c r="D48" s="451">
        <f>SUM(D46:D47)</f>
        <v>0</v>
      </c>
      <c r="E48" s="451">
        <f>SUM(E46:E47)</f>
        <v>0</v>
      </c>
      <c r="F48" s="451"/>
      <c r="G48" s="451">
        <f>SUM(G46:G46)</f>
        <v>0</v>
      </c>
      <c r="H48" s="451">
        <f>SUM(H46:H46)</f>
        <v>0</v>
      </c>
      <c r="I48" s="451"/>
      <c r="J48" s="451">
        <f>SUM(J46:J47)</f>
        <v>0</v>
      </c>
      <c r="K48" s="451">
        <f>SUM(K46:K47)</f>
        <v>0</v>
      </c>
      <c r="L48" s="451"/>
      <c r="M48" s="451"/>
      <c r="N48" s="451"/>
      <c r="O48" s="445">
        <f>D48+G48+J48+M48</f>
        <v>0</v>
      </c>
      <c r="P48" s="446">
        <f>E48+H48+K48+N48</f>
        <v>0</v>
      </c>
    </row>
    <row r="49" spans="2:16" ht="14.25">
      <c r="B49" s="102" t="s">
        <v>31</v>
      </c>
      <c r="C49" s="442" t="s">
        <v>357</v>
      </c>
      <c r="D49" s="443">
        <v>155</v>
      </c>
      <c r="E49" s="443">
        <v>69329</v>
      </c>
      <c r="F49" s="443"/>
      <c r="G49" s="443"/>
      <c r="H49" s="443"/>
      <c r="I49" s="443" t="s">
        <v>357</v>
      </c>
      <c r="J49" s="443">
        <v>6</v>
      </c>
      <c r="K49" s="443">
        <v>1562</v>
      </c>
      <c r="L49" s="444"/>
      <c r="M49" s="444"/>
      <c r="N49" s="444"/>
      <c r="O49" s="447">
        <f>D49+G49+J49</f>
        <v>161</v>
      </c>
      <c r="P49" s="448">
        <f>E49+H49+K49</f>
        <v>70891</v>
      </c>
    </row>
    <row r="50" spans="2:16" ht="14.25">
      <c r="B50" s="102"/>
      <c r="C50" s="442" t="s">
        <v>498</v>
      </c>
      <c r="D50" s="443">
        <v>10</v>
      </c>
      <c r="E50" s="443">
        <v>5188</v>
      </c>
      <c r="F50" s="443"/>
      <c r="G50" s="443"/>
      <c r="H50" s="443"/>
      <c r="I50" s="443" t="s">
        <v>496</v>
      </c>
      <c r="J50" s="443">
        <v>1</v>
      </c>
      <c r="K50" s="443">
        <v>114</v>
      </c>
      <c r="L50" s="444"/>
      <c r="M50" s="444"/>
      <c r="N50" s="444"/>
      <c r="O50" s="447">
        <f>D50+G50+J50</f>
        <v>11</v>
      </c>
      <c r="P50" s="448">
        <f>E50+H50+K50</f>
        <v>5302</v>
      </c>
    </row>
    <row r="51" spans="2:16" ht="14.25">
      <c r="B51" s="102"/>
      <c r="C51" s="442" t="s">
        <v>370</v>
      </c>
      <c r="D51" s="443">
        <v>7</v>
      </c>
      <c r="E51" s="443">
        <v>3335</v>
      </c>
      <c r="F51" s="442" t="s">
        <v>370</v>
      </c>
      <c r="G51" s="443">
        <v>4</v>
      </c>
      <c r="H51" s="443">
        <v>1853</v>
      </c>
      <c r="I51" s="443"/>
      <c r="J51" s="443"/>
      <c r="K51" s="443"/>
      <c r="L51" s="444"/>
      <c r="M51" s="444"/>
      <c r="N51" s="444"/>
      <c r="O51" s="447">
        <f aca="true" t="shared" si="2" ref="O51:P70">D51+G51+J51</f>
        <v>11</v>
      </c>
      <c r="P51" s="448">
        <f t="shared" si="2"/>
        <v>5188</v>
      </c>
    </row>
    <row r="52" spans="2:16" ht="14.25">
      <c r="B52" s="102"/>
      <c r="C52" s="442" t="s">
        <v>371</v>
      </c>
      <c r="D52" s="443">
        <v>10</v>
      </c>
      <c r="E52" s="443">
        <v>4336</v>
      </c>
      <c r="F52" s="443" t="s">
        <v>371</v>
      </c>
      <c r="G52" s="443">
        <v>4</v>
      </c>
      <c r="H52" s="443">
        <v>2375</v>
      </c>
      <c r="I52" s="443"/>
      <c r="J52" s="443"/>
      <c r="K52" s="443"/>
      <c r="L52" s="444"/>
      <c r="M52" s="444"/>
      <c r="N52" s="444"/>
      <c r="O52" s="447">
        <f t="shared" si="2"/>
        <v>14</v>
      </c>
      <c r="P52" s="448">
        <f t="shared" si="2"/>
        <v>6711</v>
      </c>
    </row>
    <row r="53" spans="2:16" ht="14.25">
      <c r="B53" s="102"/>
      <c r="C53" s="442" t="s">
        <v>372</v>
      </c>
      <c r="D53" s="443">
        <v>53</v>
      </c>
      <c r="E53" s="443">
        <v>23974</v>
      </c>
      <c r="F53" s="443"/>
      <c r="G53" s="443"/>
      <c r="H53" s="443"/>
      <c r="I53" s="443"/>
      <c r="J53" s="443"/>
      <c r="K53" s="443"/>
      <c r="L53" s="444"/>
      <c r="M53" s="444"/>
      <c r="N53" s="444"/>
      <c r="O53" s="447">
        <f t="shared" si="2"/>
        <v>53</v>
      </c>
      <c r="P53" s="448">
        <f t="shared" si="2"/>
        <v>23974</v>
      </c>
    </row>
    <row r="54" spans="2:16" ht="14.25">
      <c r="B54" s="102"/>
      <c r="C54" s="442" t="s">
        <v>373</v>
      </c>
      <c r="D54" s="443">
        <v>29</v>
      </c>
      <c r="E54" s="443">
        <v>13854</v>
      </c>
      <c r="F54" s="443"/>
      <c r="G54" s="443"/>
      <c r="H54" s="443"/>
      <c r="I54" s="443"/>
      <c r="J54" s="443"/>
      <c r="K54" s="443"/>
      <c r="L54" s="444"/>
      <c r="M54" s="444"/>
      <c r="N54" s="444"/>
      <c r="O54" s="447">
        <f t="shared" si="2"/>
        <v>29</v>
      </c>
      <c r="P54" s="448">
        <f t="shared" si="2"/>
        <v>13854</v>
      </c>
    </row>
    <row r="55" spans="2:16" ht="14.25">
      <c r="B55" s="102"/>
      <c r="C55" s="442" t="s">
        <v>381</v>
      </c>
      <c r="D55" s="443">
        <v>93</v>
      </c>
      <c r="E55" s="443">
        <v>45771</v>
      </c>
      <c r="F55" s="443"/>
      <c r="G55" s="443"/>
      <c r="H55" s="443"/>
      <c r="I55" s="443" t="s">
        <v>381</v>
      </c>
      <c r="J55" s="443">
        <v>3</v>
      </c>
      <c r="K55" s="443">
        <v>339</v>
      </c>
      <c r="L55" s="444"/>
      <c r="M55" s="444"/>
      <c r="N55" s="444"/>
      <c r="O55" s="447">
        <f t="shared" si="2"/>
        <v>96</v>
      </c>
      <c r="P55" s="448">
        <f t="shared" si="2"/>
        <v>46110</v>
      </c>
    </row>
    <row r="56" spans="2:16" ht="14.25">
      <c r="B56" s="102"/>
      <c r="C56" s="442" t="s">
        <v>377</v>
      </c>
      <c r="D56" s="443">
        <v>13</v>
      </c>
      <c r="E56" s="443">
        <v>4856</v>
      </c>
      <c r="F56" s="442" t="s">
        <v>377</v>
      </c>
      <c r="G56" s="443">
        <v>6</v>
      </c>
      <c r="H56" s="443">
        <v>169</v>
      </c>
      <c r="I56" s="443"/>
      <c r="J56" s="443"/>
      <c r="K56" s="443"/>
      <c r="L56" s="444"/>
      <c r="M56" s="444"/>
      <c r="N56" s="444"/>
      <c r="O56" s="447">
        <f t="shared" si="2"/>
        <v>19</v>
      </c>
      <c r="P56" s="448">
        <f t="shared" si="2"/>
        <v>5025</v>
      </c>
    </row>
    <row r="57" spans="2:16" ht="14.25">
      <c r="B57" s="102"/>
      <c r="C57" s="442" t="s">
        <v>380</v>
      </c>
      <c r="D57" s="443">
        <v>7</v>
      </c>
      <c r="E57" s="443">
        <v>3237</v>
      </c>
      <c r="F57" s="443" t="s">
        <v>380</v>
      </c>
      <c r="G57" s="443">
        <v>3</v>
      </c>
      <c r="H57" s="443">
        <v>1656</v>
      </c>
      <c r="I57" s="443"/>
      <c r="J57" s="443"/>
      <c r="K57" s="443"/>
      <c r="L57" s="444"/>
      <c r="M57" s="444"/>
      <c r="N57" s="444"/>
      <c r="O57" s="447">
        <f t="shared" si="2"/>
        <v>10</v>
      </c>
      <c r="P57" s="448">
        <f t="shared" si="2"/>
        <v>4893</v>
      </c>
    </row>
    <row r="58" spans="2:16" ht="14.25">
      <c r="B58" s="102"/>
      <c r="C58" s="442" t="s">
        <v>366</v>
      </c>
      <c r="D58" s="443">
        <v>45</v>
      </c>
      <c r="E58" s="443">
        <v>22062</v>
      </c>
      <c r="F58" s="443"/>
      <c r="G58" s="443"/>
      <c r="H58" s="443"/>
      <c r="I58" s="443"/>
      <c r="J58" s="443"/>
      <c r="K58" s="443"/>
      <c r="L58" s="444"/>
      <c r="M58" s="444"/>
      <c r="N58" s="444"/>
      <c r="O58" s="447">
        <f t="shared" si="2"/>
        <v>45</v>
      </c>
      <c r="P58" s="448">
        <f t="shared" si="2"/>
        <v>22062</v>
      </c>
    </row>
    <row r="59" spans="2:16" ht="14.25">
      <c r="B59" s="102"/>
      <c r="C59" s="442" t="s">
        <v>382</v>
      </c>
      <c r="D59" s="443">
        <v>8</v>
      </c>
      <c r="E59" s="443">
        <v>4429</v>
      </c>
      <c r="F59" s="443"/>
      <c r="G59" s="443"/>
      <c r="H59" s="443"/>
      <c r="I59" s="443"/>
      <c r="J59" s="443"/>
      <c r="K59" s="443"/>
      <c r="L59" s="444"/>
      <c r="M59" s="444"/>
      <c r="N59" s="444"/>
      <c r="O59" s="447">
        <f t="shared" si="2"/>
        <v>8</v>
      </c>
      <c r="P59" s="448">
        <f t="shared" si="2"/>
        <v>4429</v>
      </c>
    </row>
    <row r="60" spans="2:16" ht="14.25">
      <c r="B60" s="102"/>
      <c r="C60" s="442" t="s">
        <v>383</v>
      </c>
      <c r="D60" s="443">
        <v>21</v>
      </c>
      <c r="E60" s="443">
        <v>11402</v>
      </c>
      <c r="F60" s="443" t="s">
        <v>383</v>
      </c>
      <c r="G60" s="443">
        <v>10</v>
      </c>
      <c r="H60" s="443">
        <v>5847</v>
      </c>
      <c r="I60" s="443"/>
      <c r="J60" s="443"/>
      <c r="K60" s="443"/>
      <c r="L60" s="444"/>
      <c r="M60" s="444"/>
      <c r="N60" s="444"/>
      <c r="O60" s="447">
        <f t="shared" si="2"/>
        <v>31</v>
      </c>
      <c r="P60" s="448">
        <f t="shared" si="2"/>
        <v>17249</v>
      </c>
    </row>
    <row r="61" spans="2:16" ht="14.25">
      <c r="B61" s="102"/>
      <c r="C61" s="442" t="s">
        <v>499</v>
      </c>
      <c r="D61" s="443">
        <v>7</v>
      </c>
      <c r="E61" s="443">
        <v>3154</v>
      </c>
      <c r="F61" s="443"/>
      <c r="G61" s="443"/>
      <c r="H61" s="443"/>
      <c r="I61" s="443"/>
      <c r="J61" s="443"/>
      <c r="K61" s="443"/>
      <c r="L61" s="444"/>
      <c r="M61" s="444"/>
      <c r="N61" s="444"/>
      <c r="O61" s="447">
        <f t="shared" si="2"/>
        <v>7</v>
      </c>
      <c r="P61" s="448">
        <f t="shared" si="2"/>
        <v>3154</v>
      </c>
    </row>
    <row r="62" spans="2:16" ht="14.25">
      <c r="B62" s="102"/>
      <c r="C62" s="442" t="s">
        <v>387</v>
      </c>
      <c r="D62" s="443">
        <v>13</v>
      </c>
      <c r="E62" s="443">
        <v>5258</v>
      </c>
      <c r="F62" s="443"/>
      <c r="G62" s="443"/>
      <c r="H62" s="443"/>
      <c r="I62" s="443"/>
      <c r="J62" s="443"/>
      <c r="K62" s="443"/>
      <c r="L62" s="444"/>
      <c r="M62" s="444"/>
      <c r="N62" s="444"/>
      <c r="O62" s="447">
        <f t="shared" si="2"/>
        <v>13</v>
      </c>
      <c r="P62" s="448">
        <f t="shared" si="2"/>
        <v>5258</v>
      </c>
    </row>
    <row r="63" spans="2:16" ht="14.25">
      <c r="B63" s="102"/>
      <c r="C63" s="442" t="s">
        <v>388</v>
      </c>
      <c r="D63" s="443">
        <v>10</v>
      </c>
      <c r="E63" s="443">
        <v>3751</v>
      </c>
      <c r="F63" s="443"/>
      <c r="G63" s="443"/>
      <c r="H63" s="443"/>
      <c r="I63" s="443"/>
      <c r="J63" s="443"/>
      <c r="K63" s="443"/>
      <c r="L63" s="444"/>
      <c r="M63" s="444"/>
      <c r="N63" s="444"/>
      <c r="O63" s="447">
        <f t="shared" si="2"/>
        <v>10</v>
      </c>
      <c r="P63" s="448">
        <f t="shared" si="2"/>
        <v>3751</v>
      </c>
    </row>
    <row r="64" spans="2:16" ht="14.25">
      <c r="B64" s="102"/>
      <c r="C64" s="442" t="s">
        <v>389</v>
      </c>
      <c r="D64" s="443">
        <v>11</v>
      </c>
      <c r="E64" s="443">
        <v>2915</v>
      </c>
      <c r="F64" s="443"/>
      <c r="G64" s="443"/>
      <c r="H64" s="443"/>
      <c r="I64" s="443"/>
      <c r="J64" s="443"/>
      <c r="K64" s="443"/>
      <c r="L64" s="444"/>
      <c r="M64" s="444"/>
      <c r="N64" s="444"/>
      <c r="O64" s="447">
        <f t="shared" si="2"/>
        <v>11</v>
      </c>
      <c r="P64" s="448">
        <f t="shared" si="2"/>
        <v>2915</v>
      </c>
    </row>
    <row r="65" spans="2:16" ht="14.25">
      <c r="B65" s="102"/>
      <c r="C65" s="442" t="s">
        <v>393</v>
      </c>
      <c r="D65" s="443">
        <v>2</v>
      </c>
      <c r="E65" s="443">
        <v>802</v>
      </c>
      <c r="F65" s="442" t="s">
        <v>393</v>
      </c>
      <c r="G65" s="443">
        <v>1</v>
      </c>
      <c r="H65" s="443">
        <v>466</v>
      </c>
      <c r="I65" s="443"/>
      <c r="J65" s="443"/>
      <c r="K65" s="443"/>
      <c r="L65" s="444"/>
      <c r="M65" s="444"/>
      <c r="N65" s="444"/>
      <c r="O65" s="447">
        <f t="shared" si="2"/>
        <v>3</v>
      </c>
      <c r="P65" s="448">
        <f t="shared" si="2"/>
        <v>1268</v>
      </c>
    </row>
    <row r="66" spans="2:16" ht="14.25">
      <c r="B66" s="102"/>
      <c r="C66" s="442" t="s">
        <v>418</v>
      </c>
      <c r="D66" s="443">
        <v>2</v>
      </c>
      <c r="E66" s="443">
        <v>226</v>
      </c>
      <c r="F66" s="443" t="s">
        <v>500</v>
      </c>
      <c r="G66" s="443">
        <v>1</v>
      </c>
      <c r="H66" s="443">
        <v>108</v>
      </c>
      <c r="I66" s="443"/>
      <c r="J66" s="443"/>
      <c r="K66" s="443"/>
      <c r="L66" s="444"/>
      <c r="M66" s="444"/>
      <c r="N66" s="444"/>
      <c r="O66" s="447">
        <f t="shared" si="2"/>
        <v>3</v>
      </c>
      <c r="P66" s="448">
        <f t="shared" si="2"/>
        <v>334</v>
      </c>
    </row>
    <row r="67" spans="2:16" ht="14.25">
      <c r="B67" s="102"/>
      <c r="C67" s="442" t="s">
        <v>396</v>
      </c>
      <c r="D67" s="443">
        <v>2</v>
      </c>
      <c r="E67" s="443">
        <v>1026</v>
      </c>
      <c r="F67" s="443"/>
      <c r="G67" s="443"/>
      <c r="H67" s="443"/>
      <c r="I67" s="443"/>
      <c r="J67" s="443"/>
      <c r="K67" s="443"/>
      <c r="L67" s="444"/>
      <c r="M67" s="444"/>
      <c r="N67" s="444"/>
      <c r="O67" s="447">
        <f t="shared" si="2"/>
        <v>2</v>
      </c>
      <c r="P67" s="448">
        <f t="shared" si="2"/>
        <v>1026</v>
      </c>
    </row>
    <row r="68" spans="2:16" ht="14.25">
      <c r="B68" s="102"/>
      <c r="C68" s="442" t="s">
        <v>397</v>
      </c>
      <c r="D68" s="443">
        <v>5</v>
      </c>
      <c r="E68" s="443">
        <v>2704</v>
      </c>
      <c r="F68" s="443" t="s">
        <v>397</v>
      </c>
      <c r="G68" s="443">
        <v>3</v>
      </c>
      <c r="H68" s="443">
        <v>1356</v>
      </c>
      <c r="I68" s="443"/>
      <c r="J68" s="443"/>
      <c r="K68" s="443"/>
      <c r="L68" s="444"/>
      <c r="M68" s="444"/>
      <c r="N68" s="444"/>
      <c r="O68" s="447">
        <f t="shared" si="2"/>
        <v>8</v>
      </c>
      <c r="P68" s="448">
        <f t="shared" si="2"/>
        <v>4060</v>
      </c>
    </row>
    <row r="69" spans="2:16" ht="14.25">
      <c r="B69" s="102"/>
      <c r="C69" s="442" t="s">
        <v>398</v>
      </c>
      <c r="D69" s="443">
        <v>1</v>
      </c>
      <c r="E69" s="443">
        <v>564</v>
      </c>
      <c r="F69" s="443" t="s">
        <v>398</v>
      </c>
      <c r="G69" s="443">
        <v>1</v>
      </c>
      <c r="H69" s="443">
        <v>279</v>
      </c>
      <c r="I69" s="443"/>
      <c r="J69" s="443"/>
      <c r="K69" s="443"/>
      <c r="L69" s="444"/>
      <c r="M69" s="444"/>
      <c r="N69" s="444"/>
      <c r="O69" s="447">
        <f t="shared" si="2"/>
        <v>2</v>
      </c>
      <c r="P69" s="448">
        <f t="shared" si="2"/>
        <v>843</v>
      </c>
    </row>
    <row r="70" spans="2:16" ht="14.25">
      <c r="B70" s="102"/>
      <c r="C70" s="442" t="s">
        <v>501</v>
      </c>
      <c r="D70" s="443">
        <v>3</v>
      </c>
      <c r="E70" s="443">
        <v>665</v>
      </c>
      <c r="F70" s="443" t="s">
        <v>501</v>
      </c>
      <c r="G70" s="443">
        <v>1</v>
      </c>
      <c r="H70" s="443">
        <v>434</v>
      </c>
      <c r="I70" s="443"/>
      <c r="J70" s="443"/>
      <c r="K70" s="443"/>
      <c r="L70" s="444"/>
      <c r="M70" s="444"/>
      <c r="N70" s="444"/>
      <c r="O70" s="447">
        <f t="shared" si="2"/>
        <v>4</v>
      </c>
      <c r="P70" s="448">
        <f t="shared" si="2"/>
        <v>1099</v>
      </c>
    </row>
    <row r="71" spans="2:16" ht="14.25">
      <c r="B71" s="449"/>
      <c r="C71" s="450"/>
      <c r="D71" s="451">
        <f>SUM(D49:D70)</f>
        <v>507</v>
      </c>
      <c r="E71" s="451">
        <f>SUM(E49:E70)</f>
        <v>232838</v>
      </c>
      <c r="F71" s="451"/>
      <c r="G71" s="451">
        <f>SUM(G49:G70)</f>
        <v>34</v>
      </c>
      <c r="H71" s="451">
        <f>SUM(H49:H70)</f>
        <v>14543</v>
      </c>
      <c r="I71" s="451"/>
      <c r="J71" s="451">
        <f>SUM(J49:J70)</f>
        <v>10</v>
      </c>
      <c r="K71" s="451">
        <f>SUM(K49:K70)</f>
        <v>2015</v>
      </c>
      <c r="L71" s="451"/>
      <c r="M71" s="451"/>
      <c r="N71" s="451"/>
      <c r="O71" s="445">
        <f>D71+G71+J71+M71</f>
        <v>551</v>
      </c>
      <c r="P71" s="446">
        <f>E71+H71+K71+N71</f>
        <v>249396</v>
      </c>
    </row>
    <row r="72" spans="2:16" ht="14.25">
      <c r="B72" s="102" t="s">
        <v>32</v>
      </c>
      <c r="C72" s="442" t="s">
        <v>375</v>
      </c>
      <c r="D72" s="443">
        <v>10</v>
      </c>
      <c r="E72" s="443">
        <v>3507</v>
      </c>
      <c r="F72" s="442" t="s">
        <v>375</v>
      </c>
      <c r="G72" s="443">
        <v>6</v>
      </c>
      <c r="H72" s="443">
        <v>1926</v>
      </c>
      <c r="I72" s="444"/>
      <c r="J72" s="444"/>
      <c r="K72" s="444"/>
      <c r="L72" s="444"/>
      <c r="M72" s="444"/>
      <c r="N72" s="444"/>
      <c r="O72" s="447">
        <f aca="true" t="shared" si="3" ref="O72:P74">D72+G72+J72</f>
        <v>16</v>
      </c>
      <c r="P72" s="448">
        <f t="shared" si="3"/>
        <v>5433</v>
      </c>
    </row>
    <row r="73" spans="2:16" ht="14.25">
      <c r="B73" s="102"/>
      <c r="C73" s="442" t="s">
        <v>379</v>
      </c>
      <c r="D73" s="443">
        <v>7</v>
      </c>
      <c r="E73" s="443">
        <v>3356</v>
      </c>
      <c r="F73" s="442" t="s">
        <v>379</v>
      </c>
      <c r="G73" s="443">
        <v>3</v>
      </c>
      <c r="H73" s="443">
        <v>1703</v>
      </c>
      <c r="I73" s="444"/>
      <c r="J73" s="444"/>
      <c r="K73" s="444"/>
      <c r="L73" s="444"/>
      <c r="M73" s="444"/>
      <c r="N73" s="444"/>
      <c r="O73" s="447">
        <f t="shared" si="3"/>
        <v>10</v>
      </c>
      <c r="P73" s="448">
        <f t="shared" si="3"/>
        <v>5059</v>
      </c>
    </row>
    <row r="74" spans="2:16" ht="14.25">
      <c r="B74" s="102"/>
      <c r="C74" s="442" t="s">
        <v>363</v>
      </c>
      <c r="D74" s="443">
        <v>32</v>
      </c>
      <c r="E74" s="443">
        <v>16503</v>
      </c>
      <c r="F74" s="443"/>
      <c r="G74" s="443"/>
      <c r="H74" s="443"/>
      <c r="I74" s="444"/>
      <c r="J74" s="444"/>
      <c r="K74" s="444"/>
      <c r="L74" s="444"/>
      <c r="M74" s="444"/>
      <c r="N74" s="444"/>
      <c r="O74" s="447">
        <f t="shared" si="3"/>
        <v>32</v>
      </c>
      <c r="P74" s="448">
        <f t="shared" si="3"/>
        <v>16503</v>
      </c>
    </row>
    <row r="75" spans="2:16" ht="14.25">
      <c r="B75" s="465"/>
      <c r="C75" s="466"/>
      <c r="D75" s="467">
        <f>SUM(D72:D74)</f>
        <v>49</v>
      </c>
      <c r="E75" s="467">
        <f>SUM(E72:E74)</f>
        <v>23366</v>
      </c>
      <c r="F75" s="467"/>
      <c r="G75" s="467">
        <f>SUM(G72:G74)</f>
        <v>9</v>
      </c>
      <c r="H75" s="467">
        <f>SUM(H72:H74)</f>
        <v>3629</v>
      </c>
      <c r="I75" s="467"/>
      <c r="J75" s="467"/>
      <c r="K75" s="467"/>
      <c r="L75" s="467"/>
      <c r="M75" s="467"/>
      <c r="N75" s="467"/>
      <c r="O75" s="445">
        <f>D75+G75+J75+M75</f>
        <v>58</v>
      </c>
      <c r="P75" s="446">
        <f>E75+H75+K75+N75</f>
        <v>26995</v>
      </c>
    </row>
    <row r="76" spans="2:16" ht="14.25">
      <c r="B76" s="102" t="s">
        <v>33</v>
      </c>
      <c r="C76" s="442" t="s">
        <v>378</v>
      </c>
      <c r="D76" s="443">
        <v>14</v>
      </c>
      <c r="E76" s="443">
        <v>6082</v>
      </c>
      <c r="F76" s="443" t="s">
        <v>516</v>
      </c>
      <c r="G76" s="443">
        <v>5</v>
      </c>
      <c r="H76" s="443">
        <v>2943</v>
      </c>
      <c r="I76" s="444"/>
      <c r="J76" s="444"/>
      <c r="K76" s="444"/>
      <c r="L76" s="444"/>
      <c r="M76" s="444"/>
      <c r="N76" s="444"/>
      <c r="O76" s="447">
        <f aca="true" t="shared" si="4" ref="O76:P78">D76+G76+J76</f>
        <v>19</v>
      </c>
      <c r="P76" s="448">
        <f t="shared" si="4"/>
        <v>9025</v>
      </c>
    </row>
    <row r="77" spans="2:16" ht="14.25">
      <c r="B77" s="102"/>
      <c r="C77" s="442" t="s">
        <v>374</v>
      </c>
      <c r="D77" s="443">
        <v>15</v>
      </c>
      <c r="E77" s="443">
        <v>5915</v>
      </c>
      <c r="F77" s="442" t="s">
        <v>368</v>
      </c>
      <c r="G77" s="443">
        <v>8</v>
      </c>
      <c r="H77" s="443">
        <v>3314</v>
      </c>
      <c r="I77" s="444"/>
      <c r="J77" s="444"/>
      <c r="K77" s="444"/>
      <c r="L77" s="444"/>
      <c r="M77" s="444"/>
      <c r="N77" s="444"/>
      <c r="O77" s="447">
        <f t="shared" si="4"/>
        <v>23</v>
      </c>
      <c r="P77" s="448">
        <f t="shared" si="4"/>
        <v>9229</v>
      </c>
    </row>
    <row r="78" spans="2:16" ht="14.25">
      <c r="B78" s="102"/>
      <c r="C78" s="442" t="s">
        <v>394</v>
      </c>
      <c r="D78" s="443">
        <v>4</v>
      </c>
      <c r="E78" s="443">
        <v>812</v>
      </c>
      <c r="F78" s="442" t="s">
        <v>394</v>
      </c>
      <c r="G78" s="443">
        <v>1</v>
      </c>
      <c r="H78" s="443">
        <v>434</v>
      </c>
      <c r="I78" s="444"/>
      <c r="J78" s="444"/>
      <c r="K78" s="444"/>
      <c r="L78" s="444"/>
      <c r="M78" s="444"/>
      <c r="N78" s="444"/>
      <c r="O78" s="447">
        <f t="shared" si="4"/>
        <v>5</v>
      </c>
      <c r="P78" s="448">
        <f t="shared" si="4"/>
        <v>1246</v>
      </c>
    </row>
    <row r="79" spans="2:16" ht="14.25">
      <c r="B79" s="449"/>
      <c r="C79" s="450"/>
      <c r="D79" s="451">
        <f>SUM(D76:D78)</f>
        <v>33</v>
      </c>
      <c r="E79" s="451">
        <f>SUM(E76:E78)</f>
        <v>12809</v>
      </c>
      <c r="F79" s="451"/>
      <c r="G79" s="451">
        <f>SUM(G76:G78)</f>
        <v>14</v>
      </c>
      <c r="H79" s="451">
        <f>SUM(H76:H78)</f>
        <v>6691</v>
      </c>
      <c r="I79" s="451"/>
      <c r="J79" s="451"/>
      <c r="K79" s="451"/>
      <c r="L79" s="451"/>
      <c r="M79" s="451"/>
      <c r="N79" s="451"/>
      <c r="O79" s="445">
        <f>D79+G79+J79+M79</f>
        <v>47</v>
      </c>
      <c r="P79" s="446">
        <f>E79+H79+K79+N79</f>
        <v>19500</v>
      </c>
    </row>
    <row r="80" spans="2:16" ht="14.25">
      <c r="B80" s="102" t="s">
        <v>256</v>
      </c>
      <c r="C80" s="442"/>
      <c r="D80" s="444"/>
      <c r="E80" s="444"/>
      <c r="F80" s="443" t="s">
        <v>502</v>
      </c>
      <c r="G80" s="443">
        <v>14</v>
      </c>
      <c r="H80" s="443">
        <v>7883</v>
      </c>
      <c r="I80" s="444"/>
      <c r="J80" s="444"/>
      <c r="K80" s="444"/>
      <c r="L80" s="444"/>
      <c r="M80" s="444"/>
      <c r="N80" s="444"/>
      <c r="O80" s="447">
        <f aca="true" t="shared" si="5" ref="O80:P82">D80+G80+J80</f>
        <v>14</v>
      </c>
      <c r="P80" s="448">
        <f t="shared" si="5"/>
        <v>7883</v>
      </c>
    </row>
    <row r="81" spans="2:16" ht="14.25">
      <c r="B81" s="102"/>
      <c r="C81" s="442"/>
      <c r="D81" s="443"/>
      <c r="E81" s="443"/>
      <c r="F81" s="442" t="s">
        <v>513</v>
      </c>
      <c r="G81" s="443">
        <v>7</v>
      </c>
      <c r="H81" s="443">
        <v>1955</v>
      </c>
      <c r="I81" s="444"/>
      <c r="J81" s="444"/>
      <c r="K81" s="444"/>
      <c r="L81" s="444"/>
      <c r="M81" s="444"/>
      <c r="N81" s="444"/>
      <c r="O81" s="447">
        <f t="shared" si="5"/>
        <v>7</v>
      </c>
      <c r="P81" s="448">
        <f t="shared" si="5"/>
        <v>1955</v>
      </c>
    </row>
    <row r="82" spans="2:16" ht="14.25">
      <c r="B82" s="102"/>
      <c r="C82" s="442"/>
      <c r="D82" s="443"/>
      <c r="E82" s="443"/>
      <c r="F82" s="442" t="s">
        <v>389</v>
      </c>
      <c r="G82" s="443">
        <v>5</v>
      </c>
      <c r="H82" s="443">
        <v>1604</v>
      </c>
      <c r="I82" s="444"/>
      <c r="J82" s="444"/>
      <c r="K82" s="444"/>
      <c r="L82" s="444"/>
      <c r="M82" s="444"/>
      <c r="N82" s="444"/>
      <c r="O82" s="447">
        <f t="shared" si="5"/>
        <v>5</v>
      </c>
      <c r="P82" s="448">
        <f t="shared" si="5"/>
        <v>1604</v>
      </c>
    </row>
    <row r="83" spans="2:16" ht="14.25">
      <c r="B83" s="449"/>
      <c r="C83" s="450"/>
      <c r="D83" s="451">
        <f>SUM(D80:D81)</f>
        <v>0</v>
      </c>
      <c r="E83" s="451">
        <f>SUM(E80:E81)</f>
        <v>0</v>
      </c>
      <c r="F83" s="451"/>
      <c r="G83" s="451">
        <f>SUM(G80:G82)</f>
        <v>26</v>
      </c>
      <c r="H83" s="451">
        <f>SUM(H80:H82)</f>
        <v>11442</v>
      </c>
      <c r="I83" s="451"/>
      <c r="J83" s="451"/>
      <c r="K83" s="451"/>
      <c r="L83" s="451"/>
      <c r="M83" s="451"/>
      <c r="N83" s="451"/>
      <c r="O83" s="445">
        <f>D83+G83+J83+M83</f>
        <v>26</v>
      </c>
      <c r="P83" s="446">
        <f>E83+H83+K83+N83</f>
        <v>11442</v>
      </c>
    </row>
    <row r="84" spans="2:16" ht="14.25">
      <c r="B84" s="102" t="s">
        <v>34</v>
      </c>
      <c r="C84" s="454"/>
      <c r="D84" s="444"/>
      <c r="E84" s="444"/>
      <c r="F84" s="443" t="s">
        <v>503</v>
      </c>
      <c r="G84" s="443">
        <v>18</v>
      </c>
      <c r="H84" s="443">
        <v>9300</v>
      </c>
      <c r="I84" s="443"/>
      <c r="J84" s="443"/>
      <c r="K84" s="443"/>
      <c r="L84" s="443" t="s">
        <v>496</v>
      </c>
      <c r="M84" s="443">
        <v>15</v>
      </c>
      <c r="N84" s="443">
        <v>203</v>
      </c>
      <c r="O84" s="447">
        <f aca="true" t="shared" si="6" ref="O84:P89">D84+G84+J84</f>
        <v>18</v>
      </c>
      <c r="P84" s="448">
        <f t="shared" si="6"/>
        <v>9300</v>
      </c>
    </row>
    <row r="85" spans="2:16" ht="14.25">
      <c r="B85" s="102"/>
      <c r="C85" s="454"/>
      <c r="D85" s="444"/>
      <c r="E85" s="444"/>
      <c r="F85" s="443" t="s">
        <v>357</v>
      </c>
      <c r="G85" s="443">
        <v>127</v>
      </c>
      <c r="H85" s="443">
        <v>54664</v>
      </c>
      <c r="I85" s="443"/>
      <c r="J85" s="443"/>
      <c r="K85" s="443"/>
      <c r="L85" s="443"/>
      <c r="M85" s="443"/>
      <c r="N85" s="443"/>
      <c r="O85" s="447">
        <f t="shared" si="6"/>
        <v>127</v>
      </c>
      <c r="P85" s="448">
        <f t="shared" si="6"/>
        <v>54664</v>
      </c>
    </row>
    <row r="86" spans="2:16" ht="14.25">
      <c r="B86" s="102"/>
      <c r="C86" s="454"/>
      <c r="D86" s="444"/>
      <c r="E86" s="444"/>
      <c r="F86" s="443" t="s">
        <v>358</v>
      </c>
      <c r="G86" s="443">
        <v>11</v>
      </c>
      <c r="H86" s="443">
        <v>4759</v>
      </c>
      <c r="I86" s="443"/>
      <c r="J86" s="443"/>
      <c r="K86" s="443"/>
      <c r="L86" s="443"/>
      <c r="M86" s="443"/>
      <c r="N86" s="443"/>
      <c r="O86" s="447">
        <f>D86+G86+J86</f>
        <v>11</v>
      </c>
      <c r="P86" s="448">
        <f>E86+H86+K86</f>
        <v>4759</v>
      </c>
    </row>
    <row r="87" spans="2:16" ht="14.25">
      <c r="B87" s="102"/>
      <c r="C87" s="454"/>
      <c r="D87" s="444"/>
      <c r="E87" s="444"/>
      <c r="F87" s="443" t="s">
        <v>367</v>
      </c>
      <c r="G87" s="443">
        <v>12</v>
      </c>
      <c r="H87" s="443">
        <v>6171</v>
      </c>
      <c r="I87" s="443"/>
      <c r="J87" s="443"/>
      <c r="K87" s="443"/>
      <c r="L87" s="443"/>
      <c r="M87" s="443"/>
      <c r="N87" s="443"/>
      <c r="O87" s="447">
        <f t="shared" si="6"/>
        <v>12</v>
      </c>
      <c r="P87" s="448">
        <f t="shared" si="6"/>
        <v>6171</v>
      </c>
    </row>
    <row r="88" spans="2:16" ht="14.25">
      <c r="B88" s="102"/>
      <c r="C88" s="454"/>
      <c r="D88" s="444"/>
      <c r="E88" s="444"/>
      <c r="F88" s="442" t="s">
        <v>374</v>
      </c>
      <c r="G88" s="443">
        <v>7</v>
      </c>
      <c r="H88" s="443">
        <v>3433</v>
      </c>
      <c r="I88" s="443"/>
      <c r="J88" s="443"/>
      <c r="K88" s="443"/>
      <c r="L88" s="443"/>
      <c r="M88" s="443"/>
      <c r="N88" s="443"/>
      <c r="O88" s="447">
        <f t="shared" si="6"/>
        <v>7</v>
      </c>
      <c r="P88" s="448">
        <f t="shared" si="6"/>
        <v>3433</v>
      </c>
    </row>
    <row r="89" spans="2:16" ht="14.25">
      <c r="B89" s="102"/>
      <c r="C89" s="454"/>
      <c r="D89" s="444"/>
      <c r="E89" s="444"/>
      <c r="F89" s="442" t="s">
        <v>378</v>
      </c>
      <c r="G89" s="443">
        <v>6</v>
      </c>
      <c r="H89" s="443">
        <v>653</v>
      </c>
      <c r="I89" s="443"/>
      <c r="J89" s="443"/>
      <c r="K89" s="443"/>
      <c r="L89" s="443"/>
      <c r="M89" s="443"/>
      <c r="N89" s="443"/>
      <c r="O89" s="447">
        <f t="shared" si="6"/>
        <v>6</v>
      </c>
      <c r="P89" s="448">
        <f t="shared" si="6"/>
        <v>653</v>
      </c>
    </row>
    <row r="90" spans="2:16" ht="14.25">
      <c r="B90" s="102"/>
      <c r="C90" s="454"/>
      <c r="D90" s="444"/>
      <c r="E90" s="444"/>
      <c r="F90" s="442" t="s">
        <v>386</v>
      </c>
      <c r="G90" s="443">
        <v>5</v>
      </c>
      <c r="H90" s="443">
        <v>2811</v>
      </c>
      <c r="I90" s="443"/>
      <c r="J90" s="443"/>
      <c r="K90" s="443"/>
      <c r="L90" s="443"/>
      <c r="M90" s="443"/>
      <c r="N90" s="443"/>
      <c r="O90" s="447">
        <f aca="true" t="shared" si="7" ref="O90:P92">D90+G90+J90</f>
        <v>5</v>
      </c>
      <c r="P90" s="448">
        <f t="shared" si="7"/>
        <v>2811</v>
      </c>
    </row>
    <row r="91" spans="2:16" ht="14.25">
      <c r="B91" s="102"/>
      <c r="C91" s="454"/>
      <c r="D91" s="444"/>
      <c r="E91" s="444"/>
      <c r="F91" s="442" t="s">
        <v>391</v>
      </c>
      <c r="G91" s="443">
        <v>2</v>
      </c>
      <c r="H91" s="443">
        <v>440</v>
      </c>
      <c r="I91" s="443"/>
      <c r="J91" s="443"/>
      <c r="K91" s="443"/>
      <c r="L91" s="443"/>
      <c r="M91" s="443"/>
      <c r="N91" s="443"/>
      <c r="O91" s="447">
        <f t="shared" si="7"/>
        <v>2</v>
      </c>
      <c r="P91" s="448">
        <f t="shared" si="7"/>
        <v>440</v>
      </c>
    </row>
    <row r="92" spans="2:16" ht="14.25">
      <c r="B92" s="102"/>
      <c r="C92" s="454"/>
      <c r="D92" s="444"/>
      <c r="E92" s="444"/>
      <c r="F92" s="442" t="s">
        <v>359</v>
      </c>
      <c r="G92" s="443">
        <v>5</v>
      </c>
      <c r="H92" s="443">
        <v>2490</v>
      </c>
      <c r="I92" s="443"/>
      <c r="J92" s="443"/>
      <c r="K92" s="443"/>
      <c r="L92" s="443"/>
      <c r="M92" s="443"/>
      <c r="N92" s="443"/>
      <c r="O92" s="447">
        <f t="shared" si="7"/>
        <v>5</v>
      </c>
      <c r="P92" s="448">
        <f t="shared" si="7"/>
        <v>2490</v>
      </c>
    </row>
    <row r="93" spans="2:16" ht="14.25">
      <c r="B93" s="449"/>
      <c r="C93" s="450"/>
      <c r="D93" s="451"/>
      <c r="E93" s="451"/>
      <c r="F93" s="451"/>
      <c r="G93" s="451">
        <f>SUM(G84:G92)</f>
        <v>193</v>
      </c>
      <c r="H93" s="451">
        <f>SUM(H84:H92)</f>
        <v>84721</v>
      </c>
      <c r="I93" s="451"/>
      <c r="J93" s="451"/>
      <c r="K93" s="451"/>
      <c r="L93" s="451"/>
      <c r="M93" s="451">
        <f>SUM(M84:M92)</f>
        <v>15</v>
      </c>
      <c r="N93" s="451">
        <f>SUM(N84:N92)</f>
        <v>203</v>
      </c>
      <c r="O93" s="445">
        <f>D93+G93+J93+M93</f>
        <v>208</v>
      </c>
      <c r="P93" s="446">
        <f>E93+H93+K93+N93</f>
        <v>84924</v>
      </c>
    </row>
    <row r="94" spans="2:16" ht="14.25">
      <c r="B94" s="102" t="s">
        <v>35</v>
      </c>
      <c r="C94" s="454"/>
      <c r="D94" s="444"/>
      <c r="E94" s="444"/>
      <c r="F94" s="444"/>
      <c r="G94" s="444"/>
      <c r="H94" s="444"/>
      <c r="I94" s="444"/>
      <c r="J94" s="444"/>
      <c r="K94" s="444"/>
      <c r="L94" s="444"/>
      <c r="M94" s="444"/>
      <c r="N94" s="444"/>
      <c r="O94" s="447"/>
      <c r="P94" s="448"/>
    </row>
    <row r="95" spans="2:16" ht="14.25">
      <c r="B95" s="102" t="s">
        <v>36</v>
      </c>
      <c r="C95" s="454"/>
      <c r="D95" s="444"/>
      <c r="E95" s="444"/>
      <c r="F95" s="444"/>
      <c r="G95" s="444"/>
      <c r="H95" s="444"/>
      <c r="I95" s="444"/>
      <c r="J95" s="444"/>
      <c r="K95" s="444"/>
      <c r="L95" s="444"/>
      <c r="M95" s="444"/>
      <c r="N95" s="444"/>
      <c r="O95" s="447"/>
      <c r="P95" s="448"/>
    </row>
    <row r="96" spans="2:16" ht="14.25">
      <c r="B96" s="102" t="s">
        <v>37</v>
      </c>
      <c r="C96" s="454"/>
      <c r="D96" s="444"/>
      <c r="E96" s="444"/>
      <c r="F96" s="444"/>
      <c r="G96" s="444"/>
      <c r="H96" s="444"/>
      <c r="I96" s="444"/>
      <c r="J96" s="444"/>
      <c r="K96" s="444"/>
      <c r="L96" s="444"/>
      <c r="M96" s="444"/>
      <c r="N96" s="444"/>
      <c r="O96" s="447"/>
      <c r="P96" s="448"/>
    </row>
    <row r="97" spans="2:16" ht="14.25">
      <c r="B97" s="102" t="s">
        <v>19</v>
      </c>
      <c r="C97" s="454"/>
      <c r="D97" s="444"/>
      <c r="E97" s="444"/>
      <c r="F97" s="444"/>
      <c r="G97" s="444"/>
      <c r="H97" s="444"/>
      <c r="I97" s="444"/>
      <c r="J97" s="444"/>
      <c r="K97" s="444"/>
      <c r="L97" s="444"/>
      <c r="M97" s="444"/>
      <c r="N97" s="444"/>
      <c r="O97" s="447"/>
      <c r="P97" s="448"/>
    </row>
    <row r="98" spans="2:16" ht="14.25" customHeight="1" thickBot="1">
      <c r="B98" s="110" t="s">
        <v>20</v>
      </c>
      <c r="C98" s="456"/>
      <c r="D98" s="457">
        <f>SUM(D45,D48,D71,D75,D79,D83,D93)</f>
        <v>630</v>
      </c>
      <c r="E98" s="457">
        <f>SUM(E45,E48,E71,E75,E79,E83,E93)</f>
        <v>290257</v>
      </c>
      <c r="F98" s="457"/>
      <c r="G98" s="457">
        <f>SUM(G45,G48,G71,G75,G79,G83,G93)</f>
        <v>276</v>
      </c>
      <c r="H98" s="457">
        <f>SUM(H45,H48,H71,H75,H79,H83,H93)</f>
        <v>121026</v>
      </c>
      <c r="I98" s="457"/>
      <c r="J98" s="457">
        <f>SUM(J45,J48,J71,J75,J79,J83,J93)</f>
        <v>10</v>
      </c>
      <c r="K98" s="457">
        <f>SUM(K45,K48,K71,K75,K79,K83,K93)</f>
        <v>2015</v>
      </c>
      <c r="L98" s="457"/>
      <c r="M98" s="457">
        <f>SUM(M45,M48,M71,M75,M79,M83,M93)</f>
        <v>15</v>
      </c>
      <c r="N98" s="457">
        <f>SUM(N45,N48,N71,N75,N79,N83,N93)</f>
        <v>203</v>
      </c>
      <c r="O98" s="457">
        <f>D98+G98+J98+M98</f>
        <v>931</v>
      </c>
      <c r="P98" s="458">
        <f>E98+H98+K98+N98</f>
        <v>413501</v>
      </c>
    </row>
    <row r="99" spans="3:16" ht="24" customHeight="1" thickBot="1">
      <c r="C99" s="440"/>
      <c r="D99" s="440"/>
      <c r="E99" s="440" t="s">
        <v>504</v>
      </c>
      <c r="F99" s="440"/>
      <c r="G99" s="440"/>
      <c r="H99" s="440"/>
      <c r="I99" s="440"/>
      <c r="J99" s="440"/>
      <c r="K99" s="440"/>
      <c r="L99" s="440"/>
      <c r="M99" s="440"/>
      <c r="N99" s="440"/>
      <c r="O99" s="440"/>
      <c r="P99" s="440"/>
    </row>
    <row r="100" spans="2:16" ht="11.25" customHeight="1" thickBot="1">
      <c r="B100" s="468" t="s">
        <v>66</v>
      </c>
      <c r="C100" s="469"/>
      <c r="D100" s="470">
        <f>D37+D98</f>
        <v>1002</v>
      </c>
      <c r="E100" s="470">
        <f>E37+E98</f>
        <v>440836</v>
      </c>
      <c r="F100" s="469"/>
      <c r="G100" s="470">
        <f>G37+G98</f>
        <v>320</v>
      </c>
      <c r="H100" s="470">
        <f>H37+H98</f>
        <v>140004</v>
      </c>
      <c r="I100" s="469"/>
      <c r="J100" s="470">
        <f>J37+J98</f>
        <v>41</v>
      </c>
      <c r="K100" s="470">
        <f>+K37+K98</f>
        <v>8095</v>
      </c>
      <c r="L100" s="469"/>
      <c r="M100" s="470">
        <f>M37+M98</f>
        <v>15</v>
      </c>
      <c r="N100" s="470">
        <f>N37+N98</f>
        <v>203</v>
      </c>
      <c r="O100" s="470">
        <f>O37+O98</f>
        <v>1378</v>
      </c>
      <c r="P100" s="470">
        <f>P37+P98</f>
        <v>589138</v>
      </c>
    </row>
    <row r="101" spans="2:16" s="475" customFormat="1" ht="14.25">
      <c r="B101" s="23"/>
      <c r="C101" s="471"/>
      <c r="D101" s="472"/>
      <c r="E101" s="472"/>
      <c r="F101" s="471"/>
      <c r="G101" s="472"/>
      <c r="H101" s="472"/>
      <c r="I101" s="471"/>
      <c r="J101" s="472"/>
      <c r="K101" s="472"/>
      <c r="L101" s="471"/>
      <c r="M101" s="472"/>
      <c r="N101" s="472"/>
      <c r="O101" s="472"/>
      <c r="P101" s="472"/>
    </row>
    <row r="102" spans="2:16" s="475" customFormat="1" ht="14.25">
      <c r="B102" s="473" t="s">
        <v>505</v>
      </c>
      <c r="C102" s="474"/>
      <c r="P102" s="476"/>
    </row>
    <row r="103" spans="2:16" s="475" customFormat="1" ht="15" customHeight="1">
      <c r="B103" s="473"/>
      <c r="C103" s="474"/>
      <c r="P103" s="476"/>
    </row>
    <row r="104" spans="2:16" s="475" customFormat="1" ht="15" customHeight="1">
      <c r="B104" s="473" t="s">
        <v>506</v>
      </c>
      <c r="C104" s="477"/>
      <c r="D104" s="476"/>
      <c r="E104" s="476"/>
      <c r="F104" s="476"/>
      <c r="G104" s="476"/>
      <c r="H104" s="476" t="s">
        <v>507</v>
      </c>
      <c r="I104" s="475" t="s">
        <v>508</v>
      </c>
      <c r="J104" s="478"/>
      <c r="K104" s="478"/>
      <c r="L104" s="476"/>
      <c r="M104" s="476"/>
      <c r="N104" s="476"/>
      <c r="O104" s="479"/>
      <c r="P104" s="479"/>
    </row>
    <row r="105" spans="4:16" s="475" customFormat="1" ht="15" customHeight="1">
      <c r="D105" s="478"/>
      <c r="E105" s="478"/>
      <c r="F105" s="478"/>
      <c r="G105" s="478"/>
      <c r="H105" s="478"/>
      <c r="I105" s="478"/>
      <c r="J105" s="478"/>
      <c r="K105" s="478"/>
      <c r="L105" s="478"/>
      <c r="M105" s="478"/>
      <c r="N105" s="478"/>
      <c r="O105" s="480"/>
      <c r="P105" s="480"/>
    </row>
    <row r="106" spans="4:16" s="475" customFormat="1" ht="15" customHeight="1">
      <c r="D106" s="478"/>
      <c r="E106" s="478"/>
      <c r="F106" s="478"/>
      <c r="G106" s="478"/>
      <c r="H106" s="478"/>
      <c r="I106" s="478"/>
      <c r="J106" s="478"/>
      <c r="K106" s="478"/>
      <c r="L106" s="478"/>
      <c r="M106" s="478"/>
      <c r="N106" s="478"/>
      <c r="O106" s="480"/>
      <c r="P106" s="480"/>
    </row>
    <row r="107" spans="4:16" s="475" customFormat="1" ht="13.5">
      <c r="D107" s="478"/>
      <c r="E107" s="478"/>
      <c r="F107" s="478"/>
      <c r="G107" s="478"/>
      <c r="H107" s="478"/>
      <c r="I107" s="478"/>
      <c r="J107" s="478"/>
      <c r="K107" s="478"/>
      <c r="L107" s="478"/>
      <c r="M107" s="478"/>
      <c r="N107" s="478"/>
      <c r="O107" s="480"/>
      <c r="P107" s="480"/>
    </row>
    <row r="108" spans="2:3" s="475" customFormat="1" ht="13.5">
      <c r="B108" s="481"/>
      <c r="C108" s="481"/>
    </row>
    <row r="109" spans="2:16" ht="13.5">
      <c r="B109" s="475"/>
      <c r="C109" s="475"/>
      <c r="D109" s="475"/>
      <c r="E109" s="475"/>
      <c r="F109" s="475"/>
      <c r="G109" s="475"/>
      <c r="H109" s="475"/>
      <c r="I109" s="475"/>
      <c r="J109" s="475"/>
      <c r="K109" s="475"/>
      <c r="L109" s="475"/>
      <c r="M109" s="475"/>
      <c r="N109" s="475"/>
      <c r="O109" s="475"/>
      <c r="P109" s="475"/>
    </row>
  </sheetData>
  <sheetProtection/>
  <mergeCells count="12">
    <mergeCell ref="B40:B41"/>
    <mergeCell ref="C40:E40"/>
    <mergeCell ref="F40:H40"/>
    <mergeCell ref="I40:K40"/>
    <mergeCell ref="L40:N40"/>
    <mergeCell ref="O40:P40"/>
    <mergeCell ref="B3:B4"/>
    <mergeCell ref="C3:E3"/>
    <mergeCell ref="F3:H3"/>
    <mergeCell ref="I3:K3"/>
    <mergeCell ref="L3:N3"/>
    <mergeCell ref="O3:P3"/>
  </mergeCells>
  <printOptions horizontalCentered="1"/>
  <pageMargins left="0.15748031496062992" right="0.5511811023622047" top="0.984251968503937" bottom="0.7874015748031497" header="0.5118110236220472" footer="0.5118110236220472"/>
  <pageSetup fitToHeight="1" fitToWidth="1" horizontalDpi="600" verticalDpi="600" orientation="portrait" paperSize="9" scale="50" r:id="rId1"/>
  <headerFooter alignWithMargins="0">
    <oddFooter xml:space="preserve">&amp;C&amp;P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U23"/>
  <sheetViews>
    <sheetView zoomScale="85" zoomScaleNormal="85" zoomScalePageLayoutView="0" workbookViewId="0" topLeftCell="A1">
      <selection activeCell="N56" sqref="N56"/>
    </sheetView>
  </sheetViews>
  <sheetFormatPr defaultColWidth="9.00390625" defaultRowHeight="13.5"/>
  <cols>
    <col min="1" max="2" width="4.875" style="204" customWidth="1"/>
    <col min="3" max="17" width="3.875" style="204" customWidth="1"/>
    <col min="18" max="19" width="9.00390625" style="204" customWidth="1"/>
    <col min="20" max="20" width="5.00390625" style="204" customWidth="1"/>
    <col min="21" max="16384" width="9.00390625" style="204" customWidth="1"/>
  </cols>
  <sheetData>
    <row r="2" spans="1:11" ht="13.5">
      <c r="A2" s="703"/>
      <c r="B2" s="703"/>
      <c r="C2" s="703"/>
      <c r="D2" s="703"/>
      <c r="E2" s="703"/>
      <c r="F2" s="703"/>
      <c r="G2" s="703"/>
      <c r="H2" s="703"/>
      <c r="I2" s="703"/>
      <c r="J2" s="703"/>
      <c r="K2" s="703"/>
    </row>
    <row r="3" spans="1:11" ht="13.5">
      <c r="A3" s="703"/>
      <c r="B3" s="703"/>
      <c r="C3" s="703"/>
      <c r="D3" s="703"/>
      <c r="E3" s="703"/>
      <c r="F3" s="703"/>
      <c r="G3" s="703"/>
      <c r="H3" s="703"/>
      <c r="I3" s="703"/>
      <c r="J3" s="703"/>
      <c r="K3" s="703"/>
    </row>
    <row r="4" spans="1:19" ht="13.5" customHeight="1">
      <c r="A4" s="703"/>
      <c r="B4" s="709" t="s">
        <v>529</v>
      </c>
      <c r="C4" s="709"/>
      <c r="D4" s="709"/>
      <c r="E4" s="709"/>
      <c r="F4" s="709"/>
      <c r="G4" s="709"/>
      <c r="H4" s="709"/>
      <c r="I4" s="709"/>
      <c r="J4" s="709"/>
      <c r="K4" s="709"/>
      <c r="L4" s="710"/>
      <c r="M4" s="710"/>
      <c r="N4" s="710"/>
      <c r="O4" s="710"/>
      <c r="P4" s="710"/>
      <c r="Q4" s="710"/>
      <c r="R4" s="710"/>
      <c r="S4" s="710"/>
    </row>
    <row r="5" spans="1:19" ht="31.5" customHeight="1">
      <c r="A5" s="703"/>
      <c r="B5" s="709"/>
      <c r="C5" s="709"/>
      <c r="D5" s="709"/>
      <c r="E5" s="709"/>
      <c r="F5" s="709"/>
      <c r="G5" s="709"/>
      <c r="H5" s="709"/>
      <c r="I5" s="709"/>
      <c r="J5" s="709"/>
      <c r="K5" s="709"/>
      <c r="L5" s="710"/>
      <c r="M5" s="710"/>
      <c r="N5" s="710"/>
      <c r="O5" s="710"/>
      <c r="P5" s="710"/>
      <c r="Q5" s="710"/>
      <c r="R5" s="710"/>
      <c r="S5" s="710"/>
    </row>
    <row r="6" spans="1:11" ht="21" customHeight="1">
      <c r="A6" s="703"/>
      <c r="B6" s="703"/>
      <c r="C6" s="703"/>
      <c r="D6" s="703"/>
      <c r="E6" s="703"/>
      <c r="F6" s="703"/>
      <c r="G6" s="703"/>
      <c r="H6" s="703"/>
      <c r="I6" s="703"/>
      <c r="J6" s="703"/>
      <c r="K6" s="703"/>
    </row>
    <row r="7" spans="1:11" ht="21" customHeight="1">
      <c r="A7" s="703"/>
      <c r="B7" s="703"/>
      <c r="C7" s="703"/>
      <c r="D7" s="703"/>
      <c r="E7" s="703"/>
      <c r="F7" s="703"/>
      <c r="G7" s="703"/>
      <c r="H7" s="703"/>
      <c r="I7" s="703"/>
      <c r="J7" s="703"/>
      <c r="K7" s="703"/>
    </row>
    <row r="8" spans="1:21" ht="30.75" customHeight="1">
      <c r="A8" s="703"/>
      <c r="B8" s="703"/>
      <c r="C8" s="707" t="s">
        <v>530</v>
      </c>
      <c r="D8" s="706"/>
      <c r="E8" s="706"/>
      <c r="F8" s="706"/>
      <c r="G8" s="706"/>
      <c r="H8" s="703"/>
      <c r="I8" s="703"/>
      <c r="J8" s="703"/>
      <c r="K8" s="703"/>
      <c r="S8" s="704"/>
      <c r="T8" s="204">
        <v>3</v>
      </c>
      <c r="U8" s="266" t="s">
        <v>536</v>
      </c>
    </row>
    <row r="9" spans="1:21" ht="30.75" customHeight="1">
      <c r="A9" s="703"/>
      <c r="B9" s="703"/>
      <c r="C9" s="702"/>
      <c r="D9" s="707" t="s">
        <v>531</v>
      </c>
      <c r="E9" s="703"/>
      <c r="F9" s="703"/>
      <c r="G9" s="703"/>
      <c r="H9" s="703"/>
      <c r="I9" s="703"/>
      <c r="J9" s="703"/>
      <c r="K9" s="703"/>
      <c r="S9" s="704"/>
      <c r="T9" s="266">
        <v>3</v>
      </c>
      <c r="U9" s="266" t="s">
        <v>536</v>
      </c>
    </row>
    <row r="10" spans="1:21" ht="30.75" customHeight="1">
      <c r="A10" s="703"/>
      <c r="B10" s="703"/>
      <c r="C10" s="706"/>
      <c r="D10" s="705" t="s">
        <v>532</v>
      </c>
      <c r="E10" s="705"/>
      <c r="F10" s="705"/>
      <c r="G10" s="705"/>
      <c r="H10" s="705"/>
      <c r="I10" s="705"/>
      <c r="J10" s="705"/>
      <c r="K10" s="703"/>
      <c r="S10" s="704"/>
      <c r="T10" s="266">
        <v>9</v>
      </c>
      <c r="U10" s="266" t="s">
        <v>536</v>
      </c>
    </row>
    <row r="11" spans="1:21" ht="30.75" customHeight="1">
      <c r="A11" s="703"/>
      <c r="B11" s="703"/>
      <c r="C11" s="706"/>
      <c r="D11" s="705" t="s">
        <v>533</v>
      </c>
      <c r="E11" s="705"/>
      <c r="F11" s="705"/>
      <c r="G11" s="705"/>
      <c r="H11" s="705"/>
      <c r="I11" s="705"/>
      <c r="J11" s="705"/>
      <c r="K11" s="703"/>
      <c r="S11" s="704"/>
      <c r="T11" s="266">
        <v>12</v>
      </c>
      <c r="U11" s="266" t="s">
        <v>536</v>
      </c>
    </row>
    <row r="12" spans="1:19" ht="30.75" customHeight="1">
      <c r="A12" s="703"/>
      <c r="B12" s="703"/>
      <c r="C12" s="706"/>
      <c r="D12" s="706"/>
      <c r="E12" s="706"/>
      <c r="F12" s="706"/>
      <c r="G12" s="706"/>
      <c r="H12" s="706"/>
      <c r="I12" s="706"/>
      <c r="J12" s="706"/>
      <c r="K12" s="706"/>
      <c r="L12" s="706"/>
      <c r="M12" s="706"/>
      <c r="S12" s="704"/>
    </row>
    <row r="13" spans="1:21" ht="30.75" customHeight="1">
      <c r="A13" s="703"/>
      <c r="B13" s="703"/>
      <c r="C13" s="705" t="s">
        <v>534</v>
      </c>
      <c r="D13" s="706"/>
      <c r="E13" s="706"/>
      <c r="F13" s="706"/>
      <c r="G13" s="706"/>
      <c r="H13" s="706"/>
      <c r="I13" s="706"/>
      <c r="J13" s="706"/>
      <c r="K13" s="706"/>
      <c r="L13" s="706"/>
      <c r="M13" s="706"/>
      <c r="S13" s="704"/>
      <c r="T13" s="266">
        <v>15</v>
      </c>
      <c r="U13" s="204" t="s">
        <v>535</v>
      </c>
    </row>
    <row r="14" spans="1:19" ht="30.75" customHeight="1">
      <c r="A14" s="703"/>
      <c r="B14" s="703"/>
      <c r="C14" s="706"/>
      <c r="D14" s="706"/>
      <c r="E14" s="706"/>
      <c r="F14" s="706"/>
      <c r="G14" s="706"/>
      <c r="H14" s="706"/>
      <c r="I14" s="706"/>
      <c r="J14" s="703"/>
      <c r="K14" s="703"/>
      <c r="S14" s="704"/>
    </row>
    <row r="15" spans="1:21" ht="30.75" customHeight="1">
      <c r="A15" s="703"/>
      <c r="B15" s="703"/>
      <c r="C15" s="707" t="s">
        <v>271</v>
      </c>
      <c r="D15" s="702"/>
      <c r="E15" s="703"/>
      <c r="F15" s="703"/>
      <c r="G15" s="703"/>
      <c r="H15" s="703"/>
      <c r="I15" s="703"/>
      <c r="J15" s="703"/>
      <c r="K15" s="703"/>
      <c r="S15" s="704"/>
      <c r="T15" s="266">
        <v>18</v>
      </c>
      <c r="U15" s="204" t="s">
        <v>535</v>
      </c>
    </row>
    <row r="16" spans="1:11" ht="30.75" customHeight="1">
      <c r="A16" s="703"/>
      <c r="B16" s="703"/>
      <c r="C16" s="703"/>
      <c r="D16" s="703"/>
      <c r="E16" s="703"/>
      <c r="F16" s="703"/>
      <c r="G16" s="703"/>
      <c r="H16" s="703"/>
      <c r="I16" s="703"/>
      <c r="J16" s="703"/>
      <c r="K16" s="703"/>
    </row>
    <row r="17" spans="1:11" ht="30.75" customHeight="1">
      <c r="A17" s="703"/>
      <c r="B17" s="703"/>
      <c r="C17" s="703"/>
      <c r="D17" s="703"/>
      <c r="E17" s="703"/>
      <c r="F17" s="703"/>
      <c r="G17" s="703"/>
      <c r="H17" s="703"/>
      <c r="I17" s="703"/>
      <c r="J17" s="703"/>
      <c r="K17" s="703"/>
    </row>
    <row r="18" spans="1:11" ht="30.75" customHeight="1">
      <c r="A18" s="703"/>
      <c r="B18" s="703"/>
      <c r="C18" s="703"/>
      <c r="D18" s="703"/>
      <c r="E18" s="703"/>
      <c r="F18" s="703"/>
      <c r="G18" s="703"/>
      <c r="H18" s="703"/>
      <c r="I18" s="703"/>
      <c r="J18" s="703"/>
      <c r="K18" s="703"/>
    </row>
    <row r="19" spans="1:11" ht="30.75" customHeight="1">
      <c r="A19" s="703"/>
      <c r="B19" s="703"/>
      <c r="C19" s="703"/>
      <c r="D19" s="703"/>
      <c r="E19" s="703"/>
      <c r="F19" s="703"/>
      <c r="G19" s="703"/>
      <c r="H19" s="703"/>
      <c r="I19" s="703"/>
      <c r="J19" s="703"/>
      <c r="K19" s="703"/>
    </row>
    <row r="20" spans="1:11" ht="30.75" customHeight="1">
      <c r="A20" s="703"/>
      <c r="B20" s="703"/>
      <c r="C20" s="703"/>
      <c r="D20" s="703"/>
      <c r="E20" s="703"/>
      <c r="F20" s="703"/>
      <c r="G20" s="703"/>
      <c r="H20" s="703"/>
      <c r="I20" s="703"/>
      <c r="J20" s="703"/>
      <c r="K20" s="703"/>
    </row>
    <row r="21" spans="1:11" ht="30.75" customHeight="1">
      <c r="A21" s="703"/>
      <c r="B21" s="703"/>
      <c r="C21" s="703"/>
      <c r="D21" s="703"/>
      <c r="E21" s="703"/>
      <c r="F21" s="703"/>
      <c r="G21" s="703"/>
      <c r="H21" s="703"/>
      <c r="I21" s="703"/>
      <c r="J21" s="703"/>
      <c r="K21" s="703"/>
    </row>
    <row r="22" spans="1:11" ht="30.75" customHeight="1">
      <c r="A22" s="703"/>
      <c r="B22" s="703"/>
      <c r="C22" s="703"/>
      <c r="D22" s="703"/>
      <c r="E22" s="703"/>
      <c r="F22" s="703"/>
      <c r="G22" s="703"/>
      <c r="H22" s="703"/>
      <c r="I22" s="703"/>
      <c r="J22" s="703"/>
      <c r="K22" s="703"/>
    </row>
    <row r="23" spans="1:11" ht="13.5">
      <c r="A23" s="703"/>
      <c r="B23" s="703"/>
      <c r="C23" s="703"/>
      <c r="D23" s="703"/>
      <c r="E23" s="703"/>
      <c r="F23" s="703"/>
      <c r="G23" s="703"/>
      <c r="H23" s="703"/>
      <c r="I23" s="703"/>
      <c r="J23" s="703"/>
      <c r="K23" s="703"/>
    </row>
  </sheetData>
  <sheetProtection/>
  <mergeCells count="1">
    <mergeCell ref="B4:S5"/>
  </mergeCells>
  <printOptions horizontalCentered="1"/>
  <pageMargins left="0.15748031496062992" right="0.5511811023622047" top="0.984251968503937" bottom="0.7874015748031497" header="0.5118110236220472" footer="0.5118110236220472"/>
  <pageSetup fitToHeight="1" fitToWidth="1" horizontalDpi="600" verticalDpi="600" orientation="portrait" paperSize="9" scale="98" r:id="rId2"/>
  <headerFooter alignWithMargins="0">
    <oddFooter xml:space="preserve">&amp;C&amp;P </oddFooter>
  </headerFooter>
  <drawing r:id="rId1"/>
</worksheet>
</file>

<file path=xl/worksheets/sheet20.xml><?xml version="1.0" encoding="utf-8"?>
<worksheet xmlns="http://schemas.openxmlformats.org/spreadsheetml/2006/main" xmlns:r="http://schemas.openxmlformats.org/officeDocument/2006/relationships">
  <sheetPr>
    <tabColor indexed="45"/>
  </sheetPr>
  <dimension ref="A1:L30"/>
  <sheetViews>
    <sheetView view="pageBreakPreview" zoomScaleSheetLayoutView="100" zoomScalePageLayoutView="0" workbookViewId="0" topLeftCell="A1">
      <selection activeCell="G7" sqref="G7"/>
    </sheetView>
  </sheetViews>
  <sheetFormatPr defaultColWidth="9.00390625" defaultRowHeight="13.5"/>
  <cols>
    <col min="1" max="2" width="7.375" style="6" customWidth="1"/>
    <col min="3" max="3" width="19.50390625" style="6" customWidth="1"/>
    <col min="4" max="4" width="10.50390625" style="6" customWidth="1"/>
    <col min="5" max="5" width="12.25390625" style="6" customWidth="1"/>
    <col min="6" max="6" width="11.00390625" style="6" customWidth="1"/>
    <col min="7" max="7" width="15.75390625" style="6" customWidth="1"/>
    <col min="8" max="8" width="14.00390625" style="6" customWidth="1"/>
    <col min="9" max="9" width="10.75390625" style="6" customWidth="1"/>
    <col min="10" max="10" width="13.875" style="6" customWidth="1"/>
    <col min="11" max="16384" width="9.00390625" style="6" customWidth="1"/>
  </cols>
  <sheetData>
    <row r="1" spans="6:9" ht="19.5" customHeight="1">
      <c r="F1" s="200" t="s">
        <v>75</v>
      </c>
      <c r="G1" s="922"/>
      <c r="H1" s="923"/>
      <c r="I1" s="924"/>
    </row>
    <row r="2" spans="6:9" ht="19.5" customHeight="1">
      <c r="F2" s="44" t="s">
        <v>76</v>
      </c>
      <c r="G2" s="922"/>
      <c r="H2" s="923"/>
      <c r="I2" s="924"/>
    </row>
    <row r="3" spans="6:9" ht="19.5" customHeight="1">
      <c r="F3" s="201" t="s">
        <v>63</v>
      </c>
      <c r="G3" s="51"/>
      <c r="H3" s="58" t="s">
        <v>77</v>
      </c>
      <c r="I3" s="47"/>
    </row>
    <row r="4" spans="7:10" ht="13.5">
      <c r="G4" s="16"/>
      <c r="H4" s="16"/>
      <c r="I4" s="17"/>
      <c r="J4" s="16"/>
    </row>
    <row r="5" ht="18" thickBot="1">
      <c r="B5" s="7" t="s">
        <v>258</v>
      </c>
    </row>
    <row r="6" spans="2:9" ht="30" customHeight="1">
      <c r="B6" s="925" t="s">
        <v>56</v>
      </c>
      <c r="C6" s="926"/>
      <c r="D6" s="929" t="s">
        <v>41</v>
      </c>
      <c r="E6" s="930"/>
      <c r="F6" s="931" t="s">
        <v>50</v>
      </c>
      <c r="G6" s="932"/>
      <c r="H6" s="933" t="s">
        <v>66</v>
      </c>
      <c r="I6" s="934"/>
    </row>
    <row r="7" spans="2:12" ht="60.75" customHeight="1" thickBot="1">
      <c r="B7" s="927"/>
      <c r="C7" s="928"/>
      <c r="D7" s="210" t="s">
        <v>73</v>
      </c>
      <c r="E7" s="211" t="s">
        <v>44</v>
      </c>
      <c r="F7" s="212" t="s">
        <v>73</v>
      </c>
      <c r="G7" s="213" t="s">
        <v>45</v>
      </c>
      <c r="H7" s="210" t="s">
        <v>73</v>
      </c>
      <c r="I7" s="214" t="s">
        <v>82</v>
      </c>
      <c r="J7" s="732"/>
      <c r="K7" s="732"/>
      <c r="L7" s="732"/>
    </row>
    <row r="8" spans="2:12" ht="29.25" customHeight="1">
      <c r="B8" s="920" t="s">
        <v>147</v>
      </c>
      <c r="C8" s="921"/>
      <c r="D8" s="116"/>
      <c r="E8" s="117"/>
      <c r="F8" s="118"/>
      <c r="G8" s="119"/>
      <c r="H8" s="162">
        <f aca="true" t="shared" si="0" ref="H8:I10">D8+F8</f>
        <v>0</v>
      </c>
      <c r="I8" s="163">
        <f t="shared" si="0"/>
        <v>0</v>
      </c>
      <c r="J8" s="732"/>
      <c r="K8" s="732"/>
      <c r="L8" s="732"/>
    </row>
    <row r="9" spans="2:9" ht="29.25" customHeight="1">
      <c r="B9" s="918" t="s">
        <v>148</v>
      </c>
      <c r="C9" s="919"/>
      <c r="D9" s="120"/>
      <c r="E9" s="121"/>
      <c r="F9" s="122"/>
      <c r="G9" s="123"/>
      <c r="H9" s="164">
        <f t="shared" si="0"/>
        <v>0</v>
      </c>
      <c r="I9" s="165">
        <f t="shared" si="0"/>
        <v>0</v>
      </c>
    </row>
    <row r="10" spans="2:9" ht="29.25" customHeight="1" thickBot="1">
      <c r="B10" s="916" t="s">
        <v>143</v>
      </c>
      <c r="C10" s="917"/>
      <c r="D10" s="120"/>
      <c r="E10" s="121"/>
      <c r="F10" s="124"/>
      <c r="G10" s="125"/>
      <c r="H10" s="166">
        <f t="shared" si="0"/>
        <v>0</v>
      </c>
      <c r="I10" s="167">
        <f t="shared" si="0"/>
        <v>0</v>
      </c>
    </row>
    <row r="11" spans="2:9" ht="29.25" customHeight="1" thickBot="1" thickTop="1">
      <c r="B11" s="914" t="s">
        <v>3</v>
      </c>
      <c r="C11" s="915"/>
      <c r="D11" s="158">
        <f>SUM(D$8,D$9,D$10)</f>
        <v>0</v>
      </c>
      <c r="E11" s="159">
        <f>SUM(E$8,E$9,E$10)</f>
        <v>0</v>
      </c>
      <c r="F11" s="159">
        <f>SUM(F$8,F$9,F$10)</f>
        <v>0</v>
      </c>
      <c r="G11" s="160">
        <f>SUM(G$8,G$9,G$10)</f>
        <v>0</v>
      </c>
      <c r="H11" s="158">
        <f>SUM(D$11,F$11)</f>
        <v>0</v>
      </c>
      <c r="I11" s="161">
        <f>SUM(E$11,G$11)</f>
        <v>0</v>
      </c>
    </row>
    <row r="12" spans="2:10" ht="21" customHeight="1">
      <c r="B12" s="112"/>
      <c r="C12" s="16"/>
      <c r="D12" s="16"/>
      <c r="E12" s="16"/>
      <c r="F12" s="16"/>
      <c r="G12" s="16"/>
      <c r="H12" s="16"/>
      <c r="I12" s="16"/>
      <c r="J12" s="16"/>
    </row>
    <row r="13" spans="2:10" s="204" customFormat="1" ht="21" customHeight="1">
      <c r="B13" s="205" t="s">
        <v>227</v>
      </c>
      <c r="C13" s="208"/>
      <c r="D13" s="208"/>
      <c r="E13" s="208"/>
      <c r="F13" s="208"/>
      <c r="G13" s="208"/>
      <c r="H13" s="208"/>
      <c r="I13" s="208"/>
      <c r="J13" s="208"/>
    </row>
    <row r="14" s="204" customFormat="1" ht="13.5">
      <c r="B14" s="205" t="s">
        <v>204</v>
      </c>
    </row>
    <row r="15" s="204" customFormat="1" ht="13.5">
      <c r="B15" s="209" t="s">
        <v>69</v>
      </c>
    </row>
    <row r="16" s="204" customFormat="1" ht="13.5">
      <c r="B16" s="266" t="s">
        <v>249</v>
      </c>
    </row>
    <row r="17" s="204" customFormat="1" ht="13.5">
      <c r="B17" s="266" t="s">
        <v>250</v>
      </c>
    </row>
    <row r="18" s="204" customFormat="1" ht="13.5">
      <c r="B18" s="204" t="s">
        <v>237</v>
      </c>
    </row>
    <row r="19" s="204" customFormat="1" ht="13.5">
      <c r="B19" s="204" t="s">
        <v>228</v>
      </c>
    </row>
    <row r="20" s="204" customFormat="1" ht="12.75" customHeight="1">
      <c r="B20" s="204" t="s">
        <v>203</v>
      </c>
    </row>
    <row r="21" s="204" customFormat="1" ht="13.5"/>
    <row r="22" s="204" customFormat="1" ht="14.25" thickBot="1"/>
    <row r="23" spans="1:6" s="207" customFormat="1" ht="13.5">
      <c r="A23" s="204"/>
      <c r="B23" s="204"/>
      <c r="C23" s="762" t="s">
        <v>229</v>
      </c>
      <c r="D23" s="763"/>
      <c r="E23" s="825"/>
      <c r="F23" s="826" t="s">
        <v>90</v>
      </c>
    </row>
    <row r="24" spans="3:6" s="207" customFormat="1" ht="13.5">
      <c r="C24" s="911" t="s">
        <v>7</v>
      </c>
      <c r="D24" s="912"/>
      <c r="E24" s="913"/>
      <c r="F24" s="827"/>
    </row>
    <row r="25" spans="3:6" s="207" customFormat="1" ht="18.75" customHeight="1">
      <c r="C25" s="76" t="s">
        <v>91</v>
      </c>
      <c r="D25" s="53" t="s">
        <v>93</v>
      </c>
      <c r="E25" s="53" t="s">
        <v>94</v>
      </c>
      <c r="F25" s="828"/>
    </row>
    <row r="26" spans="3:6" s="207" customFormat="1" ht="18.75" customHeight="1">
      <c r="C26" s="77" t="s">
        <v>95</v>
      </c>
      <c r="D26" s="78" t="e">
        <f>#REF!</f>
        <v>#REF!</v>
      </c>
      <c r="E26" s="126">
        <f>'【隔年実施】様式２'!D11</f>
        <v>0</v>
      </c>
      <c r="F26" s="57" t="e">
        <f>IF(D26=E26,#REF!,#REF!)</f>
        <v>#REF!</v>
      </c>
    </row>
    <row r="27" spans="3:6" s="207" customFormat="1" ht="18.75" customHeight="1">
      <c r="C27" s="77" t="s">
        <v>96</v>
      </c>
      <c r="D27" s="78" t="e">
        <f>#REF!</f>
        <v>#REF!</v>
      </c>
      <c r="E27" s="79">
        <f>E11</f>
        <v>0</v>
      </c>
      <c r="F27" s="57" t="e">
        <f>IF(D27=E27,#REF!,#REF!)</f>
        <v>#REF!</v>
      </c>
    </row>
    <row r="28" spans="3:6" s="207" customFormat="1" ht="18.75" customHeight="1">
      <c r="C28" s="77" t="s">
        <v>97</v>
      </c>
      <c r="D28" s="78" t="e">
        <f>#REF!</f>
        <v>#REF!</v>
      </c>
      <c r="E28" s="79">
        <f>F11</f>
        <v>0</v>
      </c>
      <c r="F28" s="57" t="e">
        <f>IF(D28=E28,#REF!,#REF!)</f>
        <v>#REF!</v>
      </c>
    </row>
    <row r="29" spans="3:6" s="207" customFormat="1" ht="18.75" customHeight="1">
      <c r="C29" s="77" t="s">
        <v>98</v>
      </c>
      <c r="D29" s="78" t="e">
        <f>#REF!</f>
        <v>#REF!</v>
      </c>
      <c r="E29" s="79">
        <f>G11</f>
        <v>0</v>
      </c>
      <c r="F29" s="57" t="e">
        <f>IF(D29=E29,#REF!,#REF!)</f>
        <v>#REF!</v>
      </c>
    </row>
    <row r="30" spans="3:6" s="207" customFormat="1" ht="18.75" customHeight="1" thickBot="1">
      <c r="C30" s="80" t="s">
        <v>15</v>
      </c>
      <c r="D30" s="81"/>
      <c r="E30" s="82"/>
      <c r="F30" s="70" t="e">
        <f>IF(AND(F26=#REF!,F27=#REF!,F28=#REF!,F29=#REF!),#REF!,#REF!)</f>
        <v>#REF!</v>
      </c>
    </row>
  </sheetData>
  <sheetProtection/>
  <mergeCells count="14">
    <mergeCell ref="G2:I2"/>
    <mergeCell ref="G1:I1"/>
    <mergeCell ref="B6:C7"/>
    <mergeCell ref="D6:E6"/>
    <mergeCell ref="F6:G6"/>
    <mergeCell ref="H6:I6"/>
    <mergeCell ref="C23:E23"/>
    <mergeCell ref="F23:F25"/>
    <mergeCell ref="C24:E24"/>
    <mergeCell ref="J7:L8"/>
    <mergeCell ref="B11:C11"/>
    <mergeCell ref="B10:C10"/>
    <mergeCell ref="B9:C9"/>
    <mergeCell ref="B8:C8"/>
  </mergeCells>
  <printOptions/>
  <pageMargins left="1.02" right="0.65" top="0.77" bottom="0.5511811023622047" header="0.5118110236220472" footer="0.5118110236220472"/>
  <pageSetup horizontalDpi="600" verticalDpi="600" orientation="landscape" paperSize="9" scale="105" r:id="rId3"/>
  <headerFooter alignWithMargins="0">
    <oddHeader>&amp;L&amp;12様式２&amp;R【公立学校用】</oddHeader>
  </headerFooter>
  <rowBreaks count="1" manualBreakCount="1">
    <brk id="21" max="8" man="1"/>
  </rowBreaks>
  <legacyDrawing r:id="rId2"/>
</worksheet>
</file>

<file path=xl/worksheets/sheet21.xml><?xml version="1.0" encoding="utf-8"?>
<worksheet xmlns="http://schemas.openxmlformats.org/spreadsheetml/2006/main" xmlns:r="http://schemas.openxmlformats.org/officeDocument/2006/relationships">
  <sheetPr>
    <tabColor indexed="45"/>
  </sheetPr>
  <dimension ref="B2:AW51"/>
  <sheetViews>
    <sheetView view="pageBreakPreview" zoomScaleSheetLayoutView="100" zoomScalePageLayoutView="0" workbookViewId="0" topLeftCell="A1">
      <selection activeCell="B50" sqref="B50"/>
    </sheetView>
  </sheetViews>
  <sheetFormatPr defaultColWidth="9.00390625" defaultRowHeight="13.5"/>
  <cols>
    <col min="1" max="1" width="3.875" style="6" customWidth="1"/>
    <col min="2" max="2" width="6.75390625" style="6" customWidth="1"/>
    <col min="3" max="3" width="4.625" style="6" customWidth="1"/>
    <col min="4" max="4" width="3.875" style="6" customWidth="1"/>
    <col min="5" max="5" width="2.125" style="6" customWidth="1"/>
    <col min="6" max="8" width="2.625" style="6" customWidth="1"/>
    <col min="9" max="9" width="4.125" style="6" customWidth="1"/>
    <col min="10" max="11" width="2.625" style="6" customWidth="1"/>
    <col min="12" max="12" width="4.125" style="6" customWidth="1"/>
    <col min="13" max="14" width="2.625" style="6" customWidth="1"/>
    <col min="15" max="15" width="4.125" style="6" customWidth="1"/>
    <col min="16" max="17" width="2.625" style="6" customWidth="1"/>
    <col min="18" max="18" width="4.125" style="6" customWidth="1"/>
    <col min="19" max="20" width="2.625" style="6" customWidth="1"/>
    <col min="21" max="21" width="4.125" style="6" customWidth="1"/>
    <col min="22" max="23" width="2.625" style="6" customWidth="1"/>
    <col min="24" max="24" width="4.125" style="6" customWidth="1"/>
    <col min="25" max="26" width="3.375" style="6" customWidth="1"/>
    <col min="27" max="27" width="4.00390625" style="6" customWidth="1"/>
    <col min="28" max="29" width="3.375" style="6" customWidth="1"/>
    <col min="30" max="30" width="4.125" style="6" customWidth="1"/>
    <col min="31" max="32" width="2.625" style="6" customWidth="1"/>
    <col min="33" max="33" width="4.125" style="6" customWidth="1"/>
    <col min="34" max="35" width="2.625" style="6" customWidth="1"/>
    <col min="36" max="36" width="3.375" style="6" customWidth="1"/>
    <col min="37" max="37" width="1.37890625" style="6" customWidth="1"/>
    <col min="38" max="38" width="5.25390625" style="6" customWidth="1"/>
    <col min="39" max="39" width="4.00390625" style="6" customWidth="1"/>
    <col min="40" max="41" width="2.75390625" style="6" customWidth="1"/>
    <col min="42" max="42" width="3.75390625" style="6" customWidth="1"/>
    <col min="43" max="44" width="2.25390625" style="6" customWidth="1"/>
    <col min="45" max="45" width="3.50390625" style="6" customWidth="1"/>
    <col min="46" max="46" width="4.75390625" style="6" customWidth="1"/>
    <col min="47" max="16384" width="9.00390625" style="6" customWidth="1"/>
  </cols>
  <sheetData>
    <row r="1" ht="18" customHeight="1"/>
    <row r="2" spans="35:46" ht="22.5" customHeight="1">
      <c r="AI2" s="1077" t="s">
        <v>75</v>
      </c>
      <c r="AJ2" s="1077"/>
      <c r="AK2" s="1077"/>
      <c r="AL2" s="1077"/>
      <c r="AM2" s="1073"/>
      <c r="AN2" s="1073"/>
      <c r="AO2" s="1073"/>
      <c r="AP2" s="1073"/>
      <c r="AQ2" s="1073"/>
      <c r="AR2" s="1073"/>
      <c r="AS2" s="1073"/>
      <c r="AT2" s="1073"/>
    </row>
    <row r="3" spans="35:46" ht="22.5" customHeight="1">
      <c r="AI3" s="1077" t="s">
        <v>76</v>
      </c>
      <c r="AJ3" s="1077"/>
      <c r="AK3" s="1077"/>
      <c r="AL3" s="1077"/>
      <c r="AM3" s="1073"/>
      <c r="AN3" s="1073"/>
      <c r="AO3" s="1073"/>
      <c r="AP3" s="1073"/>
      <c r="AQ3" s="1073"/>
      <c r="AR3" s="1073"/>
      <c r="AS3" s="1073"/>
      <c r="AT3" s="1073"/>
    </row>
    <row r="4" spans="35:46" ht="21" customHeight="1">
      <c r="AI4" s="1077" t="s">
        <v>63</v>
      </c>
      <c r="AJ4" s="1077"/>
      <c r="AK4" s="1077"/>
      <c r="AL4" s="1077"/>
      <c r="AM4" s="1073"/>
      <c r="AN4" s="1073"/>
      <c r="AO4" s="1073"/>
      <c r="AP4" s="1073"/>
      <c r="AQ4" s="1077" t="s">
        <v>77</v>
      </c>
      <c r="AR4" s="1077"/>
      <c r="AS4" s="1073"/>
      <c r="AT4" s="1073"/>
    </row>
    <row r="5" ht="13.5"/>
    <row r="6" ht="17.25">
      <c r="B6" s="7" t="s">
        <v>259</v>
      </c>
    </row>
    <row r="7" ht="13.5">
      <c r="B7" s="6" t="s">
        <v>212</v>
      </c>
    </row>
    <row r="8" ht="14.25" thickBot="1">
      <c r="B8" s="6" t="s">
        <v>78</v>
      </c>
    </row>
    <row r="9" spans="2:38" ht="17.25" customHeight="1">
      <c r="B9" s="990" t="s">
        <v>99</v>
      </c>
      <c r="C9" s="991"/>
      <c r="D9" s="991"/>
      <c r="E9" s="991"/>
      <c r="F9" s="991"/>
      <c r="G9" s="994" t="s">
        <v>100</v>
      </c>
      <c r="H9" s="995"/>
      <c r="I9" s="996"/>
      <c r="J9" s="997" t="s">
        <v>101</v>
      </c>
      <c r="K9" s="997"/>
      <c r="L9" s="997"/>
      <c r="M9" s="998" t="s">
        <v>102</v>
      </c>
      <c r="N9" s="997"/>
      <c r="O9" s="997"/>
      <c r="P9" s="998" t="s">
        <v>103</v>
      </c>
      <c r="Q9" s="997"/>
      <c r="R9" s="997"/>
      <c r="S9" s="998" t="s">
        <v>104</v>
      </c>
      <c r="T9" s="997"/>
      <c r="U9" s="997"/>
      <c r="V9" s="998" t="s">
        <v>105</v>
      </c>
      <c r="W9" s="997"/>
      <c r="X9" s="997"/>
      <c r="Y9" s="998" t="s">
        <v>106</v>
      </c>
      <c r="Z9" s="997"/>
      <c r="AA9" s="997"/>
      <c r="AB9" s="998" t="s">
        <v>107</v>
      </c>
      <c r="AC9" s="997"/>
      <c r="AD9" s="997"/>
      <c r="AE9" s="998" t="s">
        <v>108</v>
      </c>
      <c r="AF9" s="997"/>
      <c r="AG9" s="997"/>
      <c r="AH9" s="1005" t="s">
        <v>165</v>
      </c>
      <c r="AI9" s="1006"/>
      <c r="AJ9" s="1006"/>
      <c r="AK9" s="1006"/>
      <c r="AL9" s="1007"/>
    </row>
    <row r="10" spans="2:49" ht="17.25" customHeight="1">
      <c r="B10" s="992"/>
      <c r="C10" s="993"/>
      <c r="D10" s="993"/>
      <c r="E10" s="993"/>
      <c r="F10" s="993"/>
      <c r="G10" s="1002" t="s">
        <v>239</v>
      </c>
      <c r="H10" s="1003"/>
      <c r="I10" s="1004"/>
      <c r="J10" s="984" t="s">
        <v>144</v>
      </c>
      <c r="K10" s="984"/>
      <c r="L10" s="984"/>
      <c r="M10" s="983" t="s">
        <v>144</v>
      </c>
      <c r="N10" s="984"/>
      <c r="O10" s="984"/>
      <c r="P10" s="983" t="s">
        <v>144</v>
      </c>
      <c r="Q10" s="984"/>
      <c r="R10" s="984"/>
      <c r="S10" s="983" t="s">
        <v>144</v>
      </c>
      <c r="T10" s="984"/>
      <c r="U10" s="984"/>
      <c r="V10" s="983" t="s">
        <v>144</v>
      </c>
      <c r="W10" s="984"/>
      <c r="X10" s="984"/>
      <c r="Y10" s="983" t="s">
        <v>144</v>
      </c>
      <c r="Z10" s="984"/>
      <c r="AA10" s="984"/>
      <c r="AB10" s="983" t="s">
        <v>144</v>
      </c>
      <c r="AC10" s="984"/>
      <c r="AD10" s="984"/>
      <c r="AE10" s="1011"/>
      <c r="AF10" s="1012"/>
      <c r="AG10" s="1012"/>
      <c r="AH10" s="1008"/>
      <c r="AI10" s="1009"/>
      <c r="AJ10" s="1009"/>
      <c r="AK10" s="1009"/>
      <c r="AL10" s="1010"/>
      <c r="AU10" s="981" t="s">
        <v>92</v>
      </c>
      <c r="AV10" s="732"/>
      <c r="AW10" s="732"/>
    </row>
    <row r="11" spans="2:49" ht="17.25" customHeight="1" thickBot="1">
      <c r="B11" s="992"/>
      <c r="C11" s="993"/>
      <c r="D11" s="993"/>
      <c r="E11" s="993"/>
      <c r="F11" s="993"/>
      <c r="G11" s="1016" t="s">
        <v>109</v>
      </c>
      <c r="H11" s="1017"/>
      <c r="I11" s="1018"/>
      <c r="J11" s="986" t="s">
        <v>110</v>
      </c>
      <c r="K11" s="986"/>
      <c r="L11" s="986"/>
      <c r="M11" s="985" t="s">
        <v>111</v>
      </c>
      <c r="N11" s="986"/>
      <c r="O11" s="986"/>
      <c r="P11" s="985" t="s">
        <v>112</v>
      </c>
      <c r="Q11" s="986"/>
      <c r="R11" s="986"/>
      <c r="S11" s="985" t="s">
        <v>113</v>
      </c>
      <c r="T11" s="986"/>
      <c r="U11" s="986"/>
      <c r="V11" s="985" t="s">
        <v>114</v>
      </c>
      <c r="W11" s="986"/>
      <c r="X11" s="986"/>
      <c r="Y11" s="985" t="s">
        <v>115</v>
      </c>
      <c r="Z11" s="986"/>
      <c r="AA11" s="986"/>
      <c r="AB11" s="985" t="s">
        <v>116</v>
      </c>
      <c r="AC11" s="986"/>
      <c r="AD11" s="986"/>
      <c r="AE11" s="1013" t="s">
        <v>117</v>
      </c>
      <c r="AF11" s="1014"/>
      <c r="AG11" s="1015"/>
      <c r="AH11" s="1008"/>
      <c r="AI11" s="1009"/>
      <c r="AJ11" s="1009"/>
      <c r="AK11" s="1009"/>
      <c r="AL11" s="1010"/>
      <c r="AN11" s="982" t="s">
        <v>142</v>
      </c>
      <c r="AO11" s="982"/>
      <c r="AP11" s="982"/>
      <c r="AQ11" s="982"/>
      <c r="AR11" s="982"/>
      <c r="AS11" s="982"/>
      <c r="AT11" s="982"/>
      <c r="AU11" s="981"/>
      <c r="AV11" s="732"/>
      <c r="AW11" s="732"/>
    </row>
    <row r="12" spans="2:49" ht="27.75" customHeight="1" thickBot="1" thickTop="1">
      <c r="B12" s="999" t="s">
        <v>41</v>
      </c>
      <c r="C12" s="1019" t="s">
        <v>253</v>
      </c>
      <c r="D12" s="1020"/>
      <c r="E12" s="1020"/>
      <c r="F12" s="1021"/>
      <c r="G12" s="1022"/>
      <c r="H12" s="1023"/>
      <c r="I12" s="180"/>
      <c r="J12" s="1022"/>
      <c r="K12" s="1023"/>
      <c r="L12" s="180"/>
      <c r="M12" s="1022"/>
      <c r="N12" s="1023"/>
      <c r="O12" s="180"/>
      <c r="P12" s="1022"/>
      <c r="Q12" s="1023"/>
      <c r="R12" s="180"/>
      <c r="S12" s="1022"/>
      <c r="T12" s="1023"/>
      <c r="U12" s="180"/>
      <c r="V12" s="1022"/>
      <c r="W12" s="1023"/>
      <c r="X12" s="180"/>
      <c r="Y12" s="1022"/>
      <c r="Z12" s="1023"/>
      <c r="AA12" s="180"/>
      <c r="AB12" s="1022"/>
      <c r="AC12" s="1023"/>
      <c r="AD12" s="180"/>
      <c r="AE12" s="1022"/>
      <c r="AF12" s="1023"/>
      <c r="AG12" s="181"/>
      <c r="AH12" s="1024">
        <f>G12+J12+M12+P12+S12+V12+Y12+AB12+AE12</f>
        <v>0</v>
      </c>
      <c r="AI12" s="1024"/>
      <c r="AJ12" s="1024"/>
      <c r="AK12" s="1024"/>
      <c r="AL12" s="182">
        <f>I12+L12+O12+R12+U12+X12+AA12+AD12+AG12</f>
        <v>0</v>
      </c>
      <c r="AM12" s="265"/>
      <c r="AN12" s="982"/>
      <c r="AO12" s="982"/>
      <c r="AP12" s="982"/>
      <c r="AQ12" s="982"/>
      <c r="AR12" s="982"/>
      <c r="AS12" s="982"/>
      <c r="AT12" s="982"/>
      <c r="AU12" s="981"/>
      <c r="AV12" s="732"/>
      <c r="AW12" s="732"/>
    </row>
    <row r="13" spans="2:46" ht="27.75" customHeight="1" thickTop="1">
      <c r="B13" s="1000"/>
      <c r="C13" s="1025" t="s">
        <v>43</v>
      </c>
      <c r="D13" s="1026"/>
      <c r="E13" s="1026"/>
      <c r="F13" s="1027"/>
      <c r="G13" s="1022"/>
      <c r="H13" s="1023"/>
      <c r="I13" s="1023"/>
      <c r="J13" s="1022"/>
      <c r="K13" s="1023"/>
      <c r="L13" s="1023"/>
      <c r="M13" s="1022"/>
      <c r="N13" s="1023"/>
      <c r="O13" s="1023"/>
      <c r="P13" s="1022"/>
      <c r="Q13" s="1023"/>
      <c r="R13" s="1023"/>
      <c r="S13" s="1022"/>
      <c r="T13" s="1023"/>
      <c r="U13" s="1023"/>
      <c r="V13" s="1022"/>
      <c r="W13" s="1023"/>
      <c r="X13" s="1023"/>
      <c r="Y13" s="1022"/>
      <c r="Z13" s="1023"/>
      <c r="AA13" s="1023"/>
      <c r="AB13" s="1022"/>
      <c r="AC13" s="1023"/>
      <c r="AD13" s="1023"/>
      <c r="AE13" s="1022"/>
      <c r="AF13" s="1023"/>
      <c r="AG13" s="1023"/>
      <c r="AH13" s="1028">
        <f>SUM(G13:AG13)</f>
        <v>0</v>
      </c>
      <c r="AI13" s="1029"/>
      <c r="AJ13" s="1029"/>
      <c r="AK13" s="1029"/>
      <c r="AL13" s="1030"/>
      <c r="AM13" s="268" t="s">
        <v>152</v>
      </c>
      <c r="AN13" s="982"/>
      <c r="AO13" s="982"/>
      <c r="AP13" s="982"/>
      <c r="AQ13" s="982"/>
      <c r="AR13" s="982"/>
      <c r="AS13" s="982"/>
      <c r="AT13" s="982"/>
    </row>
    <row r="14" spans="2:46" ht="27.75" customHeight="1" thickBot="1">
      <c r="B14" s="1001"/>
      <c r="C14" s="1031" t="s">
        <v>118</v>
      </c>
      <c r="D14" s="1032"/>
      <c r="E14" s="1032"/>
      <c r="F14" s="1033"/>
      <c r="G14" s="1034">
        <f>IF(G13=0,"",G13/G12)</f>
      </c>
      <c r="H14" s="1034">
        <f>IF($G$8=0,"",G14/$G$8)</f>
      </c>
      <c r="I14" s="1034">
        <f>IF($G$8=0,"",H14/$G$8)</f>
      </c>
      <c r="J14" s="1034">
        <f>IF(J13=0,"",J13/J12)</f>
      </c>
      <c r="K14" s="1034">
        <f>IF($G$8=0,"",J14/$G$8)</f>
      </c>
      <c r="L14" s="1034">
        <f>IF($G$8=0,"",K14/$G$8)</f>
      </c>
      <c r="M14" s="1034">
        <f>IF(M13=0,"",M13/M12)</f>
      </c>
      <c r="N14" s="1034">
        <f>IF($G$8=0,"",M14/$G$8)</f>
      </c>
      <c r="O14" s="1034">
        <f>IF($G$8=0,"",N14/$G$8)</f>
      </c>
      <c r="P14" s="1034">
        <f>IF(P13=0,"",P13/P12)</f>
      </c>
      <c r="Q14" s="1034">
        <f>IF($G$8=0,"",P14/$G$8)</f>
      </c>
      <c r="R14" s="1034">
        <f>IF($G$8=0,"",Q14/$G$8)</f>
      </c>
      <c r="S14" s="1034">
        <f>IF(S13=0,"",S13/S12)</f>
      </c>
      <c r="T14" s="1034">
        <f>IF($G$8=0,"",S14/$G$8)</f>
      </c>
      <c r="U14" s="1034">
        <f>IF($G$8=0,"",T14/$G$8)</f>
      </c>
      <c r="V14" s="1034">
        <f>IF(V13=0,"",V13/V12)</f>
      </c>
      <c r="W14" s="1034">
        <f>IF($G$8=0,"",V14/$G$8)</f>
      </c>
      <c r="X14" s="1034">
        <f>IF($G$8=0,"",W14/$G$8)</f>
      </c>
      <c r="Y14" s="1034">
        <f>IF(Y13=0,"",Y13/Y12)</f>
      </c>
      <c r="Z14" s="1034">
        <f>IF($G$8=0,"",Y14/$G$8)</f>
      </c>
      <c r="AA14" s="1034">
        <f>IF($G$8=0,"",Z14/$G$8)</f>
      </c>
      <c r="AB14" s="1034">
        <f>IF(AB13=0,"",AB13/AB12)</f>
      </c>
      <c r="AC14" s="1034">
        <f>IF($G$8=0,"",AB14/$G$8)</f>
      </c>
      <c r="AD14" s="1034">
        <f>IF($G$8=0,"",AC14/$G$8)</f>
      </c>
      <c r="AE14" s="1034">
        <f>IF(AE13=0,"",AE13/AE12)</f>
      </c>
      <c r="AF14" s="1034">
        <f>IF($G$8=0,"",AE14/$G$8)</f>
      </c>
      <c r="AG14" s="1034">
        <f>IF($G$8=0,"",AF14/$G$8)</f>
      </c>
      <c r="AH14" s="1044">
        <f>IF(AH13=0,"",AH13/AH12)</f>
      </c>
      <c r="AI14" s="1045"/>
      <c r="AJ14" s="1045"/>
      <c r="AK14" s="1045"/>
      <c r="AL14" s="1046"/>
      <c r="AN14" s="982"/>
      <c r="AO14" s="982"/>
      <c r="AP14" s="982"/>
      <c r="AQ14" s="982"/>
      <c r="AR14" s="982"/>
      <c r="AS14" s="982"/>
      <c r="AT14" s="982"/>
    </row>
    <row r="15" spans="2:39" ht="27.75" customHeight="1" thickBot="1" thickTop="1">
      <c r="B15" s="1000" t="s">
        <v>50</v>
      </c>
      <c r="C15" s="1036" t="s">
        <v>253</v>
      </c>
      <c r="D15" s="1037"/>
      <c r="E15" s="1037"/>
      <c r="F15" s="1038"/>
      <c r="G15" s="1039"/>
      <c r="H15" s="1040"/>
      <c r="I15" s="180"/>
      <c r="J15" s="1039"/>
      <c r="K15" s="1040"/>
      <c r="L15" s="180"/>
      <c r="M15" s="1039"/>
      <c r="N15" s="1040"/>
      <c r="O15" s="180"/>
      <c r="P15" s="1039"/>
      <c r="Q15" s="1040"/>
      <c r="R15" s="180"/>
      <c r="S15" s="1039"/>
      <c r="T15" s="1040"/>
      <c r="U15" s="180"/>
      <c r="V15" s="1039"/>
      <c r="W15" s="1040"/>
      <c r="X15" s="180"/>
      <c r="Y15" s="1039"/>
      <c r="Z15" s="1040"/>
      <c r="AA15" s="180"/>
      <c r="AB15" s="1039"/>
      <c r="AC15" s="1040"/>
      <c r="AD15" s="180"/>
      <c r="AE15" s="1039"/>
      <c r="AF15" s="1040"/>
      <c r="AG15" s="181"/>
      <c r="AH15" s="1041">
        <f>G15+J15+M15+P15+S15+V15+Y15+AB15+AE15</f>
        <v>0</v>
      </c>
      <c r="AI15" s="1042"/>
      <c r="AJ15" s="1042"/>
      <c r="AK15" s="1043"/>
      <c r="AL15" s="183">
        <f>I15+L15+O15+R15+U15+X15+AA15+AD15+AG15</f>
        <v>0</v>
      </c>
      <c r="AM15" s="268"/>
    </row>
    <row r="16" spans="2:39" ht="27.75" customHeight="1" thickTop="1">
      <c r="B16" s="1000"/>
      <c r="C16" s="1025" t="s">
        <v>43</v>
      </c>
      <c r="D16" s="1026"/>
      <c r="E16" s="1026"/>
      <c r="F16" s="1027"/>
      <c r="G16" s="1022"/>
      <c r="H16" s="1023"/>
      <c r="I16" s="1023"/>
      <c r="J16" s="1022"/>
      <c r="K16" s="1023"/>
      <c r="L16" s="1023"/>
      <c r="M16" s="1022"/>
      <c r="N16" s="1023"/>
      <c r="O16" s="1023"/>
      <c r="P16" s="1022"/>
      <c r="Q16" s="1023"/>
      <c r="R16" s="1023"/>
      <c r="S16" s="1022"/>
      <c r="T16" s="1023"/>
      <c r="U16" s="1023"/>
      <c r="V16" s="1022"/>
      <c r="W16" s="1023"/>
      <c r="X16" s="1023"/>
      <c r="Y16" s="1022"/>
      <c r="Z16" s="1023"/>
      <c r="AA16" s="1023"/>
      <c r="AB16" s="1022"/>
      <c r="AC16" s="1023"/>
      <c r="AD16" s="1023"/>
      <c r="AE16" s="1022"/>
      <c r="AF16" s="1023"/>
      <c r="AG16" s="1023"/>
      <c r="AH16" s="1028">
        <f>SUM(G16:AG16)</f>
        <v>0</v>
      </c>
      <c r="AI16" s="1029"/>
      <c r="AJ16" s="1029"/>
      <c r="AK16" s="1029"/>
      <c r="AL16" s="1047"/>
      <c r="AM16" s="268" t="s">
        <v>152</v>
      </c>
    </row>
    <row r="17" spans="2:38" ht="27.75" customHeight="1" thickBot="1">
      <c r="B17" s="1035"/>
      <c r="C17" s="1048" t="s">
        <v>118</v>
      </c>
      <c r="D17" s="1049"/>
      <c r="E17" s="1049"/>
      <c r="F17" s="1050"/>
      <c r="G17" s="1051">
        <f>IF(G16=0,"",G16/G15)</f>
      </c>
      <c r="H17" s="1051">
        <f>IF($G$8=0,"",G17/$G$8)</f>
      </c>
      <c r="I17" s="1051">
        <f>IF($G$8=0,"",H17/$G$8)</f>
      </c>
      <c r="J17" s="1051">
        <f>IF(J16=0,"",J16/J15)</f>
      </c>
      <c r="K17" s="1051">
        <f>IF($G$8=0,"",J17/$G$8)</f>
      </c>
      <c r="L17" s="1051">
        <f>IF($G$8=0,"",K17/$G$8)</f>
      </c>
      <c r="M17" s="1051">
        <f>IF(M16=0,"",M16/M15)</f>
      </c>
      <c r="N17" s="1051">
        <f>IF($G$8=0,"",M17/$G$8)</f>
      </c>
      <c r="O17" s="1051">
        <f>IF($G$8=0,"",N17/$G$8)</f>
      </c>
      <c r="P17" s="1051">
        <f>IF(P16=0,"",P16/P15)</f>
      </c>
      <c r="Q17" s="1051">
        <f>IF($G$8=0,"",P17/$G$8)</f>
      </c>
      <c r="R17" s="1051">
        <f>IF($G$8=0,"",Q17/$G$8)</f>
      </c>
      <c r="S17" s="1051">
        <f>IF(S16=0,"",S16/S15)</f>
      </c>
      <c r="T17" s="1051">
        <f>IF($G$8=0,"",S17/$G$8)</f>
      </c>
      <c r="U17" s="1051">
        <f>IF($G$8=0,"",T17/$G$8)</f>
      </c>
      <c r="V17" s="1051">
        <f>IF(V16=0,"",V16/V15)</f>
      </c>
      <c r="W17" s="1051">
        <f>IF($G$8=0,"",V17/$G$8)</f>
      </c>
      <c r="X17" s="1051">
        <f>IF($G$8=0,"",W17/$G$8)</f>
      </c>
      <c r="Y17" s="1051">
        <f>IF(Y16=0,"",Y16/Y15)</f>
      </c>
      <c r="Z17" s="1051">
        <f>IF($G$8=0,"",Y17/$G$8)</f>
      </c>
      <c r="AA17" s="1051">
        <f>IF($G$8=0,"",Z17/$G$8)</f>
      </c>
      <c r="AB17" s="1051">
        <f>IF(AB16=0,"",AB16/AB15)</f>
      </c>
      <c r="AC17" s="1051">
        <f>IF($G$8=0,"",AB17/$G$8)</f>
      </c>
      <c r="AD17" s="1051">
        <f>IF($G$8=0,"",AC17/$G$8)</f>
      </c>
      <c r="AE17" s="1051">
        <f>IF(AE16=0,"",AE16/AE15)</f>
      </c>
      <c r="AF17" s="1051">
        <f>IF($G$8=0,"",AE17/$G$8)</f>
      </c>
      <c r="AG17" s="1051">
        <f>IF($G$8=0,"",AF17/$G$8)</f>
      </c>
      <c r="AH17" s="1061">
        <f>IF(AH16=0,"",AH16/AH15)</f>
      </c>
      <c r="AI17" s="1062"/>
      <c r="AJ17" s="1062"/>
      <c r="AK17" s="1062"/>
      <c r="AL17" s="1063"/>
    </row>
    <row r="18" spans="2:13" ht="13.5" customHeight="1">
      <c r="B18" s="18" t="s">
        <v>145</v>
      </c>
      <c r="C18" s="15" t="s">
        <v>83</v>
      </c>
      <c r="D18" s="16"/>
      <c r="E18" s="16"/>
      <c r="F18" s="16"/>
      <c r="G18" s="16"/>
      <c r="H18" s="16"/>
      <c r="I18" s="16"/>
      <c r="J18" s="16"/>
      <c r="K18" s="16"/>
      <c r="L18" s="16"/>
      <c r="M18" s="16"/>
    </row>
    <row r="19" spans="2:13" ht="13.5">
      <c r="B19" s="19"/>
      <c r="C19" s="16"/>
      <c r="D19" s="16"/>
      <c r="E19" s="16"/>
      <c r="F19" s="16"/>
      <c r="G19" s="16"/>
      <c r="H19" s="16"/>
      <c r="I19" s="16"/>
      <c r="J19" s="20"/>
      <c r="K19" s="16"/>
      <c r="L19" s="16"/>
      <c r="M19" s="16"/>
    </row>
    <row r="20" ht="14.25" thickBot="1">
      <c r="B20" s="6" t="s">
        <v>81</v>
      </c>
    </row>
    <row r="21" spans="2:46" ht="17.25" customHeight="1">
      <c r="B21" s="990" t="s">
        <v>99</v>
      </c>
      <c r="C21" s="991"/>
      <c r="D21" s="991"/>
      <c r="E21" s="991"/>
      <c r="F21" s="991"/>
      <c r="G21" s="1053" t="s">
        <v>100</v>
      </c>
      <c r="H21" s="1054"/>
      <c r="I21" s="1055"/>
      <c r="J21" s="998" t="s">
        <v>119</v>
      </c>
      <c r="K21" s="997"/>
      <c r="L21" s="1052"/>
      <c r="M21" s="997" t="s">
        <v>120</v>
      </c>
      <c r="N21" s="997"/>
      <c r="O21" s="997"/>
      <c r="P21" s="998" t="s">
        <v>121</v>
      </c>
      <c r="Q21" s="997"/>
      <c r="R21" s="1052"/>
      <c r="S21" s="998" t="s">
        <v>122</v>
      </c>
      <c r="T21" s="997"/>
      <c r="U21" s="997"/>
      <c r="V21" s="998" t="s">
        <v>123</v>
      </c>
      <c r="W21" s="997"/>
      <c r="X21" s="1052"/>
      <c r="Y21" s="998" t="s">
        <v>124</v>
      </c>
      <c r="Z21" s="997"/>
      <c r="AA21" s="1052"/>
      <c r="AB21" s="998" t="s">
        <v>125</v>
      </c>
      <c r="AC21" s="997"/>
      <c r="AD21" s="1052"/>
      <c r="AE21" s="997" t="s">
        <v>126</v>
      </c>
      <c r="AF21" s="997"/>
      <c r="AG21" s="997"/>
      <c r="AH21" s="998" t="s">
        <v>127</v>
      </c>
      <c r="AI21" s="997"/>
      <c r="AJ21" s="1052"/>
      <c r="AK21" s="997" t="s">
        <v>128</v>
      </c>
      <c r="AL21" s="997"/>
      <c r="AM21" s="997"/>
      <c r="AN21" s="998" t="s">
        <v>129</v>
      </c>
      <c r="AO21" s="997"/>
      <c r="AP21" s="1052"/>
      <c r="AQ21" s="1005" t="s">
        <v>165</v>
      </c>
      <c r="AR21" s="1006"/>
      <c r="AS21" s="1006"/>
      <c r="AT21" s="1007"/>
    </row>
    <row r="22" spans="2:46" ht="17.25" customHeight="1">
      <c r="B22" s="992"/>
      <c r="C22" s="993"/>
      <c r="D22" s="993"/>
      <c r="E22" s="993"/>
      <c r="F22" s="993"/>
      <c r="G22" s="1012" t="s">
        <v>171</v>
      </c>
      <c r="H22" s="1012"/>
      <c r="I22" s="1012"/>
      <c r="J22" s="983" t="s">
        <v>238</v>
      </c>
      <c r="K22" s="984"/>
      <c r="L22" s="1060"/>
      <c r="M22" s="984" t="s">
        <v>144</v>
      </c>
      <c r="N22" s="984"/>
      <c r="O22" s="984"/>
      <c r="P22" s="983" t="s">
        <v>144</v>
      </c>
      <c r="Q22" s="984"/>
      <c r="R22" s="1060"/>
      <c r="S22" s="983" t="s">
        <v>144</v>
      </c>
      <c r="T22" s="984"/>
      <c r="U22" s="984"/>
      <c r="V22" s="983" t="s">
        <v>144</v>
      </c>
      <c r="W22" s="984"/>
      <c r="X22" s="1060"/>
      <c r="Y22" s="983" t="s">
        <v>144</v>
      </c>
      <c r="Z22" s="984"/>
      <c r="AA22" s="1060"/>
      <c r="AB22" s="983" t="s">
        <v>144</v>
      </c>
      <c r="AC22" s="984"/>
      <c r="AD22" s="1060"/>
      <c r="AE22" s="984" t="s">
        <v>144</v>
      </c>
      <c r="AF22" s="984"/>
      <c r="AG22" s="984"/>
      <c r="AH22" s="983" t="s">
        <v>144</v>
      </c>
      <c r="AI22" s="984"/>
      <c r="AJ22" s="1060"/>
      <c r="AK22" s="984" t="s">
        <v>144</v>
      </c>
      <c r="AL22" s="984"/>
      <c r="AM22" s="984"/>
      <c r="AN22" s="1011"/>
      <c r="AO22" s="1012"/>
      <c r="AP22" s="1064"/>
      <c r="AQ22" s="1008"/>
      <c r="AR22" s="1009"/>
      <c r="AS22" s="1009"/>
      <c r="AT22" s="1010"/>
    </row>
    <row r="23" spans="2:46" ht="17.25" customHeight="1" thickBot="1">
      <c r="B23" s="992"/>
      <c r="C23" s="993"/>
      <c r="D23" s="993"/>
      <c r="E23" s="993"/>
      <c r="F23" s="993"/>
      <c r="G23" s="1056" t="s">
        <v>109</v>
      </c>
      <c r="H23" s="1057"/>
      <c r="I23" s="1058"/>
      <c r="J23" s="985" t="s">
        <v>131</v>
      </c>
      <c r="K23" s="986"/>
      <c r="L23" s="1059"/>
      <c r="M23" s="1012" t="s">
        <v>132</v>
      </c>
      <c r="N23" s="1012"/>
      <c r="O23" s="1012"/>
      <c r="P23" s="985" t="s">
        <v>133</v>
      </c>
      <c r="Q23" s="986"/>
      <c r="R23" s="1059"/>
      <c r="S23" s="985" t="s">
        <v>134</v>
      </c>
      <c r="T23" s="986"/>
      <c r="U23" s="986"/>
      <c r="V23" s="985" t="s">
        <v>135</v>
      </c>
      <c r="W23" s="986"/>
      <c r="X23" s="1059"/>
      <c r="Y23" s="985" t="s">
        <v>136</v>
      </c>
      <c r="Z23" s="986"/>
      <c r="AA23" s="1059"/>
      <c r="AB23" s="985" t="s">
        <v>137</v>
      </c>
      <c r="AC23" s="986"/>
      <c r="AD23" s="1059"/>
      <c r="AE23" s="985" t="s">
        <v>138</v>
      </c>
      <c r="AF23" s="986"/>
      <c r="AG23" s="1059"/>
      <c r="AH23" s="985" t="s">
        <v>139</v>
      </c>
      <c r="AI23" s="986"/>
      <c r="AJ23" s="1059"/>
      <c r="AK23" s="985" t="s">
        <v>140</v>
      </c>
      <c r="AL23" s="986"/>
      <c r="AM23" s="1059"/>
      <c r="AN23" s="1036" t="s">
        <v>117</v>
      </c>
      <c r="AO23" s="1037"/>
      <c r="AP23" s="1038"/>
      <c r="AQ23" s="1008"/>
      <c r="AR23" s="1009"/>
      <c r="AS23" s="1009"/>
      <c r="AT23" s="1010"/>
    </row>
    <row r="24" spans="2:47" ht="27.75" customHeight="1" thickBot="1" thickTop="1">
      <c r="B24" s="1065" t="s">
        <v>254</v>
      </c>
      <c r="C24" s="1020"/>
      <c r="D24" s="1020"/>
      <c r="E24" s="1020"/>
      <c r="F24" s="1021"/>
      <c r="G24" s="1022"/>
      <c r="H24" s="1023"/>
      <c r="I24" s="180"/>
      <c r="J24" s="1022"/>
      <c r="K24" s="1023"/>
      <c r="L24" s="180"/>
      <c r="M24" s="1022"/>
      <c r="N24" s="1023"/>
      <c r="O24" s="180"/>
      <c r="P24" s="1022"/>
      <c r="Q24" s="1023"/>
      <c r="R24" s="180"/>
      <c r="S24" s="1022"/>
      <c r="T24" s="1023"/>
      <c r="U24" s="180"/>
      <c r="V24" s="1022"/>
      <c r="W24" s="1023"/>
      <c r="X24" s="180"/>
      <c r="Y24" s="1039"/>
      <c r="Z24" s="1040"/>
      <c r="AA24" s="180"/>
      <c r="AB24" s="1022"/>
      <c r="AC24" s="1023"/>
      <c r="AD24" s="180"/>
      <c r="AE24" s="1039"/>
      <c r="AF24" s="1040"/>
      <c r="AG24" s="180"/>
      <c r="AH24" s="1022"/>
      <c r="AI24" s="1023"/>
      <c r="AJ24" s="180"/>
      <c r="AK24" s="1039"/>
      <c r="AL24" s="1040"/>
      <c r="AM24" s="180"/>
      <c r="AN24" s="1022"/>
      <c r="AO24" s="1023"/>
      <c r="AP24" s="181"/>
      <c r="AQ24" s="1041">
        <f>G24+J24+M24+P24+S24+V24+Y24+AB24+AE24+AH24+AK24+AN24</f>
        <v>0</v>
      </c>
      <c r="AR24" s="1042"/>
      <c r="AS24" s="1042"/>
      <c r="AT24" s="182">
        <f>I24+L24+O24+R24+U24+X24+AA24+AD24+AG24+AJ24+AM24+AP24</f>
        <v>0</v>
      </c>
      <c r="AU24" s="268"/>
    </row>
    <row r="25" spans="2:47" ht="27.75" customHeight="1" thickTop="1">
      <c r="B25" s="1066" t="s">
        <v>70</v>
      </c>
      <c r="C25" s="1026"/>
      <c r="D25" s="1026"/>
      <c r="E25" s="1026"/>
      <c r="F25" s="1027"/>
      <c r="G25" s="1067"/>
      <c r="H25" s="1067"/>
      <c r="I25" s="1067"/>
      <c r="J25" s="1067"/>
      <c r="K25" s="1067"/>
      <c r="L25" s="1067"/>
      <c r="M25" s="1067"/>
      <c r="N25" s="1067"/>
      <c r="O25" s="1067"/>
      <c r="P25" s="1067"/>
      <c r="Q25" s="1067"/>
      <c r="R25" s="1067"/>
      <c r="S25" s="1067"/>
      <c r="T25" s="1067"/>
      <c r="U25" s="1022"/>
      <c r="V25" s="1067"/>
      <c r="W25" s="1067"/>
      <c r="X25" s="1067"/>
      <c r="Y25" s="1022"/>
      <c r="Z25" s="1023"/>
      <c r="AA25" s="1069"/>
      <c r="AB25" s="1067"/>
      <c r="AC25" s="1067"/>
      <c r="AD25" s="1067"/>
      <c r="AE25" s="1067"/>
      <c r="AF25" s="1067"/>
      <c r="AG25" s="1067"/>
      <c r="AH25" s="1067"/>
      <c r="AI25" s="1067"/>
      <c r="AJ25" s="1067"/>
      <c r="AK25" s="1067"/>
      <c r="AL25" s="1067"/>
      <c r="AM25" s="1067"/>
      <c r="AN25" s="1067"/>
      <c r="AO25" s="1067"/>
      <c r="AP25" s="1067"/>
      <c r="AQ25" s="1028">
        <f>SUM(G25:AP25)</f>
        <v>0</v>
      </c>
      <c r="AR25" s="1029"/>
      <c r="AS25" s="1029"/>
      <c r="AT25" s="1030"/>
      <c r="AU25" s="268" t="s">
        <v>264</v>
      </c>
    </row>
    <row r="26" spans="2:46" ht="27.75" customHeight="1" thickBot="1">
      <c r="B26" s="1070" t="s">
        <v>141</v>
      </c>
      <c r="C26" s="1071"/>
      <c r="D26" s="1071"/>
      <c r="E26" s="1071"/>
      <c r="F26" s="1072"/>
      <c r="G26" s="1068">
        <f>IF(G25=0,"",G24/G25)</f>
      </c>
      <c r="H26" s="1068">
        <f>IF($G$8=0,"",G26/$G$8)</f>
      </c>
      <c r="I26" s="1068">
        <f>IF($G$8=0,"",H26/$G$8)</f>
      </c>
      <c r="J26" s="1068">
        <f>IF(J25=0,"",J24/J25)</f>
      </c>
      <c r="K26" s="1068">
        <f>IF($G$8=0,"",J26/$G$8)</f>
      </c>
      <c r="L26" s="1068">
        <f>IF($G$8=0,"",K26/$G$8)</f>
      </c>
      <c r="M26" s="1068">
        <f>IF(M25=0,"",M24/M25)</f>
      </c>
      <c r="N26" s="1068">
        <f>IF($G$8=0,"",M26/$G$8)</f>
      </c>
      <c r="O26" s="1068">
        <f>IF($G$8=0,"",N26/$G$8)</f>
      </c>
      <c r="P26" s="1068">
        <f>IF(P25=0,"",P24/P25)</f>
      </c>
      <c r="Q26" s="1068">
        <f>IF($G$8=0,"",P26/$G$8)</f>
      </c>
      <c r="R26" s="1068">
        <f>IF($G$8=0,"",Q26/$G$8)</f>
      </c>
      <c r="S26" s="1068">
        <f>IF(S25=0,"",S24/S25)</f>
      </c>
      <c r="T26" s="1068">
        <f>IF($G$8=0,"",S26/$G$8)</f>
      </c>
      <c r="U26" s="1068">
        <f>IF($G$8=0,"",T26/$G$8)</f>
      </c>
      <c r="V26" s="1068">
        <f>IF(V25=0,"",V24/V25)</f>
      </c>
      <c r="W26" s="1068">
        <f>IF($G$8=0,"",V26/$G$8)</f>
      </c>
      <c r="X26" s="1068">
        <f>IF($G$8=0,"",W26/$G$8)</f>
      </c>
      <c r="Y26" s="1068">
        <f>IF(Y25=0,"",Y24/Y25)</f>
      </c>
      <c r="Z26" s="1068">
        <f>IF($G$8=0,"",Y26/$G$8)</f>
      </c>
      <c r="AA26" s="1068">
        <f>IF($G$8=0,"",Z26/$G$8)</f>
      </c>
      <c r="AB26" s="1068">
        <f>IF(AB25=0,"",AB24/AB25)</f>
      </c>
      <c r="AC26" s="1068">
        <f>IF($G$8=0,"",AB26/$G$8)</f>
      </c>
      <c r="AD26" s="1068">
        <f>IF($G$8=0,"",AC26/$G$8)</f>
      </c>
      <c r="AE26" s="1068">
        <f>IF(AE25=0,"",AE24/AE25)</f>
      </c>
      <c r="AF26" s="1068">
        <f>IF($G$8=0,"",AE26/$G$8)</f>
      </c>
      <c r="AG26" s="1068">
        <f>IF($G$8=0,"",AF26/$G$8)</f>
      </c>
      <c r="AH26" s="1068">
        <f>IF(AH25=0,"",AH24/AH25)</f>
      </c>
      <c r="AI26" s="1068">
        <f>IF($G$8=0,"",AH26/$G$8)</f>
      </c>
      <c r="AJ26" s="1068">
        <f>IF($G$8=0,"",AI26/$G$8)</f>
      </c>
      <c r="AK26" s="1068">
        <f>IF(AK25=0,"",AK24/AK25)</f>
      </c>
      <c r="AL26" s="1068">
        <f>IF($G$8=0,"",AK26/$G$8)</f>
      </c>
      <c r="AM26" s="1068">
        <f>IF($G$8=0,"",AL26/$G$8)</f>
      </c>
      <c r="AN26" s="1068">
        <f>IF(AN25=0,"",AN24/AN25)</f>
      </c>
      <c r="AO26" s="1068">
        <f>IF($G$8=0,"",AN26/$G$8)</f>
      </c>
      <c r="AP26" s="1068">
        <f>IF($G$8=0,"",AO26/$G$8)</f>
      </c>
      <c r="AQ26" s="1074">
        <f>IF(AQ25=0,"",AQ24/AQ25)</f>
      </c>
      <c r="AR26" s="1075"/>
      <c r="AS26" s="1075"/>
      <c r="AT26" s="1076"/>
    </row>
    <row r="27" spans="2:3" ht="13.5">
      <c r="B27" s="18" t="s">
        <v>146</v>
      </c>
      <c r="C27" s="15" t="s">
        <v>83</v>
      </c>
    </row>
    <row r="28" spans="2:3" ht="13.5">
      <c r="B28" s="20"/>
      <c r="C28" s="15"/>
    </row>
    <row r="30" s="204" customFormat="1" ht="13.5">
      <c r="B30" s="204" t="s">
        <v>59</v>
      </c>
    </row>
    <row r="31" s="204" customFormat="1" ht="15" customHeight="1">
      <c r="B31" s="204" t="s">
        <v>232</v>
      </c>
    </row>
    <row r="32" s="204" customFormat="1" ht="13.5">
      <c r="B32" s="204" t="s">
        <v>185</v>
      </c>
    </row>
    <row r="33" s="204" customFormat="1" ht="14.25" customHeight="1">
      <c r="B33" s="204" t="s">
        <v>184</v>
      </c>
    </row>
    <row r="34" s="204" customFormat="1" ht="13.5">
      <c r="B34" s="204" t="s">
        <v>6</v>
      </c>
    </row>
    <row r="35" s="204" customFormat="1" ht="13.5">
      <c r="B35" s="204" t="s">
        <v>157</v>
      </c>
    </row>
    <row r="36" s="204" customFormat="1" ht="14.25" thickBot="1">
      <c r="B36" s="204" t="s">
        <v>161</v>
      </c>
    </row>
    <row r="37" spans="2:28" s="207" customFormat="1" ht="13.5" customHeight="1">
      <c r="B37" s="204"/>
      <c r="C37" s="952" t="s">
        <v>0</v>
      </c>
      <c r="D37" s="953"/>
      <c r="E37" s="953"/>
      <c r="F37" s="953"/>
      <c r="G37" s="953"/>
      <c r="H37" s="953"/>
      <c r="I37" s="953"/>
      <c r="J37" s="953"/>
      <c r="K37" s="954"/>
      <c r="L37" s="944" t="s">
        <v>90</v>
      </c>
      <c r="M37" s="945"/>
      <c r="R37" s="1085" t="s">
        <v>2</v>
      </c>
      <c r="S37" s="1086"/>
      <c r="T37" s="1086"/>
      <c r="U37" s="1086"/>
      <c r="V37" s="1086"/>
      <c r="W37" s="1086"/>
      <c r="X37" s="1086"/>
      <c r="Y37" s="1086"/>
      <c r="Z37" s="1087"/>
      <c r="AA37" s="987" t="s">
        <v>90</v>
      </c>
      <c r="AB37" s="945"/>
    </row>
    <row r="38" spans="3:28" s="207" customFormat="1" ht="13.5">
      <c r="C38" s="955" t="s">
        <v>150</v>
      </c>
      <c r="D38" s="956"/>
      <c r="E38" s="956"/>
      <c r="F38" s="956"/>
      <c r="G38" s="956"/>
      <c r="H38" s="956"/>
      <c r="I38" s="956"/>
      <c r="J38" s="956"/>
      <c r="K38" s="957"/>
      <c r="L38" s="946"/>
      <c r="M38" s="947"/>
      <c r="R38" s="911" t="s">
        <v>151</v>
      </c>
      <c r="S38" s="912"/>
      <c r="T38" s="912"/>
      <c r="U38" s="912"/>
      <c r="V38" s="912"/>
      <c r="W38" s="912"/>
      <c r="X38" s="912"/>
      <c r="Y38" s="912"/>
      <c r="Z38" s="1088"/>
      <c r="AA38" s="988"/>
      <c r="AB38" s="947"/>
    </row>
    <row r="39" spans="3:28" s="207" customFormat="1" ht="42" customHeight="1">
      <c r="C39" s="958" t="s">
        <v>91</v>
      </c>
      <c r="D39" s="959"/>
      <c r="E39" s="959"/>
      <c r="F39" s="1081" t="s">
        <v>153</v>
      </c>
      <c r="G39" s="1081"/>
      <c r="H39" s="1081"/>
      <c r="I39" s="1081" t="s">
        <v>154</v>
      </c>
      <c r="J39" s="1081"/>
      <c r="K39" s="1084"/>
      <c r="L39" s="948"/>
      <c r="M39" s="949"/>
      <c r="R39" s="975" t="s">
        <v>91</v>
      </c>
      <c r="S39" s="976"/>
      <c r="T39" s="977"/>
      <c r="U39" s="1089" t="s">
        <v>4</v>
      </c>
      <c r="V39" s="1090"/>
      <c r="W39" s="1091"/>
      <c r="X39" s="1089" t="s">
        <v>162</v>
      </c>
      <c r="Y39" s="1090"/>
      <c r="Z39" s="1095"/>
      <c r="AA39" s="989"/>
      <c r="AB39" s="949"/>
    </row>
    <row r="40" spans="3:28" s="207" customFormat="1" ht="16.5" customHeight="1">
      <c r="C40" s="942" t="s">
        <v>41</v>
      </c>
      <c r="D40" s="943"/>
      <c r="E40" s="943"/>
      <c r="F40" s="966" t="e">
        <f>#REF!+#REF!</f>
        <v>#REF!</v>
      </c>
      <c r="G40" s="966"/>
      <c r="H40" s="966"/>
      <c r="I40" s="964">
        <f>AH12</f>
        <v>0</v>
      </c>
      <c r="J40" s="964"/>
      <c r="K40" s="965"/>
      <c r="L40" s="950" t="e">
        <f>IF(F40=I40,#REF!,#REF!)</f>
        <v>#REF!</v>
      </c>
      <c r="M40" s="951"/>
      <c r="R40" s="978" t="s">
        <v>41</v>
      </c>
      <c r="S40" s="979"/>
      <c r="T40" s="980"/>
      <c r="U40" s="967">
        <f>AH13</f>
        <v>0</v>
      </c>
      <c r="V40" s="968"/>
      <c r="W40" s="969"/>
      <c r="X40" s="967">
        <f>'様式４‐２'!M12</f>
        <v>0</v>
      </c>
      <c r="Y40" s="968"/>
      <c r="Z40" s="1092"/>
      <c r="AA40" s="960" t="e">
        <f>IF(U40=X40,#REF!,#REF!)</f>
        <v>#REF!</v>
      </c>
      <c r="AB40" s="961"/>
    </row>
    <row r="41" spans="3:28" s="207" customFormat="1" ht="16.5" customHeight="1">
      <c r="C41" s="937" t="s">
        <v>231</v>
      </c>
      <c r="D41" s="938"/>
      <c r="E41" s="938"/>
      <c r="F41" s="939" t="e">
        <f>#REF!</f>
        <v>#REF!</v>
      </c>
      <c r="G41" s="939"/>
      <c r="H41" s="939"/>
      <c r="I41" s="940">
        <f>AL12</f>
        <v>0</v>
      </c>
      <c r="J41" s="940"/>
      <c r="K41" s="941"/>
      <c r="L41" s="935" t="e">
        <f>IF(F41=I41,#REF!,#REF!)</f>
        <v>#REF!</v>
      </c>
      <c r="M41" s="936"/>
      <c r="R41" s="978" t="s">
        <v>50</v>
      </c>
      <c r="S41" s="979"/>
      <c r="T41" s="980"/>
      <c r="U41" s="967">
        <f>AH16</f>
        <v>0</v>
      </c>
      <c r="V41" s="968"/>
      <c r="W41" s="969"/>
      <c r="X41" s="967">
        <f>'様式４‐２'!M15</f>
        <v>0</v>
      </c>
      <c r="Y41" s="968"/>
      <c r="Z41" s="1092"/>
      <c r="AA41" s="960" t="e">
        <f>IF(U41=X41,#REF!,#REF!)</f>
        <v>#REF!</v>
      </c>
      <c r="AB41" s="961"/>
    </row>
    <row r="42" spans="3:28" s="207" customFormat="1" ht="16.5" customHeight="1" thickBot="1">
      <c r="C42" s="942" t="s">
        <v>50</v>
      </c>
      <c r="D42" s="943"/>
      <c r="E42" s="943"/>
      <c r="F42" s="966" t="e">
        <f>#REF!+#REF!</f>
        <v>#REF!</v>
      </c>
      <c r="G42" s="966"/>
      <c r="H42" s="966"/>
      <c r="I42" s="964">
        <f>AH15</f>
        <v>0</v>
      </c>
      <c r="J42" s="964"/>
      <c r="K42" s="965"/>
      <c r="L42" s="950" t="e">
        <f>IF(F42=I42,#REF!,#REF!)</f>
        <v>#REF!</v>
      </c>
      <c r="M42" s="951"/>
      <c r="R42" s="972" t="s">
        <v>233</v>
      </c>
      <c r="S42" s="973"/>
      <c r="T42" s="973"/>
      <c r="U42" s="973"/>
      <c r="V42" s="973"/>
      <c r="W42" s="973"/>
      <c r="X42" s="973"/>
      <c r="Y42" s="973"/>
      <c r="Z42" s="974"/>
      <c r="AA42" s="970" t="e">
        <f>IF(AND(AA40=#REF!,AA41=#REF!),#REF!,#REF!)</f>
        <v>#REF!</v>
      </c>
      <c r="AB42" s="971"/>
    </row>
    <row r="43" spans="3:13" s="207" customFormat="1" ht="16.5" customHeight="1">
      <c r="C43" s="937" t="s">
        <v>231</v>
      </c>
      <c r="D43" s="938"/>
      <c r="E43" s="938"/>
      <c r="F43" s="939" t="e">
        <f>#REF!</f>
        <v>#REF!</v>
      </c>
      <c r="G43" s="939"/>
      <c r="H43" s="939"/>
      <c r="I43" s="940">
        <f>AL15</f>
        <v>0</v>
      </c>
      <c r="J43" s="940"/>
      <c r="K43" s="941"/>
      <c r="L43" s="935" t="e">
        <f>IF(F43=I43,#REF!,#REF!)</f>
        <v>#REF!</v>
      </c>
      <c r="M43" s="936"/>
    </row>
    <row r="44" spans="3:13" s="207" customFormat="1" ht="13.5">
      <c r="C44" s="962" t="s">
        <v>155</v>
      </c>
      <c r="D44" s="963"/>
      <c r="E44" s="963"/>
      <c r="F44" s="966" t="e">
        <f>#REF!+#REF!</f>
        <v>#REF!</v>
      </c>
      <c r="G44" s="966"/>
      <c r="H44" s="966"/>
      <c r="I44" s="964">
        <f>AQ24</f>
        <v>0</v>
      </c>
      <c r="J44" s="964"/>
      <c r="K44" s="965"/>
      <c r="L44" s="950" t="e">
        <f>IF(F44=I44,#REF!,#REF!)</f>
        <v>#REF!</v>
      </c>
      <c r="M44" s="951"/>
    </row>
    <row r="45" spans="3:13" s="207" customFormat="1" ht="13.5">
      <c r="C45" s="1082" t="s">
        <v>231</v>
      </c>
      <c r="D45" s="1083"/>
      <c r="E45" s="1083"/>
      <c r="F45" s="939" t="e">
        <f>#REF!</f>
        <v>#REF!</v>
      </c>
      <c r="G45" s="939"/>
      <c r="H45" s="939"/>
      <c r="I45" s="940">
        <f>AT24</f>
        <v>0</v>
      </c>
      <c r="J45" s="940"/>
      <c r="K45" s="941"/>
      <c r="L45" s="935" t="e">
        <f>IF(F45=I45,#REF!,#REF!)</f>
        <v>#REF!</v>
      </c>
      <c r="M45" s="936"/>
    </row>
    <row r="46" spans="3:18" s="207" customFormat="1" ht="14.25" thickBot="1">
      <c r="C46" s="1078" t="s">
        <v>234</v>
      </c>
      <c r="D46" s="1079"/>
      <c r="E46" s="1079"/>
      <c r="F46" s="1079"/>
      <c r="G46" s="1079"/>
      <c r="H46" s="1079"/>
      <c r="I46" s="1079"/>
      <c r="J46" s="1079"/>
      <c r="K46" s="1080"/>
      <c r="L46" s="1093" t="e">
        <f>IF(AND(L40=#REF!,L41=#REF!,L42=#REF!,L43=#REF!,L44=#REF!,L45=#REF!),#REF!,#REF!)</f>
        <v>#REF!</v>
      </c>
      <c r="M46" s="1094"/>
      <c r="R46" s="52" t="s">
        <v>149</v>
      </c>
    </row>
    <row r="49" ht="13.5">
      <c r="B49" s="267" t="s">
        <v>266</v>
      </c>
    </row>
    <row r="50" ht="13.5">
      <c r="B50" s="267" t="s">
        <v>262</v>
      </c>
    </row>
    <row r="51" ht="13.5">
      <c r="B51" s="267" t="s">
        <v>263</v>
      </c>
    </row>
  </sheetData>
  <sheetProtection/>
  <mergeCells count="235">
    <mergeCell ref="R37:Z37"/>
    <mergeCell ref="R38:Z38"/>
    <mergeCell ref="U39:W39"/>
    <mergeCell ref="U40:W40"/>
    <mergeCell ref="X40:Z40"/>
    <mergeCell ref="L46:M46"/>
    <mergeCell ref="L42:M42"/>
    <mergeCell ref="L44:M44"/>
    <mergeCell ref="X41:Z41"/>
    <mergeCell ref="X39:Z39"/>
    <mergeCell ref="C46:K46"/>
    <mergeCell ref="F40:H40"/>
    <mergeCell ref="F42:H42"/>
    <mergeCell ref="F39:H39"/>
    <mergeCell ref="I41:K41"/>
    <mergeCell ref="C45:E45"/>
    <mergeCell ref="F45:H45"/>
    <mergeCell ref="I45:K45"/>
    <mergeCell ref="I40:K40"/>
    <mergeCell ref="I39:K39"/>
    <mergeCell ref="AI2:AL2"/>
    <mergeCell ref="AI3:AL3"/>
    <mergeCell ref="AI4:AL4"/>
    <mergeCell ref="AB26:AD26"/>
    <mergeCell ref="AE26:AG26"/>
    <mergeCell ref="AH26:AJ26"/>
    <mergeCell ref="AK26:AM26"/>
    <mergeCell ref="AB25:AD25"/>
    <mergeCell ref="AM2:AT2"/>
    <mergeCell ref="AM3:AT3"/>
    <mergeCell ref="AQ26:AT26"/>
    <mergeCell ref="AQ4:AR4"/>
    <mergeCell ref="AS4:AT4"/>
    <mergeCell ref="AN25:AP25"/>
    <mergeCell ref="AQ25:AT25"/>
    <mergeCell ref="AN24:AO24"/>
    <mergeCell ref="AQ24:AS24"/>
    <mergeCell ref="AN23:AP23"/>
    <mergeCell ref="AQ21:AT23"/>
    <mergeCell ref="AN21:AP21"/>
    <mergeCell ref="B26:F26"/>
    <mergeCell ref="G26:I26"/>
    <mergeCell ref="J26:L26"/>
    <mergeCell ref="M26:O26"/>
    <mergeCell ref="AM4:AP4"/>
    <mergeCell ref="AN26:AP26"/>
    <mergeCell ref="AK24:AL24"/>
    <mergeCell ref="AE24:AF24"/>
    <mergeCell ref="AH24:AI24"/>
    <mergeCell ref="AK25:AM25"/>
    <mergeCell ref="P26:R26"/>
    <mergeCell ref="S26:U26"/>
    <mergeCell ref="V26:X26"/>
    <mergeCell ref="Y25:AA25"/>
    <mergeCell ref="Y26:AA26"/>
    <mergeCell ref="P25:R25"/>
    <mergeCell ref="AH23:AJ23"/>
    <mergeCell ref="AK23:AM23"/>
    <mergeCell ref="B25:F25"/>
    <mergeCell ref="G25:I25"/>
    <mergeCell ref="J25:L25"/>
    <mergeCell ref="M25:O25"/>
    <mergeCell ref="AE25:AG25"/>
    <mergeCell ref="AH25:AJ25"/>
    <mergeCell ref="S25:U25"/>
    <mergeCell ref="V25:X25"/>
    <mergeCell ref="AE23:AG23"/>
    <mergeCell ref="AB22:AD22"/>
    <mergeCell ref="AH22:AJ22"/>
    <mergeCell ref="AK22:AM22"/>
    <mergeCell ref="B24:F24"/>
    <mergeCell ref="G24:H24"/>
    <mergeCell ref="J24:K24"/>
    <mergeCell ref="M24:N24"/>
    <mergeCell ref="Y24:Z24"/>
    <mergeCell ref="AB24:AC24"/>
    <mergeCell ref="S22:U22"/>
    <mergeCell ref="V22:X22"/>
    <mergeCell ref="P24:Q24"/>
    <mergeCell ref="S24:T24"/>
    <mergeCell ref="V24:W24"/>
    <mergeCell ref="AN22:AP22"/>
    <mergeCell ref="S23:U23"/>
    <mergeCell ref="V23:X23"/>
    <mergeCell ref="Y23:AA23"/>
    <mergeCell ref="AB23:AD23"/>
    <mergeCell ref="AH21:AJ21"/>
    <mergeCell ref="AB17:AD17"/>
    <mergeCell ref="AE17:AG17"/>
    <mergeCell ref="AH17:AL17"/>
    <mergeCell ref="AK21:AM21"/>
    <mergeCell ref="V17:X17"/>
    <mergeCell ref="Y17:AA17"/>
    <mergeCell ref="V21:X21"/>
    <mergeCell ref="G23:I23"/>
    <mergeCell ref="J23:L23"/>
    <mergeCell ref="M23:O23"/>
    <mergeCell ref="Y22:AA22"/>
    <mergeCell ref="P23:R23"/>
    <mergeCell ref="AE22:AG22"/>
    <mergeCell ref="G22:I22"/>
    <mergeCell ref="J22:L22"/>
    <mergeCell ref="M22:O22"/>
    <mergeCell ref="P22:R22"/>
    <mergeCell ref="AE16:AG16"/>
    <mergeCell ref="AB21:AD21"/>
    <mergeCell ref="AE21:AG21"/>
    <mergeCell ref="Y21:AA21"/>
    <mergeCell ref="V16:X16"/>
    <mergeCell ref="Y16:AA16"/>
    <mergeCell ref="AB16:AD16"/>
    <mergeCell ref="S17:U17"/>
    <mergeCell ref="C16:F16"/>
    <mergeCell ref="G16:I16"/>
    <mergeCell ref="J16:L16"/>
    <mergeCell ref="P21:R21"/>
    <mergeCell ref="S21:U21"/>
    <mergeCell ref="B21:F23"/>
    <mergeCell ref="G21:I21"/>
    <mergeCell ref="J21:L21"/>
    <mergeCell ref="M21:O21"/>
    <mergeCell ref="S16:U16"/>
    <mergeCell ref="S15:T15"/>
    <mergeCell ref="V15:W15"/>
    <mergeCell ref="Y15:Z15"/>
    <mergeCell ref="AH16:AL16"/>
    <mergeCell ref="C17:F17"/>
    <mergeCell ref="G17:I17"/>
    <mergeCell ref="J17:L17"/>
    <mergeCell ref="M17:O17"/>
    <mergeCell ref="P17:R17"/>
    <mergeCell ref="AB15:AC15"/>
    <mergeCell ref="AE15:AF15"/>
    <mergeCell ref="AH15:AK15"/>
    <mergeCell ref="Y14:AA14"/>
    <mergeCell ref="AB14:AD14"/>
    <mergeCell ref="AE14:AG14"/>
    <mergeCell ref="AH14:AL14"/>
    <mergeCell ref="B15:B17"/>
    <mergeCell ref="C15:F15"/>
    <mergeCell ref="G15:H15"/>
    <mergeCell ref="J15:K15"/>
    <mergeCell ref="M15:N15"/>
    <mergeCell ref="P15:Q15"/>
    <mergeCell ref="M16:O16"/>
    <mergeCell ref="P16:R16"/>
    <mergeCell ref="AB13:AD13"/>
    <mergeCell ref="AE13:AG13"/>
    <mergeCell ref="AH13:AL13"/>
    <mergeCell ref="C14:F14"/>
    <mergeCell ref="G14:I14"/>
    <mergeCell ref="J14:L14"/>
    <mergeCell ref="M14:O14"/>
    <mergeCell ref="P14:R14"/>
    <mergeCell ref="S14:U14"/>
    <mergeCell ref="V14:X14"/>
    <mergeCell ref="AE12:AF12"/>
    <mergeCell ref="AH12:AK12"/>
    <mergeCell ref="C13:F13"/>
    <mergeCell ref="G13:I13"/>
    <mergeCell ref="J13:L13"/>
    <mergeCell ref="M13:O13"/>
    <mergeCell ref="P13:R13"/>
    <mergeCell ref="S13:U13"/>
    <mergeCell ref="V13:X13"/>
    <mergeCell ref="Y13:AA13"/>
    <mergeCell ref="AB11:AD11"/>
    <mergeCell ref="C12:F12"/>
    <mergeCell ref="G12:H12"/>
    <mergeCell ref="J12:K12"/>
    <mergeCell ref="M12:N12"/>
    <mergeCell ref="P12:Q12"/>
    <mergeCell ref="S12:T12"/>
    <mergeCell ref="V12:W12"/>
    <mergeCell ref="Y12:Z12"/>
    <mergeCell ref="AB12:AC12"/>
    <mergeCell ref="G11:I11"/>
    <mergeCell ref="J11:L11"/>
    <mergeCell ref="M11:O11"/>
    <mergeCell ref="P11:R11"/>
    <mergeCell ref="S11:U11"/>
    <mergeCell ref="V11:X11"/>
    <mergeCell ref="S9:U9"/>
    <mergeCell ref="V9:X9"/>
    <mergeCell ref="Y9:AA9"/>
    <mergeCell ref="AB9:AD9"/>
    <mergeCell ref="AE9:AG9"/>
    <mergeCell ref="AH9:AL11"/>
    <mergeCell ref="AE10:AG10"/>
    <mergeCell ref="AE11:AG11"/>
    <mergeCell ref="S10:U10"/>
    <mergeCell ref="V10:X10"/>
    <mergeCell ref="B9:F11"/>
    <mergeCell ref="G9:I9"/>
    <mergeCell ref="J9:L9"/>
    <mergeCell ref="M9:O9"/>
    <mergeCell ref="P9:R9"/>
    <mergeCell ref="B12:B14"/>
    <mergeCell ref="G10:I10"/>
    <mergeCell ref="J10:L10"/>
    <mergeCell ref="M10:O10"/>
    <mergeCell ref="P10:R10"/>
    <mergeCell ref="R39:T39"/>
    <mergeCell ref="R40:T40"/>
    <mergeCell ref="R41:T41"/>
    <mergeCell ref="AU10:AW12"/>
    <mergeCell ref="AN11:AT14"/>
    <mergeCell ref="Y10:AA10"/>
    <mergeCell ref="AB10:AD10"/>
    <mergeCell ref="Y11:AA11"/>
    <mergeCell ref="AA37:AB39"/>
    <mergeCell ref="AA40:AB40"/>
    <mergeCell ref="AA41:AB41"/>
    <mergeCell ref="C44:E44"/>
    <mergeCell ref="I42:K42"/>
    <mergeCell ref="F44:H44"/>
    <mergeCell ref="I44:K44"/>
    <mergeCell ref="U41:W41"/>
    <mergeCell ref="AA42:AB42"/>
    <mergeCell ref="R42:Z42"/>
    <mergeCell ref="C41:E41"/>
    <mergeCell ref="F41:H41"/>
    <mergeCell ref="L37:M39"/>
    <mergeCell ref="L40:M40"/>
    <mergeCell ref="C37:K37"/>
    <mergeCell ref="C38:K38"/>
    <mergeCell ref="C39:E39"/>
    <mergeCell ref="C40:E40"/>
    <mergeCell ref="L45:M45"/>
    <mergeCell ref="C43:E43"/>
    <mergeCell ref="F43:H43"/>
    <mergeCell ref="I43:K43"/>
    <mergeCell ref="L43:M43"/>
    <mergeCell ref="L41:M41"/>
    <mergeCell ref="C42:E42"/>
  </mergeCells>
  <printOptions/>
  <pageMargins left="0.45" right="0.22" top="0.69" bottom="0.71" header="0.5118110236220472" footer="0.39"/>
  <pageSetup horizontalDpi="600" verticalDpi="600" orientation="landscape" paperSize="9" scale="90" r:id="rId3"/>
  <headerFooter alignWithMargins="0">
    <oddHeader>&amp;L&amp;12様式３‐２&amp;R【公立学校用】</oddHeader>
  </headerFooter>
  <rowBreaks count="1" manualBreakCount="1">
    <brk id="28" max="45" man="1"/>
  </rowBreaks>
  <legacyDrawing r:id="rId2"/>
</worksheet>
</file>

<file path=xl/worksheets/sheet22.xml><?xml version="1.0" encoding="utf-8"?>
<worksheet xmlns="http://schemas.openxmlformats.org/spreadsheetml/2006/main" xmlns:r="http://schemas.openxmlformats.org/officeDocument/2006/relationships">
  <sheetPr>
    <tabColor indexed="45"/>
  </sheetPr>
  <dimension ref="A1:AH59"/>
  <sheetViews>
    <sheetView view="pageBreakPreview" zoomScale="85" zoomScaleSheetLayoutView="85" zoomScalePageLayoutView="0" workbookViewId="0" topLeftCell="A1">
      <selection activeCell="D26" sqref="C26:D26"/>
    </sheetView>
  </sheetViews>
  <sheetFormatPr defaultColWidth="9.00390625" defaultRowHeight="13.5"/>
  <cols>
    <col min="1" max="1" width="12.75390625" style="6" customWidth="1"/>
    <col min="2" max="2" width="13.125" style="6" customWidth="1"/>
    <col min="3" max="3" width="13.00390625" style="6" customWidth="1"/>
    <col min="4" max="5" width="9.375" style="6" customWidth="1"/>
    <col min="6" max="6" width="10.50390625" style="6" customWidth="1"/>
    <col min="7" max="11" width="9.00390625" style="6" customWidth="1"/>
    <col min="12" max="12" width="8.375" style="6" customWidth="1"/>
    <col min="13" max="16384" width="9.00390625" style="6" customWidth="1"/>
  </cols>
  <sheetData>
    <row r="1" spans="13:16" ht="16.5" customHeight="1">
      <c r="M1" s="200" t="s">
        <v>75</v>
      </c>
      <c r="N1" s="1096"/>
      <c r="O1" s="1097"/>
      <c r="P1" s="1098"/>
    </row>
    <row r="2" spans="13:16" ht="16.5" customHeight="1">
      <c r="M2" s="44" t="s">
        <v>76</v>
      </c>
      <c r="N2" s="48"/>
      <c r="O2" s="49"/>
      <c r="P2" s="50"/>
    </row>
    <row r="3" spans="13:16" ht="16.5" customHeight="1">
      <c r="M3" s="201" t="s">
        <v>63</v>
      </c>
      <c r="N3" s="51"/>
      <c r="O3" s="58" t="s">
        <v>77</v>
      </c>
      <c r="P3" s="47"/>
    </row>
    <row r="5" spans="1:12" ht="17.25">
      <c r="A5" s="7" t="s">
        <v>260</v>
      </c>
      <c r="L5" s="20"/>
    </row>
    <row r="6" ht="13.5">
      <c r="B6" s="6" t="s">
        <v>210</v>
      </c>
    </row>
    <row r="7" ht="14.25" thickBot="1">
      <c r="B7" s="6" t="s">
        <v>243</v>
      </c>
    </row>
    <row r="8" spans="2:13" ht="17.25" customHeight="1">
      <c r="B8" s="1107" t="s">
        <v>55</v>
      </c>
      <c r="C8" s="1108"/>
      <c r="D8" s="87" t="s">
        <v>100</v>
      </c>
      <c r="E8" s="88" t="s">
        <v>168</v>
      </c>
      <c r="F8" s="88" t="s">
        <v>170</v>
      </c>
      <c r="G8" s="88" t="s">
        <v>172</v>
      </c>
      <c r="H8" s="88" t="s">
        <v>174</v>
      </c>
      <c r="I8" s="88" t="s">
        <v>176</v>
      </c>
      <c r="J8" s="88" t="s">
        <v>178</v>
      </c>
      <c r="K8" s="88" t="s">
        <v>179</v>
      </c>
      <c r="L8" s="229" t="s">
        <v>180</v>
      </c>
      <c r="M8" s="1103" t="s">
        <v>165</v>
      </c>
    </row>
    <row r="9" spans="2:13" ht="17.25" customHeight="1">
      <c r="B9" s="1109"/>
      <c r="C9" s="1110"/>
      <c r="D9" s="65" t="s">
        <v>167</v>
      </c>
      <c r="E9" s="64" t="s">
        <v>144</v>
      </c>
      <c r="F9" s="64" t="s">
        <v>144</v>
      </c>
      <c r="G9" s="64" t="s">
        <v>144</v>
      </c>
      <c r="H9" s="64" t="s">
        <v>144</v>
      </c>
      <c r="I9" s="64" t="s">
        <v>144</v>
      </c>
      <c r="J9" s="64" t="s">
        <v>144</v>
      </c>
      <c r="K9" s="64" t="s">
        <v>144</v>
      </c>
      <c r="L9" s="230"/>
      <c r="M9" s="1104"/>
    </row>
    <row r="10" spans="2:13" ht="18" customHeight="1" thickBot="1">
      <c r="B10" s="1111"/>
      <c r="C10" s="1112"/>
      <c r="D10" s="46" t="s">
        <v>109</v>
      </c>
      <c r="E10" s="63" t="s">
        <v>169</v>
      </c>
      <c r="F10" s="63" t="s">
        <v>171</v>
      </c>
      <c r="G10" s="63" t="s">
        <v>173</v>
      </c>
      <c r="H10" s="63" t="s">
        <v>175</v>
      </c>
      <c r="I10" s="63" t="s">
        <v>177</v>
      </c>
      <c r="J10" s="63" t="s">
        <v>181</v>
      </c>
      <c r="K10" s="63" t="s">
        <v>132</v>
      </c>
      <c r="L10" s="231" t="s">
        <v>117</v>
      </c>
      <c r="M10" s="1104"/>
    </row>
    <row r="11" spans="2:19" ht="20.25" customHeight="1" thickBot="1" thickTop="1">
      <c r="B11" s="1126" t="s">
        <v>41</v>
      </c>
      <c r="C11" s="61" t="s">
        <v>65</v>
      </c>
      <c r="D11" s="127"/>
      <c r="E11" s="127"/>
      <c r="F11" s="127"/>
      <c r="G11" s="127"/>
      <c r="H11" s="127"/>
      <c r="I11" s="127"/>
      <c r="J11" s="127"/>
      <c r="K11" s="127"/>
      <c r="L11" s="227"/>
      <c r="M11" s="222">
        <f aca="true" t="shared" si="0" ref="M11:M21">SUM(D11:L11)</f>
        <v>0</v>
      </c>
      <c r="Q11" s="981" t="s">
        <v>92</v>
      </c>
      <c r="R11" s="732"/>
      <c r="S11" s="732"/>
    </row>
    <row r="12" spans="2:19" ht="20.25" customHeight="1" thickBot="1" thickTop="1">
      <c r="B12" s="1127"/>
      <c r="C12" s="61" t="s">
        <v>43</v>
      </c>
      <c r="D12" s="127"/>
      <c r="E12" s="127"/>
      <c r="F12" s="127"/>
      <c r="G12" s="127"/>
      <c r="H12" s="127"/>
      <c r="I12" s="127"/>
      <c r="J12" s="127"/>
      <c r="K12" s="127"/>
      <c r="L12" s="227"/>
      <c r="M12" s="222">
        <f t="shared" si="0"/>
        <v>0</v>
      </c>
      <c r="N12" s="6" t="s">
        <v>242</v>
      </c>
      <c r="Q12" s="981"/>
      <c r="R12" s="732"/>
      <c r="S12" s="732"/>
    </row>
    <row r="13" spans="2:34" s="60" customFormat="1" ht="20.25" customHeight="1" thickBot="1" thickTop="1">
      <c r="B13" s="1128"/>
      <c r="C13" s="62" t="s">
        <v>166</v>
      </c>
      <c r="D13" s="184">
        <f>IF(D12=0,"",D11/D12)</f>
      </c>
      <c r="E13" s="184">
        <f aca="true" t="shared" si="1" ref="E13:M13">IF(E12=0,"",E11/E12)</f>
      </c>
      <c r="F13" s="184">
        <f t="shared" si="1"/>
      </c>
      <c r="G13" s="184">
        <f t="shared" si="1"/>
      </c>
      <c r="H13" s="184">
        <f t="shared" si="1"/>
      </c>
      <c r="I13" s="184">
        <f t="shared" si="1"/>
      </c>
      <c r="J13" s="184">
        <f t="shared" si="1"/>
      </c>
      <c r="K13" s="184">
        <f t="shared" si="1"/>
      </c>
      <c r="L13" s="228">
        <f t="shared" si="1"/>
      </c>
      <c r="M13" s="235">
        <f t="shared" si="1"/>
      </c>
      <c r="N13" s="6"/>
      <c r="O13" s="6"/>
      <c r="P13" s="6"/>
      <c r="Q13" s="981"/>
      <c r="R13" s="732"/>
      <c r="S13" s="732"/>
      <c r="T13" s="6"/>
      <c r="U13" s="6"/>
      <c r="V13" s="6"/>
      <c r="W13" s="6"/>
      <c r="X13" s="6"/>
      <c r="Y13" s="6"/>
      <c r="Z13" s="6"/>
      <c r="AA13" s="6"/>
      <c r="AB13" s="6"/>
      <c r="AC13" s="6"/>
      <c r="AD13" s="6"/>
      <c r="AE13" s="6"/>
      <c r="AF13" s="6"/>
      <c r="AG13" s="6"/>
      <c r="AH13" s="6"/>
    </row>
    <row r="14" spans="2:13" ht="20.25" customHeight="1" thickBot="1" thickTop="1">
      <c r="B14" s="1126" t="s">
        <v>50</v>
      </c>
      <c r="C14" s="61" t="s">
        <v>65</v>
      </c>
      <c r="D14" s="127"/>
      <c r="E14" s="127"/>
      <c r="F14" s="127"/>
      <c r="G14" s="127"/>
      <c r="H14" s="127"/>
      <c r="I14" s="127"/>
      <c r="J14" s="127"/>
      <c r="K14" s="127"/>
      <c r="L14" s="227"/>
      <c r="M14" s="222">
        <f t="shared" si="0"/>
        <v>0</v>
      </c>
    </row>
    <row r="15" spans="2:14" ht="20.25" customHeight="1" thickBot="1" thickTop="1">
      <c r="B15" s="1127"/>
      <c r="C15" s="61" t="s">
        <v>43</v>
      </c>
      <c r="D15" s="127"/>
      <c r="E15" s="127"/>
      <c r="F15" s="127"/>
      <c r="G15" s="127"/>
      <c r="H15" s="127"/>
      <c r="I15" s="127"/>
      <c r="J15" s="127"/>
      <c r="K15" s="127"/>
      <c r="L15" s="227"/>
      <c r="M15" s="222">
        <f t="shared" si="0"/>
        <v>0</v>
      </c>
      <c r="N15" s="6" t="s">
        <v>152</v>
      </c>
    </row>
    <row r="16" spans="2:34" s="60" customFormat="1" ht="20.25" customHeight="1" thickBot="1" thickTop="1">
      <c r="B16" s="1128"/>
      <c r="C16" s="62" t="s">
        <v>166</v>
      </c>
      <c r="D16" s="184">
        <f aca="true" t="shared" si="2" ref="D16:M16">IF(D15=0,"",D14/D15)</f>
      </c>
      <c r="E16" s="184">
        <f t="shared" si="2"/>
      </c>
      <c r="F16" s="184">
        <f t="shared" si="2"/>
      </c>
      <c r="G16" s="184">
        <f t="shared" si="2"/>
      </c>
      <c r="H16" s="184">
        <f t="shared" si="2"/>
      </c>
      <c r="I16" s="184">
        <f t="shared" si="2"/>
      </c>
      <c r="J16" s="184">
        <f t="shared" si="2"/>
      </c>
      <c r="K16" s="184">
        <f t="shared" si="2"/>
      </c>
      <c r="L16" s="228">
        <f t="shared" si="2"/>
      </c>
      <c r="M16" s="235">
        <f t="shared" si="2"/>
      </c>
      <c r="N16" s="6"/>
      <c r="O16" s="6"/>
      <c r="P16" s="6"/>
      <c r="Q16" s="6"/>
      <c r="R16" s="6"/>
      <c r="S16" s="6"/>
      <c r="T16" s="6"/>
      <c r="U16" s="6"/>
      <c r="V16" s="6"/>
      <c r="W16" s="6"/>
      <c r="X16" s="6"/>
      <c r="Y16" s="6"/>
      <c r="Z16" s="6"/>
      <c r="AA16" s="6"/>
      <c r="AB16" s="6"/>
      <c r="AC16" s="6"/>
      <c r="AD16" s="6"/>
      <c r="AE16" s="6"/>
      <c r="AF16" s="6"/>
      <c r="AG16" s="6"/>
      <c r="AH16" s="6"/>
    </row>
    <row r="17" spans="2:13" ht="20.25" customHeight="1" thickBot="1" thickTop="1">
      <c r="B17" s="1113" t="s">
        <v>208</v>
      </c>
      <c r="C17" s="61" t="s">
        <v>65</v>
      </c>
      <c r="D17" s="127"/>
      <c r="E17" s="127"/>
      <c r="F17" s="127"/>
      <c r="G17" s="127"/>
      <c r="H17" s="127"/>
      <c r="I17" s="127"/>
      <c r="J17" s="127"/>
      <c r="K17" s="127"/>
      <c r="L17" s="227"/>
      <c r="M17" s="222">
        <f t="shared" si="0"/>
        <v>0</v>
      </c>
    </row>
    <row r="18" spans="2:13" ht="20.25" customHeight="1" thickTop="1">
      <c r="B18" s="1114"/>
      <c r="C18" s="61" t="s">
        <v>43</v>
      </c>
      <c r="D18" s="127"/>
      <c r="E18" s="127"/>
      <c r="F18" s="127"/>
      <c r="G18" s="127"/>
      <c r="H18" s="127"/>
      <c r="I18" s="127"/>
      <c r="J18" s="127"/>
      <c r="K18" s="127"/>
      <c r="L18" s="227"/>
      <c r="M18" s="234">
        <f t="shared" si="0"/>
        <v>0</v>
      </c>
    </row>
    <row r="19" spans="2:34" s="60" customFormat="1" ht="20.25" customHeight="1" thickBot="1">
      <c r="B19" s="1129"/>
      <c r="C19" s="62" t="s">
        <v>166</v>
      </c>
      <c r="D19" s="184">
        <f aca="true" t="shared" si="3" ref="D19:M19">IF(D18=0,"",D17/D18)</f>
      </c>
      <c r="E19" s="184">
        <f t="shared" si="3"/>
      </c>
      <c r="F19" s="184">
        <f t="shared" si="3"/>
      </c>
      <c r="G19" s="184">
        <f t="shared" si="3"/>
      </c>
      <c r="H19" s="184">
        <f t="shared" si="3"/>
      </c>
      <c r="I19" s="184">
        <f t="shared" si="3"/>
      </c>
      <c r="J19" s="184">
        <f t="shared" si="3"/>
      </c>
      <c r="K19" s="184">
        <f t="shared" si="3"/>
      </c>
      <c r="L19" s="228">
        <f t="shared" si="3"/>
      </c>
      <c r="M19" s="233">
        <f t="shared" si="3"/>
      </c>
      <c r="N19" s="6"/>
      <c r="O19" s="6"/>
      <c r="P19" s="6"/>
      <c r="Q19" s="6"/>
      <c r="R19" s="6"/>
      <c r="S19" s="6"/>
      <c r="T19" s="6"/>
      <c r="U19" s="6"/>
      <c r="V19" s="6"/>
      <c r="W19" s="6"/>
      <c r="X19" s="6"/>
      <c r="Y19" s="6"/>
      <c r="Z19" s="6"/>
      <c r="AA19" s="6"/>
      <c r="AB19" s="6"/>
      <c r="AC19" s="6"/>
      <c r="AD19" s="6"/>
      <c r="AE19" s="6"/>
      <c r="AF19" s="6"/>
      <c r="AG19" s="6"/>
      <c r="AH19" s="6"/>
    </row>
    <row r="20" spans="2:13" ht="20.25" customHeight="1" thickBot="1" thickTop="1">
      <c r="B20" s="1113" t="s">
        <v>58</v>
      </c>
      <c r="C20" s="61" t="s">
        <v>65</v>
      </c>
      <c r="D20" s="127"/>
      <c r="E20" s="127"/>
      <c r="F20" s="127"/>
      <c r="G20" s="127"/>
      <c r="H20" s="127"/>
      <c r="I20" s="127"/>
      <c r="J20" s="127"/>
      <c r="K20" s="127"/>
      <c r="L20" s="227"/>
      <c r="M20" s="222">
        <f t="shared" si="0"/>
        <v>0</v>
      </c>
    </row>
    <row r="21" spans="2:13" ht="20.25" customHeight="1" thickTop="1">
      <c r="B21" s="1114"/>
      <c r="C21" s="61" t="s">
        <v>43</v>
      </c>
      <c r="D21" s="127"/>
      <c r="E21" s="127"/>
      <c r="F21" s="127"/>
      <c r="G21" s="127"/>
      <c r="H21" s="127"/>
      <c r="I21" s="127"/>
      <c r="J21" s="127"/>
      <c r="K21" s="127"/>
      <c r="L21" s="227"/>
      <c r="M21" s="234">
        <f t="shared" si="0"/>
        <v>0</v>
      </c>
    </row>
    <row r="22" spans="2:34" s="60" customFormat="1" ht="20.25" customHeight="1" thickBot="1">
      <c r="B22" s="1115"/>
      <c r="C22" s="89" t="s">
        <v>166</v>
      </c>
      <c r="D22" s="185">
        <f aca="true" t="shared" si="4" ref="D22:M22">IF(D21=0,"",D20/D21)</f>
      </c>
      <c r="E22" s="185">
        <f t="shared" si="4"/>
      </c>
      <c r="F22" s="185">
        <f t="shared" si="4"/>
      </c>
      <c r="G22" s="185">
        <f t="shared" si="4"/>
      </c>
      <c r="H22" s="185">
        <f t="shared" si="4"/>
      </c>
      <c r="I22" s="185">
        <f t="shared" si="4"/>
      </c>
      <c r="J22" s="185">
        <f t="shared" si="4"/>
      </c>
      <c r="K22" s="185">
        <f t="shared" si="4"/>
      </c>
      <c r="L22" s="186">
        <f t="shared" si="4"/>
      </c>
      <c r="M22" s="232">
        <f t="shared" si="4"/>
      </c>
      <c r="N22" s="6"/>
      <c r="O22" s="6"/>
      <c r="P22" s="6"/>
      <c r="Q22" s="6"/>
      <c r="R22" s="6"/>
      <c r="S22" s="6"/>
      <c r="T22" s="6"/>
      <c r="U22" s="6"/>
      <c r="V22" s="6"/>
      <c r="W22" s="6"/>
      <c r="X22" s="6"/>
      <c r="Y22" s="6"/>
      <c r="Z22" s="6"/>
      <c r="AA22" s="6"/>
      <c r="AB22" s="6"/>
      <c r="AC22" s="6"/>
      <c r="AD22" s="6"/>
      <c r="AE22" s="6"/>
      <c r="AF22" s="6"/>
      <c r="AG22" s="6"/>
      <c r="AH22" s="6"/>
    </row>
    <row r="23" spans="2:12" s="207" customFormat="1" ht="13.5">
      <c r="B23" s="240" t="s">
        <v>59</v>
      </c>
      <c r="C23" s="3" t="s">
        <v>163</v>
      </c>
      <c r="D23" s="247"/>
      <c r="E23" s="247"/>
      <c r="F23" s="247"/>
      <c r="G23" s="247"/>
      <c r="H23" s="247"/>
      <c r="I23" s="247"/>
      <c r="J23" s="247"/>
      <c r="K23" s="247"/>
      <c r="L23" s="247"/>
    </row>
    <row r="24" spans="2:12" s="207" customFormat="1" ht="13.5">
      <c r="B24" s="243" t="s">
        <v>236</v>
      </c>
      <c r="C24" s="242" t="s">
        <v>164</v>
      </c>
      <c r="D24" s="247"/>
      <c r="E24" s="247"/>
      <c r="F24" s="247"/>
      <c r="G24" s="247"/>
      <c r="H24" s="247"/>
      <c r="I24" s="247"/>
      <c r="J24" s="247"/>
      <c r="K24" s="247"/>
      <c r="L24" s="247"/>
    </row>
    <row r="25" spans="2:12" ht="13.5">
      <c r="B25" s="19"/>
      <c r="C25" s="16"/>
      <c r="D25" s="16"/>
      <c r="E25" s="16"/>
      <c r="F25" s="16"/>
      <c r="G25" s="16"/>
      <c r="H25" s="16"/>
      <c r="I25" s="16"/>
      <c r="J25" s="16"/>
      <c r="K25" s="16"/>
      <c r="L25" s="16"/>
    </row>
    <row r="26" ht="14.25" thickBot="1">
      <c r="B26" s="6" t="s">
        <v>247</v>
      </c>
    </row>
    <row r="27" spans="2:16" ht="13.5" customHeight="1">
      <c r="B27" s="1120" t="s">
        <v>99</v>
      </c>
      <c r="C27" s="1121"/>
      <c r="D27" s="87" t="s">
        <v>100</v>
      </c>
      <c r="E27" s="85" t="s">
        <v>119</v>
      </c>
      <c r="F27" s="85" t="s">
        <v>120</v>
      </c>
      <c r="G27" s="85" t="s">
        <v>121</v>
      </c>
      <c r="H27" s="85" t="s">
        <v>122</v>
      </c>
      <c r="I27" s="85" t="s">
        <v>123</v>
      </c>
      <c r="J27" s="85" t="s">
        <v>124</v>
      </c>
      <c r="K27" s="85" t="s">
        <v>125</v>
      </c>
      <c r="L27" s="85" t="s">
        <v>126</v>
      </c>
      <c r="M27" s="85" t="s">
        <v>127</v>
      </c>
      <c r="N27" s="85" t="s">
        <v>128</v>
      </c>
      <c r="O27" s="85" t="s">
        <v>129</v>
      </c>
      <c r="P27" s="1103" t="s">
        <v>165</v>
      </c>
    </row>
    <row r="28" spans="2:16" ht="15">
      <c r="B28" s="1122"/>
      <c r="C28" s="1123"/>
      <c r="D28" s="45" t="s">
        <v>130</v>
      </c>
      <c r="E28" s="66" t="s">
        <v>144</v>
      </c>
      <c r="F28" s="66" t="s">
        <v>144</v>
      </c>
      <c r="G28" s="66" t="s">
        <v>144</v>
      </c>
      <c r="H28" s="66" t="s">
        <v>144</v>
      </c>
      <c r="I28" s="66" t="s">
        <v>144</v>
      </c>
      <c r="J28" s="66" t="s">
        <v>144</v>
      </c>
      <c r="K28" s="66" t="s">
        <v>144</v>
      </c>
      <c r="L28" s="66" t="s">
        <v>144</v>
      </c>
      <c r="M28" s="66" t="s">
        <v>144</v>
      </c>
      <c r="N28" s="66" t="s">
        <v>144</v>
      </c>
      <c r="O28" s="45"/>
      <c r="P28" s="1104"/>
    </row>
    <row r="29" spans="2:16" ht="21.75" customHeight="1" thickBot="1">
      <c r="B29" s="1124"/>
      <c r="C29" s="1125"/>
      <c r="D29" s="46" t="s">
        <v>109</v>
      </c>
      <c r="E29" s="59" t="s">
        <v>131</v>
      </c>
      <c r="F29" s="59" t="s">
        <v>132</v>
      </c>
      <c r="G29" s="59" t="s">
        <v>133</v>
      </c>
      <c r="H29" s="59" t="s">
        <v>134</v>
      </c>
      <c r="I29" s="59" t="s">
        <v>135</v>
      </c>
      <c r="J29" s="59" t="s">
        <v>136</v>
      </c>
      <c r="K29" s="59" t="s">
        <v>137</v>
      </c>
      <c r="L29" s="59" t="s">
        <v>138</v>
      </c>
      <c r="M29" s="59" t="s">
        <v>139</v>
      </c>
      <c r="N29" s="59" t="s">
        <v>140</v>
      </c>
      <c r="O29" s="231" t="s">
        <v>117</v>
      </c>
      <c r="P29" s="1104"/>
    </row>
    <row r="30" spans="2:16" ht="21.75" customHeight="1" thickBot="1" thickTop="1">
      <c r="B30" s="1099" t="s">
        <v>65</v>
      </c>
      <c r="C30" s="1100"/>
      <c r="D30" s="187"/>
      <c r="E30" s="187"/>
      <c r="F30" s="187"/>
      <c r="G30" s="187"/>
      <c r="H30" s="187"/>
      <c r="I30" s="187"/>
      <c r="J30" s="187"/>
      <c r="K30" s="187"/>
      <c r="L30" s="187"/>
      <c r="M30" s="187"/>
      <c r="N30" s="187"/>
      <c r="O30" s="236"/>
      <c r="P30" s="239">
        <f>SUM(D30:O30)</f>
        <v>0</v>
      </c>
    </row>
    <row r="31" spans="2:16" ht="21.75" customHeight="1" thickTop="1">
      <c r="B31" s="1099" t="s">
        <v>70</v>
      </c>
      <c r="C31" s="1100"/>
      <c r="D31" s="188">
        <f>SUM('様式３‐２'!G25:I25)</f>
        <v>0</v>
      </c>
      <c r="E31" s="188">
        <f>SUM('様式３‐２'!J25:L25)</f>
        <v>0</v>
      </c>
      <c r="F31" s="188">
        <f>SUM('様式３‐２'!M25:O25)</f>
        <v>0</v>
      </c>
      <c r="G31" s="188">
        <f>SUM('様式３‐２'!P25:R25)</f>
        <v>0</v>
      </c>
      <c r="H31" s="188">
        <f>SUM('様式３‐２'!S25:U25)</f>
        <v>0</v>
      </c>
      <c r="I31" s="188">
        <f>SUM('様式３‐２'!V25:X25)</f>
        <v>0</v>
      </c>
      <c r="J31" s="188">
        <f>SUM('様式３‐２'!Y25:AA25)</f>
        <v>0</v>
      </c>
      <c r="K31" s="188">
        <f>SUM('様式３‐２'!AB25:AD25)</f>
        <v>0</v>
      </c>
      <c r="L31" s="188">
        <f>SUM('様式３‐２'!AE25:AG25)</f>
        <v>0</v>
      </c>
      <c r="M31" s="188">
        <f>SUM('様式３‐２'!AH25:AJ25)</f>
        <v>0</v>
      </c>
      <c r="N31" s="188">
        <f>SUM('様式３‐２'!AK25:AM25)</f>
        <v>0</v>
      </c>
      <c r="O31" s="237">
        <f>SUM('様式３‐２'!AN25:AP25)</f>
        <v>0</v>
      </c>
      <c r="P31" s="238">
        <f>SUM(D31:O31)</f>
        <v>0</v>
      </c>
    </row>
    <row r="32" spans="2:16" ht="21.75" customHeight="1" thickBot="1">
      <c r="B32" s="1118" t="s">
        <v>182</v>
      </c>
      <c r="C32" s="1119"/>
      <c r="D32" s="185">
        <f>IF(D30=0,"",D30/D31)</f>
      </c>
      <c r="E32" s="185">
        <f aca="true" t="shared" si="5" ref="E32:P32">IF(E30=0,"",E30/E31)</f>
      </c>
      <c r="F32" s="185">
        <f t="shared" si="5"/>
      </c>
      <c r="G32" s="185">
        <f t="shared" si="5"/>
      </c>
      <c r="H32" s="185">
        <f t="shared" si="5"/>
      </c>
      <c r="I32" s="185">
        <f t="shared" si="5"/>
      </c>
      <c r="J32" s="185">
        <f t="shared" si="5"/>
      </c>
      <c r="K32" s="185">
        <f t="shared" si="5"/>
      </c>
      <c r="L32" s="185">
        <f t="shared" si="5"/>
      </c>
      <c r="M32" s="185">
        <f t="shared" si="5"/>
      </c>
      <c r="N32" s="185">
        <f t="shared" si="5"/>
      </c>
      <c r="O32" s="186">
        <f t="shared" si="5"/>
      </c>
      <c r="P32" s="232">
        <f t="shared" si="5"/>
      </c>
    </row>
    <row r="33" spans="2:3" s="207" customFormat="1" ht="13.5" customHeight="1">
      <c r="B33" s="240" t="s">
        <v>59</v>
      </c>
      <c r="C33" s="3" t="s">
        <v>163</v>
      </c>
    </row>
    <row r="34" spans="2:3" s="207" customFormat="1" ht="13.5" customHeight="1">
      <c r="B34" s="241"/>
      <c r="C34" s="242" t="s">
        <v>164</v>
      </c>
    </row>
    <row r="35" spans="2:3" s="207" customFormat="1" ht="15.75" customHeight="1">
      <c r="B35" s="241"/>
      <c r="C35" s="243"/>
    </row>
    <row r="36" spans="2:3" s="207" customFormat="1" ht="13.5" hidden="1">
      <c r="B36" s="207" t="s">
        <v>80</v>
      </c>
      <c r="C36" s="3"/>
    </row>
    <row r="37" spans="2:4" s="207" customFormat="1" ht="13.5" hidden="1">
      <c r="B37" s="1101" t="s">
        <v>74</v>
      </c>
      <c r="C37" s="979"/>
      <c r="D37" s="1102"/>
    </row>
    <row r="38" spans="2:4" s="207" customFormat="1" ht="13.5" customHeight="1" hidden="1">
      <c r="B38" s="1105" t="s">
        <v>65</v>
      </c>
      <c r="C38" s="1102"/>
      <c r="D38" s="244"/>
    </row>
    <row r="39" spans="2:4" s="207" customFormat="1" ht="13.5" hidden="1">
      <c r="B39" s="1105" t="s">
        <v>43</v>
      </c>
      <c r="C39" s="1106"/>
      <c r="D39" s="244"/>
    </row>
    <row r="40" spans="2:4" s="207" customFormat="1" ht="17.25" customHeight="1" hidden="1">
      <c r="B40" s="245" t="s">
        <v>59</v>
      </c>
      <c r="C40" s="246" t="s">
        <v>159</v>
      </c>
      <c r="D40" s="247"/>
    </row>
    <row r="41" spans="2:3" s="207" customFormat="1" ht="20.25" customHeight="1" hidden="1">
      <c r="B41" s="243"/>
      <c r="C41" s="248" t="s">
        <v>160</v>
      </c>
    </row>
    <row r="42" s="207" customFormat="1" ht="13.5"/>
    <row r="43" s="207" customFormat="1" ht="13.5">
      <c r="B43" s="207" t="s">
        <v>59</v>
      </c>
    </row>
    <row r="44" s="207" customFormat="1" ht="18.75" customHeight="1">
      <c r="B44" s="207" t="s">
        <v>245</v>
      </c>
    </row>
    <row r="45" s="207" customFormat="1" ht="18.75" customHeight="1">
      <c r="B45" s="207" t="s">
        <v>11</v>
      </c>
    </row>
    <row r="46" s="207" customFormat="1" ht="18.75" customHeight="1">
      <c r="B46" s="207" t="s">
        <v>184</v>
      </c>
    </row>
    <row r="47" s="207" customFormat="1" ht="18.75" customHeight="1">
      <c r="B47" s="207" t="s">
        <v>5</v>
      </c>
    </row>
    <row r="48" s="207" customFormat="1" ht="18.75" customHeight="1">
      <c r="B48" s="207" t="s">
        <v>157</v>
      </c>
    </row>
    <row r="49" s="207" customFormat="1" ht="18.75" customHeight="1" thickBot="1">
      <c r="B49" s="207" t="s">
        <v>161</v>
      </c>
    </row>
    <row r="50" spans="3:12" s="207" customFormat="1" ht="15.75" customHeight="1">
      <c r="C50" s="1085" t="s">
        <v>1</v>
      </c>
      <c r="D50" s="1086"/>
      <c r="E50" s="1087"/>
      <c r="F50" s="765" t="s">
        <v>90</v>
      </c>
      <c r="G50" s="132"/>
      <c r="I50" s="1085" t="s">
        <v>186</v>
      </c>
      <c r="J50" s="1086"/>
      <c r="K50" s="1117"/>
      <c r="L50" s="826" t="s">
        <v>90</v>
      </c>
    </row>
    <row r="51" spans="3:12" s="207" customFormat="1" ht="15.75" customHeight="1">
      <c r="C51" s="911" t="s">
        <v>151</v>
      </c>
      <c r="D51" s="912"/>
      <c r="E51" s="1088"/>
      <c r="F51" s="766"/>
      <c r="G51" s="132"/>
      <c r="I51" s="911" t="s">
        <v>158</v>
      </c>
      <c r="J51" s="912"/>
      <c r="K51" s="913"/>
      <c r="L51" s="827"/>
    </row>
    <row r="52" spans="3:12" s="207" customFormat="1" ht="36.75" customHeight="1">
      <c r="C52" s="115" t="s">
        <v>91</v>
      </c>
      <c r="D52" s="249" t="s">
        <v>183</v>
      </c>
      <c r="E52" s="249" t="s">
        <v>162</v>
      </c>
      <c r="F52" s="1116"/>
      <c r="G52" s="72"/>
      <c r="I52" s="67" t="s">
        <v>91</v>
      </c>
      <c r="J52" s="202" t="s">
        <v>240</v>
      </c>
      <c r="K52" s="202" t="s">
        <v>241</v>
      </c>
      <c r="L52" s="828"/>
    </row>
    <row r="53" spans="3:12" s="207" customFormat="1" ht="18.75" customHeight="1">
      <c r="C53" s="250" t="s">
        <v>41</v>
      </c>
      <c r="D53" s="251">
        <f>SUM('様式３‐２'!AH13:AL13)</f>
        <v>0</v>
      </c>
      <c r="E53" s="251">
        <f>M12</f>
        <v>0</v>
      </c>
      <c r="F53" s="55" t="e">
        <f>IF(D53=E53,#REF!,#REF!)</f>
        <v>#REF!</v>
      </c>
      <c r="G53" s="132"/>
      <c r="I53" s="223" t="s">
        <v>41</v>
      </c>
      <c r="J53" s="226" t="e">
        <f>#REF!</f>
        <v>#REF!</v>
      </c>
      <c r="K53" s="224">
        <f>M11</f>
        <v>0</v>
      </c>
      <c r="L53" s="69" t="e">
        <f>IF(J53=K53,#REF!,#REF!)</f>
        <v>#REF!</v>
      </c>
    </row>
    <row r="54" spans="3:12" s="207" customFormat="1" ht="18.75" customHeight="1">
      <c r="C54" s="250" t="s">
        <v>50</v>
      </c>
      <c r="D54" s="251">
        <f>SUM('様式３‐２'!AH16:AL16)</f>
        <v>0</v>
      </c>
      <c r="E54" s="251">
        <f>M15</f>
        <v>0</v>
      </c>
      <c r="F54" s="55" t="e">
        <f>IF(D54=E54,#REF!,#REF!)</f>
        <v>#REF!</v>
      </c>
      <c r="G54" s="132"/>
      <c r="I54" s="223" t="s">
        <v>50</v>
      </c>
      <c r="J54" s="226" t="e">
        <f>#REF!</f>
        <v>#REF!</v>
      </c>
      <c r="K54" s="226">
        <f>M14</f>
        <v>0</v>
      </c>
      <c r="L54" s="69" t="e">
        <f>IF(J54=K54,#REF!,#REF!)</f>
        <v>#REF!</v>
      </c>
    </row>
    <row r="55" spans="3:12" s="207" customFormat="1" ht="18.75" customHeight="1" thickBot="1">
      <c r="C55" s="972" t="s">
        <v>233</v>
      </c>
      <c r="D55" s="973"/>
      <c r="E55" s="974"/>
      <c r="F55" s="114" t="e">
        <f>IF(AND(F53=#REF!,F54=#REF!),#REF!,#REF!)</f>
        <v>#REF!</v>
      </c>
      <c r="G55" s="132"/>
      <c r="I55" s="225" t="s">
        <v>208</v>
      </c>
      <c r="J55" s="226" t="e">
        <f>#REF!</f>
        <v>#REF!</v>
      </c>
      <c r="K55" s="226">
        <f>M17</f>
        <v>0</v>
      </c>
      <c r="L55" s="69" t="e">
        <f>IF(J55=K55,#REF!,#REF!)</f>
        <v>#REF!</v>
      </c>
    </row>
    <row r="56" spans="7:13" s="207" customFormat="1" ht="17.25" customHeight="1">
      <c r="G56" s="252"/>
      <c r="H56" s="252"/>
      <c r="I56" s="225" t="s">
        <v>188</v>
      </c>
      <c r="J56" s="226" t="e">
        <f>#REF!</f>
        <v>#REF!</v>
      </c>
      <c r="K56" s="226">
        <f>M20</f>
        <v>0</v>
      </c>
      <c r="L56" s="69" t="e">
        <f>IF(J56=K56,#REF!,#REF!)</f>
        <v>#REF!</v>
      </c>
      <c r="M56" s="71"/>
    </row>
    <row r="57" spans="7:13" s="207" customFormat="1" ht="17.25" customHeight="1">
      <c r="G57" s="252"/>
      <c r="H57" s="252"/>
      <c r="I57" s="225" t="s">
        <v>187</v>
      </c>
      <c r="J57" s="226" t="e">
        <f>#REF!</f>
        <v>#REF!</v>
      </c>
      <c r="K57" s="226">
        <f>P30</f>
        <v>0</v>
      </c>
      <c r="L57" s="69" t="e">
        <f>IF(J57=K57,#REF!,#REF!)</f>
        <v>#REF!</v>
      </c>
      <c r="M57" s="71"/>
    </row>
    <row r="58" spans="7:13" s="207" customFormat="1" ht="17.25" customHeight="1" thickBot="1">
      <c r="G58" s="132"/>
      <c r="H58" s="132"/>
      <c r="I58" s="972" t="s">
        <v>235</v>
      </c>
      <c r="J58" s="973"/>
      <c r="K58" s="973"/>
      <c r="L58" s="70" t="e">
        <f>IF(AND(L53=#REF!,L54=#REF!,L55=#REF!,L56=#REF!,L57=#REF!),#REF!,#REF!)</f>
        <v>#REF!</v>
      </c>
      <c r="M58" s="71"/>
    </row>
    <row r="59" spans="7:13" s="207" customFormat="1" ht="17.25" customHeight="1">
      <c r="G59" s="243"/>
      <c r="H59" s="243"/>
      <c r="J59" s="52" t="s">
        <v>149</v>
      </c>
      <c r="M59" s="243"/>
    </row>
  </sheetData>
  <sheetProtection/>
  <mergeCells count="24">
    <mergeCell ref="Q11:S13"/>
    <mergeCell ref="B32:C32"/>
    <mergeCell ref="P27:P29"/>
    <mergeCell ref="B27:C29"/>
    <mergeCell ref="B11:B13"/>
    <mergeCell ref="B14:B16"/>
    <mergeCell ref="B17:B19"/>
    <mergeCell ref="F50:F52"/>
    <mergeCell ref="I50:K50"/>
    <mergeCell ref="L50:L52"/>
    <mergeCell ref="I51:K51"/>
    <mergeCell ref="C55:E55"/>
    <mergeCell ref="C50:E50"/>
    <mergeCell ref="C51:E51"/>
    <mergeCell ref="N1:P1"/>
    <mergeCell ref="B30:C30"/>
    <mergeCell ref="B37:D37"/>
    <mergeCell ref="M8:M10"/>
    <mergeCell ref="B31:C31"/>
    <mergeCell ref="I58:K58"/>
    <mergeCell ref="B38:C38"/>
    <mergeCell ref="B39:C39"/>
    <mergeCell ref="B8:C10"/>
    <mergeCell ref="B20:B22"/>
  </mergeCells>
  <printOptions/>
  <pageMargins left="0.1968503937007874" right="0.1968503937007874" top="0.72" bottom="0.38" header="0.5118110236220472" footer="0.32"/>
  <pageSetup horizontalDpi="600" verticalDpi="600" orientation="landscape" paperSize="9" scale="90" r:id="rId1"/>
  <headerFooter alignWithMargins="0">
    <oddHeader>&amp;L&amp;12様式４‐２&amp;R【公立学校用】</oddHeader>
  </headerFooter>
</worksheet>
</file>

<file path=xl/worksheets/sheet23.xml><?xml version="1.0" encoding="utf-8"?>
<worksheet xmlns="http://schemas.openxmlformats.org/spreadsheetml/2006/main" xmlns:r="http://schemas.openxmlformats.org/officeDocument/2006/relationships">
  <sheetPr>
    <tabColor indexed="45"/>
  </sheetPr>
  <dimension ref="A1:J26"/>
  <sheetViews>
    <sheetView view="pageBreakPreview" zoomScaleSheetLayoutView="100" zoomScalePageLayoutView="0" workbookViewId="0" topLeftCell="A1">
      <selection activeCell="A6" sqref="A6"/>
    </sheetView>
  </sheetViews>
  <sheetFormatPr defaultColWidth="9.00390625" defaultRowHeight="13.5"/>
  <cols>
    <col min="1" max="1" width="4.75390625" style="6" customWidth="1"/>
    <col min="2" max="2" width="17.25390625" style="6" customWidth="1"/>
    <col min="3" max="6" width="12.625" style="6" customWidth="1"/>
    <col min="7" max="7" width="10.625" style="6" customWidth="1"/>
    <col min="8" max="8" width="12.00390625" style="6" customWidth="1"/>
    <col min="9" max="16384" width="9.00390625" style="6" customWidth="1"/>
  </cols>
  <sheetData>
    <row r="1" spans="4:7" ht="18.75" customHeight="1">
      <c r="D1" s="200" t="s">
        <v>75</v>
      </c>
      <c r="E1" s="1130"/>
      <c r="F1" s="1131"/>
      <c r="G1" s="1132"/>
    </row>
    <row r="2" spans="4:7" ht="18.75" customHeight="1">
      <c r="D2" s="44" t="s">
        <v>76</v>
      </c>
      <c r="E2" s="1130"/>
      <c r="F2" s="1131"/>
      <c r="G2" s="1132"/>
    </row>
    <row r="3" spans="4:7" ht="18.75" customHeight="1">
      <c r="D3" s="201" t="s">
        <v>63</v>
      </c>
      <c r="E3" s="263"/>
      <c r="F3" s="44" t="s">
        <v>77</v>
      </c>
      <c r="G3" s="263"/>
    </row>
    <row r="4" spans="5:7" ht="13.5">
      <c r="E4" s="16"/>
      <c r="F4" s="17"/>
      <c r="G4" s="16"/>
    </row>
    <row r="5" ht="18" thickBot="1">
      <c r="A5" s="7" t="s">
        <v>261</v>
      </c>
    </row>
    <row r="6" spans="2:6" ht="19.5" customHeight="1">
      <c r="B6" s="1149" t="s">
        <v>56</v>
      </c>
      <c r="C6" s="1151" t="s">
        <v>13</v>
      </c>
      <c r="D6" s="1151"/>
      <c r="E6" s="1152" t="s">
        <v>51</v>
      </c>
      <c r="F6" s="1153"/>
    </row>
    <row r="7" spans="2:6" ht="45" customHeight="1">
      <c r="B7" s="1150"/>
      <c r="C7" s="29" t="s">
        <v>67</v>
      </c>
      <c r="D7" s="29" t="s">
        <v>68</v>
      </c>
      <c r="E7" s="29" t="s">
        <v>61</v>
      </c>
      <c r="F7" s="151" t="s">
        <v>43</v>
      </c>
    </row>
    <row r="8" spans="2:6" ht="33" customHeight="1">
      <c r="B8" s="92" t="s">
        <v>226</v>
      </c>
      <c r="C8" s="187"/>
      <c r="D8" s="187"/>
      <c r="E8" s="187"/>
      <c r="F8" s="189"/>
    </row>
    <row r="9" spans="2:6" ht="33" customHeight="1">
      <c r="B9" s="92" t="s">
        <v>24</v>
      </c>
      <c r="C9" s="187"/>
      <c r="D9" s="187"/>
      <c r="E9" s="187"/>
      <c r="F9" s="189"/>
    </row>
    <row r="10" spans="2:6" ht="33" customHeight="1">
      <c r="B10" s="92" t="s">
        <v>25</v>
      </c>
      <c r="C10" s="187"/>
      <c r="D10" s="187"/>
      <c r="E10" s="187"/>
      <c r="F10" s="189"/>
    </row>
    <row r="11" spans="2:6" ht="33" customHeight="1">
      <c r="B11" s="92" t="s">
        <v>26</v>
      </c>
      <c r="C11" s="187"/>
      <c r="D11" s="187"/>
      <c r="E11" s="187"/>
      <c r="F11" s="189"/>
    </row>
    <row r="12" spans="2:6" ht="33" customHeight="1">
      <c r="B12" s="92" t="s">
        <v>14</v>
      </c>
      <c r="C12" s="187"/>
      <c r="D12" s="187"/>
      <c r="E12" s="187"/>
      <c r="F12" s="189"/>
    </row>
    <row r="13" spans="2:6" ht="33" customHeight="1" thickBot="1">
      <c r="B13" s="93" t="s">
        <v>27</v>
      </c>
      <c r="C13" s="190"/>
      <c r="D13" s="190"/>
      <c r="E13" s="190"/>
      <c r="F13" s="191"/>
    </row>
    <row r="14" spans="1:8" ht="13.5">
      <c r="A14" s="20"/>
      <c r="B14" s="113"/>
      <c r="C14" s="73"/>
      <c r="D14" s="73"/>
      <c r="E14" s="73"/>
      <c r="F14" s="73"/>
      <c r="G14" s="73"/>
      <c r="H14" s="73"/>
    </row>
    <row r="15" spans="1:8" s="207" customFormat="1" ht="13.5">
      <c r="A15" s="253"/>
      <c r="B15" s="209" t="s">
        <v>59</v>
      </c>
      <c r="C15" s="254"/>
      <c r="D15" s="254"/>
      <c r="E15" s="254"/>
      <c r="F15" s="254"/>
      <c r="G15" s="254"/>
      <c r="H15" s="254"/>
    </row>
    <row r="16" spans="1:8" s="207" customFormat="1" ht="27" customHeight="1">
      <c r="A16" s="255"/>
      <c r="B16" s="1145" t="s">
        <v>255</v>
      </c>
      <c r="C16" s="1146"/>
      <c r="D16" s="1146"/>
      <c r="E16" s="1146"/>
      <c r="F16" s="1146"/>
      <c r="G16" s="1146"/>
      <c r="H16" s="729"/>
    </row>
    <row r="17" spans="2:10" s="207" customFormat="1" ht="13.5">
      <c r="B17" s="204" t="s">
        <v>244</v>
      </c>
      <c r="C17" s="2"/>
      <c r="D17" s="2"/>
      <c r="E17" s="2"/>
      <c r="F17" s="2"/>
      <c r="G17" s="2"/>
      <c r="H17" s="2"/>
      <c r="I17" s="254"/>
      <c r="J17" s="254"/>
    </row>
    <row r="18" spans="2:8" s="2" customFormat="1" ht="27.75" customHeight="1">
      <c r="B18" s="1147" t="s">
        <v>251</v>
      </c>
      <c r="C18" s="1148"/>
      <c r="D18" s="1148"/>
      <c r="E18" s="1148"/>
      <c r="F18" s="1148"/>
      <c r="G18" s="1148"/>
      <c r="H18" s="775"/>
    </row>
    <row r="19" s="2" customFormat="1" ht="13.5">
      <c r="B19" s="256" t="s">
        <v>193</v>
      </c>
    </row>
    <row r="20" spans="2:8" s="2" customFormat="1" ht="13.5">
      <c r="B20" s="206"/>
      <c r="C20" s="257"/>
      <c r="D20" s="257"/>
      <c r="E20" s="257"/>
      <c r="F20" s="257"/>
      <c r="G20" s="257"/>
      <c r="H20" s="257"/>
    </row>
    <row r="21" spans="2:8" ht="13.5">
      <c r="B21" s="1133" t="s">
        <v>246</v>
      </c>
      <c r="C21" s="1134"/>
      <c r="D21" s="1134"/>
      <c r="E21" s="1134"/>
      <c r="F21" s="1134"/>
      <c r="G21" s="1134"/>
      <c r="H21" s="1135"/>
    </row>
    <row r="22" spans="2:8" ht="13.5">
      <c r="B22" s="1136"/>
      <c r="C22" s="1137"/>
      <c r="D22" s="1137"/>
      <c r="E22" s="1137"/>
      <c r="F22" s="1137"/>
      <c r="G22" s="1137"/>
      <c r="H22" s="1138"/>
    </row>
    <row r="23" spans="2:8" ht="13.5">
      <c r="B23" s="1139"/>
      <c r="C23" s="1140"/>
      <c r="D23" s="1140"/>
      <c r="E23" s="1140"/>
      <c r="F23" s="1140"/>
      <c r="G23" s="1140"/>
      <c r="H23" s="1141"/>
    </row>
    <row r="24" spans="2:8" ht="13.5">
      <c r="B24" s="1139"/>
      <c r="C24" s="1140"/>
      <c r="D24" s="1140"/>
      <c r="E24" s="1140"/>
      <c r="F24" s="1140"/>
      <c r="G24" s="1140"/>
      <c r="H24" s="1141"/>
    </row>
    <row r="25" spans="2:8" ht="13.5">
      <c r="B25" s="1139"/>
      <c r="C25" s="1140"/>
      <c r="D25" s="1140"/>
      <c r="E25" s="1140"/>
      <c r="F25" s="1140"/>
      <c r="G25" s="1140"/>
      <c r="H25" s="1141"/>
    </row>
    <row r="26" spans="2:8" ht="13.5">
      <c r="B26" s="1142"/>
      <c r="C26" s="1143"/>
      <c r="D26" s="1143"/>
      <c r="E26" s="1143"/>
      <c r="F26" s="1143"/>
      <c r="G26" s="1143"/>
      <c r="H26" s="1144"/>
    </row>
  </sheetData>
  <sheetProtection/>
  <mergeCells count="9">
    <mergeCell ref="E1:G1"/>
    <mergeCell ref="E2:G2"/>
    <mergeCell ref="B21:H21"/>
    <mergeCell ref="B22:H26"/>
    <mergeCell ref="B16:H16"/>
    <mergeCell ref="B18:H18"/>
    <mergeCell ref="B6:B7"/>
    <mergeCell ref="C6:D6"/>
    <mergeCell ref="E6:F6"/>
  </mergeCells>
  <printOptions/>
  <pageMargins left="1.4" right="0.7874015748031497" top="0.8" bottom="0.45" header="0.5118110236220472" footer="0.5118110236220472"/>
  <pageSetup horizontalDpi="600" verticalDpi="600" orientation="landscape" paperSize="9" scale="118" r:id="rId1"/>
  <headerFooter alignWithMargins="0">
    <oddHeader>&amp;L&amp;12様式５&amp;R【公立学校用】</oddHeader>
  </headerFooter>
</worksheet>
</file>

<file path=xl/worksheets/sheet3.xml><?xml version="1.0" encoding="utf-8"?>
<worksheet xmlns="http://schemas.openxmlformats.org/spreadsheetml/2006/main" xmlns:r="http://schemas.openxmlformats.org/officeDocument/2006/relationships">
  <sheetPr>
    <tabColor indexed="45"/>
    <pageSetUpPr fitToPage="1"/>
  </sheetPr>
  <dimension ref="A1:Q31"/>
  <sheetViews>
    <sheetView view="pageBreakPreview" zoomScaleSheetLayoutView="100" zoomScalePageLayoutView="0" workbookViewId="0" topLeftCell="A1">
      <selection activeCell="N56" sqref="N56"/>
    </sheetView>
  </sheetViews>
  <sheetFormatPr defaultColWidth="9.00390625" defaultRowHeight="13.5"/>
  <cols>
    <col min="1" max="1" width="4.00390625" style="6" customWidth="1"/>
    <col min="2" max="2" width="4.50390625" style="6" customWidth="1"/>
    <col min="3" max="3" width="14.75390625" style="6" customWidth="1"/>
    <col min="4" max="4" width="10.875" style="6" customWidth="1"/>
    <col min="5" max="7" width="10.625" style="6" customWidth="1"/>
    <col min="8" max="8" width="10.50390625" style="6" customWidth="1"/>
    <col min="9" max="9" width="7.625" style="6" customWidth="1"/>
    <col min="10" max="10" width="10.625" style="6" customWidth="1"/>
    <col min="11" max="11" width="8.625" style="6" customWidth="1"/>
    <col min="12" max="12" width="10.625" style="6" customWidth="1"/>
    <col min="13" max="13" width="7.625" style="6" customWidth="1"/>
    <col min="14" max="14" width="9.00390625" style="6" customWidth="1"/>
    <col min="15" max="15" width="7.625" style="6" customWidth="1"/>
    <col min="16" max="16384" width="9.00390625" style="6" customWidth="1"/>
  </cols>
  <sheetData>
    <row r="1" spans="11:15" ht="26.25" customHeight="1">
      <c r="K1" s="691"/>
      <c r="L1" s="711"/>
      <c r="M1" s="711"/>
      <c r="N1" s="711"/>
      <c r="O1" s="711"/>
    </row>
    <row r="2" spans="11:15" ht="17.25" customHeight="1">
      <c r="K2" s="692"/>
      <c r="L2" s="711"/>
      <c r="M2" s="711"/>
      <c r="N2" s="711"/>
      <c r="O2" s="711"/>
    </row>
    <row r="3" spans="11:15" ht="17.25" customHeight="1">
      <c r="K3" s="692"/>
      <c r="L3" s="711"/>
      <c r="M3" s="711"/>
      <c r="N3" s="476"/>
      <c r="O3" s="476"/>
    </row>
    <row r="4" ht="17.25">
      <c r="A4" s="26" t="s">
        <v>9</v>
      </c>
    </row>
    <row r="5" ht="18" thickBot="1">
      <c r="B5" s="7" t="s">
        <v>267</v>
      </c>
    </row>
    <row r="6" spans="3:15" ht="21.75" customHeight="1">
      <c r="C6" s="712" t="s">
        <v>86</v>
      </c>
      <c r="D6" s="713"/>
      <c r="E6" s="716" t="s">
        <v>42</v>
      </c>
      <c r="F6" s="94"/>
      <c r="G6" s="718" t="s">
        <v>85</v>
      </c>
      <c r="H6" s="720" t="s">
        <v>16</v>
      </c>
      <c r="I6" s="721"/>
      <c r="J6" s="722" t="s">
        <v>17</v>
      </c>
      <c r="K6" s="721"/>
      <c r="L6" s="723" t="s">
        <v>18</v>
      </c>
      <c r="M6" s="721"/>
      <c r="N6" s="723" t="s">
        <v>20</v>
      </c>
      <c r="O6" s="724"/>
    </row>
    <row r="7" spans="3:15" ht="26.25" customHeight="1">
      <c r="C7" s="714"/>
      <c r="D7" s="715"/>
      <c r="E7" s="717"/>
      <c r="F7" s="29" t="s">
        <v>84</v>
      </c>
      <c r="G7" s="719"/>
      <c r="H7" s="30" t="s">
        <v>87</v>
      </c>
      <c r="I7" s="29" t="s">
        <v>88</v>
      </c>
      <c r="J7" s="28" t="s">
        <v>87</v>
      </c>
      <c r="K7" s="29" t="s">
        <v>88</v>
      </c>
      <c r="L7" s="28" t="s">
        <v>87</v>
      </c>
      <c r="M7" s="27" t="s">
        <v>88</v>
      </c>
      <c r="N7" s="28" t="s">
        <v>87</v>
      </c>
      <c r="O7" s="95" t="s">
        <v>88</v>
      </c>
    </row>
    <row r="8" spans="3:17" ht="24.75" customHeight="1">
      <c r="C8" s="730" t="s">
        <v>41</v>
      </c>
      <c r="D8" s="31" t="s">
        <v>43</v>
      </c>
      <c r="E8" s="32">
        <v>1007</v>
      </c>
      <c r="F8" s="32">
        <v>1</v>
      </c>
      <c r="G8" s="168">
        <f>E8-F8</f>
        <v>1006</v>
      </c>
      <c r="H8" s="33">
        <v>1002</v>
      </c>
      <c r="I8" s="176">
        <f>IF($G$8=0,"",H8/$G$8)</f>
        <v>0.9960238568588469</v>
      </c>
      <c r="J8" s="32"/>
      <c r="K8" s="176">
        <f>IF($G$8=0,"",J8/$G$8)</f>
        <v>0</v>
      </c>
      <c r="L8" s="34"/>
      <c r="M8" s="176">
        <f>IF($G$8=0,"",L8/$G$8)</f>
        <v>0</v>
      </c>
      <c r="N8" s="172">
        <f>H8+J8+L8</f>
        <v>1002</v>
      </c>
      <c r="O8" s="178">
        <f>IF($G$8=0,"",N8/$G$8)</f>
        <v>0.9960238568588469</v>
      </c>
      <c r="P8" s="732"/>
      <c r="Q8" s="732"/>
    </row>
    <row r="9" spans="3:17" ht="24.75" customHeight="1">
      <c r="C9" s="731"/>
      <c r="D9" s="35" t="s">
        <v>44</v>
      </c>
      <c r="E9" s="698">
        <v>441158</v>
      </c>
      <c r="F9" s="129"/>
      <c r="G9" s="169">
        <f>E9</f>
        <v>441158</v>
      </c>
      <c r="H9" s="686">
        <v>440836</v>
      </c>
      <c r="I9" s="177">
        <f aca="true" t="shared" si="0" ref="I9:I17">IF(G9=0,"",H9/G9)</f>
        <v>0.9992701027749695</v>
      </c>
      <c r="J9" s="36"/>
      <c r="K9" s="177">
        <f>IF($G$9=0,"",J9/$G$9)</f>
        <v>0</v>
      </c>
      <c r="L9" s="37"/>
      <c r="M9" s="177">
        <f>IF($G$9=0,"",L9/$G$9)</f>
        <v>0</v>
      </c>
      <c r="N9" s="173">
        <f>H9+J9+L9</f>
        <v>440836</v>
      </c>
      <c r="O9" s="179">
        <f>IF($G$9=0,"",N9/$G$9)</f>
        <v>0.9992701027749695</v>
      </c>
      <c r="P9" s="732"/>
      <c r="Q9" s="732"/>
    </row>
    <row r="10" spans="3:17" ht="24.75" customHeight="1">
      <c r="C10" s="730" t="s">
        <v>50</v>
      </c>
      <c r="D10" s="38" t="s">
        <v>43</v>
      </c>
      <c r="E10" s="32">
        <v>464</v>
      </c>
      <c r="F10" s="32"/>
      <c r="G10" s="168">
        <f>E10-F10</f>
        <v>464</v>
      </c>
      <c r="H10" s="687">
        <v>320</v>
      </c>
      <c r="I10" s="176">
        <f t="shared" si="0"/>
        <v>0.6896551724137931</v>
      </c>
      <c r="J10" s="39">
        <v>3</v>
      </c>
      <c r="K10" s="176">
        <f>IF($G$10=0,"",J10/$G$10)</f>
        <v>0.00646551724137931</v>
      </c>
      <c r="L10" s="40">
        <v>16</v>
      </c>
      <c r="M10" s="176">
        <f>IF($G$10=0,"",L10/$G$10)</f>
        <v>0.034482758620689655</v>
      </c>
      <c r="N10" s="172">
        <f aca="true" t="shared" si="1" ref="N10:N19">H10+J10+L10</f>
        <v>339</v>
      </c>
      <c r="O10" s="178">
        <f>IF($G$10=0,"",N10/$G$10)</f>
        <v>0.7306034482758621</v>
      </c>
      <c r="P10" s="732"/>
      <c r="Q10" s="732"/>
    </row>
    <row r="11" spans="3:15" ht="24.75" customHeight="1">
      <c r="C11" s="731"/>
      <c r="D11" s="35" t="s">
        <v>45</v>
      </c>
      <c r="E11" s="36">
        <v>221067</v>
      </c>
      <c r="F11" s="129"/>
      <c r="G11" s="169">
        <f>E11</f>
        <v>221067</v>
      </c>
      <c r="H11" s="708">
        <v>140004</v>
      </c>
      <c r="I11" s="177">
        <f t="shared" si="0"/>
        <v>0.6333102634043073</v>
      </c>
      <c r="J11" s="36">
        <v>266</v>
      </c>
      <c r="K11" s="177">
        <f>IF($G$11=0,"",J11/$G$11)</f>
        <v>0.0012032551217504195</v>
      </c>
      <c r="L11" s="37">
        <v>7260</v>
      </c>
      <c r="M11" s="177">
        <f>IF($G$11=0,"",L11/$G$11)</f>
        <v>0.03284072249589491</v>
      </c>
      <c r="N11" s="173">
        <f t="shared" si="1"/>
        <v>147530</v>
      </c>
      <c r="O11" s="179">
        <f>IF($G$11=0,"",N11/$G$11)</f>
        <v>0.6673542410219526</v>
      </c>
    </row>
    <row r="12" spans="3:15" ht="24.75" customHeight="1">
      <c r="C12" s="733" t="s">
        <v>208</v>
      </c>
      <c r="D12" s="31" t="s">
        <v>43</v>
      </c>
      <c r="E12" s="203">
        <v>50</v>
      </c>
      <c r="F12" s="203"/>
      <c r="G12" s="258">
        <f>E12-F12</f>
        <v>50</v>
      </c>
      <c r="H12" s="33">
        <v>41</v>
      </c>
      <c r="I12" s="138">
        <f t="shared" si="0"/>
        <v>0.82</v>
      </c>
      <c r="J12" s="32"/>
      <c r="K12" s="138">
        <f>IF($G$12=0,"",J12/$G$12)</f>
        <v>0</v>
      </c>
      <c r="L12" s="34"/>
      <c r="M12" s="138">
        <f>IF($G$12=0,"",L12/$G$12)</f>
        <v>0</v>
      </c>
      <c r="N12" s="172">
        <f t="shared" si="1"/>
        <v>41</v>
      </c>
      <c r="O12" s="146">
        <f>IF($G$12=0,"",N12/$G$12)</f>
        <v>0.82</v>
      </c>
    </row>
    <row r="13" spans="3:15" ht="24.75" customHeight="1">
      <c r="C13" s="731"/>
      <c r="D13" s="35" t="s">
        <v>46</v>
      </c>
      <c r="E13" s="129"/>
      <c r="F13" s="129"/>
      <c r="G13" s="134"/>
      <c r="H13" s="686">
        <v>8095</v>
      </c>
      <c r="I13" s="139">
        <f>IF(G13=0,"",H13/G13)</f>
      </c>
      <c r="J13" s="36"/>
      <c r="K13" s="139">
        <f>IF($G$13=0,"",J13/$G$13)</f>
      </c>
      <c r="L13" s="37"/>
      <c r="M13" s="139">
        <f>IF($G$13=0,"",L13/$G$13)</f>
      </c>
      <c r="N13" s="173">
        <f t="shared" si="1"/>
        <v>8095</v>
      </c>
      <c r="O13" s="147">
        <f>IF($G$13=0,"",N13/$G$13)</f>
      </c>
    </row>
    <row r="14" spans="3:15" ht="24.75" customHeight="1">
      <c r="C14" s="733" t="s">
        <v>58</v>
      </c>
      <c r="D14" s="42" t="s">
        <v>43</v>
      </c>
      <c r="E14" s="260">
        <v>21</v>
      </c>
      <c r="F14" s="203"/>
      <c r="G14" s="133"/>
      <c r="H14" s="145">
        <v>15</v>
      </c>
      <c r="I14" s="138">
        <f t="shared" si="0"/>
      </c>
      <c r="J14" s="124">
        <v>1</v>
      </c>
      <c r="K14" s="138">
        <f>IF($G$14=0,"",J14/$G$14)</f>
      </c>
      <c r="L14" s="120"/>
      <c r="M14" s="138">
        <f>IF($G$14=0,"",L14/$G$14)</f>
      </c>
      <c r="N14" s="172">
        <f t="shared" si="1"/>
        <v>16</v>
      </c>
      <c r="O14" s="146">
        <f>IF($G$14=0,"",N14/$G$14)</f>
      </c>
    </row>
    <row r="15" spans="3:15" ht="24.75" customHeight="1">
      <c r="C15" s="734"/>
      <c r="D15" s="35" t="s">
        <v>45</v>
      </c>
      <c r="E15" s="129"/>
      <c r="F15" s="129"/>
      <c r="G15" s="134"/>
      <c r="H15" s="41">
        <v>203</v>
      </c>
      <c r="I15" s="139">
        <f t="shared" si="0"/>
      </c>
      <c r="J15" s="36">
        <v>110</v>
      </c>
      <c r="K15" s="139">
        <f>IF($G$15=0,"",J15/$G$15)</f>
      </c>
      <c r="L15" s="37"/>
      <c r="M15" s="139">
        <f>IF($G$15=0,"",L15/$G$15)</f>
      </c>
      <c r="N15" s="173">
        <f t="shared" si="1"/>
        <v>313</v>
      </c>
      <c r="O15" s="147">
        <f>IF($G$15=0,"",N15/$G$15)</f>
      </c>
    </row>
    <row r="16" spans="3:15" ht="24.75" customHeight="1">
      <c r="C16" s="735" t="s">
        <v>20</v>
      </c>
      <c r="D16" s="38" t="s">
        <v>43</v>
      </c>
      <c r="E16" s="261">
        <v>1533</v>
      </c>
      <c r="F16" s="261">
        <v>1</v>
      </c>
      <c r="G16" s="143"/>
      <c r="H16" s="170">
        <f>H8+H10+H12+H14</f>
        <v>1378</v>
      </c>
      <c r="I16" s="144">
        <f t="shared" si="0"/>
      </c>
      <c r="J16" s="170">
        <f>J8+J10+J12+J14</f>
        <v>4</v>
      </c>
      <c r="K16" s="144">
        <f>IF($G$16=0,"",J16/$G$16)</f>
      </c>
      <c r="L16" s="170">
        <f>L8+L10+L12+L14</f>
        <v>16</v>
      </c>
      <c r="M16" s="144">
        <f>IF($G$16=0,"",L16/$G$16)</f>
      </c>
      <c r="N16" s="170">
        <f>H16+J16+L16</f>
        <v>1398</v>
      </c>
      <c r="O16" s="148">
        <f>IF($G$16=0,"",N16/$G$16)</f>
      </c>
    </row>
    <row r="17" spans="3:15" ht="24.75" customHeight="1" thickBot="1">
      <c r="C17" s="736"/>
      <c r="D17" s="43" t="s">
        <v>46</v>
      </c>
      <c r="E17" s="131"/>
      <c r="F17" s="131"/>
      <c r="G17" s="135"/>
      <c r="H17" s="171">
        <f>H9+H11+H13+H15</f>
        <v>589138</v>
      </c>
      <c r="I17" s="140">
        <f t="shared" si="0"/>
      </c>
      <c r="J17" s="171">
        <f>J9+J11+J13+J15</f>
        <v>376</v>
      </c>
      <c r="K17" s="139">
        <f>IF($G$17=0,"",J17/$G$17)</f>
      </c>
      <c r="L17" s="171">
        <f>L9+L11+L13+L15</f>
        <v>7260</v>
      </c>
      <c r="M17" s="139">
        <f>IF($G$17=0,"",L17/$G$17)</f>
      </c>
      <c r="N17" s="174">
        <f t="shared" si="1"/>
        <v>596774</v>
      </c>
      <c r="O17" s="147">
        <f>IF($G$17=0,"",N17/$G$17)</f>
      </c>
    </row>
    <row r="18" spans="3:15" ht="24.75" customHeight="1" thickTop="1">
      <c r="C18" s="726" t="s">
        <v>48</v>
      </c>
      <c r="D18" s="38" t="s">
        <v>49</v>
      </c>
      <c r="E18" s="262">
        <v>347</v>
      </c>
      <c r="F18" s="262">
        <v>6</v>
      </c>
      <c r="G18" s="136"/>
      <c r="H18" s="478">
        <v>8</v>
      </c>
      <c r="I18" s="141">
        <f>IF($G$18=0,"",H18/$G$18)</f>
      </c>
      <c r="J18" s="689">
        <v>3</v>
      </c>
      <c r="K18" s="141">
        <f>IF($G$18=0,"",J18/$G$18)</f>
      </c>
      <c r="L18" s="40"/>
      <c r="M18" s="141">
        <f>IF($G$18=0,"",L18/$G$18)</f>
      </c>
      <c r="N18" s="170">
        <f t="shared" si="1"/>
        <v>11</v>
      </c>
      <c r="O18" s="149">
        <f>IF($G$18=0,"",N18/$G$18)</f>
      </c>
    </row>
    <row r="19" spans="3:15" ht="24.75" customHeight="1" thickBot="1">
      <c r="C19" s="727"/>
      <c r="D19" s="96" t="s">
        <v>252</v>
      </c>
      <c r="E19" s="130"/>
      <c r="F19" s="130"/>
      <c r="G19" s="137"/>
      <c r="H19" s="688">
        <v>590</v>
      </c>
      <c r="I19" s="142">
        <f>IF($G$19=0,"",H19/$G$19)</f>
      </c>
      <c r="J19" s="690">
        <v>90</v>
      </c>
      <c r="K19" s="142">
        <f>IF($G$19=0,"",J19/$G$19)</f>
      </c>
      <c r="L19" s="669"/>
      <c r="M19" s="142">
        <f>IF($G$19=0,"",L19/$G$19)</f>
      </c>
      <c r="N19" s="175">
        <f t="shared" si="1"/>
        <v>680</v>
      </c>
      <c r="O19" s="150">
        <f>IF($G$19=0,"",N19/$G$19)</f>
      </c>
    </row>
    <row r="21" ht="13.5">
      <c r="B21" s="204" t="s">
        <v>59</v>
      </c>
    </row>
    <row r="22" ht="13.5">
      <c r="B22" s="205" t="s">
        <v>60</v>
      </c>
    </row>
    <row r="23" ht="13.5">
      <c r="B23" s="204" t="s">
        <v>89</v>
      </c>
    </row>
    <row r="24" ht="13.5">
      <c r="B24" s="204" t="s">
        <v>248</v>
      </c>
    </row>
    <row r="25" ht="13.5">
      <c r="B25" s="204" t="s">
        <v>518</v>
      </c>
    </row>
    <row r="26" ht="13.5">
      <c r="B26" s="204" t="s">
        <v>64</v>
      </c>
    </row>
    <row r="27" ht="13.5">
      <c r="B27" s="204" t="s">
        <v>8</v>
      </c>
    </row>
    <row r="28" spans="2:15" ht="27" customHeight="1">
      <c r="B28" s="728" t="s">
        <v>257</v>
      </c>
      <c r="C28" s="729"/>
      <c r="D28" s="729"/>
      <c r="E28" s="729"/>
      <c r="F28" s="729"/>
      <c r="G28" s="729"/>
      <c r="H28" s="729"/>
      <c r="I28" s="729"/>
      <c r="J28" s="729"/>
      <c r="K28" s="729"/>
      <c r="L28" s="729"/>
      <c r="M28" s="729"/>
      <c r="N28" s="729"/>
      <c r="O28" s="729"/>
    </row>
    <row r="30" s="204" customFormat="1" ht="13.5"/>
    <row r="31" spans="8:11" ht="13.5">
      <c r="H31" s="725"/>
      <c r="I31" s="725"/>
      <c r="J31" s="725"/>
      <c r="K31" s="670"/>
    </row>
  </sheetData>
  <sheetProtection/>
  <mergeCells count="19">
    <mergeCell ref="H31:J31"/>
    <mergeCell ref="C18:C19"/>
    <mergeCell ref="B28:O28"/>
    <mergeCell ref="C8:C9"/>
    <mergeCell ref="P8:Q10"/>
    <mergeCell ref="C10:C11"/>
    <mergeCell ref="C12:C13"/>
    <mergeCell ref="C14:C15"/>
    <mergeCell ref="C16:C17"/>
    <mergeCell ref="L1:O1"/>
    <mergeCell ref="L2:O2"/>
    <mergeCell ref="L3:M3"/>
    <mergeCell ref="C6:D7"/>
    <mergeCell ref="E6:E7"/>
    <mergeCell ref="G6:G7"/>
    <mergeCell ref="H6:I6"/>
    <mergeCell ref="J6:K6"/>
    <mergeCell ref="L6:M6"/>
    <mergeCell ref="N6:O6"/>
  </mergeCells>
  <printOptions horizontalCentered="1"/>
  <pageMargins left="0.15748031496062992" right="0.5511811023622047" top="0.984251968503937" bottom="0.7874015748031497" header="0.5118110236220472" footer="0.5118110236220472"/>
  <pageSetup fitToHeight="1" fitToWidth="1" horizontalDpi="600" verticalDpi="600" orientation="portrait" paperSize="9" scale="70" r:id="rId2"/>
  <headerFooter alignWithMargins="0">
    <oddFooter xml:space="preserve">&amp;C&amp;P </oddFooter>
  </headerFooter>
  <drawing r:id="rId1"/>
</worksheet>
</file>

<file path=xl/worksheets/sheet4.xml><?xml version="1.0" encoding="utf-8"?>
<worksheet xmlns="http://schemas.openxmlformats.org/spreadsheetml/2006/main" xmlns:r="http://schemas.openxmlformats.org/officeDocument/2006/relationships">
  <sheetPr>
    <tabColor rgb="FF0070C0"/>
    <pageSetUpPr fitToPage="1"/>
  </sheetPr>
  <dimension ref="A1:U85"/>
  <sheetViews>
    <sheetView view="pageBreakPreview" zoomScale="85" zoomScaleNormal="90" zoomScaleSheetLayoutView="85" zoomScalePageLayoutView="0" workbookViewId="0" topLeftCell="A1">
      <pane xSplit="20" ySplit="5" topLeftCell="U6" activePane="bottomRight" state="frozen"/>
      <selection pane="topLeft" activeCell="N56" sqref="N56"/>
      <selection pane="topRight" activeCell="N56" sqref="N56"/>
      <selection pane="bottomLeft" activeCell="N56" sqref="N56"/>
      <selection pane="bottomRight" activeCell="N56" sqref="N56"/>
    </sheetView>
  </sheetViews>
  <sheetFormatPr defaultColWidth="9.00390625" defaultRowHeight="13.5"/>
  <cols>
    <col min="1" max="1" width="3.75390625" style="0" bestFit="1" customWidth="1"/>
    <col min="2" max="2" width="10.75390625" style="0" customWidth="1"/>
    <col min="3" max="3" width="7.75390625" style="0" bestFit="1" customWidth="1"/>
    <col min="4" max="4" width="7.75390625" style="0" customWidth="1"/>
    <col min="5" max="5" width="10.875" style="0" bestFit="1" customWidth="1"/>
    <col min="6" max="6" width="8.375" style="0" bestFit="1" customWidth="1"/>
    <col min="7" max="7" width="6.75390625" style="0" bestFit="1" customWidth="1"/>
    <col min="8" max="8" width="13.00390625" style="0" bestFit="1" customWidth="1"/>
    <col min="9" max="9" width="7.25390625" style="0" bestFit="1" customWidth="1"/>
    <col min="16" max="17" width="9.125" style="0" bestFit="1" customWidth="1"/>
    <col min="18" max="21" width="9.25390625" style="0" bestFit="1" customWidth="1"/>
  </cols>
  <sheetData>
    <row r="1" spans="1:21" ht="17.25">
      <c r="A1" s="739" t="s">
        <v>278</v>
      </c>
      <c r="B1" s="739"/>
      <c r="C1" s="739"/>
      <c r="D1" s="739"/>
      <c r="E1" s="739"/>
      <c r="F1" s="739"/>
      <c r="G1" s="739"/>
      <c r="H1" s="739"/>
      <c r="I1" s="739"/>
      <c r="J1" s="739"/>
      <c r="K1" s="739"/>
      <c r="L1" s="739"/>
      <c r="M1" s="739"/>
      <c r="N1" s="739"/>
      <c r="O1" s="739"/>
      <c r="P1" s="739"/>
      <c r="Q1" s="739"/>
      <c r="R1" s="739"/>
      <c r="S1" s="739"/>
      <c r="T1" s="739"/>
      <c r="U1" s="739"/>
    </row>
    <row r="2" spans="1:21" ht="14.25">
      <c r="A2" s="128" t="s">
        <v>279</v>
      </c>
      <c r="B2" s="128"/>
      <c r="S2" s="740" t="s">
        <v>509</v>
      </c>
      <c r="T2" s="740"/>
      <c r="U2" s="740"/>
    </row>
    <row r="3" spans="1:21" ht="13.5">
      <c r="A3" s="741" t="s">
        <v>280</v>
      </c>
      <c r="B3" s="741"/>
      <c r="C3" s="741" t="s">
        <v>281</v>
      </c>
      <c r="D3" s="742" t="s">
        <v>282</v>
      </c>
      <c r="E3" s="741" t="s">
        <v>283</v>
      </c>
      <c r="F3" s="744" t="s">
        <v>16</v>
      </c>
      <c r="G3" s="744"/>
      <c r="H3" s="744"/>
      <c r="I3" s="744"/>
      <c r="J3" s="744" t="s">
        <v>17</v>
      </c>
      <c r="K3" s="744"/>
      <c r="L3" s="744"/>
      <c r="M3" s="744"/>
      <c r="N3" s="744" t="s">
        <v>18</v>
      </c>
      <c r="O3" s="744"/>
      <c r="P3" s="744"/>
      <c r="Q3" s="744"/>
      <c r="R3" s="744" t="s">
        <v>66</v>
      </c>
      <c r="S3" s="744"/>
      <c r="T3" s="744"/>
      <c r="U3" s="744"/>
    </row>
    <row r="4" spans="1:21" ht="13.5">
      <c r="A4" s="741"/>
      <c r="B4" s="741"/>
      <c r="C4" s="741"/>
      <c r="D4" s="743"/>
      <c r="E4" s="741"/>
      <c r="F4" s="274" t="s">
        <v>284</v>
      </c>
      <c r="G4" s="274" t="s">
        <v>285</v>
      </c>
      <c r="H4" s="274" t="s">
        <v>286</v>
      </c>
      <c r="I4" s="274" t="s">
        <v>285</v>
      </c>
      <c r="J4" s="274" t="s">
        <v>284</v>
      </c>
      <c r="K4" s="274" t="s">
        <v>285</v>
      </c>
      <c r="L4" s="274" t="s">
        <v>286</v>
      </c>
      <c r="M4" s="274" t="s">
        <v>285</v>
      </c>
      <c r="N4" s="274" t="s">
        <v>284</v>
      </c>
      <c r="O4" s="274" t="s">
        <v>285</v>
      </c>
      <c r="P4" s="274" t="s">
        <v>286</v>
      </c>
      <c r="Q4" s="274" t="s">
        <v>285</v>
      </c>
      <c r="R4" s="274" t="s">
        <v>284</v>
      </c>
      <c r="S4" s="274" t="s">
        <v>285</v>
      </c>
      <c r="T4" s="274" t="s">
        <v>286</v>
      </c>
      <c r="U4" s="274" t="s">
        <v>285</v>
      </c>
    </row>
    <row r="5" spans="1:21" ht="13.5">
      <c r="A5" s="275"/>
      <c r="B5" s="275"/>
      <c r="C5" s="275"/>
      <c r="D5" s="275"/>
      <c r="E5" s="275"/>
      <c r="F5" s="276" t="s">
        <v>287</v>
      </c>
      <c r="G5" s="276" t="s">
        <v>288</v>
      </c>
      <c r="H5" s="276" t="s">
        <v>289</v>
      </c>
      <c r="I5" s="276" t="s">
        <v>290</v>
      </c>
      <c r="J5" s="276" t="s">
        <v>287</v>
      </c>
      <c r="K5" s="276" t="s">
        <v>288</v>
      </c>
      <c r="L5" s="276" t="s">
        <v>289</v>
      </c>
      <c r="M5" s="276" t="s">
        <v>290</v>
      </c>
      <c r="N5" s="276" t="s">
        <v>287</v>
      </c>
      <c r="O5" s="276" t="s">
        <v>288</v>
      </c>
      <c r="P5" s="276" t="s">
        <v>289</v>
      </c>
      <c r="Q5" s="276" t="s">
        <v>290</v>
      </c>
      <c r="R5" s="276" t="s">
        <v>287</v>
      </c>
      <c r="S5" s="276" t="s">
        <v>288</v>
      </c>
      <c r="T5" s="276" t="s">
        <v>289</v>
      </c>
      <c r="U5" s="276" t="s">
        <v>290</v>
      </c>
    </row>
    <row r="6" spans="1:21" ht="22.5" customHeight="1">
      <c r="A6" s="492">
        <v>1</v>
      </c>
      <c r="B6" s="493" t="s">
        <v>291</v>
      </c>
      <c r="C6" s="494">
        <v>298</v>
      </c>
      <c r="D6" s="494"/>
      <c r="E6" s="494">
        <v>113355</v>
      </c>
      <c r="F6" s="490">
        <v>295</v>
      </c>
      <c r="G6" s="495">
        <f>F6/C6</f>
        <v>0.9899328859060402</v>
      </c>
      <c r="H6" s="496">
        <v>113305</v>
      </c>
      <c r="I6" s="495">
        <f>H6/E6</f>
        <v>0.9995589078558511</v>
      </c>
      <c r="J6" s="490"/>
      <c r="K6" s="485" t="str">
        <f>IF(J6=0,"  ",J6/C6)</f>
        <v>  </v>
      </c>
      <c r="L6" s="490"/>
      <c r="M6" s="485" t="str">
        <f>IF(L6=0,"  ",L6/E6)</f>
        <v>  </v>
      </c>
      <c r="N6" s="490"/>
      <c r="O6" s="485" t="str">
        <f>IF(N6=0,"  ",N6/C6)</f>
        <v>  </v>
      </c>
      <c r="P6" s="490"/>
      <c r="Q6" s="485" t="str">
        <f>IF(P6=0,"  ",P6/E6)</f>
        <v>  </v>
      </c>
      <c r="R6" s="490">
        <f>F6+J6+N6</f>
        <v>295</v>
      </c>
      <c r="S6" s="495">
        <f>R6/C6</f>
        <v>0.9899328859060402</v>
      </c>
      <c r="T6" s="496">
        <f>H6+L6+P6</f>
        <v>113305</v>
      </c>
      <c r="U6" s="495">
        <f>T6/E6</f>
        <v>0.9995589078558511</v>
      </c>
    </row>
    <row r="7" spans="1:21" ht="22.5" customHeight="1">
      <c r="A7" s="483">
        <v>2</v>
      </c>
      <c r="B7" s="484" t="s">
        <v>292</v>
      </c>
      <c r="C7" s="277">
        <v>41</v>
      </c>
      <c r="D7" s="277"/>
      <c r="E7" s="277">
        <v>21244</v>
      </c>
      <c r="F7" s="277">
        <v>41</v>
      </c>
      <c r="G7" s="488">
        <f aca="true" t="shared" si="0" ref="G7:G28">F7/C7</f>
        <v>1</v>
      </c>
      <c r="H7" s="277">
        <v>21244</v>
      </c>
      <c r="I7" s="488">
        <f aca="true" t="shared" si="1" ref="I7:I50">H7/E7</f>
        <v>1</v>
      </c>
      <c r="J7" s="277"/>
      <c r="K7" s="485" t="str">
        <f aca="true" t="shared" si="2" ref="K7:K51">IF(J7=0,"  ",J7/C7)</f>
        <v>  </v>
      </c>
      <c r="L7" s="277"/>
      <c r="M7" s="485" t="str">
        <f aca="true" t="shared" si="3" ref="M7:M51">IF(L7=0,"  ",L7/E7)</f>
        <v>  </v>
      </c>
      <c r="N7" s="490"/>
      <c r="O7" s="485" t="str">
        <f aca="true" t="shared" si="4" ref="O7:O51">IF(N7=0,"  ",N7/C7)</f>
        <v>  </v>
      </c>
      <c r="P7" s="490"/>
      <c r="Q7" s="485" t="str">
        <f aca="true" t="shared" si="5" ref="Q7:Q51">IF(P7=0,"  ",P7/E7)</f>
        <v>  </v>
      </c>
      <c r="R7" s="486">
        <f aca="true" t="shared" si="6" ref="R7:R28">F7+J7+N7</f>
        <v>41</v>
      </c>
      <c r="S7" s="488">
        <f aca="true" t="shared" si="7" ref="S7:S50">R7/C7</f>
        <v>1</v>
      </c>
      <c r="T7" s="487">
        <f aca="true" t="shared" si="8" ref="T7:T28">H7+L7+P7</f>
        <v>21244</v>
      </c>
      <c r="U7" s="488">
        <f aca="true" t="shared" si="9" ref="U7:U29">T7/E7</f>
        <v>1</v>
      </c>
    </row>
    <row r="8" spans="1:21" ht="22.5" customHeight="1">
      <c r="A8" s="483">
        <v>3</v>
      </c>
      <c r="B8" s="484" t="s">
        <v>293</v>
      </c>
      <c r="C8" s="277">
        <v>10</v>
      </c>
      <c r="D8" s="277"/>
      <c r="E8" s="277">
        <v>5229</v>
      </c>
      <c r="F8" s="277">
        <v>10</v>
      </c>
      <c r="G8" s="488">
        <f t="shared" si="0"/>
        <v>1</v>
      </c>
      <c r="H8" s="277">
        <v>5188</v>
      </c>
      <c r="I8" s="488">
        <f>H8/E8</f>
        <v>0.9921591126410404</v>
      </c>
      <c r="J8" s="277"/>
      <c r="K8" s="485" t="str">
        <f t="shared" si="2"/>
        <v>  </v>
      </c>
      <c r="L8" s="277"/>
      <c r="M8" s="485" t="str">
        <f t="shared" si="3"/>
        <v>  </v>
      </c>
      <c r="N8" s="490"/>
      <c r="O8" s="485" t="str">
        <f t="shared" si="4"/>
        <v>  </v>
      </c>
      <c r="P8" s="490"/>
      <c r="Q8" s="485" t="str">
        <f t="shared" si="5"/>
        <v>  </v>
      </c>
      <c r="R8" s="486">
        <f t="shared" si="6"/>
        <v>10</v>
      </c>
      <c r="S8" s="488">
        <f t="shared" si="7"/>
        <v>1</v>
      </c>
      <c r="T8" s="487">
        <f t="shared" si="8"/>
        <v>5188</v>
      </c>
      <c r="U8" s="488">
        <f t="shared" si="9"/>
        <v>0.9921591126410404</v>
      </c>
    </row>
    <row r="9" spans="1:21" ht="22.5" customHeight="1">
      <c r="A9" s="483">
        <v>4</v>
      </c>
      <c r="B9" s="484" t="s">
        <v>294</v>
      </c>
      <c r="C9" s="277">
        <v>14</v>
      </c>
      <c r="D9" s="277"/>
      <c r="E9" s="277">
        <v>7919</v>
      </c>
      <c r="F9" s="277">
        <v>14</v>
      </c>
      <c r="G9" s="488">
        <f t="shared" si="0"/>
        <v>1</v>
      </c>
      <c r="H9" s="277">
        <v>7919</v>
      </c>
      <c r="I9" s="488">
        <f t="shared" si="1"/>
        <v>1</v>
      </c>
      <c r="J9" s="277"/>
      <c r="K9" s="485" t="str">
        <f t="shared" si="2"/>
        <v>  </v>
      </c>
      <c r="L9" s="277"/>
      <c r="M9" s="485" t="str">
        <f t="shared" si="3"/>
        <v>  </v>
      </c>
      <c r="N9" s="490"/>
      <c r="O9" s="485" t="str">
        <f t="shared" si="4"/>
        <v>  </v>
      </c>
      <c r="P9" s="490"/>
      <c r="Q9" s="485" t="str">
        <f t="shared" si="5"/>
        <v>  </v>
      </c>
      <c r="R9" s="486">
        <f t="shared" si="6"/>
        <v>14</v>
      </c>
      <c r="S9" s="488">
        <f t="shared" si="7"/>
        <v>1</v>
      </c>
      <c r="T9" s="487">
        <f t="shared" si="8"/>
        <v>7919</v>
      </c>
      <c r="U9" s="488">
        <f t="shared" si="9"/>
        <v>1</v>
      </c>
    </row>
    <row r="10" spans="1:21" ht="22.5" customHeight="1">
      <c r="A10" s="483">
        <v>5</v>
      </c>
      <c r="B10" s="484" t="s">
        <v>295</v>
      </c>
      <c r="C10" s="277">
        <v>36</v>
      </c>
      <c r="D10" s="277"/>
      <c r="E10" s="489">
        <v>20190</v>
      </c>
      <c r="F10" s="277">
        <v>36</v>
      </c>
      <c r="G10" s="488">
        <f t="shared" si="0"/>
        <v>1</v>
      </c>
      <c r="H10" s="277">
        <v>20156</v>
      </c>
      <c r="I10" s="488">
        <f t="shared" si="1"/>
        <v>0.9983159980188212</v>
      </c>
      <c r="J10" s="277"/>
      <c r="K10" s="485" t="str">
        <f t="shared" si="2"/>
        <v>  </v>
      </c>
      <c r="L10" s="277"/>
      <c r="M10" s="485" t="str">
        <f t="shared" si="3"/>
        <v>  </v>
      </c>
      <c r="N10" s="490"/>
      <c r="O10" s="485" t="str">
        <f t="shared" si="4"/>
        <v>  </v>
      </c>
      <c r="P10" s="490"/>
      <c r="Q10" s="485" t="str">
        <f t="shared" si="5"/>
        <v>  </v>
      </c>
      <c r="R10" s="486">
        <f t="shared" si="6"/>
        <v>36</v>
      </c>
      <c r="S10" s="488">
        <f t="shared" si="7"/>
        <v>1</v>
      </c>
      <c r="T10" s="487">
        <f t="shared" si="8"/>
        <v>20156</v>
      </c>
      <c r="U10" s="488">
        <f t="shared" si="9"/>
        <v>0.9983159980188212</v>
      </c>
    </row>
    <row r="11" spans="1:21" ht="22.5" customHeight="1">
      <c r="A11" s="483">
        <v>6</v>
      </c>
      <c r="B11" s="484" t="s">
        <v>296</v>
      </c>
      <c r="C11" s="277">
        <v>41</v>
      </c>
      <c r="D11" s="277"/>
      <c r="E11" s="277">
        <v>18789</v>
      </c>
      <c r="F11" s="277">
        <v>41</v>
      </c>
      <c r="G11" s="488">
        <f t="shared" si="0"/>
        <v>1</v>
      </c>
      <c r="H11" s="277">
        <v>18789</v>
      </c>
      <c r="I11" s="488">
        <f t="shared" si="1"/>
        <v>1</v>
      </c>
      <c r="J11" s="277"/>
      <c r="K11" s="485" t="str">
        <f t="shared" si="2"/>
        <v>  </v>
      </c>
      <c r="L11" s="277"/>
      <c r="M11" s="485" t="str">
        <f t="shared" si="3"/>
        <v>  </v>
      </c>
      <c r="N11" s="490"/>
      <c r="O11" s="485" t="str">
        <f t="shared" si="4"/>
        <v>  </v>
      </c>
      <c r="P11" s="490"/>
      <c r="Q11" s="485" t="str">
        <f t="shared" si="5"/>
        <v>  </v>
      </c>
      <c r="R11" s="486">
        <f t="shared" si="6"/>
        <v>41</v>
      </c>
      <c r="S11" s="488">
        <f t="shared" si="7"/>
        <v>1</v>
      </c>
      <c r="T11" s="487">
        <f t="shared" si="8"/>
        <v>18789</v>
      </c>
      <c r="U11" s="488">
        <f t="shared" si="9"/>
        <v>1</v>
      </c>
    </row>
    <row r="12" spans="1:21" ht="22.5" customHeight="1">
      <c r="A12" s="483">
        <v>7</v>
      </c>
      <c r="B12" s="484" t="s">
        <v>297</v>
      </c>
      <c r="C12" s="277">
        <v>32</v>
      </c>
      <c r="D12" s="277"/>
      <c r="E12" s="277">
        <v>16517</v>
      </c>
      <c r="F12" s="277">
        <v>32</v>
      </c>
      <c r="G12" s="488">
        <f t="shared" si="0"/>
        <v>1</v>
      </c>
      <c r="H12" s="277">
        <v>16503</v>
      </c>
      <c r="I12" s="488">
        <f t="shared" si="1"/>
        <v>0.9991523884482654</v>
      </c>
      <c r="J12" s="277"/>
      <c r="K12" s="485" t="str">
        <f t="shared" si="2"/>
        <v>  </v>
      </c>
      <c r="L12" s="277"/>
      <c r="M12" s="485" t="str">
        <f t="shared" si="3"/>
        <v>  </v>
      </c>
      <c r="N12" s="490"/>
      <c r="O12" s="485" t="str">
        <f t="shared" si="4"/>
        <v>  </v>
      </c>
      <c r="P12" s="490"/>
      <c r="Q12" s="485" t="str">
        <f t="shared" si="5"/>
        <v>  </v>
      </c>
      <c r="R12" s="486">
        <f t="shared" si="6"/>
        <v>32</v>
      </c>
      <c r="S12" s="488">
        <f t="shared" si="7"/>
        <v>1</v>
      </c>
      <c r="T12" s="487">
        <f t="shared" si="8"/>
        <v>16503</v>
      </c>
      <c r="U12" s="488">
        <f t="shared" si="9"/>
        <v>0.9991523884482654</v>
      </c>
    </row>
    <row r="13" spans="1:21" ht="22.5" customHeight="1">
      <c r="A13" s="483">
        <v>8</v>
      </c>
      <c r="B13" s="484" t="s">
        <v>298</v>
      </c>
      <c r="C13" s="277">
        <v>10</v>
      </c>
      <c r="D13" s="277"/>
      <c r="E13" s="277">
        <v>4430</v>
      </c>
      <c r="F13" s="277">
        <v>10</v>
      </c>
      <c r="G13" s="488">
        <f t="shared" si="0"/>
        <v>1</v>
      </c>
      <c r="H13" s="277">
        <v>4429</v>
      </c>
      <c r="I13" s="488">
        <f t="shared" si="1"/>
        <v>0.9997742663656884</v>
      </c>
      <c r="J13" s="277"/>
      <c r="K13" s="485" t="str">
        <f t="shared" si="2"/>
        <v>  </v>
      </c>
      <c r="L13" s="277"/>
      <c r="M13" s="485" t="str">
        <f t="shared" si="3"/>
        <v>  </v>
      </c>
      <c r="N13" s="490"/>
      <c r="O13" s="485" t="str">
        <f t="shared" si="4"/>
        <v>  </v>
      </c>
      <c r="P13" s="490"/>
      <c r="Q13" s="485" t="str">
        <f t="shared" si="5"/>
        <v>  </v>
      </c>
      <c r="R13" s="486">
        <f t="shared" si="6"/>
        <v>10</v>
      </c>
      <c r="S13" s="488">
        <f t="shared" si="7"/>
        <v>1</v>
      </c>
      <c r="T13" s="487">
        <f t="shared" si="8"/>
        <v>4429</v>
      </c>
      <c r="U13" s="488">
        <f t="shared" si="9"/>
        <v>0.9997742663656884</v>
      </c>
    </row>
    <row r="14" spans="1:21" ht="22.5" customHeight="1">
      <c r="A14" s="483">
        <v>9</v>
      </c>
      <c r="B14" s="484" t="s">
        <v>299</v>
      </c>
      <c r="C14" s="277">
        <v>17</v>
      </c>
      <c r="D14" s="277"/>
      <c r="E14" s="277">
        <v>6448</v>
      </c>
      <c r="F14" s="277">
        <v>17</v>
      </c>
      <c r="G14" s="488">
        <f t="shared" si="0"/>
        <v>1</v>
      </c>
      <c r="H14" s="277">
        <v>6448</v>
      </c>
      <c r="I14" s="488">
        <f t="shared" si="1"/>
        <v>1</v>
      </c>
      <c r="J14" s="277"/>
      <c r="K14" s="485" t="str">
        <f t="shared" si="2"/>
        <v>  </v>
      </c>
      <c r="L14" s="277"/>
      <c r="M14" s="485" t="str">
        <f t="shared" si="3"/>
        <v>  </v>
      </c>
      <c r="N14" s="490"/>
      <c r="O14" s="485" t="str">
        <f t="shared" si="4"/>
        <v>  </v>
      </c>
      <c r="P14" s="490"/>
      <c r="Q14" s="485" t="str">
        <f t="shared" si="5"/>
        <v>  </v>
      </c>
      <c r="R14" s="486">
        <f t="shared" si="6"/>
        <v>17</v>
      </c>
      <c r="S14" s="488">
        <f t="shared" si="7"/>
        <v>1</v>
      </c>
      <c r="T14" s="487">
        <f t="shared" si="8"/>
        <v>6448</v>
      </c>
      <c r="U14" s="488">
        <f t="shared" si="9"/>
        <v>1</v>
      </c>
    </row>
    <row r="15" spans="1:21" ht="22.5" customHeight="1">
      <c r="A15" s="483">
        <v>10</v>
      </c>
      <c r="B15" s="484" t="s">
        <v>300</v>
      </c>
      <c r="C15" s="277">
        <v>45</v>
      </c>
      <c r="D15" s="277"/>
      <c r="E15" s="277">
        <v>22108</v>
      </c>
      <c r="F15" s="277">
        <v>45</v>
      </c>
      <c r="G15" s="488">
        <f t="shared" si="0"/>
        <v>1</v>
      </c>
      <c r="H15" s="277">
        <v>22062</v>
      </c>
      <c r="I15" s="488">
        <f t="shared" si="1"/>
        <v>0.9979193052288764</v>
      </c>
      <c r="J15" s="277"/>
      <c r="K15" s="485" t="str">
        <f t="shared" si="2"/>
        <v>  </v>
      </c>
      <c r="L15" s="277"/>
      <c r="M15" s="485" t="str">
        <f t="shared" si="3"/>
        <v>  </v>
      </c>
      <c r="N15" s="490"/>
      <c r="O15" s="485" t="str">
        <f t="shared" si="4"/>
        <v>  </v>
      </c>
      <c r="P15" s="490"/>
      <c r="Q15" s="485" t="str">
        <f t="shared" si="5"/>
        <v>  </v>
      </c>
      <c r="R15" s="486">
        <f t="shared" si="6"/>
        <v>45</v>
      </c>
      <c r="S15" s="488">
        <f t="shared" si="7"/>
        <v>1</v>
      </c>
      <c r="T15" s="487">
        <f t="shared" si="8"/>
        <v>22062</v>
      </c>
      <c r="U15" s="488">
        <f t="shared" si="9"/>
        <v>0.9979193052288764</v>
      </c>
    </row>
    <row r="16" spans="1:21" ht="22.5" customHeight="1">
      <c r="A16" s="483">
        <v>11</v>
      </c>
      <c r="B16" s="484" t="s">
        <v>301</v>
      </c>
      <c r="C16" s="277">
        <v>24</v>
      </c>
      <c r="D16" s="277"/>
      <c r="E16" s="277">
        <v>11641</v>
      </c>
      <c r="F16" s="277">
        <v>24</v>
      </c>
      <c r="G16" s="488">
        <f t="shared" si="0"/>
        <v>1</v>
      </c>
      <c r="H16" s="277">
        <v>11636</v>
      </c>
      <c r="I16" s="488">
        <f t="shared" si="1"/>
        <v>0.9995704836354266</v>
      </c>
      <c r="J16" s="277"/>
      <c r="K16" s="485" t="str">
        <f t="shared" si="2"/>
        <v>  </v>
      </c>
      <c r="L16" s="277"/>
      <c r="M16" s="485" t="str">
        <f t="shared" si="3"/>
        <v>  </v>
      </c>
      <c r="N16" s="490"/>
      <c r="O16" s="485" t="str">
        <f t="shared" si="4"/>
        <v>  </v>
      </c>
      <c r="P16" s="490"/>
      <c r="Q16" s="485" t="str">
        <f t="shared" si="5"/>
        <v>  </v>
      </c>
      <c r="R16" s="486">
        <f t="shared" si="6"/>
        <v>24</v>
      </c>
      <c r="S16" s="488">
        <f t="shared" si="7"/>
        <v>1</v>
      </c>
      <c r="T16" s="487">
        <f t="shared" si="8"/>
        <v>11636</v>
      </c>
      <c r="U16" s="488">
        <f t="shared" si="9"/>
        <v>0.9995704836354266</v>
      </c>
    </row>
    <row r="17" spans="1:21" ht="22.5" customHeight="1">
      <c r="A17" s="483">
        <v>12</v>
      </c>
      <c r="B17" s="484" t="s">
        <v>302</v>
      </c>
      <c r="C17" s="277">
        <v>12</v>
      </c>
      <c r="D17" s="277"/>
      <c r="E17" s="277">
        <v>6351</v>
      </c>
      <c r="F17" s="277">
        <v>12</v>
      </c>
      <c r="G17" s="488">
        <f t="shared" si="0"/>
        <v>1</v>
      </c>
      <c r="H17" s="277">
        <v>6346</v>
      </c>
      <c r="I17" s="488">
        <f t="shared" si="1"/>
        <v>0.9992127224059203</v>
      </c>
      <c r="J17" s="277"/>
      <c r="K17" s="485" t="str">
        <f t="shared" si="2"/>
        <v>  </v>
      </c>
      <c r="L17" s="277"/>
      <c r="M17" s="485" t="str">
        <f t="shared" si="3"/>
        <v>  </v>
      </c>
      <c r="N17" s="490"/>
      <c r="O17" s="485" t="str">
        <f t="shared" si="4"/>
        <v>  </v>
      </c>
      <c r="P17" s="490"/>
      <c r="Q17" s="485" t="str">
        <f t="shared" si="5"/>
        <v>  </v>
      </c>
      <c r="R17" s="486">
        <f t="shared" si="6"/>
        <v>12</v>
      </c>
      <c r="S17" s="488">
        <f t="shared" si="7"/>
        <v>1</v>
      </c>
      <c r="T17" s="487">
        <f t="shared" si="8"/>
        <v>6346</v>
      </c>
      <c r="U17" s="488">
        <f t="shared" si="9"/>
        <v>0.9992127224059203</v>
      </c>
    </row>
    <row r="18" spans="1:21" ht="22.5" customHeight="1">
      <c r="A18" s="483">
        <v>13</v>
      </c>
      <c r="B18" s="491" t="s">
        <v>303</v>
      </c>
      <c r="C18" s="489">
        <v>14</v>
      </c>
      <c r="D18" s="489"/>
      <c r="E18" s="489">
        <v>5839</v>
      </c>
      <c r="F18" s="489">
        <v>14</v>
      </c>
      <c r="G18" s="488">
        <f t="shared" si="0"/>
        <v>1</v>
      </c>
      <c r="H18" s="489">
        <v>5839</v>
      </c>
      <c r="I18" s="488">
        <f t="shared" si="1"/>
        <v>1</v>
      </c>
      <c r="J18" s="277"/>
      <c r="K18" s="485" t="str">
        <f t="shared" si="2"/>
        <v>  </v>
      </c>
      <c r="L18" s="277"/>
      <c r="M18" s="485" t="str">
        <f t="shared" si="3"/>
        <v>  </v>
      </c>
      <c r="N18" s="490"/>
      <c r="O18" s="485" t="str">
        <f t="shared" si="4"/>
        <v>  </v>
      </c>
      <c r="P18" s="490"/>
      <c r="Q18" s="485" t="str">
        <f t="shared" si="5"/>
        <v>  </v>
      </c>
      <c r="R18" s="486">
        <f t="shared" si="6"/>
        <v>14</v>
      </c>
      <c r="S18" s="488">
        <f t="shared" si="7"/>
        <v>1</v>
      </c>
      <c r="T18" s="487">
        <f t="shared" si="8"/>
        <v>5839</v>
      </c>
      <c r="U18" s="488">
        <f t="shared" si="9"/>
        <v>1</v>
      </c>
    </row>
    <row r="19" spans="1:21" ht="22.5" customHeight="1">
      <c r="A19" s="483">
        <v>14</v>
      </c>
      <c r="B19" s="484" t="s">
        <v>304</v>
      </c>
      <c r="C19" s="277">
        <v>7</v>
      </c>
      <c r="D19" s="277"/>
      <c r="E19" s="277">
        <v>3335</v>
      </c>
      <c r="F19" s="277">
        <v>7</v>
      </c>
      <c r="G19" s="488">
        <f t="shared" si="0"/>
        <v>1</v>
      </c>
      <c r="H19" s="277">
        <v>3335</v>
      </c>
      <c r="I19" s="488">
        <f t="shared" si="1"/>
        <v>1</v>
      </c>
      <c r="J19" s="277"/>
      <c r="K19" s="485" t="str">
        <f t="shared" si="2"/>
        <v>  </v>
      </c>
      <c r="L19" s="277"/>
      <c r="M19" s="485" t="str">
        <f t="shared" si="3"/>
        <v>  </v>
      </c>
      <c r="N19" s="490"/>
      <c r="O19" s="485" t="str">
        <f t="shared" si="4"/>
        <v>  </v>
      </c>
      <c r="P19" s="490"/>
      <c r="Q19" s="485" t="str">
        <f t="shared" si="5"/>
        <v>  </v>
      </c>
      <c r="R19" s="486">
        <f t="shared" si="6"/>
        <v>7</v>
      </c>
      <c r="S19" s="488">
        <f t="shared" si="7"/>
        <v>1</v>
      </c>
      <c r="T19" s="487">
        <f t="shared" si="8"/>
        <v>3335</v>
      </c>
      <c r="U19" s="488">
        <f t="shared" si="9"/>
        <v>1</v>
      </c>
    </row>
    <row r="20" spans="1:21" ht="22.5" customHeight="1">
      <c r="A20" s="483">
        <v>15</v>
      </c>
      <c r="B20" s="484" t="s">
        <v>305</v>
      </c>
      <c r="C20" s="277">
        <v>10</v>
      </c>
      <c r="D20" s="277"/>
      <c r="E20" s="277">
        <v>4336</v>
      </c>
      <c r="F20" s="277">
        <v>10</v>
      </c>
      <c r="G20" s="488">
        <f t="shared" si="0"/>
        <v>1</v>
      </c>
      <c r="H20" s="277">
        <v>4336</v>
      </c>
      <c r="I20" s="488">
        <f t="shared" si="1"/>
        <v>1</v>
      </c>
      <c r="J20" s="277"/>
      <c r="K20" s="485" t="str">
        <f t="shared" si="2"/>
        <v>  </v>
      </c>
      <c r="L20" s="277"/>
      <c r="M20" s="485" t="str">
        <f t="shared" si="3"/>
        <v>  </v>
      </c>
      <c r="N20" s="490"/>
      <c r="O20" s="485" t="str">
        <f t="shared" si="4"/>
        <v>  </v>
      </c>
      <c r="P20" s="490"/>
      <c r="Q20" s="485" t="str">
        <f t="shared" si="5"/>
        <v>  </v>
      </c>
      <c r="R20" s="486">
        <f t="shared" si="6"/>
        <v>10</v>
      </c>
      <c r="S20" s="488">
        <f t="shared" si="7"/>
        <v>1</v>
      </c>
      <c r="T20" s="487">
        <f t="shared" si="8"/>
        <v>4336</v>
      </c>
      <c r="U20" s="488">
        <f t="shared" si="9"/>
        <v>1</v>
      </c>
    </row>
    <row r="21" spans="1:21" ht="22.5" customHeight="1">
      <c r="A21" s="483">
        <v>16</v>
      </c>
      <c r="B21" s="484" t="s">
        <v>306</v>
      </c>
      <c r="C21" s="277">
        <v>53</v>
      </c>
      <c r="D21" s="277"/>
      <c r="E21" s="277">
        <v>23984</v>
      </c>
      <c r="F21" s="277">
        <v>53</v>
      </c>
      <c r="G21" s="488">
        <f t="shared" si="0"/>
        <v>1</v>
      </c>
      <c r="H21" s="277">
        <v>23974</v>
      </c>
      <c r="I21" s="488">
        <f t="shared" si="1"/>
        <v>0.9995830553702468</v>
      </c>
      <c r="J21" s="277"/>
      <c r="K21" s="485" t="str">
        <f t="shared" si="2"/>
        <v>  </v>
      </c>
      <c r="L21" s="277"/>
      <c r="M21" s="485" t="str">
        <f t="shared" si="3"/>
        <v>  </v>
      </c>
      <c r="N21" s="490"/>
      <c r="O21" s="485" t="str">
        <f t="shared" si="4"/>
        <v>  </v>
      </c>
      <c r="P21" s="490"/>
      <c r="Q21" s="485" t="str">
        <f t="shared" si="5"/>
        <v>  </v>
      </c>
      <c r="R21" s="486">
        <f t="shared" si="6"/>
        <v>53</v>
      </c>
      <c r="S21" s="488">
        <f t="shared" si="7"/>
        <v>1</v>
      </c>
      <c r="T21" s="487">
        <f t="shared" si="8"/>
        <v>23974</v>
      </c>
      <c r="U21" s="488">
        <f t="shared" si="9"/>
        <v>0.9995830553702468</v>
      </c>
    </row>
    <row r="22" spans="1:21" ht="22.5" customHeight="1">
      <c r="A22" s="483">
        <v>17</v>
      </c>
      <c r="B22" s="484" t="s">
        <v>307</v>
      </c>
      <c r="C22" s="277">
        <v>29</v>
      </c>
      <c r="D22" s="277"/>
      <c r="E22" s="277">
        <v>13888</v>
      </c>
      <c r="F22" s="277">
        <v>29</v>
      </c>
      <c r="G22" s="488">
        <f t="shared" si="0"/>
        <v>1</v>
      </c>
      <c r="H22" s="277">
        <v>13854</v>
      </c>
      <c r="I22" s="488">
        <f t="shared" si="1"/>
        <v>0.9975518433179723</v>
      </c>
      <c r="J22" s="277"/>
      <c r="K22" s="485" t="str">
        <f t="shared" si="2"/>
        <v>  </v>
      </c>
      <c r="L22" s="277"/>
      <c r="M22" s="485" t="str">
        <f t="shared" si="3"/>
        <v>  </v>
      </c>
      <c r="N22" s="490"/>
      <c r="O22" s="485" t="str">
        <f t="shared" si="4"/>
        <v>  </v>
      </c>
      <c r="P22" s="490"/>
      <c r="Q22" s="485" t="str">
        <f t="shared" si="5"/>
        <v>  </v>
      </c>
      <c r="R22" s="486">
        <f t="shared" si="6"/>
        <v>29</v>
      </c>
      <c r="S22" s="488">
        <f t="shared" si="7"/>
        <v>1</v>
      </c>
      <c r="T22" s="487">
        <f t="shared" si="8"/>
        <v>13854</v>
      </c>
      <c r="U22" s="488">
        <f t="shared" si="9"/>
        <v>0.9975518433179723</v>
      </c>
    </row>
    <row r="23" spans="1:21" ht="22.5" customHeight="1">
      <c r="A23" s="483">
        <v>18</v>
      </c>
      <c r="B23" s="484" t="s">
        <v>308</v>
      </c>
      <c r="C23" s="277">
        <v>15</v>
      </c>
      <c r="D23" s="277"/>
      <c r="E23" s="277">
        <v>5915</v>
      </c>
      <c r="F23" s="277">
        <v>15</v>
      </c>
      <c r="G23" s="488">
        <f>F23/C23</f>
        <v>1</v>
      </c>
      <c r="H23" s="277">
        <v>5915</v>
      </c>
      <c r="I23" s="488">
        <f>H23/E23</f>
        <v>1</v>
      </c>
      <c r="J23" s="277"/>
      <c r="K23" s="485" t="str">
        <f>IF(J23=0,"  ",J23/C23)</f>
        <v>  </v>
      </c>
      <c r="L23" s="277"/>
      <c r="M23" s="485" t="str">
        <f>IF(L23=0,"  ",L23/E23)</f>
        <v>  </v>
      </c>
      <c r="N23" s="490"/>
      <c r="O23" s="485" t="str">
        <f>IF(N23=0,"  ",N23/C23)</f>
        <v>  </v>
      </c>
      <c r="P23" s="490"/>
      <c r="Q23" s="485" t="str">
        <f>IF(P23=0,"  ",P23/E23)</f>
        <v>  </v>
      </c>
      <c r="R23" s="486">
        <f>F23+J23+N23</f>
        <v>15</v>
      </c>
      <c r="S23" s="488">
        <f>R23/C23</f>
        <v>1</v>
      </c>
      <c r="T23" s="487">
        <f>H23+L23+P23</f>
        <v>5915</v>
      </c>
      <c r="U23" s="488">
        <f>T23/E23</f>
        <v>1</v>
      </c>
    </row>
    <row r="24" spans="1:21" ht="22.5" customHeight="1">
      <c r="A24" s="483">
        <v>19</v>
      </c>
      <c r="B24" s="484" t="s">
        <v>309</v>
      </c>
      <c r="C24" s="277">
        <v>11</v>
      </c>
      <c r="D24" s="277"/>
      <c r="E24" s="277">
        <v>3510</v>
      </c>
      <c r="F24" s="277">
        <v>10</v>
      </c>
      <c r="G24" s="488">
        <f t="shared" si="0"/>
        <v>0.9090909090909091</v>
      </c>
      <c r="H24" s="277">
        <v>3507</v>
      </c>
      <c r="I24" s="488">
        <f t="shared" si="1"/>
        <v>0.9991452991452991</v>
      </c>
      <c r="J24" s="277"/>
      <c r="K24" s="485" t="str">
        <f t="shared" si="2"/>
        <v>  </v>
      </c>
      <c r="L24" s="277"/>
      <c r="M24" s="485" t="str">
        <f t="shared" si="3"/>
        <v>  </v>
      </c>
      <c r="N24" s="490"/>
      <c r="O24" s="485" t="str">
        <f t="shared" si="4"/>
        <v>  </v>
      </c>
      <c r="P24" s="490"/>
      <c r="Q24" s="485" t="str">
        <f t="shared" si="5"/>
        <v>  </v>
      </c>
      <c r="R24" s="486">
        <f t="shared" si="6"/>
        <v>10</v>
      </c>
      <c r="S24" s="488">
        <f t="shared" si="7"/>
        <v>0.9090909090909091</v>
      </c>
      <c r="T24" s="487">
        <f t="shared" si="8"/>
        <v>3507</v>
      </c>
      <c r="U24" s="488">
        <f t="shared" si="9"/>
        <v>0.9991452991452991</v>
      </c>
    </row>
    <row r="25" spans="1:21" ht="22.5" customHeight="1">
      <c r="A25" s="483">
        <v>20</v>
      </c>
      <c r="B25" s="484" t="s">
        <v>310</v>
      </c>
      <c r="C25" s="277">
        <v>16</v>
      </c>
      <c r="D25" s="277"/>
      <c r="E25" s="277">
        <v>5463</v>
      </c>
      <c r="F25" s="277">
        <v>16</v>
      </c>
      <c r="G25" s="488">
        <f t="shared" si="0"/>
        <v>1</v>
      </c>
      <c r="H25" s="277">
        <v>5457</v>
      </c>
      <c r="I25" s="488">
        <f t="shared" si="1"/>
        <v>0.9989017023613399</v>
      </c>
      <c r="J25" s="277"/>
      <c r="K25" s="485" t="str">
        <f t="shared" si="2"/>
        <v>  </v>
      </c>
      <c r="L25" s="277"/>
      <c r="M25" s="485" t="str">
        <f t="shared" si="3"/>
        <v>  </v>
      </c>
      <c r="N25" s="490"/>
      <c r="O25" s="485" t="str">
        <f t="shared" si="4"/>
        <v>  </v>
      </c>
      <c r="P25" s="490"/>
      <c r="Q25" s="485" t="str">
        <f t="shared" si="5"/>
        <v>  </v>
      </c>
      <c r="R25" s="486">
        <f t="shared" si="6"/>
        <v>16</v>
      </c>
      <c r="S25" s="488">
        <f t="shared" si="7"/>
        <v>1</v>
      </c>
      <c r="T25" s="487">
        <f t="shared" si="8"/>
        <v>5457</v>
      </c>
      <c r="U25" s="488">
        <f t="shared" si="9"/>
        <v>0.9989017023613399</v>
      </c>
    </row>
    <row r="26" spans="1:21" ht="22.5" customHeight="1">
      <c r="A26" s="483">
        <v>21</v>
      </c>
      <c r="B26" s="484" t="s">
        <v>311</v>
      </c>
      <c r="C26" s="277">
        <v>13</v>
      </c>
      <c r="D26" s="277"/>
      <c r="E26" s="277">
        <v>4856</v>
      </c>
      <c r="F26" s="277">
        <v>13</v>
      </c>
      <c r="G26" s="488">
        <f t="shared" si="0"/>
        <v>1</v>
      </c>
      <c r="H26" s="277">
        <v>4856</v>
      </c>
      <c r="I26" s="488">
        <f t="shared" si="1"/>
        <v>1</v>
      </c>
      <c r="J26" s="277"/>
      <c r="K26" s="485" t="str">
        <f t="shared" si="2"/>
        <v>  </v>
      </c>
      <c r="L26" s="277"/>
      <c r="M26" s="485" t="str">
        <f t="shared" si="3"/>
        <v>  </v>
      </c>
      <c r="N26" s="490"/>
      <c r="O26" s="485" t="str">
        <f t="shared" si="4"/>
        <v>  </v>
      </c>
      <c r="P26" s="490"/>
      <c r="Q26" s="485" t="str">
        <f t="shared" si="5"/>
        <v>  </v>
      </c>
      <c r="R26" s="486">
        <f t="shared" si="6"/>
        <v>13</v>
      </c>
      <c r="S26" s="488">
        <f t="shared" si="7"/>
        <v>1</v>
      </c>
      <c r="T26" s="487">
        <f t="shared" si="8"/>
        <v>4856</v>
      </c>
      <c r="U26" s="488">
        <f t="shared" si="9"/>
        <v>1</v>
      </c>
    </row>
    <row r="27" spans="1:21" ht="22.5" customHeight="1">
      <c r="A27" s="483">
        <v>22</v>
      </c>
      <c r="B27" s="484" t="s">
        <v>312</v>
      </c>
      <c r="C27" s="277">
        <v>14</v>
      </c>
      <c r="D27" s="277"/>
      <c r="E27" s="277">
        <v>6085</v>
      </c>
      <c r="F27" s="277">
        <v>14</v>
      </c>
      <c r="G27" s="488">
        <f t="shared" si="0"/>
        <v>1</v>
      </c>
      <c r="H27" s="277">
        <v>6082</v>
      </c>
      <c r="I27" s="488">
        <f t="shared" si="1"/>
        <v>0.9995069843878389</v>
      </c>
      <c r="J27" s="277"/>
      <c r="K27" s="485" t="str">
        <f t="shared" si="2"/>
        <v>  </v>
      </c>
      <c r="L27" s="277"/>
      <c r="M27" s="485" t="str">
        <f t="shared" si="3"/>
        <v>  </v>
      </c>
      <c r="N27" s="490"/>
      <c r="O27" s="485" t="str">
        <f t="shared" si="4"/>
        <v>  </v>
      </c>
      <c r="P27" s="490"/>
      <c r="Q27" s="485" t="str">
        <f t="shared" si="5"/>
        <v>  </v>
      </c>
      <c r="R27" s="486">
        <f t="shared" si="6"/>
        <v>14</v>
      </c>
      <c r="S27" s="488">
        <f t="shared" si="7"/>
        <v>1</v>
      </c>
      <c r="T27" s="487">
        <f t="shared" si="8"/>
        <v>6082</v>
      </c>
      <c r="U27" s="488">
        <f t="shared" si="9"/>
        <v>0.9995069843878389</v>
      </c>
    </row>
    <row r="28" spans="1:21" ht="22.5" customHeight="1">
      <c r="A28" s="483">
        <v>23</v>
      </c>
      <c r="B28" s="484" t="s">
        <v>313</v>
      </c>
      <c r="C28" s="277">
        <v>7</v>
      </c>
      <c r="D28" s="277"/>
      <c r="E28" s="277">
        <v>3356</v>
      </c>
      <c r="F28" s="277">
        <v>7</v>
      </c>
      <c r="G28" s="488">
        <f t="shared" si="0"/>
        <v>1</v>
      </c>
      <c r="H28" s="277">
        <v>3356</v>
      </c>
      <c r="I28" s="488">
        <f t="shared" si="1"/>
        <v>1</v>
      </c>
      <c r="J28" s="277"/>
      <c r="K28" s="485" t="str">
        <f t="shared" si="2"/>
        <v>  </v>
      </c>
      <c r="L28" s="277"/>
      <c r="M28" s="485" t="str">
        <f t="shared" si="3"/>
        <v>  </v>
      </c>
      <c r="N28" s="490"/>
      <c r="O28" s="485" t="str">
        <f t="shared" si="4"/>
        <v>  </v>
      </c>
      <c r="P28" s="490"/>
      <c r="Q28" s="485" t="str">
        <f t="shared" si="5"/>
        <v>  </v>
      </c>
      <c r="R28" s="486">
        <f t="shared" si="6"/>
        <v>7</v>
      </c>
      <c r="S28" s="488">
        <f t="shared" si="7"/>
        <v>1</v>
      </c>
      <c r="T28" s="487">
        <f t="shared" si="8"/>
        <v>3356</v>
      </c>
      <c r="U28" s="488">
        <f t="shared" si="9"/>
        <v>1</v>
      </c>
    </row>
    <row r="29" spans="1:21" ht="22.5" customHeight="1">
      <c r="A29" s="737" t="s">
        <v>314</v>
      </c>
      <c r="B29" s="737"/>
      <c r="C29" s="278">
        <f>IF(SUM(C6:C28)=0,"  ",SUM(C6:C28))</f>
        <v>769</v>
      </c>
      <c r="D29" s="278" t="str">
        <f>IF(SUM(D6:D28)=0,"  ",SUM(D6:D28))</f>
        <v>  </v>
      </c>
      <c r="E29" s="278">
        <f>IF(SUM(E6:E28)=0,"  ",SUM(E6:E28))</f>
        <v>334788</v>
      </c>
      <c r="F29" s="278">
        <f>IF(SUM(F6:F28)=0,"  ",SUM(F6:F28))</f>
        <v>765</v>
      </c>
      <c r="G29" s="279">
        <f>F29/C29</f>
        <v>0.9947984395318595</v>
      </c>
      <c r="H29" s="278">
        <f>SUM(H6:H28)</f>
        <v>334536</v>
      </c>
      <c r="I29" s="279">
        <f>H29/E29</f>
        <v>0.9992472848489193</v>
      </c>
      <c r="J29" s="280"/>
      <c r="K29" s="281"/>
      <c r="L29" s="278"/>
      <c r="M29" s="281"/>
      <c r="N29" s="278"/>
      <c r="O29" s="281"/>
      <c r="P29" s="278"/>
      <c r="Q29" s="281"/>
      <c r="R29" s="278">
        <f>IF(SUM(R6:R28)=0,"  ",SUM(R6:R28))</f>
        <v>765</v>
      </c>
      <c r="S29" s="697">
        <f t="shared" si="7"/>
        <v>0.9947984395318595</v>
      </c>
      <c r="T29" s="278">
        <f>IF(SUM(T6:T28)=0,"  ",SUM(T6:T28))</f>
        <v>334536</v>
      </c>
      <c r="U29" s="697">
        <f t="shared" si="9"/>
        <v>0.9992472848489193</v>
      </c>
    </row>
    <row r="30" spans="1:21" ht="22.5" customHeight="1">
      <c r="A30" s="483">
        <v>24</v>
      </c>
      <c r="B30" s="484" t="s">
        <v>315</v>
      </c>
      <c r="C30" s="277">
        <v>7</v>
      </c>
      <c r="D30" s="277"/>
      <c r="E30" s="277">
        <v>3237</v>
      </c>
      <c r="F30" s="277">
        <v>7</v>
      </c>
      <c r="G30" s="488">
        <f aca="true" t="shared" si="10" ref="G30:G50">F30/C30</f>
        <v>1</v>
      </c>
      <c r="H30" s="277">
        <v>3237</v>
      </c>
      <c r="I30" s="488">
        <f t="shared" si="1"/>
        <v>1</v>
      </c>
      <c r="J30" s="277"/>
      <c r="K30" s="485" t="str">
        <f t="shared" si="2"/>
        <v>  </v>
      </c>
      <c r="L30" s="277"/>
      <c r="M30" s="485" t="str">
        <f t="shared" si="3"/>
        <v>  </v>
      </c>
      <c r="N30" s="277"/>
      <c r="O30" s="485" t="str">
        <f t="shared" si="4"/>
        <v>  </v>
      </c>
      <c r="P30" s="277"/>
      <c r="Q30" s="485" t="str">
        <f t="shared" si="5"/>
        <v>  </v>
      </c>
      <c r="R30" s="486">
        <f>F30+J30+N30</f>
        <v>7</v>
      </c>
      <c r="S30" s="488">
        <f t="shared" si="7"/>
        <v>1</v>
      </c>
      <c r="T30" s="487">
        <f>H30+L30+P30</f>
        <v>3237</v>
      </c>
      <c r="U30" s="488">
        <f>T30/H30</f>
        <v>1</v>
      </c>
    </row>
    <row r="31" spans="1:21" ht="22.5" customHeight="1">
      <c r="A31" s="483">
        <v>25</v>
      </c>
      <c r="B31" s="484" t="s">
        <v>316</v>
      </c>
      <c r="C31" s="277">
        <v>93</v>
      </c>
      <c r="D31" s="277"/>
      <c r="E31" s="277">
        <v>45806</v>
      </c>
      <c r="F31" s="277">
        <v>93</v>
      </c>
      <c r="G31" s="488">
        <f t="shared" si="10"/>
        <v>1</v>
      </c>
      <c r="H31" s="277">
        <v>45771</v>
      </c>
      <c r="I31" s="488">
        <f t="shared" si="1"/>
        <v>0.9992359079596559</v>
      </c>
      <c r="J31" s="277"/>
      <c r="K31" s="485" t="str">
        <f t="shared" si="2"/>
        <v>  </v>
      </c>
      <c r="L31" s="277"/>
      <c r="M31" s="485" t="str">
        <f t="shared" si="3"/>
        <v>  </v>
      </c>
      <c r="N31" s="277"/>
      <c r="O31" s="485" t="str">
        <f t="shared" si="4"/>
        <v>  </v>
      </c>
      <c r="P31" s="277"/>
      <c r="Q31" s="485" t="str">
        <f t="shared" si="5"/>
        <v>  </v>
      </c>
      <c r="R31" s="486">
        <f aca="true" t="shared" si="11" ref="R31:R49">F31+J31+N31</f>
        <v>93</v>
      </c>
      <c r="S31" s="488">
        <f t="shared" si="7"/>
        <v>1</v>
      </c>
      <c r="T31" s="487">
        <f aca="true" t="shared" si="12" ref="T31:T49">H31+L31+P31</f>
        <v>45771</v>
      </c>
      <c r="U31" s="488">
        <f aca="true" t="shared" si="13" ref="U31:U51">T31/E31</f>
        <v>0.9992359079596559</v>
      </c>
    </row>
    <row r="32" spans="1:21" ht="22.5" customHeight="1">
      <c r="A32" s="483">
        <v>26</v>
      </c>
      <c r="B32" s="484" t="s">
        <v>317</v>
      </c>
      <c r="C32" s="277">
        <v>8</v>
      </c>
      <c r="D32" s="277"/>
      <c r="E32" s="277">
        <v>4429</v>
      </c>
      <c r="F32" s="277">
        <v>8</v>
      </c>
      <c r="G32" s="488">
        <f t="shared" si="10"/>
        <v>1</v>
      </c>
      <c r="H32" s="277">
        <v>4429</v>
      </c>
      <c r="I32" s="488">
        <f t="shared" si="1"/>
        <v>1</v>
      </c>
      <c r="J32" s="277"/>
      <c r="K32" s="485" t="str">
        <f t="shared" si="2"/>
        <v>  </v>
      </c>
      <c r="L32" s="277"/>
      <c r="M32" s="485" t="str">
        <f t="shared" si="3"/>
        <v>  </v>
      </c>
      <c r="N32" s="277"/>
      <c r="O32" s="485" t="str">
        <f t="shared" si="4"/>
        <v>  </v>
      </c>
      <c r="P32" s="277"/>
      <c r="Q32" s="485" t="str">
        <f t="shared" si="5"/>
        <v>  </v>
      </c>
      <c r="R32" s="486">
        <f t="shared" si="11"/>
        <v>8</v>
      </c>
      <c r="S32" s="488">
        <f t="shared" si="7"/>
        <v>1</v>
      </c>
      <c r="T32" s="487">
        <f t="shared" si="12"/>
        <v>4429</v>
      </c>
      <c r="U32" s="488">
        <f t="shared" si="13"/>
        <v>1</v>
      </c>
    </row>
    <row r="33" spans="1:21" ht="22.5" customHeight="1">
      <c r="A33" s="483">
        <v>27</v>
      </c>
      <c r="B33" s="484" t="s">
        <v>318</v>
      </c>
      <c r="C33" s="277">
        <v>21</v>
      </c>
      <c r="D33" s="277"/>
      <c r="E33" s="277">
        <v>11402</v>
      </c>
      <c r="F33" s="277">
        <v>21</v>
      </c>
      <c r="G33" s="488">
        <f t="shared" si="10"/>
        <v>1</v>
      </c>
      <c r="H33" s="277">
        <v>11402</v>
      </c>
      <c r="I33" s="488">
        <f t="shared" si="1"/>
        <v>1</v>
      </c>
      <c r="J33" s="277"/>
      <c r="K33" s="485" t="str">
        <f t="shared" si="2"/>
        <v>  </v>
      </c>
      <c r="L33" s="277"/>
      <c r="M33" s="485" t="str">
        <f t="shared" si="3"/>
        <v>  </v>
      </c>
      <c r="N33" s="277"/>
      <c r="O33" s="485" t="str">
        <f t="shared" si="4"/>
        <v>  </v>
      </c>
      <c r="P33" s="277"/>
      <c r="Q33" s="485" t="str">
        <f t="shared" si="5"/>
        <v>  </v>
      </c>
      <c r="R33" s="486">
        <f t="shared" si="11"/>
        <v>21</v>
      </c>
      <c r="S33" s="488">
        <f t="shared" si="7"/>
        <v>1</v>
      </c>
      <c r="T33" s="487">
        <f t="shared" si="12"/>
        <v>11402</v>
      </c>
      <c r="U33" s="488">
        <f t="shared" si="13"/>
        <v>1</v>
      </c>
    </row>
    <row r="34" spans="1:21" ht="22.5" customHeight="1">
      <c r="A34" s="483">
        <v>28</v>
      </c>
      <c r="B34" s="484" t="s">
        <v>319</v>
      </c>
      <c r="C34" s="277">
        <v>7</v>
      </c>
      <c r="D34" s="277"/>
      <c r="E34" s="277">
        <v>3154</v>
      </c>
      <c r="F34" s="277">
        <v>7</v>
      </c>
      <c r="G34" s="488">
        <f t="shared" si="10"/>
        <v>1</v>
      </c>
      <c r="H34" s="277">
        <v>3154</v>
      </c>
      <c r="I34" s="488">
        <f t="shared" si="1"/>
        <v>1</v>
      </c>
      <c r="J34" s="277"/>
      <c r="K34" s="485" t="str">
        <f t="shared" si="2"/>
        <v>  </v>
      </c>
      <c r="L34" s="277"/>
      <c r="M34" s="485" t="str">
        <f t="shared" si="3"/>
        <v>  </v>
      </c>
      <c r="N34" s="277"/>
      <c r="O34" s="485" t="str">
        <f t="shared" si="4"/>
        <v>  </v>
      </c>
      <c r="P34" s="277"/>
      <c r="Q34" s="485" t="str">
        <f t="shared" si="5"/>
        <v>  </v>
      </c>
      <c r="R34" s="486">
        <f t="shared" si="11"/>
        <v>7</v>
      </c>
      <c r="S34" s="488">
        <f t="shared" si="7"/>
        <v>1</v>
      </c>
      <c r="T34" s="487">
        <f t="shared" si="12"/>
        <v>3154</v>
      </c>
      <c r="U34" s="488">
        <f t="shared" si="13"/>
        <v>1</v>
      </c>
    </row>
    <row r="35" spans="1:21" ht="22.5" customHeight="1">
      <c r="A35" s="483">
        <v>29</v>
      </c>
      <c r="B35" s="484" t="s">
        <v>320</v>
      </c>
      <c r="C35" s="277">
        <v>24</v>
      </c>
      <c r="D35" s="277"/>
      <c r="E35" s="277">
        <v>11157</v>
      </c>
      <c r="F35" s="277">
        <v>24</v>
      </c>
      <c r="G35" s="488">
        <f t="shared" si="10"/>
        <v>1</v>
      </c>
      <c r="H35" s="277">
        <v>11157</v>
      </c>
      <c r="I35" s="488">
        <f t="shared" si="1"/>
        <v>1</v>
      </c>
      <c r="J35" s="277"/>
      <c r="K35" s="485" t="str">
        <f t="shared" si="2"/>
        <v>  </v>
      </c>
      <c r="L35" s="277"/>
      <c r="M35" s="485" t="str">
        <f t="shared" si="3"/>
        <v>  </v>
      </c>
      <c r="N35" s="277"/>
      <c r="O35" s="485" t="str">
        <f t="shared" si="4"/>
        <v>  </v>
      </c>
      <c r="P35" s="277"/>
      <c r="Q35" s="485" t="str">
        <f t="shared" si="5"/>
        <v>  </v>
      </c>
      <c r="R35" s="486">
        <f t="shared" si="11"/>
        <v>24</v>
      </c>
      <c r="S35" s="488">
        <f t="shared" si="7"/>
        <v>1</v>
      </c>
      <c r="T35" s="487">
        <f t="shared" si="12"/>
        <v>11157</v>
      </c>
      <c r="U35" s="488">
        <f t="shared" si="13"/>
        <v>1</v>
      </c>
    </row>
    <row r="36" spans="1:21" ht="22.5" customHeight="1">
      <c r="A36" s="483">
        <v>30</v>
      </c>
      <c r="B36" s="484" t="s">
        <v>321</v>
      </c>
      <c r="C36" s="277">
        <v>11</v>
      </c>
      <c r="D36" s="277"/>
      <c r="E36" s="277">
        <v>5633</v>
      </c>
      <c r="F36" s="277">
        <v>11</v>
      </c>
      <c r="G36" s="488">
        <f t="shared" si="10"/>
        <v>1</v>
      </c>
      <c r="H36" s="277">
        <v>5633</v>
      </c>
      <c r="I36" s="488">
        <f t="shared" si="1"/>
        <v>1</v>
      </c>
      <c r="J36" s="277"/>
      <c r="K36" s="485" t="str">
        <f t="shared" si="2"/>
        <v>  </v>
      </c>
      <c r="L36" s="277"/>
      <c r="M36" s="485" t="str">
        <f t="shared" si="3"/>
        <v>  </v>
      </c>
      <c r="N36" s="277"/>
      <c r="O36" s="485" t="str">
        <f t="shared" si="4"/>
        <v>  </v>
      </c>
      <c r="P36" s="277"/>
      <c r="Q36" s="485" t="str">
        <f t="shared" si="5"/>
        <v>  </v>
      </c>
      <c r="R36" s="486">
        <f t="shared" si="11"/>
        <v>11</v>
      </c>
      <c r="S36" s="488">
        <f t="shared" si="7"/>
        <v>1</v>
      </c>
      <c r="T36" s="487">
        <f t="shared" si="12"/>
        <v>5633</v>
      </c>
      <c r="U36" s="488">
        <f t="shared" si="13"/>
        <v>1</v>
      </c>
    </row>
    <row r="37" spans="1:21" ht="22.5" customHeight="1">
      <c r="A37" s="483">
        <v>31</v>
      </c>
      <c r="B37" s="484" t="s">
        <v>322</v>
      </c>
      <c r="C37" s="277">
        <v>13</v>
      </c>
      <c r="D37" s="277"/>
      <c r="E37" s="277">
        <v>5265</v>
      </c>
      <c r="F37" s="277">
        <v>13</v>
      </c>
      <c r="G37" s="488">
        <f t="shared" si="10"/>
        <v>1</v>
      </c>
      <c r="H37" s="277">
        <v>5258</v>
      </c>
      <c r="I37" s="488">
        <f t="shared" si="1"/>
        <v>0.998670465337132</v>
      </c>
      <c r="J37" s="277"/>
      <c r="K37" s="485" t="str">
        <f t="shared" si="2"/>
        <v>  </v>
      </c>
      <c r="L37" s="277"/>
      <c r="M37" s="485" t="str">
        <f t="shared" si="3"/>
        <v>  </v>
      </c>
      <c r="N37" s="277"/>
      <c r="O37" s="485" t="str">
        <f t="shared" si="4"/>
        <v>  </v>
      </c>
      <c r="P37" s="277"/>
      <c r="Q37" s="485" t="str">
        <f t="shared" si="5"/>
        <v>  </v>
      </c>
      <c r="R37" s="486">
        <f t="shared" si="11"/>
        <v>13</v>
      </c>
      <c r="S37" s="488">
        <f t="shared" si="7"/>
        <v>1</v>
      </c>
      <c r="T37" s="487">
        <f t="shared" si="12"/>
        <v>5258</v>
      </c>
      <c r="U37" s="488">
        <f t="shared" si="13"/>
        <v>0.998670465337132</v>
      </c>
    </row>
    <row r="38" spans="1:21" ht="22.5" customHeight="1">
      <c r="A38" s="483">
        <v>32</v>
      </c>
      <c r="B38" s="484" t="s">
        <v>323</v>
      </c>
      <c r="C38" s="277">
        <v>10</v>
      </c>
      <c r="D38" s="277"/>
      <c r="E38" s="489">
        <v>3757</v>
      </c>
      <c r="F38" s="277">
        <v>10</v>
      </c>
      <c r="G38" s="488">
        <f t="shared" si="10"/>
        <v>1</v>
      </c>
      <c r="H38" s="277">
        <v>3751</v>
      </c>
      <c r="I38" s="488">
        <f t="shared" si="1"/>
        <v>0.998402981101943</v>
      </c>
      <c r="J38" s="277"/>
      <c r="K38" s="485" t="str">
        <f t="shared" si="2"/>
        <v>  </v>
      </c>
      <c r="L38" s="277"/>
      <c r="M38" s="485" t="str">
        <f t="shared" si="3"/>
        <v>  </v>
      </c>
      <c r="N38" s="277"/>
      <c r="O38" s="485" t="str">
        <f t="shared" si="4"/>
        <v>  </v>
      </c>
      <c r="P38" s="277"/>
      <c r="Q38" s="485" t="str">
        <f t="shared" si="5"/>
        <v>  </v>
      </c>
      <c r="R38" s="486">
        <f t="shared" si="11"/>
        <v>10</v>
      </c>
      <c r="S38" s="488">
        <f t="shared" si="7"/>
        <v>1</v>
      </c>
      <c r="T38" s="487">
        <f t="shared" si="12"/>
        <v>3751</v>
      </c>
      <c r="U38" s="488">
        <f t="shared" si="13"/>
        <v>0.998402981101943</v>
      </c>
    </row>
    <row r="39" spans="1:21" ht="22.5" customHeight="1">
      <c r="A39" s="483">
        <v>33</v>
      </c>
      <c r="B39" s="484" t="s">
        <v>324</v>
      </c>
      <c r="C39" s="277">
        <v>11</v>
      </c>
      <c r="D39" s="277"/>
      <c r="E39" s="277">
        <v>2920</v>
      </c>
      <c r="F39" s="277">
        <v>11</v>
      </c>
      <c r="G39" s="488">
        <f t="shared" si="10"/>
        <v>1</v>
      </c>
      <c r="H39" s="277">
        <v>2915</v>
      </c>
      <c r="I39" s="488">
        <f t="shared" si="1"/>
        <v>0.9982876712328768</v>
      </c>
      <c r="J39" s="277"/>
      <c r="K39" s="485" t="str">
        <f t="shared" si="2"/>
        <v>  </v>
      </c>
      <c r="L39" s="277"/>
      <c r="M39" s="485" t="str">
        <f t="shared" si="3"/>
        <v>  </v>
      </c>
      <c r="N39" s="277"/>
      <c r="O39" s="485" t="str">
        <f t="shared" si="4"/>
        <v>  </v>
      </c>
      <c r="P39" s="277"/>
      <c r="Q39" s="485" t="str">
        <f t="shared" si="5"/>
        <v>  </v>
      </c>
      <c r="R39" s="486">
        <f t="shared" si="11"/>
        <v>11</v>
      </c>
      <c r="S39" s="488">
        <f t="shared" si="7"/>
        <v>1</v>
      </c>
      <c r="T39" s="487">
        <f t="shared" si="12"/>
        <v>2915</v>
      </c>
      <c r="U39" s="488">
        <f t="shared" si="13"/>
        <v>0.9982876712328768</v>
      </c>
    </row>
    <row r="40" spans="1:21" ht="22.5" customHeight="1">
      <c r="A40" s="483">
        <v>34</v>
      </c>
      <c r="B40" s="484" t="s">
        <v>325</v>
      </c>
      <c r="C40" s="277">
        <v>5</v>
      </c>
      <c r="D40" s="277"/>
      <c r="E40" s="277">
        <v>363</v>
      </c>
      <c r="F40" s="277">
        <v>5</v>
      </c>
      <c r="G40" s="488">
        <f t="shared" si="10"/>
        <v>1</v>
      </c>
      <c r="H40" s="277">
        <v>363</v>
      </c>
      <c r="I40" s="488">
        <f t="shared" si="1"/>
        <v>1</v>
      </c>
      <c r="J40" s="277"/>
      <c r="K40" s="485" t="str">
        <f t="shared" si="2"/>
        <v>  </v>
      </c>
      <c r="L40" s="277"/>
      <c r="M40" s="485" t="str">
        <f t="shared" si="3"/>
        <v>  </v>
      </c>
      <c r="N40" s="277"/>
      <c r="O40" s="485" t="str">
        <f t="shared" si="4"/>
        <v>  </v>
      </c>
      <c r="P40" s="277"/>
      <c r="Q40" s="485" t="str">
        <f t="shared" si="5"/>
        <v>  </v>
      </c>
      <c r="R40" s="486">
        <f t="shared" si="11"/>
        <v>5</v>
      </c>
      <c r="S40" s="488">
        <f t="shared" si="7"/>
        <v>1</v>
      </c>
      <c r="T40" s="487">
        <f t="shared" si="12"/>
        <v>363</v>
      </c>
      <c r="U40" s="488">
        <f t="shared" si="13"/>
        <v>1</v>
      </c>
    </row>
    <row r="41" spans="1:21" ht="22.5" customHeight="1">
      <c r="A41" s="483">
        <v>35</v>
      </c>
      <c r="B41" s="484" t="s">
        <v>326</v>
      </c>
      <c r="C41" s="277">
        <v>4</v>
      </c>
      <c r="D41" s="277"/>
      <c r="E41" s="277">
        <v>697</v>
      </c>
      <c r="F41" s="277">
        <v>4</v>
      </c>
      <c r="G41" s="488">
        <f t="shared" si="10"/>
        <v>1</v>
      </c>
      <c r="H41" s="277">
        <v>697</v>
      </c>
      <c r="I41" s="488">
        <f t="shared" si="1"/>
        <v>1</v>
      </c>
      <c r="J41" s="277"/>
      <c r="K41" s="485" t="str">
        <f t="shared" si="2"/>
        <v>  </v>
      </c>
      <c r="L41" s="277"/>
      <c r="M41" s="485" t="str">
        <f t="shared" si="3"/>
        <v>  </v>
      </c>
      <c r="N41" s="277"/>
      <c r="O41" s="485" t="str">
        <f t="shared" si="4"/>
        <v>  </v>
      </c>
      <c r="P41" s="277"/>
      <c r="Q41" s="485" t="str">
        <f t="shared" si="5"/>
        <v>  </v>
      </c>
      <c r="R41" s="486">
        <f t="shared" si="11"/>
        <v>4</v>
      </c>
      <c r="S41" s="488">
        <f t="shared" si="7"/>
        <v>1</v>
      </c>
      <c r="T41" s="487">
        <f t="shared" si="12"/>
        <v>697</v>
      </c>
      <c r="U41" s="488">
        <f t="shared" si="13"/>
        <v>1</v>
      </c>
    </row>
    <row r="42" spans="1:21" ht="22.5" customHeight="1">
      <c r="A42" s="483">
        <v>36</v>
      </c>
      <c r="B42" s="484" t="s">
        <v>327</v>
      </c>
      <c r="C42" s="277">
        <v>4</v>
      </c>
      <c r="D42" s="277"/>
      <c r="E42" s="277">
        <v>1747</v>
      </c>
      <c r="F42" s="277">
        <v>4</v>
      </c>
      <c r="G42" s="488">
        <f t="shared" si="10"/>
        <v>1</v>
      </c>
      <c r="H42" s="277">
        <v>1734</v>
      </c>
      <c r="I42" s="488">
        <f t="shared" si="1"/>
        <v>0.9925586720091586</v>
      </c>
      <c r="J42" s="277"/>
      <c r="K42" s="485" t="str">
        <f t="shared" si="2"/>
        <v>  </v>
      </c>
      <c r="L42" s="277"/>
      <c r="M42" s="485" t="str">
        <f t="shared" si="3"/>
        <v>  </v>
      </c>
      <c r="N42" s="277"/>
      <c r="O42" s="485" t="str">
        <f t="shared" si="4"/>
        <v>  </v>
      </c>
      <c r="P42" s="277"/>
      <c r="Q42" s="485" t="str">
        <f t="shared" si="5"/>
        <v>  </v>
      </c>
      <c r="R42" s="486">
        <f t="shared" si="11"/>
        <v>4</v>
      </c>
      <c r="S42" s="488">
        <f t="shared" si="7"/>
        <v>1</v>
      </c>
      <c r="T42" s="487">
        <f t="shared" si="12"/>
        <v>1734</v>
      </c>
      <c r="U42" s="488">
        <f t="shared" si="13"/>
        <v>0.9925586720091586</v>
      </c>
    </row>
    <row r="43" spans="1:21" ht="22.5" customHeight="1">
      <c r="A43" s="483">
        <v>37</v>
      </c>
      <c r="B43" s="484" t="s">
        <v>328</v>
      </c>
      <c r="C43" s="277">
        <v>2</v>
      </c>
      <c r="D43" s="277"/>
      <c r="E43" s="277">
        <v>806</v>
      </c>
      <c r="F43" s="277">
        <v>2</v>
      </c>
      <c r="G43" s="488">
        <f t="shared" si="10"/>
        <v>1</v>
      </c>
      <c r="H43" s="277">
        <v>802</v>
      </c>
      <c r="I43" s="488">
        <f t="shared" si="1"/>
        <v>0.9950372208436724</v>
      </c>
      <c r="J43" s="277"/>
      <c r="K43" s="485" t="str">
        <f t="shared" si="2"/>
        <v>  </v>
      </c>
      <c r="L43" s="277"/>
      <c r="M43" s="485" t="str">
        <f t="shared" si="3"/>
        <v>  </v>
      </c>
      <c r="N43" s="277"/>
      <c r="O43" s="485" t="str">
        <f t="shared" si="4"/>
        <v>  </v>
      </c>
      <c r="P43" s="277"/>
      <c r="Q43" s="485" t="str">
        <f t="shared" si="5"/>
        <v>  </v>
      </c>
      <c r="R43" s="486">
        <f t="shared" si="11"/>
        <v>2</v>
      </c>
      <c r="S43" s="488">
        <f t="shared" si="7"/>
        <v>1</v>
      </c>
      <c r="T43" s="487">
        <f t="shared" si="12"/>
        <v>802</v>
      </c>
      <c r="U43" s="488">
        <f t="shared" si="13"/>
        <v>0.9950372208436724</v>
      </c>
    </row>
    <row r="44" spans="1:21" ht="22.5" customHeight="1">
      <c r="A44" s="483">
        <v>38</v>
      </c>
      <c r="B44" s="484" t="s">
        <v>329</v>
      </c>
      <c r="C44" s="277">
        <v>4</v>
      </c>
      <c r="D44" s="277"/>
      <c r="E44" s="277">
        <v>812</v>
      </c>
      <c r="F44" s="277">
        <v>4</v>
      </c>
      <c r="G44" s="488">
        <f t="shared" si="10"/>
        <v>1</v>
      </c>
      <c r="H44" s="277">
        <v>812</v>
      </c>
      <c r="I44" s="488">
        <f t="shared" si="1"/>
        <v>1</v>
      </c>
      <c r="J44" s="277"/>
      <c r="K44" s="485" t="str">
        <f t="shared" si="2"/>
        <v>  </v>
      </c>
      <c r="L44" s="277"/>
      <c r="M44" s="485" t="str">
        <f t="shared" si="3"/>
        <v>  </v>
      </c>
      <c r="N44" s="277"/>
      <c r="O44" s="485" t="str">
        <f t="shared" si="4"/>
        <v>  </v>
      </c>
      <c r="P44" s="277"/>
      <c r="Q44" s="485" t="str">
        <f t="shared" si="5"/>
        <v>  </v>
      </c>
      <c r="R44" s="486">
        <f t="shared" si="11"/>
        <v>4</v>
      </c>
      <c r="S44" s="488">
        <f t="shared" si="7"/>
        <v>1</v>
      </c>
      <c r="T44" s="487">
        <f t="shared" si="12"/>
        <v>812</v>
      </c>
      <c r="U44" s="488">
        <f t="shared" si="13"/>
        <v>1</v>
      </c>
    </row>
    <row r="45" spans="1:21" ht="22.5" customHeight="1">
      <c r="A45" s="483">
        <v>39</v>
      </c>
      <c r="B45" s="484" t="s">
        <v>330</v>
      </c>
      <c r="C45" s="277">
        <v>2</v>
      </c>
      <c r="D45" s="277"/>
      <c r="E45" s="277">
        <v>226</v>
      </c>
      <c r="F45" s="277">
        <v>2</v>
      </c>
      <c r="G45" s="488">
        <f t="shared" si="10"/>
        <v>1</v>
      </c>
      <c r="H45" s="277">
        <v>226</v>
      </c>
      <c r="I45" s="488">
        <f t="shared" si="1"/>
        <v>1</v>
      </c>
      <c r="J45" s="277"/>
      <c r="K45" s="485" t="str">
        <f t="shared" si="2"/>
        <v>  </v>
      </c>
      <c r="L45" s="277"/>
      <c r="M45" s="485" t="str">
        <f t="shared" si="3"/>
        <v>  </v>
      </c>
      <c r="N45" s="277"/>
      <c r="O45" s="485" t="str">
        <f t="shared" si="4"/>
        <v>  </v>
      </c>
      <c r="P45" s="277"/>
      <c r="Q45" s="485" t="str">
        <f t="shared" si="5"/>
        <v>  </v>
      </c>
      <c r="R45" s="486">
        <f t="shared" si="11"/>
        <v>2</v>
      </c>
      <c r="S45" s="488">
        <f t="shared" si="7"/>
        <v>1</v>
      </c>
      <c r="T45" s="487">
        <f t="shared" si="12"/>
        <v>226</v>
      </c>
      <c r="U45" s="488">
        <f t="shared" si="13"/>
        <v>1</v>
      </c>
    </row>
    <row r="46" spans="1:21" ht="22.5" customHeight="1">
      <c r="A46" s="483">
        <v>40</v>
      </c>
      <c r="B46" s="484" t="s">
        <v>331</v>
      </c>
      <c r="C46" s="277">
        <v>2</v>
      </c>
      <c r="D46" s="277"/>
      <c r="E46" s="277">
        <v>1026</v>
      </c>
      <c r="F46" s="277">
        <v>2</v>
      </c>
      <c r="G46" s="488">
        <f t="shared" si="10"/>
        <v>1</v>
      </c>
      <c r="H46" s="277">
        <v>1026</v>
      </c>
      <c r="I46" s="488">
        <f t="shared" si="1"/>
        <v>1</v>
      </c>
      <c r="J46" s="277"/>
      <c r="K46" s="485" t="str">
        <f t="shared" si="2"/>
        <v>  </v>
      </c>
      <c r="L46" s="277"/>
      <c r="M46" s="485" t="str">
        <f t="shared" si="3"/>
        <v>  </v>
      </c>
      <c r="N46" s="277"/>
      <c r="O46" s="485" t="str">
        <f t="shared" si="4"/>
        <v>  </v>
      </c>
      <c r="P46" s="277"/>
      <c r="Q46" s="485" t="str">
        <f t="shared" si="5"/>
        <v>  </v>
      </c>
      <c r="R46" s="486">
        <f t="shared" si="11"/>
        <v>2</v>
      </c>
      <c r="S46" s="488">
        <f t="shared" si="7"/>
        <v>1</v>
      </c>
      <c r="T46" s="487">
        <f t="shared" si="12"/>
        <v>1026</v>
      </c>
      <c r="U46" s="488">
        <f t="shared" si="13"/>
        <v>1</v>
      </c>
    </row>
    <row r="47" spans="1:21" ht="22.5" customHeight="1">
      <c r="A47" s="483">
        <v>41</v>
      </c>
      <c r="B47" s="484" t="s">
        <v>332</v>
      </c>
      <c r="C47" s="277">
        <v>5</v>
      </c>
      <c r="D47" s="277"/>
      <c r="E47" s="277">
        <v>2704</v>
      </c>
      <c r="F47" s="277">
        <v>5</v>
      </c>
      <c r="G47" s="488">
        <f t="shared" si="10"/>
        <v>1</v>
      </c>
      <c r="H47" s="277">
        <v>2704</v>
      </c>
      <c r="I47" s="488">
        <f t="shared" si="1"/>
        <v>1</v>
      </c>
      <c r="J47" s="277"/>
      <c r="K47" s="485" t="str">
        <f t="shared" si="2"/>
        <v>  </v>
      </c>
      <c r="L47" s="277"/>
      <c r="M47" s="485" t="str">
        <f t="shared" si="3"/>
        <v>  </v>
      </c>
      <c r="N47" s="277"/>
      <c r="O47" s="485" t="str">
        <f t="shared" si="4"/>
        <v>  </v>
      </c>
      <c r="P47" s="277"/>
      <c r="Q47" s="485" t="str">
        <f t="shared" si="5"/>
        <v>  </v>
      </c>
      <c r="R47" s="486">
        <f t="shared" si="11"/>
        <v>5</v>
      </c>
      <c r="S47" s="488">
        <f t="shared" si="7"/>
        <v>1</v>
      </c>
      <c r="T47" s="487">
        <f t="shared" si="12"/>
        <v>2704</v>
      </c>
      <c r="U47" s="488">
        <f t="shared" si="13"/>
        <v>1</v>
      </c>
    </row>
    <row r="48" spans="1:21" ht="22.5" customHeight="1">
      <c r="A48" s="483">
        <v>42</v>
      </c>
      <c r="B48" s="484" t="s">
        <v>333</v>
      </c>
      <c r="C48" s="277">
        <v>1</v>
      </c>
      <c r="D48" s="277"/>
      <c r="E48" s="277">
        <v>564</v>
      </c>
      <c r="F48" s="277">
        <v>1</v>
      </c>
      <c r="G48" s="488">
        <f t="shared" si="10"/>
        <v>1</v>
      </c>
      <c r="H48" s="277">
        <v>564</v>
      </c>
      <c r="I48" s="488">
        <f t="shared" si="1"/>
        <v>1</v>
      </c>
      <c r="J48" s="277"/>
      <c r="K48" s="485" t="str">
        <f t="shared" si="2"/>
        <v>  </v>
      </c>
      <c r="L48" s="277"/>
      <c r="M48" s="485" t="str">
        <f t="shared" si="3"/>
        <v>  </v>
      </c>
      <c r="N48" s="277"/>
      <c r="O48" s="485" t="str">
        <f t="shared" si="4"/>
        <v>  </v>
      </c>
      <c r="P48" s="277"/>
      <c r="Q48" s="485" t="str">
        <f t="shared" si="5"/>
        <v>  </v>
      </c>
      <c r="R48" s="486">
        <f t="shared" si="11"/>
        <v>1</v>
      </c>
      <c r="S48" s="488">
        <f t="shared" si="7"/>
        <v>1</v>
      </c>
      <c r="T48" s="487">
        <f t="shared" si="12"/>
        <v>564</v>
      </c>
      <c r="U48" s="488">
        <f t="shared" si="13"/>
        <v>1</v>
      </c>
    </row>
    <row r="49" spans="1:21" ht="22.5" customHeight="1">
      <c r="A49" s="483">
        <v>43</v>
      </c>
      <c r="B49" s="484" t="s">
        <v>334</v>
      </c>
      <c r="C49" s="277">
        <v>4</v>
      </c>
      <c r="D49" s="277">
        <v>1</v>
      </c>
      <c r="E49" s="277">
        <v>665</v>
      </c>
      <c r="F49" s="277">
        <v>3</v>
      </c>
      <c r="G49" s="488">
        <f t="shared" si="10"/>
        <v>0.75</v>
      </c>
      <c r="H49" s="277">
        <v>665</v>
      </c>
      <c r="I49" s="488">
        <f t="shared" si="1"/>
        <v>1</v>
      </c>
      <c r="J49" s="277"/>
      <c r="K49" s="485" t="str">
        <f t="shared" si="2"/>
        <v>  </v>
      </c>
      <c r="L49" s="277"/>
      <c r="M49" s="485" t="str">
        <f t="shared" si="3"/>
        <v>  </v>
      </c>
      <c r="N49" s="277"/>
      <c r="O49" s="485" t="str">
        <f t="shared" si="4"/>
        <v>  </v>
      </c>
      <c r="P49" s="277"/>
      <c r="Q49" s="485" t="str">
        <f t="shared" si="5"/>
        <v>  </v>
      </c>
      <c r="R49" s="486">
        <f t="shared" si="11"/>
        <v>3</v>
      </c>
      <c r="S49" s="488">
        <f t="shared" si="7"/>
        <v>0.75</v>
      </c>
      <c r="T49" s="487">
        <f t="shared" si="12"/>
        <v>665</v>
      </c>
      <c r="U49" s="488">
        <f t="shared" si="13"/>
        <v>1</v>
      </c>
    </row>
    <row r="50" spans="1:21" ht="22.5" customHeight="1">
      <c r="A50" s="737" t="s">
        <v>335</v>
      </c>
      <c r="B50" s="737"/>
      <c r="C50" s="278">
        <f>IF(SUM(C30:C49)=0,"  ",SUM(C30:C49))</f>
        <v>238</v>
      </c>
      <c r="D50" s="278">
        <f>IF(SUM(D30:D49)=0,"  ",SUM(D30:D49))</f>
        <v>1</v>
      </c>
      <c r="E50" s="278">
        <f>IF(SUM(E30:E49)=0,"  ",SUM(E30:E49))</f>
        <v>106370</v>
      </c>
      <c r="F50" s="278">
        <f>IF(SUM(F30:F49)=0,"  ",SUM(F30:F49))</f>
        <v>237</v>
      </c>
      <c r="G50" s="279">
        <f t="shared" si="10"/>
        <v>0.9957983193277311</v>
      </c>
      <c r="H50" s="278">
        <f>SUM(H30:H49)</f>
        <v>106300</v>
      </c>
      <c r="I50" s="279">
        <f t="shared" si="1"/>
        <v>0.9993419197142052</v>
      </c>
      <c r="J50" s="278"/>
      <c r="K50" s="281"/>
      <c r="L50" s="278"/>
      <c r="M50" s="281"/>
      <c r="N50" s="278"/>
      <c r="O50" s="281"/>
      <c r="P50" s="278"/>
      <c r="Q50" s="281" t="str">
        <f t="shared" si="5"/>
        <v>  </v>
      </c>
      <c r="R50" s="278">
        <f>IF(SUM(R30:R49)=0,"  ",SUM(R30:R49))</f>
        <v>237</v>
      </c>
      <c r="S50" s="279">
        <f t="shared" si="7"/>
        <v>0.9957983193277311</v>
      </c>
      <c r="T50" s="278">
        <f>IF(SUM(T30:T49)=0,"  ",SUM(T30:T49))</f>
        <v>106300</v>
      </c>
      <c r="U50" s="279">
        <f t="shared" si="13"/>
        <v>0.9993419197142052</v>
      </c>
    </row>
    <row r="51" spans="1:21" ht="23.25" customHeight="1">
      <c r="A51" s="738" t="s">
        <v>336</v>
      </c>
      <c r="B51" s="738"/>
      <c r="C51" s="282">
        <f>C29+C50</f>
        <v>1007</v>
      </c>
      <c r="D51" s="282">
        <v>1</v>
      </c>
      <c r="E51" s="282">
        <f>E29+E50</f>
        <v>441158</v>
      </c>
      <c r="F51" s="282">
        <f>F29+F50</f>
        <v>1002</v>
      </c>
      <c r="G51" s="283">
        <f>F51/(C51-D51)</f>
        <v>0.9960238568588469</v>
      </c>
      <c r="H51" s="282">
        <f>H29+H50</f>
        <v>440836</v>
      </c>
      <c r="I51" s="283">
        <f>H51/$E$51</f>
        <v>0.9992701027749695</v>
      </c>
      <c r="J51" s="282"/>
      <c r="K51" s="284" t="str">
        <f t="shared" si="2"/>
        <v>  </v>
      </c>
      <c r="L51" s="282"/>
      <c r="M51" s="284" t="str">
        <f t="shared" si="3"/>
        <v>  </v>
      </c>
      <c r="N51" s="282"/>
      <c r="O51" s="284" t="str">
        <f t="shared" si="4"/>
        <v>  </v>
      </c>
      <c r="P51" s="282"/>
      <c r="Q51" s="284" t="str">
        <f t="shared" si="5"/>
        <v>  </v>
      </c>
      <c r="R51" s="282">
        <f>R29+R50</f>
        <v>1002</v>
      </c>
      <c r="S51" s="283">
        <f>R51/(C51-D51)</f>
        <v>0.9960238568588469</v>
      </c>
      <c r="T51" s="282">
        <f>T29+T50</f>
        <v>440836</v>
      </c>
      <c r="U51" s="283">
        <f t="shared" si="13"/>
        <v>0.9992701027749695</v>
      </c>
    </row>
    <row r="52" spans="2:5" ht="20.25" customHeight="1">
      <c r="B52" s="285"/>
      <c r="E52" s="285"/>
    </row>
    <row r="84" ht="13.5">
      <c r="P84" s="286"/>
    </row>
    <row r="85" ht="13.5">
      <c r="P85" s="286"/>
    </row>
  </sheetData>
  <sheetProtection/>
  <protectedRanges>
    <protectedRange sqref="L30:L49 F30:F49 N30:N49 P30:P49 H30:H49 J30:J49 F6:F28 J6:J28 L6:L28 N6:N28 P6:P28 H6:H28" name="範囲2_1"/>
  </protectedRanges>
  <mergeCells count="13">
    <mergeCell ref="J3:M3"/>
    <mergeCell ref="N3:Q3"/>
    <mergeCell ref="R3:U3"/>
    <mergeCell ref="A29:B29"/>
    <mergeCell ref="A50:B50"/>
    <mergeCell ref="A51:B51"/>
    <mergeCell ref="A1:U1"/>
    <mergeCell ref="S2:U2"/>
    <mergeCell ref="A3:B4"/>
    <mergeCell ref="C3:C4"/>
    <mergeCell ref="D3:D4"/>
    <mergeCell ref="E3:E4"/>
    <mergeCell ref="F3:I3"/>
  </mergeCells>
  <printOptions horizontalCentered="1"/>
  <pageMargins left="0.15748031496062992" right="0.5511811023622047" top="0.984251968503937" bottom="0.7874015748031497" header="0.5118110236220472" footer="0.5118110236220472"/>
  <pageSetup fitToHeight="1" fitToWidth="1" horizontalDpi="600" verticalDpi="600" orientation="portrait" paperSize="9" scale="52" r:id="rId1"/>
  <headerFooter alignWithMargins="0">
    <oddFooter xml:space="preserve">&amp;C&amp;P </oddFooter>
  </headerFooter>
  <rowBreaks count="1" manualBreakCount="1">
    <brk id="29" max="255" man="1"/>
  </rowBreaks>
</worksheet>
</file>

<file path=xl/worksheets/sheet5.xml><?xml version="1.0" encoding="utf-8"?>
<worksheet xmlns="http://schemas.openxmlformats.org/spreadsheetml/2006/main" xmlns:r="http://schemas.openxmlformats.org/officeDocument/2006/relationships">
  <sheetPr>
    <tabColor rgb="FF0070C0"/>
    <pageSetUpPr fitToPage="1"/>
  </sheetPr>
  <dimension ref="A1:U85"/>
  <sheetViews>
    <sheetView view="pageBreakPreview" zoomScale="85" zoomScaleNormal="90" zoomScaleSheetLayoutView="85" zoomScalePageLayoutView="0" workbookViewId="0" topLeftCell="A1">
      <pane xSplit="20" ySplit="5" topLeftCell="AC21" activePane="bottomRight" state="frozen"/>
      <selection pane="topLeft" activeCell="N56" sqref="N56"/>
      <selection pane="topRight" activeCell="N56" sqref="N56"/>
      <selection pane="bottomLeft" activeCell="N56" sqref="N56"/>
      <selection pane="bottomRight" activeCell="H2" sqref="H1:H16384"/>
    </sheetView>
  </sheetViews>
  <sheetFormatPr defaultColWidth="9.00390625" defaultRowHeight="13.5"/>
  <cols>
    <col min="1" max="1" width="3.50390625" style="0" bestFit="1" customWidth="1"/>
    <col min="2" max="2" width="9.625" style="0" bestFit="1" customWidth="1"/>
    <col min="3" max="3" width="7.50390625" style="0" bestFit="1" customWidth="1"/>
    <col min="4" max="4" width="7.50390625" style="0" customWidth="1"/>
    <col min="5" max="5" width="11.875" style="0" customWidth="1"/>
    <col min="6" max="6" width="8.125" style="0" bestFit="1" customWidth="1"/>
    <col min="7" max="7" width="8.50390625" style="0" bestFit="1" customWidth="1"/>
    <col min="8" max="8" width="9.75390625" style="0" customWidth="1"/>
    <col min="9" max="9" width="7.75390625" style="0" bestFit="1" customWidth="1"/>
    <col min="10" max="16" width="9.125" style="0" bestFit="1" customWidth="1"/>
    <col min="18" max="21" width="9.125" style="0" bestFit="1" customWidth="1"/>
  </cols>
  <sheetData>
    <row r="1" spans="1:21" ht="17.25">
      <c r="A1" s="739" t="s">
        <v>278</v>
      </c>
      <c r="B1" s="739"/>
      <c r="C1" s="739"/>
      <c r="D1" s="739"/>
      <c r="E1" s="739"/>
      <c r="F1" s="739"/>
      <c r="G1" s="739"/>
      <c r="H1" s="739"/>
      <c r="I1" s="739"/>
      <c r="J1" s="739"/>
      <c r="K1" s="739"/>
      <c r="L1" s="739"/>
      <c r="M1" s="739"/>
      <c r="N1" s="739"/>
      <c r="O1" s="739"/>
      <c r="P1" s="739"/>
      <c r="Q1" s="739"/>
      <c r="R1" s="739"/>
      <c r="S1" s="739"/>
      <c r="T1" s="739"/>
      <c r="U1" s="739"/>
    </row>
    <row r="2" spans="1:21" ht="14.25">
      <c r="A2" s="128" t="s">
        <v>337</v>
      </c>
      <c r="B2" s="128"/>
      <c r="C2" s="128"/>
      <c r="D2" s="128"/>
      <c r="E2" s="128"/>
      <c r="F2" s="128"/>
      <c r="G2" s="128"/>
      <c r="H2" s="128"/>
      <c r="I2" s="128"/>
      <c r="J2" s="128"/>
      <c r="K2" s="128"/>
      <c r="L2" s="128"/>
      <c r="M2" s="128"/>
      <c r="N2" s="128"/>
      <c r="O2" s="128"/>
      <c r="P2" s="128"/>
      <c r="Q2" s="128"/>
      <c r="R2" s="128"/>
      <c r="S2" s="749" t="str">
        <f>'（小学校）'!S2</f>
        <v>（平成２７年５月１日現在）</v>
      </c>
      <c r="T2" s="749"/>
      <c r="U2" s="749"/>
    </row>
    <row r="3" spans="1:21" ht="13.5">
      <c r="A3" s="741" t="s">
        <v>280</v>
      </c>
      <c r="B3" s="741"/>
      <c r="C3" s="741" t="s">
        <v>281</v>
      </c>
      <c r="D3" s="742" t="s">
        <v>338</v>
      </c>
      <c r="E3" s="741" t="s">
        <v>339</v>
      </c>
      <c r="F3" s="744" t="s">
        <v>16</v>
      </c>
      <c r="G3" s="744"/>
      <c r="H3" s="744"/>
      <c r="I3" s="744"/>
      <c r="J3" s="744" t="s">
        <v>17</v>
      </c>
      <c r="K3" s="744"/>
      <c r="L3" s="744"/>
      <c r="M3" s="744"/>
      <c r="N3" s="744" t="s">
        <v>18</v>
      </c>
      <c r="O3" s="744"/>
      <c r="P3" s="744"/>
      <c r="Q3" s="744"/>
      <c r="R3" s="744" t="s">
        <v>66</v>
      </c>
      <c r="S3" s="744"/>
      <c r="T3" s="744"/>
      <c r="U3" s="744"/>
    </row>
    <row r="4" spans="1:21" ht="13.5">
      <c r="A4" s="741"/>
      <c r="B4" s="741"/>
      <c r="C4" s="741"/>
      <c r="D4" s="743"/>
      <c r="E4" s="741"/>
      <c r="F4" s="274" t="s">
        <v>284</v>
      </c>
      <c r="G4" s="274" t="s">
        <v>285</v>
      </c>
      <c r="H4" s="274" t="s">
        <v>286</v>
      </c>
      <c r="I4" s="274" t="s">
        <v>285</v>
      </c>
      <c r="J4" s="274" t="s">
        <v>284</v>
      </c>
      <c r="K4" s="274" t="s">
        <v>285</v>
      </c>
      <c r="L4" s="274" t="s">
        <v>286</v>
      </c>
      <c r="M4" s="274" t="s">
        <v>285</v>
      </c>
      <c r="N4" s="274" t="s">
        <v>284</v>
      </c>
      <c r="O4" s="274" t="s">
        <v>285</v>
      </c>
      <c r="P4" s="274" t="s">
        <v>286</v>
      </c>
      <c r="Q4" s="274" t="s">
        <v>285</v>
      </c>
      <c r="R4" s="274" t="s">
        <v>284</v>
      </c>
      <c r="S4" s="274" t="s">
        <v>285</v>
      </c>
      <c r="T4" s="274" t="s">
        <v>286</v>
      </c>
      <c r="U4" s="274" t="s">
        <v>285</v>
      </c>
    </row>
    <row r="5" spans="1:21" ht="13.5">
      <c r="A5" s="275"/>
      <c r="B5" s="275"/>
      <c r="C5" s="275"/>
      <c r="D5" s="275"/>
      <c r="E5" s="275"/>
      <c r="F5" s="276" t="s">
        <v>287</v>
      </c>
      <c r="G5" s="276" t="s">
        <v>288</v>
      </c>
      <c r="H5" s="276" t="s">
        <v>289</v>
      </c>
      <c r="I5" s="276" t="s">
        <v>290</v>
      </c>
      <c r="J5" s="276" t="s">
        <v>287</v>
      </c>
      <c r="K5" s="276" t="s">
        <v>288</v>
      </c>
      <c r="L5" s="276" t="s">
        <v>289</v>
      </c>
      <c r="M5" s="276" t="s">
        <v>290</v>
      </c>
      <c r="N5" s="276" t="s">
        <v>287</v>
      </c>
      <c r="O5" s="276" t="s">
        <v>288</v>
      </c>
      <c r="P5" s="276" t="s">
        <v>289</v>
      </c>
      <c r="Q5" s="276" t="s">
        <v>290</v>
      </c>
      <c r="R5" s="276" t="s">
        <v>287</v>
      </c>
      <c r="S5" s="276" t="s">
        <v>288</v>
      </c>
      <c r="T5" s="276" t="s">
        <v>289</v>
      </c>
      <c r="U5" s="276" t="s">
        <v>290</v>
      </c>
    </row>
    <row r="6" spans="1:21" ht="22.5" customHeight="1">
      <c r="A6" s="492">
        <v>1</v>
      </c>
      <c r="B6" s="493" t="s">
        <v>291</v>
      </c>
      <c r="C6" s="494">
        <v>131</v>
      </c>
      <c r="D6" s="494"/>
      <c r="E6" s="494">
        <v>54917</v>
      </c>
      <c r="F6" s="490">
        <v>128</v>
      </c>
      <c r="G6" s="495">
        <f>F6/C6</f>
        <v>0.9770992366412213</v>
      </c>
      <c r="H6" s="700">
        <v>54834</v>
      </c>
      <c r="I6" s="495">
        <f>H6/E6</f>
        <v>0.9984886282936067</v>
      </c>
      <c r="J6" s="490"/>
      <c r="K6" s="495" t="str">
        <f>IF(J6=0,"  ",J6/C6)</f>
        <v>  </v>
      </c>
      <c r="L6" s="490"/>
      <c r="M6" s="495" t="str">
        <f>IF(L6=0,"  ",L6/E6)</f>
        <v>  </v>
      </c>
      <c r="N6" s="490"/>
      <c r="O6" s="495" t="str">
        <f>IF(N6=0,"  ",N6/C6)</f>
        <v>  </v>
      </c>
      <c r="P6" s="490"/>
      <c r="Q6" s="495" t="str">
        <f>IF(P6=0,"  ",P6/E6)</f>
        <v>  </v>
      </c>
      <c r="R6" s="490">
        <f>F6+J6+N6</f>
        <v>128</v>
      </c>
      <c r="S6" s="495">
        <f aca="true" t="shared" si="0" ref="S6:S49">R6/C6</f>
        <v>0.9770992366412213</v>
      </c>
      <c r="T6" s="496">
        <f>H6+L6+P6</f>
        <v>54834</v>
      </c>
      <c r="U6" s="495">
        <f>T6/E6</f>
        <v>0.9984886282936067</v>
      </c>
    </row>
    <row r="7" spans="1:21" ht="22.5" customHeight="1">
      <c r="A7" s="483">
        <v>2</v>
      </c>
      <c r="B7" s="484" t="s">
        <v>292</v>
      </c>
      <c r="C7" s="277">
        <v>18</v>
      </c>
      <c r="D7" s="277"/>
      <c r="E7" s="277">
        <v>9879</v>
      </c>
      <c r="F7" s="287">
        <v>11</v>
      </c>
      <c r="G7" s="488">
        <f aca="true" t="shared" si="1" ref="G7:G27">F7/C7</f>
        <v>0.6111111111111112</v>
      </c>
      <c r="H7" s="277">
        <v>4759</v>
      </c>
      <c r="I7" s="488">
        <f aca="true" t="shared" si="2" ref="I7:I27">H7/E7</f>
        <v>0.4817289199311671</v>
      </c>
      <c r="J7" s="287"/>
      <c r="K7" s="488" t="str">
        <f aca="true" t="shared" si="3" ref="K7:K28">IF(J7=0,"  ",J7/C7)</f>
        <v>  </v>
      </c>
      <c r="L7" s="287"/>
      <c r="M7" s="488" t="str">
        <f aca="true" t="shared" si="4" ref="M7:M50">IF(L7=0,"  ",L7/E7)</f>
        <v>  </v>
      </c>
      <c r="N7" s="287"/>
      <c r="O7" s="495" t="str">
        <f aca="true" t="shared" si="5" ref="O7:O49">IF(N7=0,"  ",N7/C7)</f>
        <v>  </v>
      </c>
      <c r="P7" s="287"/>
      <c r="Q7" s="495" t="str">
        <f aca="true" t="shared" si="6" ref="Q7:Q49">IF(P7=0,"  ",P7/E7)</f>
        <v>  </v>
      </c>
      <c r="R7" s="486">
        <f aca="true" t="shared" si="7" ref="R7:R28">F7+J7+N7</f>
        <v>11</v>
      </c>
      <c r="S7" s="488">
        <f t="shared" si="0"/>
        <v>0.6111111111111112</v>
      </c>
      <c r="T7" s="487">
        <f aca="true" t="shared" si="8" ref="T7:T28">H7+L7+P7</f>
        <v>4759</v>
      </c>
      <c r="U7" s="495">
        <f aca="true" t="shared" si="9" ref="U7:U50">T7/E7</f>
        <v>0.4817289199311671</v>
      </c>
    </row>
    <row r="8" spans="1:21" ht="22.5" customHeight="1">
      <c r="A8" s="483">
        <v>3</v>
      </c>
      <c r="B8" s="484" t="s">
        <v>293</v>
      </c>
      <c r="C8" s="277">
        <v>5</v>
      </c>
      <c r="D8" s="277"/>
      <c r="E8" s="277">
        <v>2535</v>
      </c>
      <c r="F8" s="287">
        <v>5</v>
      </c>
      <c r="G8" s="488">
        <f>F8/C8</f>
        <v>1</v>
      </c>
      <c r="H8" s="277">
        <v>2490</v>
      </c>
      <c r="I8" s="488">
        <f t="shared" si="2"/>
        <v>0.9822485207100592</v>
      </c>
      <c r="J8" s="287"/>
      <c r="K8" s="488" t="str">
        <f t="shared" si="3"/>
        <v>  </v>
      </c>
      <c r="L8" s="287"/>
      <c r="M8" s="488" t="str">
        <f t="shared" si="4"/>
        <v>  </v>
      </c>
      <c r="N8" s="287"/>
      <c r="O8" s="495" t="str">
        <f t="shared" si="5"/>
        <v>  </v>
      </c>
      <c r="P8" s="277"/>
      <c r="Q8" s="495" t="str">
        <f t="shared" si="6"/>
        <v>  </v>
      </c>
      <c r="R8" s="486">
        <f t="shared" si="7"/>
        <v>5</v>
      </c>
      <c r="S8" s="488">
        <f t="shared" si="0"/>
        <v>1</v>
      </c>
      <c r="T8" s="487">
        <f t="shared" si="8"/>
        <v>2490</v>
      </c>
      <c r="U8" s="495">
        <f t="shared" si="9"/>
        <v>0.9822485207100592</v>
      </c>
    </row>
    <row r="9" spans="1:21" ht="21.75" customHeight="1">
      <c r="A9" s="483">
        <v>4</v>
      </c>
      <c r="B9" s="484" t="s">
        <v>294</v>
      </c>
      <c r="C9" s="277">
        <v>8</v>
      </c>
      <c r="D9" s="277"/>
      <c r="E9" s="277">
        <v>3469</v>
      </c>
      <c r="F9" s="287">
        <v>8</v>
      </c>
      <c r="G9" s="488">
        <f t="shared" si="1"/>
        <v>1</v>
      </c>
      <c r="H9" s="277">
        <v>3469</v>
      </c>
      <c r="I9" s="488">
        <f t="shared" si="2"/>
        <v>1</v>
      </c>
      <c r="J9" s="287"/>
      <c r="K9" s="488" t="str">
        <f t="shared" si="3"/>
        <v>  </v>
      </c>
      <c r="L9" s="287"/>
      <c r="M9" s="488" t="str">
        <f t="shared" si="4"/>
        <v>  </v>
      </c>
      <c r="N9" s="287"/>
      <c r="O9" s="495" t="str">
        <f t="shared" si="5"/>
        <v>  </v>
      </c>
      <c r="P9" s="287"/>
      <c r="Q9" s="495" t="str">
        <f t="shared" si="6"/>
        <v>  </v>
      </c>
      <c r="R9" s="486">
        <f t="shared" si="7"/>
        <v>8</v>
      </c>
      <c r="S9" s="488">
        <f t="shared" si="0"/>
        <v>1</v>
      </c>
      <c r="T9" s="487">
        <f t="shared" si="8"/>
        <v>3469</v>
      </c>
      <c r="U9" s="495">
        <f t="shared" si="9"/>
        <v>1</v>
      </c>
    </row>
    <row r="10" spans="1:21" s="288" customFormat="1" ht="22.5" customHeight="1">
      <c r="A10" s="503">
        <v>5</v>
      </c>
      <c r="B10" s="504" t="s">
        <v>295</v>
      </c>
      <c r="C10" s="500">
        <v>18</v>
      </c>
      <c r="D10" s="500"/>
      <c r="E10" s="505">
        <v>9300</v>
      </c>
      <c r="F10" s="500">
        <v>18</v>
      </c>
      <c r="G10" s="488">
        <f t="shared" si="1"/>
        <v>1</v>
      </c>
      <c r="H10" s="277">
        <v>9300</v>
      </c>
      <c r="I10" s="488">
        <f t="shared" si="2"/>
        <v>1</v>
      </c>
      <c r="J10" s="500"/>
      <c r="K10" s="488" t="str">
        <f t="shared" si="3"/>
        <v>  </v>
      </c>
      <c r="L10" s="500"/>
      <c r="M10" s="488" t="str">
        <f t="shared" si="4"/>
        <v>  </v>
      </c>
      <c r="N10" s="500"/>
      <c r="O10" s="495" t="str">
        <f t="shared" si="5"/>
        <v>  </v>
      </c>
      <c r="P10" s="500"/>
      <c r="Q10" s="495" t="str">
        <f t="shared" si="6"/>
        <v>  </v>
      </c>
      <c r="R10" s="501">
        <f t="shared" si="7"/>
        <v>18</v>
      </c>
      <c r="S10" s="488">
        <f t="shared" si="0"/>
        <v>1</v>
      </c>
      <c r="T10" s="502">
        <f t="shared" si="8"/>
        <v>9300</v>
      </c>
      <c r="U10" s="495">
        <f t="shared" si="9"/>
        <v>1</v>
      </c>
    </row>
    <row r="11" spans="1:21" ht="22.5" customHeight="1">
      <c r="A11" s="483">
        <v>6</v>
      </c>
      <c r="B11" s="484" t="s">
        <v>296</v>
      </c>
      <c r="C11" s="277">
        <v>18</v>
      </c>
      <c r="D11" s="277"/>
      <c r="E11" s="277">
        <v>9087</v>
      </c>
      <c r="F11" s="287">
        <v>18</v>
      </c>
      <c r="G11" s="488">
        <f t="shared" si="1"/>
        <v>1</v>
      </c>
      <c r="H11" s="277">
        <v>9087</v>
      </c>
      <c r="I11" s="488">
        <f t="shared" si="2"/>
        <v>1</v>
      </c>
      <c r="J11" s="287"/>
      <c r="K11" s="488" t="str">
        <f t="shared" si="3"/>
        <v>  </v>
      </c>
      <c r="L11" s="287"/>
      <c r="M11" s="488" t="str">
        <f t="shared" si="4"/>
        <v>  </v>
      </c>
      <c r="N11" s="287"/>
      <c r="O11" s="495" t="str">
        <f t="shared" si="5"/>
        <v>  </v>
      </c>
      <c r="P11" s="287"/>
      <c r="Q11" s="495" t="str">
        <f t="shared" si="6"/>
        <v>  </v>
      </c>
      <c r="R11" s="486">
        <f t="shared" si="7"/>
        <v>18</v>
      </c>
      <c r="S11" s="488">
        <f t="shared" si="0"/>
        <v>1</v>
      </c>
      <c r="T11" s="487">
        <f t="shared" si="8"/>
        <v>9087</v>
      </c>
      <c r="U11" s="495">
        <f t="shared" si="9"/>
        <v>1</v>
      </c>
    </row>
    <row r="12" spans="1:21" ht="22.5" customHeight="1">
      <c r="A12" s="483">
        <v>7</v>
      </c>
      <c r="B12" s="484" t="s">
        <v>297</v>
      </c>
      <c r="C12" s="277">
        <v>14</v>
      </c>
      <c r="D12" s="277"/>
      <c r="E12" s="277">
        <v>7883</v>
      </c>
      <c r="F12" s="287">
        <v>14</v>
      </c>
      <c r="G12" s="488">
        <f t="shared" si="1"/>
        <v>1</v>
      </c>
      <c r="H12" s="277">
        <v>7883</v>
      </c>
      <c r="I12" s="488">
        <f t="shared" si="2"/>
        <v>1</v>
      </c>
      <c r="J12" s="287"/>
      <c r="K12" s="488" t="str">
        <f t="shared" si="3"/>
        <v>  </v>
      </c>
      <c r="L12" s="287"/>
      <c r="M12" s="488" t="str">
        <f t="shared" si="4"/>
        <v>  </v>
      </c>
      <c r="N12" s="287"/>
      <c r="O12" s="495" t="str">
        <f t="shared" si="5"/>
        <v>  </v>
      </c>
      <c r="P12" s="287"/>
      <c r="Q12" s="495" t="str">
        <f t="shared" si="6"/>
        <v>  </v>
      </c>
      <c r="R12" s="486">
        <f t="shared" si="7"/>
        <v>14</v>
      </c>
      <c r="S12" s="488">
        <f t="shared" si="0"/>
        <v>1</v>
      </c>
      <c r="T12" s="487">
        <f t="shared" si="8"/>
        <v>7883</v>
      </c>
      <c r="U12" s="495">
        <f t="shared" si="9"/>
        <v>1</v>
      </c>
    </row>
    <row r="13" spans="1:21" ht="22.5" customHeight="1">
      <c r="A13" s="483">
        <v>8</v>
      </c>
      <c r="B13" s="484" t="s">
        <v>298</v>
      </c>
      <c r="C13" s="277">
        <v>5</v>
      </c>
      <c r="D13" s="277"/>
      <c r="E13" s="277">
        <v>2221</v>
      </c>
      <c r="F13" s="287"/>
      <c r="G13" s="488">
        <f t="shared" si="1"/>
        <v>0</v>
      </c>
      <c r="H13" s="277"/>
      <c r="I13" s="488">
        <f t="shared" si="2"/>
        <v>0</v>
      </c>
      <c r="J13" s="287"/>
      <c r="K13" s="488" t="str">
        <f t="shared" si="3"/>
        <v>  </v>
      </c>
      <c r="L13" s="287"/>
      <c r="M13" s="488" t="str">
        <f t="shared" si="4"/>
        <v>  </v>
      </c>
      <c r="N13" s="287"/>
      <c r="O13" s="495" t="str">
        <f t="shared" si="5"/>
        <v>  </v>
      </c>
      <c r="P13" s="287"/>
      <c r="Q13" s="495" t="str">
        <f t="shared" si="6"/>
        <v>  </v>
      </c>
      <c r="R13" s="486">
        <f t="shared" si="7"/>
        <v>0</v>
      </c>
      <c r="S13" s="488">
        <f t="shared" si="0"/>
        <v>0</v>
      </c>
      <c r="T13" s="487">
        <f t="shared" si="8"/>
        <v>0</v>
      </c>
      <c r="U13" s="495">
        <f t="shared" si="9"/>
        <v>0</v>
      </c>
    </row>
    <row r="14" spans="1:21" ht="22.5" customHeight="1">
      <c r="A14" s="483">
        <v>9</v>
      </c>
      <c r="B14" s="484" t="s">
        <v>299</v>
      </c>
      <c r="C14" s="277">
        <v>8</v>
      </c>
      <c r="D14" s="277"/>
      <c r="E14" s="277">
        <v>3493</v>
      </c>
      <c r="F14" s="287">
        <v>7</v>
      </c>
      <c r="G14" s="488">
        <f t="shared" si="1"/>
        <v>0.875</v>
      </c>
      <c r="H14" s="277">
        <v>1955</v>
      </c>
      <c r="I14" s="488">
        <f t="shared" si="2"/>
        <v>0.5596908101918122</v>
      </c>
      <c r="J14" s="287"/>
      <c r="K14" s="488" t="str">
        <f t="shared" si="3"/>
        <v>  </v>
      </c>
      <c r="L14" s="287"/>
      <c r="M14" s="488" t="str">
        <f t="shared" si="4"/>
        <v>  </v>
      </c>
      <c r="N14" s="287"/>
      <c r="O14" s="495" t="str">
        <f t="shared" si="5"/>
        <v>  </v>
      </c>
      <c r="P14" s="287"/>
      <c r="Q14" s="495" t="str">
        <f t="shared" si="6"/>
        <v>  </v>
      </c>
      <c r="R14" s="486">
        <f t="shared" si="7"/>
        <v>7</v>
      </c>
      <c r="S14" s="488">
        <f t="shared" si="0"/>
        <v>0.875</v>
      </c>
      <c r="T14" s="487">
        <f t="shared" si="8"/>
        <v>1955</v>
      </c>
      <c r="U14" s="495">
        <f t="shared" si="9"/>
        <v>0.5596908101918122</v>
      </c>
    </row>
    <row r="15" spans="1:21" ht="22.5" customHeight="1">
      <c r="A15" s="483">
        <v>10</v>
      </c>
      <c r="B15" s="484" t="s">
        <v>300</v>
      </c>
      <c r="C15" s="277">
        <v>19</v>
      </c>
      <c r="D15" s="277"/>
      <c r="E15" s="277">
        <v>11040</v>
      </c>
      <c r="F15" s="287"/>
      <c r="G15" s="488">
        <f t="shared" si="1"/>
        <v>0</v>
      </c>
      <c r="H15" s="277"/>
      <c r="I15" s="488">
        <f t="shared" si="2"/>
        <v>0</v>
      </c>
      <c r="J15" s="287"/>
      <c r="K15" s="488" t="str">
        <f t="shared" si="3"/>
        <v>  </v>
      </c>
      <c r="L15" s="287"/>
      <c r="M15" s="488" t="str">
        <f t="shared" si="4"/>
        <v>  </v>
      </c>
      <c r="N15" s="287"/>
      <c r="O15" s="495" t="str">
        <f t="shared" si="5"/>
        <v>  </v>
      </c>
      <c r="P15" s="287"/>
      <c r="Q15" s="495" t="str">
        <f t="shared" si="6"/>
        <v>  </v>
      </c>
      <c r="R15" s="486">
        <f t="shared" si="7"/>
        <v>0</v>
      </c>
      <c r="S15" s="488">
        <f t="shared" si="0"/>
        <v>0</v>
      </c>
      <c r="T15" s="487">
        <f t="shared" si="8"/>
        <v>0</v>
      </c>
      <c r="U15" s="495">
        <f t="shared" si="9"/>
        <v>0</v>
      </c>
    </row>
    <row r="16" spans="1:21" ht="22.5" customHeight="1">
      <c r="A16" s="483">
        <v>11</v>
      </c>
      <c r="B16" s="484" t="s">
        <v>301</v>
      </c>
      <c r="C16" s="277">
        <v>12</v>
      </c>
      <c r="D16" s="277"/>
      <c r="E16" s="277">
        <v>6171</v>
      </c>
      <c r="F16" s="287">
        <v>12</v>
      </c>
      <c r="G16" s="488">
        <f t="shared" si="1"/>
        <v>1</v>
      </c>
      <c r="H16" s="277">
        <v>6171</v>
      </c>
      <c r="I16" s="488">
        <f t="shared" si="2"/>
        <v>1</v>
      </c>
      <c r="J16" s="287"/>
      <c r="K16" s="488" t="str">
        <f t="shared" si="3"/>
        <v>  </v>
      </c>
      <c r="L16" s="287"/>
      <c r="M16" s="488" t="str">
        <f t="shared" si="4"/>
        <v>  </v>
      </c>
      <c r="N16" s="287"/>
      <c r="O16" s="495" t="str">
        <f t="shared" si="5"/>
        <v>  </v>
      </c>
      <c r="P16" s="287"/>
      <c r="Q16" s="495" t="str">
        <f t="shared" si="6"/>
        <v>  </v>
      </c>
      <c r="R16" s="486">
        <f t="shared" si="7"/>
        <v>12</v>
      </c>
      <c r="S16" s="488">
        <f t="shared" si="0"/>
        <v>1</v>
      </c>
      <c r="T16" s="487">
        <f t="shared" si="8"/>
        <v>6171</v>
      </c>
      <c r="U16" s="495">
        <f t="shared" si="9"/>
        <v>1</v>
      </c>
    </row>
    <row r="17" spans="1:21" ht="22.5" customHeight="1">
      <c r="A17" s="483">
        <v>12</v>
      </c>
      <c r="B17" s="484" t="s">
        <v>302</v>
      </c>
      <c r="C17" s="277">
        <v>8</v>
      </c>
      <c r="D17" s="277"/>
      <c r="E17" s="277">
        <v>3332</v>
      </c>
      <c r="F17" s="287">
        <v>8</v>
      </c>
      <c r="G17" s="488">
        <f t="shared" si="1"/>
        <v>1</v>
      </c>
      <c r="H17" s="277">
        <v>3314</v>
      </c>
      <c r="I17" s="488">
        <f t="shared" si="2"/>
        <v>0.9945978391356542</v>
      </c>
      <c r="J17" s="287"/>
      <c r="K17" s="488" t="str">
        <f t="shared" si="3"/>
        <v>  </v>
      </c>
      <c r="L17" s="287"/>
      <c r="M17" s="488" t="str">
        <f t="shared" si="4"/>
        <v>  </v>
      </c>
      <c r="N17" s="287"/>
      <c r="O17" s="495" t="str">
        <f t="shared" si="5"/>
        <v>  </v>
      </c>
      <c r="P17" s="287"/>
      <c r="Q17" s="495" t="str">
        <f t="shared" si="6"/>
        <v>  </v>
      </c>
      <c r="R17" s="486">
        <f t="shared" si="7"/>
        <v>8</v>
      </c>
      <c r="S17" s="488">
        <f t="shared" si="0"/>
        <v>1</v>
      </c>
      <c r="T17" s="487">
        <f t="shared" si="8"/>
        <v>3314</v>
      </c>
      <c r="U17" s="495">
        <f t="shared" si="9"/>
        <v>0.9945978391356542</v>
      </c>
    </row>
    <row r="18" spans="1:21" ht="22.5" customHeight="1">
      <c r="A18" s="483">
        <v>13</v>
      </c>
      <c r="B18" s="484" t="s">
        <v>303</v>
      </c>
      <c r="C18" s="277">
        <v>6</v>
      </c>
      <c r="D18" s="277"/>
      <c r="E18" s="277">
        <v>3062</v>
      </c>
      <c r="F18" s="287">
        <v>6</v>
      </c>
      <c r="G18" s="488">
        <f t="shared" si="1"/>
        <v>1</v>
      </c>
      <c r="H18" s="277">
        <v>3062</v>
      </c>
      <c r="I18" s="488">
        <f t="shared" si="2"/>
        <v>1</v>
      </c>
      <c r="J18" s="287"/>
      <c r="K18" s="488" t="str">
        <f t="shared" si="3"/>
        <v>  </v>
      </c>
      <c r="L18" s="287"/>
      <c r="M18" s="488" t="str">
        <f t="shared" si="4"/>
        <v>  </v>
      </c>
      <c r="N18" s="287"/>
      <c r="O18" s="495" t="str">
        <f t="shared" si="5"/>
        <v>  </v>
      </c>
      <c r="P18" s="287"/>
      <c r="Q18" s="495" t="str">
        <f t="shared" si="6"/>
        <v>  </v>
      </c>
      <c r="R18" s="486">
        <f t="shared" si="7"/>
        <v>6</v>
      </c>
      <c r="S18" s="488">
        <f>R18/C18</f>
        <v>1</v>
      </c>
      <c r="T18" s="487">
        <f t="shared" si="8"/>
        <v>3062</v>
      </c>
      <c r="U18" s="495">
        <f t="shared" si="9"/>
        <v>1</v>
      </c>
    </row>
    <row r="19" spans="1:21" ht="22.5" customHeight="1">
      <c r="A19" s="483">
        <v>14</v>
      </c>
      <c r="B19" s="484" t="s">
        <v>304</v>
      </c>
      <c r="C19" s="277">
        <v>4</v>
      </c>
      <c r="D19" s="277"/>
      <c r="E19" s="277">
        <v>1853</v>
      </c>
      <c r="F19" s="287">
        <v>4</v>
      </c>
      <c r="G19" s="488">
        <f t="shared" si="1"/>
        <v>1</v>
      </c>
      <c r="H19" s="499">
        <v>1853</v>
      </c>
      <c r="I19" s="488">
        <f t="shared" si="2"/>
        <v>1</v>
      </c>
      <c r="J19" s="287"/>
      <c r="K19" s="488" t="str">
        <f t="shared" si="3"/>
        <v>  </v>
      </c>
      <c r="L19" s="287"/>
      <c r="M19" s="488" t="str">
        <f t="shared" si="4"/>
        <v>  </v>
      </c>
      <c r="N19" s="287"/>
      <c r="O19" s="495" t="str">
        <f t="shared" si="5"/>
        <v>  </v>
      </c>
      <c r="P19" s="277"/>
      <c r="Q19" s="495" t="str">
        <f t="shared" si="6"/>
        <v>  </v>
      </c>
      <c r="R19" s="486">
        <f t="shared" si="7"/>
        <v>4</v>
      </c>
      <c r="S19" s="488">
        <f t="shared" si="0"/>
        <v>1</v>
      </c>
      <c r="T19" s="487">
        <f t="shared" si="8"/>
        <v>1853</v>
      </c>
      <c r="U19" s="495">
        <f t="shared" si="9"/>
        <v>1</v>
      </c>
    </row>
    <row r="20" spans="1:21" ht="22.5" customHeight="1">
      <c r="A20" s="483">
        <v>15</v>
      </c>
      <c r="B20" s="484" t="s">
        <v>305</v>
      </c>
      <c r="C20" s="277">
        <v>4</v>
      </c>
      <c r="D20" s="277"/>
      <c r="E20" s="277">
        <v>2375</v>
      </c>
      <c r="F20" s="287">
        <v>4</v>
      </c>
      <c r="G20" s="488">
        <f t="shared" si="1"/>
        <v>1</v>
      </c>
      <c r="H20" s="499">
        <v>2375</v>
      </c>
      <c r="I20" s="488">
        <f t="shared" si="2"/>
        <v>1</v>
      </c>
      <c r="J20" s="287"/>
      <c r="K20" s="488" t="str">
        <f t="shared" si="3"/>
        <v>  </v>
      </c>
      <c r="L20" s="287"/>
      <c r="M20" s="488" t="str">
        <f t="shared" si="4"/>
        <v>  </v>
      </c>
      <c r="N20" s="287"/>
      <c r="O20" s="495" t="str">
        <f t="shared" si="5"/>
        <v>  </v>
      </c>
      <c r="P20" s="277"/>
      <c r="Q20" s="495" t="str">
        <f t="shared" si="6"/>
        <v>  </v>
      </c>
      <c r="R20" s="486">
        <f t="shared" si="7"/>
        <v>4</v>
      </c>
      <c r="S20" s="488">
        <f t="shared" si="0"/>
        <v>1</v>
      </c>
      <c r="T20" s="487">
        <f t="shared" si="8"/>
        <v>2375</v>
      </c>
      <c r="U20" s="495">
        <f t="shared" si="9"/>
        <v>1</v>
      </c>
    </row>
    <row r="21" spans="1:21" ht="22.5" customHeight="1">
      <c r="A21" s="483">
        <v>16</v>
      </c>
      <c r="B21" s="484" t="s">
        <v>306</v>
      </c>
      <c r="C21" s="277">
        <v>26</v>
      </c>
      <c r="D21" s="277"/>
      <c r="E21" s="277">
        <v>12529</v>
      </c>
      <c r="F21" s="287"/>
      <c r="G21" s="488">
        <f t="shared" si="1"/>
        <v>0</v>
      </c>
      <c r="H21" s="277"/>
      <c r="I21" s="488">
        <f t="shared" si="2"/>
        <v>0</v>
      </c>
      <c r="J21" s="287">
        <v>2</v>
      </c>
      <c r="K21" s="488">
        <f t="shared" si="3"/>
        <v>0.07692307692307693</v>
      </c>
      <c r="L21" s="287">
        <v>136</v>
      </c>
      <c r="M21" s="488">
        <f t="shared" si="4"/>
        <v>0.010854816824966078</v>
      </c>
      <c r="N21" s="287"/>
      <c r="O21" s="495" t="str">
        <f t="shared" si="5"/>
        <v>  </v>
      </c>
      <c r="P21" s="277"/>
      <c r="Q21" s="495" t="str">
        <f t="shared" si="6"/>
        <v>  </v>
      </c>
      <c r="R21" s="486">
        <f t="shared" si="7"/>
        <v>2</v>
      </c>
      <c r="S21" s="488">
        <f t="shared" si="0"/>
        <v>0.07692307692307693</v>
      </c>
      <c r="T21" s="487">
        <f t="shared" si="8"/>
        <v>136</v>
      </c>
      <c r="U21" s="495">
        <f t="shared" si="9"/>
        <v>0.010854816824966078</v>
      </c>
    </row>
    <row r="22" spans="1:21" ht="22.5" customHeight="1">
      <c r="A22" s="483">
        <v>17</v>
      </c>
      <c r="B22" s="484" t="s">
        <v>307</v>
      </c>
      <c r="C22" s="489">
        <v>15</v>
      </c>
      <c r="D22" s="489"/>
      <c r="E22" s="277">
        <v>7289</v>
      </c>
      <c r="F22" s="287"/>
      <c r="G22" s="488">
        <f t="shared" si="1"/>
        <v>0</v>
      </c>
      <c r="H22" s="277"/>
      <c r="I22" s="488">
        <f t="shared" si="2"/>
        <v>0</v>
      </c>
      <c r="J22" s="287"/>
      <c r="K22" s="488" t="str">
        <f>IF(J22=0,"  ",J22/C22)</f>
        <v>  </v>
      </c>
      <c r="L22" s="287"/>
      <c r="M22" s="488" t="str">
        <f t="shared" si="4"/>
        <v>  </v>
      </c>
      <c r="N22" s="287">
        <v>15</v>
      </c>
      <c r="O22" s="495">
        <f t="shared" si="5"/>
        <v>1</v>
      </c>
      <c r="P22" s="277">
        <v>7132</v>
      </c>
      <c r="Q22" s="495">
        <f t="shared" si="6"/>
        <v>0.9784606941967348</v>
      </c>
      <c r="R22" s="486">
        <f t="shared" si="7"/>
        <v>15</v>
      </c>
      <c r="S22" s="488">
        <f t="shared" si="0"/>
        <v>1</v>
      </c>
      <c r="T22" s="487">
        <f t="shared" si="8"/>
        <v>7132</v>
      </c>
      <c r="U22" s="495">
        <f t="shared" si="9"/>
        <v>0.9784606941967348</v>
      </c>
    </row>
    <row r="23" spans="1:21" ht="22.5" customHeight="1">
      <c r="A23" s="483">
        <v>18</v>
      </c>
      <c r="B23" s="484" t="s">
        <v>308</v>
      </c>
      <c r="C23" s="277">
        <v>7</v>
      </c>
      <c r="D23" s="277"/>
      <c r="E23" s="277">
        <v>3433</v>
      </c>
      <c r="F23" s="287">
        <v>7</v>
      </c>
      <c r="G23" s="488">
        <f>F23/C23</f>
        <v>1</v>
      </c>
      <c r="H23" s="277">
        <v>3433</v>
      </c>
      <c r="I23" s="488">
        <f>H23/E23</f>
        <v>1</v>
      </c>
      <c r="J23" s="287"/>
      <c r="K23" s="488" t="str">
        <f>IF(J23=0,"  ",J23/C23)</f>
        <v>  </v>
      </c>
      <c r="L23" s="287"/>
      <c r="M23" s="488" t="str">
        <f>IF(L23=0,"  ",L23/E23)</f>
        <v>  </v>
      </c>
      <c r="N23" s="287"/>
      <c r="O23" s="495" t="str">
        <f>IF(N23=0,"  ",N23/C23)</f>
        <v>  </v>
      </c>
      <c r="P23" s="277"/>
      <c r="Q23" s="495" t="str">
        <f>IF(P23=0,"  ",P23/E23)</f>
        <v>  </v>
      </c>
      <c r="R23" s="486">
        <f>F23+J23+N23</f>
        <v>7</v>
      </c>
      <c r="S23" s="488">
        <f>R23/C23</f>
        <v>1</v>
      </c>
      <c r="T23" s="487">
        <f>H23+L23+P23</f>
        <v>3433</v>
      </c>
      <c r="U23" s="495">
        <f>T23/E23</f>
        <v>1</v>
      </c>
    </row>
    <row r="24" spans="1:21" ht="22.5" customHeight="1">
      <c r="A24" s="483">
        <v>19</v>
      </c>
      <c r="B24" s="484" t="s">
        <v>309</v>
      </c>
      <c r="C24" s="277">
        <v>7</v>
      </c>
      <c r="D24" s="277"/>
      <c r="E24" s="277">
        <v>1975</v>
      </c>
      <c r="F24" s="287">
        <v>6</v>
      </c>
      <c r="G24" s="488">
        <f t="shared" si="1"/>
        <v>0.8571428571428571</v>
      </c>
      <c r="H24" s="277">
        <v>1926</v>
      </c>
      <c r="I24" s="488">
        <f t="shared" si="2"/>
        <v>0.9751898734177216</v>
      </c>
      <c r="J24" s="287"/>
      <c r="K24" s="488" t="str">
        <f t="shared" si="3"/>
        <v>  </v>
      </c>
      <c r="L24" s="287"/>
      <c r="M24" s="488" t="str">
        <f t="shared" si="4"/>
        <v>  </v>
      </c>
      <c r="N24" s="287"/>
      <c r="O24" s="495" t="str">
        <f t="shared" si="5"/>
        <v>  </v>
      </c>
      <c r="P24" s="277"/>
      <c r="Q24" s="495" t="str">
        <f t="shared" si="6"/>
        <v>  </v>
      </c>
      <c r="R24" s="486">
        <f t="shared" si="7"/>
        <v>6</v>
      </c>
      <c r="S24" s="488">
        <f t="shared" si="0"/>
        <v>0.8571428571428571</v>
      </c>
      <c r="T24" s="487">
        <f t="shared" si="8"/>
        <v>1926</v>
      </c>
      <c r="U24" s="495">
        <f t="shared" si="9"/>
        <v>0.9751898734177216</v>
      </c>
    </row>
    <row r="25" spans="1:21" ht="22.5" customHeight="1">
      <c r="A25" s="483">
        <v>20</v>
      </c>
      <c r="B25" s="484" t="s">
        <v>310</v>
      </c>
      <c r="C25" s="277">
        <v>8</v>
      </c>
      <c r="D25" s="277"/>
      <c r="E25" s="277">
        <v>3183</v>
      </c>
      <c r="F25" s="287">
        <v>8</v>
      </c>
      <c r="G25" s="488">
        <f t="shared" si="1"/>
        <v>1</v>
      </c>
      <c r="H25" s="277">
        <v>1510</v>
      </c>
      <c r="I25" s="488">
        <f t="shared" si="2"/>
        <v>0.4743952246308514</v>
      </c>
      <c r="J25" s="287"/>
      <c r="K25" s="488" t="str">
        <f t="shared" si="3"/>
        <v>  </v>
      </c>
      <c r="L25" s="287"/>
      <c r="M25" s="488" t="str">
        <f t="shared" si="4"/>
        <v>  </v>
      </c>
      <c r="N25" s="287"/>
      <c r="O25" s="495" t="str">
        <f t="shared" si="5"/>
        <v>  </v>
      </c>
      <c r="P25" s="277"/>
      <c r="Q25" s="495" t="str">
        <f t="shared" si="6"/>
        <v>  </v>
      </c>
      <c r="R25" s="486">
        <f t="shared" si="7"/>
        <v>8</v>
      </c>
      <c r="S25" s="488">
        <f t="shared" si="0"/>
        <v>1</v>
      </c>
      <c r="T25" s="487">
        <f t="shared" si="8"/>
        <v>1510</v>
      </c>
      <c r="U25" s="495">
        <f t="shared" si="9"/>
        <v>0.4743952246308514</v>
      </c>
    </row>
    <row r="26" spans="1:21" ht="22.5" customHeight="1">
      <c r="A26" s="483">
        <v>21</v>
      </c>
      <c r="B26" s="484" t="s">
        <v>311</v>
      </c>
      <c r="C26" s="277">
        <v>7</v>
      </c>
      <c r="D26" s="277"/>
      <c r="E26" s="277">
        <v>2696</v>
      </c>
      <c r="F26" s="287">
        <v>6</v>
      </c>
      <c r="G26" s="488">
        <f t="shared" si="1"/>
        <v>0.8571428571428571</v>
      </c>
      <c r="H26" s="277">
        <v>169</v>
      </c>
      <c r="I26" s="488">
        <f t="shared" si="2"/>
        <v>0.06268545994065282</v>
      </c>
      <c r="J26" s="287"/>
      <c r="K26" s="488" t="str">
        <f t="shared" si="3"/>
        <v>  </v>
      </c>
      <c r="L26" s="287"/>
      <c r="M26" s="488" t="str">
        <f t="shared" si="4"/>
        <v>  </v>
      </c>
      <c r="N26" s="287">
        <v>1</v>
      </c>
      <c r="O26" s="495">
        <f t="shared" si="5"/>
        <v>0.14285714285714285</v>
      </c>
      <c r="P26" s="277">
        <v>128</v>
      </c>
      <c r="Q26" s="495">
        <f t="shared" si="6"/>
        <v>0.04747774480712166</v>
      </c>
      <c r="R26" s="486">
        <f t="shared" si="7"/>
        <v>7</v>
      </c>
      <c r="S26" s="488">
        <f t="shared" si="0"/>
        <v>1</v>
      </c>
      <c r="T26" s="487">
        <f t="shared" si="8"/>
        <v>297</v>
      </c>
      <c r="U26" s="495">
        <f t="shared" si="9"/>
        <v>0.11016320474777448</v>
      </c>
    </row>
    <row r="27" spans="1:21" ht="22.5" customHeight="1">
      <c r="A27" s="483">
        <v>22</v>
      </c>
      <c r="B27" s="484" t="s">
        <v>312</v>
      </c>
      <c r="C27" s="277">
        <v>6</v>
      </c>
      <c r="D27" s="277"/>
      <c r="E27" s="277">
        <v>3250</v>
      </c>
      <c r="F27" s="287">
        <v>6</v>
      </c>
      <c r="G27" s="488">
        <f t="shared" si="1"/>
        <v>1</v>
      </c>
      <c r="H27" s="277">
        <v>653</v>
      </c>
      <c r="I27" s="488">
        <f t="shared" si="2"/>
        <v>0.20092307692307693</v>
      </c>
      <c r="J27" s="287"/>
      <c r="K27" s="488" t="str">
        <f t="shared" si="3"/>
        <v>  </v>
      </c>
      <c r="L27" s="287"/>
      <c r="M27" s="488" t="str">
        <f t="shared" si="4"/>
        <v>  </v>
      </c>
      <c r="N27" s="287"/>
      <c r="O27" s="495" t="str">
        <f t="shared" si="5"/>
        <v>  </v>
      </c>
      <c r="P27" s="277"/>
      <c r="Q27" s="495" t="str">
        <f t="shared" si="6"/>
        <v>  </v>
      </c>
      <c r="R27" s="486">
        <f t="shared" si="7"/>
        <v>6</v>
      </c>
      <c r="S27" s="488">
        <f t="shared" si="0"/>
        <v>1</v>
      </c>
      <c r="T27" s="487">
        <f t="shared" si="8"/>
        <v>653</v>
      </c>
      <c r="U27" s="495">
        <f t="shared" si="9"/>
        <v>0.20092307692307693</v>
      </c>
    </row>
    <row r="28" spans="1:21" ht="22.5" customHeight="1">
      <c r="A28" s="483">
        <v>23</v>
      </c>
      <c r="B28" s="484" t="s">
        <v>313</v>
      </c>
      <c r="C28" s="277">
        <v>3</v>
      </c>
      <c r="D28" s="277"/>
      <c r="E28" s="277">
        <v>1703</v>
      </c>
      <c r="F28" s="287">
        <v>3</v>
      </c>
      <c r="G28" s="488">
        <f>F28/C28</f>
        <v>1</v>
      </c>
      <c r="H28" s="277">
        <v>1703</v>
      </c>
      <c r="I28" s="488">
        <f>H28/E28</f>
        <v>1</v>
      </c>
      <c r="J28" s="287"/>
      <c r="K28" s="488" t="str">
        <f t="shared" si="3"/>
        <v>  </v>
      </c>
      <c r="L28" s="287"/>
      <c r="M28" s="488" t="str">
        <f t="shared" si="4"/>
        <v>  </v>
      </c>
      <c r="N28" s="287"/>
      <c r="O28" s="495" t="str">
        <f t="shared" si="5"/>
        <v>  </v>
      </c>
      <c r="P28" s="277"/>
      <c r="Q28" s="495" t="str">
        <f t="shared" si="6"/>
        <v>  </v>
      </c>
      <c r="R28" s="486">
        <f t="shared" si="7"/>
        <v>3</v>
      </c>
      <c r="S28" s="488">
        <f t="shared" si="0"/>
        <v>1</v>
      </c>
      <c r="T28" s="487">
        <f t="shared" si="8"/>
        <v>1703</v>
      </c>
      <c r="U28" s="495">
        <f t="shared" si="9"/>
        <v>1</v>
      </c>
    </row>
    <row r="29" spans="1:21" ht="22.5" customHeight="1">
      <c r="A29" s="745" t="s">
        <v>314</v>
      </c>
      <c r="B29" s="746"/>
      <c r="C29" s="289">
        <f>SUM(C6:C28)</f>
        <v>357</v>
      </c>
      <c r="D29" s="289"/>
      <c r="E29" s="289">
        <f>SUM(E6:E28)</f>
        <v>166675</v>
      </c>
      <c r="F29" s="290">
        <f>SUM(F6:F28)</f>
        <v>279</v>
      </c>
      <c r="G29" s="279">
        <f>F29/C29</f>
        <v>0.7815126050420168</v>
      </c>
      <c r="H29" s="291">
        <f>SUM(H6:H28)</f>
        <v>119946</v>
      </c>
      <c r="I29" s="279">
        <f>H29/E29</f>
        <v>0.7196400179991</v>
      </c>
      <c r="J29" s="292">
        <f>SUM(J6:J28)</f>
        <v>2</v>
      </c>
      <c r="K29" s="279">
        <f>IF(J29=0,"  ",J29/C29)</f>
        <v>0.0056022408963585435</v>
      </c>
      <c r="L29" s="292">
        <f>IF(SUM(L6:L28)=0,"  ",SUM(L6:L28))</f>
        <v>136</v>
      </c>
      <c r="M29" s="279">
        <f t="shared" si="4"/>
        <v>0.000815959202039898</v>
      </c>
      <c r="N29" s="292">
        <f>IF(SUM(N6:N28)=0,"  ",SUM(N6:N28))</f>
        <v>16</v>
      </c>
      <c r="O29" s="279">
        <f>IF(N29=0,"  ",N29/C29)</f>
        <v>0.04481792717086835</v>
      </c>
      <c r="P29" s="278">
        <f>IF(SUM(P6:P28)=0,"  ",SUM(P6:P28))</f>
        <v>7260</v>
      </c>
      <c r="Q29" s="279">
        <f>IF(P29=0,"  ",P29/E29)</f>
        <v>0.043557822108894556</v>
      </c>
      <c r="R29" s="292">
        <f>IF(SUM(R6:R28)=0,"  ",SUM(R6:R28))</f>
        <v>297</v>
      </c>
      <c r="S29" s="279">
        <f>R29/C29</f>
        <v>0.8319327731092437</v>
      </c>
      <c r="T29" s="278">
        <f>IF(SUM(T6:T28)=0,"  ",SUM(T6:T28))</f>
        <v>127342</v>
      </c>
      <c r="U29" s="279">
        <f>T29/E29</f>
        <v>0.7640137993100345</v>
      </c>
    </row>
    <row r="30" spans="1:21" ht="22.5" customHeight="1">
      <c r="A30" s="492">
        <v>24</v>
      </c>
      <c r="B30" s="493" t="s">
        <v>315</v>
      </c>
      <c r="C30" s="496">
        <v>3</v>
      </c>
      <c r="D30" s="496"/>
      <c r="E30" s="496">
        <v>1656</v>
      </c>
      <c r="F30" s="497">
        <v>3</v>
      </c>
      <c r="G30" s="495">
        <f>F30/C30</f>
        <v>1</v>
      </c>
      <c r="H30" s="498">
        <v>1656</v>
      </c>
      <c r="I30" s="495">
        <f>H30/E30</f>
        <v>1</v>
      </c>
      <c r="J30" s="497"/>
      <c r="K30" s="495" t="str">
        <f>IF(J30=0,"  ",J30/C31)</f>
        <v>  </v>
      </c>
      <c r="L30" s="497"/>
      <c r="M30" s="495" t="str">
        <f t="shared" si="4"/>
        <v>  </v>
      </c>
      <c r="N30" s="497"/>
      <c r="O30" s="495" t="str">
        <f t="shared" si="5"/>
        <v>  </v>
      </c>
      <c r="P30" s="497"/>
      <c r="Q30" s="495" t="str">
        <f t="shared" si="6"/>
        <v>  </v>
      </c>
      <c r="R30" s="490">
        <f aca="true" t="shared" si="10" ref="R30:R49">F30+J30+N30</f>
        <v>3</v>
      </c>
      <c r="S30" s="495">
        <f>R30/C30</f>
        <v>1</v>
      </c>
      <c r="T30" s="496">
        <f aca="true" t="shared" si="11" ref="T30:T49">H30+L30+P30</f>
        <v>1656</v>
      </c>
      <c r="U30" s="495">
        <f>T30/E30</f>
        <v>1</v>
      </c>
    </row>
    <row r="31" spans="1:21" ht="22.5" customHeight="1">
      <c r="A31" s="483">
        <v>25</v>
      </c>
      <c r="B31" s="484" t="s">
        <v>316</v>
      </c>
      <c r="C31" s="277">
        <v>43</v>
      </c>
      <c r="D31" s="277"/>
      <c r="E31" s="277">
        <v>22379</v>
      </c>
      <c r="F31" s="287"/>
      <c r="G31" s="488">
        <f aca="true" t="shared" si="12" ref="G31:G49">F31/C31</f>
        <v>0</v>
      </c>
      <c r="H31" s="287"/>
      <c r="I31" s="488">
        <f aca="true" t="shared" si="13" ref="I31:I50">H31/E31</f>
        <v>0</v>
      </c>
      <c r="J31" s="287">
        <v>1</v>
      </c>
      <c r="K31" s="488">
        <f>IF(J31=0,"  ",J31/C31)</f>
        <v>0.023255813953488372</v>
      </c>
      <c r="L31" s="287">
        <v>130</v>
      </c>
      <c r="M31" s="488">
        <f t="shared" si="4"/>
        <v>0.005809017382367398</v>
      </c>
      <c r="N31" s="287"/>
      <c r="O31" s="495" t="str">
        <f t="shared" si="5"/>
        <v>  </v>
      </c>
      <c r="P31" s="287"/>
      <c r="Q31" s="495" t="str">
        <f t="shared" si="6"/>
        <v>  </v>
      </c>
      <c r="R31" s="486">
        <f t="shared" si="10"/>
        <v>1</v>
      </c>
      <c r="S31" s="488">
        <f>R31/C31</f>
        <v>0.023255813953488372</v>
      </c>
      <c r="T31" s="487">
        <f t="shared" si="11"/>
        <v>130</v>
      </c>
      <c r="U31" s="495">
        <f>T31/E31</f>
        <v>0.005809017382367398</v>
      </c>
    </row>
    <row r="32" spans="1:21" ht="22.5" customHeight="1">
      <c r="A32" s="483">
        <v>26</v>
      </c>
      <c r="B32" s="484" t="s">
        <v>317</v>
      </c>
      <c r="C32" s="277">
        <v>3</v>
      </c>
      <c r="D32" s="277"/>
      <c r="E32" s="277">
        <v>2421</v>
      </c>
      <c r="F32" s="287"/>
      <c r="G32" s="488">
        <f t="shared" si="12"/>
        <v>0</v>
      </c>
      <c r="H32" s="287"/>
      <c r="I32" s="488">
        <f t="shared" si="13"/>
        <v>0</v>
      </c>
      <c r="J32" s="287"/>
      <c r="K32" s="488" t="str">
        <f>IF(J32=0,"  ",J32/C33)</f>
        <v>  </v>
      </c>
      <c r="L32" s="287"/>
      <c r="M32" s="488" t="str">
        <f t="shared" si="4"/>
        <v>  </v>
      </c>
      <c r="N32" s="287"/>
      <c r="O32" s="495" t="str">
        <f t="shared" si="5"/>
        <v>  </v>
      </c>
      <c r="P32" s="287"/>
      <c r="Q32" s="495" t="str">
        <f t="shared" si="6"/>
        <v>  </v>
      </c>
      <c r="R32" s="486">
        <f t="shared" si="10"/>
        <v>0</v>
      </c>
      <c r="S32" s="488">
        <f t="shared" si="0"/>
        <v>0</v>
      </c>
      <c r="T32" s="487">
        <f t="shared" si="11"/>
        <v>0</v>
      </c>
      <c r="U32" s="495">
        <f>T32/E32</f>
        <v>0</v>
      </c>
    </row>
    <row r="33" spans="1:21" ht="22.5" customHeight="1">
      <c r="A33" s="483">
        <v>27</v>
      </c>
      <c r="B33" s="484" t="s">
        <v>318</v>
      </c>
      <c r="C33" s="277">
        <v>10</v>
      </c>
      <c r="D33" s="277"/>
      <c r="E33" s="277">
        <v>5847</v>
      </c>
      <c r="F33" s="287">
        <v>10</v>
      </c>
      <c r="G33" s="488">
        <f t="shared" si="12"/>
        <v>1</v>
      </c>
      <c r="H33" s="499">
        <v>5847</v>
      </c>
      <c r="I33" s="488">
        <f t="shared" si="13"/>
        <v>1</v>
      </c>
      <c r="J33" s="287"/>
      <c r="K33" s="488" t="str">
        <f>IF(J33=0,"  ",J33/C34)</f>
        <v>  </v>
      </c>
      <c r="L33" s="287"/>
      <c r="M33" s="488" t="str">
        <f t="shared" si="4"/>
        <v>  </v>
      </c>
      <c r="N33" s="287"/>
      <c r="O33" s="495" t="str">
        <f t="shared" si="5"/>
        <v>  </v>
      </c>
      <c r="P33" s="287"/>
      <c r="Q33" s="495" t="str">
        <f t="shared" si="6"/>
        <v>  </v>
      </c>
      <c r="R33" s="486">
        <f t="shared" si="10"/>
        <v>10</v>
      </c>
      <c r="S33" s="488">
        <f t="shared" si="0"/>
        <v>1</v>
      </c>
      <c r="T33" s="487">
        <f t="shared" si="11"/>
        <v>5847</v>
      </c>
      <c r="U33" s="495">
        <f t="shared" si="9"/>
        <v>1</v>
      </c>
    </row>
    <row r="34" spans="1:21" ht="22.5" customHeight="1">
      <c r="A34" s="483">
        <v>28</v>
      </c>
      <c r="B34" s="484" t="s">
        <v>319</v>
      </c>
      <c r="C34" s="277">
        <v>3</v>
      </c>
      <c r="D34" s="277"/>
      <c r="E34" s="277">
        <v>1680</v>
      </c>
      <c r="F34" s="287">
        <v>3</v>
      </c>
      <c r="G34" s="488">
        <f t="shared" si="12"/>
        <v>1</v>
      </c>
      <c r="H34" s="277">
        <v>1680</v>
      </c>
      <c r="I34" s="488">
        <f t="shared" si="13"/>
        <v>1</v>
      </c>
      <c r="J34" s="287"/>
      <c r="K34" s="488" t="str">
        <f>IF(J34=0,"  ",J34/C35)</f>
        <v>  </v>
      </c>
      <c r="L34" s="287"/>
      <c r="M34" s="488" t="str">
        <f t="shared" si="4"/>
        <v>  </v>
      </c>
      <c r="N34" s="287"/>
      <c r="O34" s="495" t="str">
        <f t="shared" si="5"/>
        <v>  </v>
      </c>
      <c r="P34" s="287"/>
      <c r="Q34" s="495" t="str">
        <f t="shared" si="6"/>
        <v>  </v>
      </c>
      <c r="R34" s="486">
        <f t="shared" si="10"/>
        <v>3</v>
      </c>
      <c r="S34" s="488">
        <f t="shared" si="0"/>
        <v>1</v>
      </c>
      <c r="T34" s="487">
        <f t="shared" si="11"/>
        <v>1680</v>
      </c>
      <c r="U34" s="495">
        <f t="shared" si="9"/>
        <v>1</v>
      </c>
    </row>
    <row r="35" spans="1:21" ht="22.5" customHeight="1">
      <c r="A35" s="483">
        <v>29</v>
      </c>
      <c r="B35" s="484" t="s">
        <v>320</v>
      </c>
      <c r="C35" s="277">
        <v>11</v>
      </c>
      <c r="D35" s="277"/>
      <c r="E35" s="277">
        <v>5898</v>
      </c>
      <c r="F35" s="287"/>
      <c r="G35" s="488">
        <f t="shared" si="12"/>
        <v>0</v>
      </c>
      <c r="H35" s="277"/>
      <c r="I35" s="488">
        <f t="shared" si="13"/>
        <v>0</v>
      </c>
      <c r="J35" s="287"/>
      <c r="K35" s="488" t="str">
        <f>IF(J35=0,"  ",J35/C35)</f>
        <v>  </v>
      </c>
      <c r="L35" s="287"/>
      <c r="M35" s="488" t="str">
        <f t="shared" si="4"/>
        <v>  </v>
      </c>
      <c r="N35" s="287"/>
      <c r="O35" s="495" t="str">
        <f t="shared" si="5"/>
        <v>  </v>
      </c>
      <c r="P35" s="287"/>
      <c r="Q35" s="495" t="str">
        <f t="shared" si="6"/>
        <v>  </v>
      </c>
      <c r="R35" s="486">
        <f t="shared" si="10"/>
        <v>0</v>
      </c>
      <c r="S35" s="488">
        <f t="shared" si="0"/>
        <v>0</v>
      </c>
      <c r="T35" s="487">
        <f t="shared" si="11"/>
        <v>0</v>
      </c>
      <c r="U35" s="495">
        <f t="shared" si="9"/>
        <v>0</v>
      </c>
    </row>
    <row r="36" spans="1:21" ht="22.5" customHeight="1">
      <c r="A36" s="483">
        <v>30</v>
      </c>
      <c r="B36" s="484" t="s">
        <v>321</v>
      </c>
      <c r="C36" s="277">
        <v>5</v>
      </c>
      <c r="D36" s="277"/>
      <c r="E36" s="277">
        <v>2811</v>
      </c>
      <c r="F36" s="287">
        <v>5</v>
      </c>
      <c r="G36" s="488">
        <f t="shared" si="12"/>
        <v>1</v>
      </c>
      <c r="H36" s="277">
        <v>2811</v>
      </c>
      <c r="I36" s="488">
        <f t="shared" si="13"/>
        <v>1</v>
      </c>
      <c r="J36" s="287"/>
      <c r="K36" s="488" t="str">
        <f aca="true" t="shared" si="14" ref="K36:K49">IF(J36=0,"  ",J36/C37)</f>
        <v>  </v>
      </c>
      <c r="L36" s="287"/>
      <c r="M36" s="488" t="str">
        <f t="shared" si="4"/>
        <v>  </v>
      </c>
      <c r="N36" s="287"/>
      <c r="O36" s="495" t="str">
        <f t="shared" si="5"/>
        <v>  </v>
      </c>
      <c r="P36" s="287"/>
      <c r="Q36" s="495" t="str">
        <f t="shared" si="6"/>
        <v>  </v>
      </c>
      <c r="R36" s="486">
        <f t="shared" si="10"/>
        <v>5</v>
      </c>
      <c r="S36" s="488">
        <f t="shared" si="0"/>
        <v>1</v>
      </c>
      <c r="T36" s="487">
        <f t="shared" si="11"/>
        <v>2811</v>
      </c>
      <c r="U36" s="495">
        <f t="shared" si="9"/>
        <v>1</v>
      </c>
    </row>
    <row r="37" spans="1:21" ht="22.5" customHeight="1">
      <c r="A37" s="483">
        <v>31</v>
      </c>
      <c r="B37" s="484" t="s">
        <v>322</v>
      </c>
      <c r="C37" s="277">
        <v>5</v>
      </c>
      <c r="D37" s="277"/>
      <c r="E37" s="277">
        <v>2943</v>
      </c>
      <c r="F37" s="287">
        <v>5</v>
      </c>
      <c r="G37" s="488">
        <f t="shared" si="12"/>
        <v>1</v>
      </c>
      <c r="H37" s="277">
        <v>2943</v>
      </c>
      <c r="I37" s="488">
        <f t="shared" si="13"/>
        <v>1</v>
      </c>
      <c r="J37" s="287"/>
      <c r="K37" s="488" t="str">
        <f t="shared" si="14"/>
        <v>  </v>
      </c>
      <c r="L37" s="287"/>
      <c r="M37" s="488" t="str">
        <f t="shared" si="4"/>
        <v>  </v>
      </c>
      <c r="N37" s="287"/>
      <c r="O37" s="495" t="str">
        <f t="shared" si="5"/>
        <v>  </v>
      </c>
      <c r="P37" s="287"/>
      <c r="Q37" s="495" t="str">
        <f t="shared" si="6"/>
        <v>  </v>
      </c>
      <c r="R37" s="486">
        <f t="shared" si="10"/>
        <v>5</v>
      </c>
      <c r="S37" s="488">
        <f t="shared" si="0"/>
        <v>1</v>
      </c>
      <c r="T37" s="487">
        <f t="shared" si="11"/>
        <v>2943</v>
      </c>
      <c r="U37" s="495">
        <f t="shared" si="9"/>
        <v>1</v>
      </c>
    </row>
    <row r="38" spans="1:21" ht="22.5" customHeight="1">
      <c r="A38" s="483">
        <v>32</v>
      </c>
      <c r="B38" s="484" t="s">
        <v>323</v>
      </c>
      <c r="C38" s="277">
        <v>4</v>
      </c>
      <c r="D38" s="277"/>
      <c r="E38" s="277">
        <v>2081</v>
      </c>
      <c r="F38" s="287"/>
      <c r="G38" s="488">
        <f t="shared" si="12"/>
        <v>0</v>
      </c>
      <c r="H38" s="277"/>
      <c r="I38" s="488">
        <f t="shared" si="13"/>
        <v>0</v>
      </c>
      <c r="J38" s="287"/>
      <c r="K38" s="488" t="str">
        <f t="shared" si="14"/>
        <v>  </v>
      </c>
      <c r="L38" s="287"/>
      <c r="M38" s="488" t="str">
        <f t="shared" si="4"/>
        <v>  </v>
      </c>
      <c r="N38" s="287"/>
      <c r="O38" s="495" t="str">
        <f t="shared" si="5"/>
        <v>  </v>
      </c>
      <c r="P38" s="287"/>
      <c r="Q38" s="495" t="str">
        <f t="shared" si="6"/>
        <v>  </v>
      </c>
      <c r="R38" s="486">
        <f t="shared" si="10"/>
        <v>0</v>
      </c>
      <c r="S38" s="488">
        <f t="shared" si="0"/>
        <v>0</v>
      </c>
      <c r="T38" s="487">
        <f t="shared" si="11"/>
        <v>0</v>
      </c>
      <c r="U38" s="495">
        <f t="shared" si="9"/>
        <v>0</v>
      </c>
    </row>
    <row r="39" spans="1:21" ht="22.5" customHeight="1">
      <c r="A39" s="483">
        <v>33</v>
      </c>
      <c r="B39" s="484" t="s">
        <v>324</v>
      </c>
      <c r="C39" s="277">
        <v>5</v>
      </c>
      <c r="D39" s="277"/>
      <c r="E39" s="277">
        <v>1606</v>
      </c>
      <c r="F39" s="287">
        <v>5</v>
      </c>
      <c r="G39" s="488">
        <f t="shared" si="12"/>
        <v>1</v>
      </c>
      <c r="H39" s="277">
        <v>1604</v>
      </c>
      <c r="I39" s="488">
        <f t="shared" si="13"/>
        <v>0.9987546699875467</v>
      </c>
      <c r="J39" s="287"/>
      <c r="K39" s="488" t="str">
        <f t="shared" si="14"/>
        <v>  </v>
      </c>
      <c r="L39" s="287"/>
      <c r="M39" s="488" t="str">
        <f t="shared" si="4"/>
        <v>  </v>
      </c>
      <c r="N39" s="287"/>
      <c r="O39" s="495" t="str">
        <f t="shared" si="5"/>
        <v>  </v>
      </c>
      <c r="P39" s="287"/>
      <c r="Q39" s="495" t="str">
        <f t="shared" si="6"/>
        <v>  </v>
      </c>
      <c r="R39" s="486">
        <f t="shared" si="10"/>
        <v>5</v>
      </c>
      <c r="S39" s="488">
        <f t="shared" si="0"/>
        <v>1</v>
      </c>
      <c r="T39" s="487">
        <f t="shared" si="11"/>
        <v>1604</v>
      </c>
      <c r="U39" s="495">
        <f t="shared" si="9"/>
        <v>0.9987546699875467</v>
      </c>
    </row>
    <row r="40" spans="1:21" ht="22.5" customHeight="1">
      <c r="A40" s="483">
        <v>34</v>
      </c>
      <c r="B40" s="484" t="s">
        <v>325</v>
      </c>
      <c r="C40" s="277">
        <v>2</v>
      </c>
      <c r="D40" s="277"/>
      <c r="E40" s="277">
        <v>256</v>
      </c>
      <c r="F40" s="287"/>
      <c r="G40" s="488">
        <f t="shared" si="12"/>
        <v>0</v>
      </c>
      <c r="H40" s="287"/>
      <c r="I40" s="488">
        <f t="shared" si="13"/>
        <v>0</v>
      </c>
      <c r="J40" s="287"/>
      <c r="K40" s="488" t="str">
        <f t="shared" si="14"/>
        <v>  </v>
      </c>
      <c r="L40" s="287"/>
      <c r="M40" s="488" t="str">
        <f t="shared" si="4"/>
        <v>  </v>
      </c>
      <c r="N40" s="287"/>
      <c r="O40" s="495" t="str">
        <f t="shared" si="5"/>
        <v>  </v>
      </c>
      <c r="P40" s="287"/>
      <c r="Q40" s="495" t="str">
        <f t="shared" si="6"/>
        <v>  </v>
      </c>
      <c r="R40" s="486">
        <f t="shared" si="10"/>
        <v>0</v>
      </c>
      <c r="S40" s="488">
        <f t="shared" si="0"/>
        <v>0</v>
      </c>
      <c r="T40" s="487">
        <f t="shared" si="11"/>
        <v>0</v>
      </c>
      <c r="U40" s="495">
        <f t="shared" si="9"/>
        <v>0</v>
      </c>
    </row>
    <row r="41" spans="1:21" ht="22.5" customHeight="1">
      <c r="A41" s="483">
        <v>35</v>
      </c>
      <c r="B41" s="484" t="s">
        <v>326</v>
      </c>
      <c r="C41" s="277">
        <v>2</v>
      </c>
      <c r="D41" s="277"/>
      <c r="E41" s="277">
        <v>440</v>
      </c>
      <c r="F41" s="287">
        <v>2</v>
      </c>
      <c r="G41" s="488">
        <f t="shared" si="12"/>
        <v>1</v>
      </c>
      <c r="H41" s="287">
        <v>440</v>
      </c>
      <c r="I41" s="488">
        <f t="shared" si="13"/>
        <v>1</v>
      </c>
      <c r="J41" s="287"/>
      <c r="K41" s="488" t="str">
        <f t="shared" si="14"/>
        <v>  </v>
      </c>
      <c r="L41" s="287"/>
      <c r="M41" s="488" t="str">
        <f t="shared" si="4"/>
        <v>  </v>
      </c>
      <c r="N41" s="287"/>
      <c r="O41" s="495" t="str">
        <f t="shared" si="5"/>
        <v>  </v>
      </c>
      <c r="P41" s="287"/>
      <c r="Q41" s="495" t="str">
        <f t="shared" si="6"/>
        <v>  </v>
      </c>
      <c r="R41" s="486">
        <f t="shared" si="10"/>
        <v>2</v>
      </c>
      <c r="S41" s="488">
        <f t="shared" si="0"/>
        <v>1</v>
      </c>
      <c r="T41" s="487">
        <f t="shared" si="11"/>
        <v>440</v>
      </c>
      <c r="U41" s="495">
        <f t="shared" si="9"/>
        <v>1</v>
      </c>
    </row>
    <row r="42" spans="1:21" ht="22.5" customHeight="1">
      <c r="A42" s="483">
        <v>36</v>
      </c>
      <c r="B42" s="484" t="s">
        <v>327</v>
      </c>
      <c r="C42" s="277">
        <v>2</v>
      </c>
      <c r="D42" s="277"/>
      <c r="E42" s="277">
        <v>767</v>
      </c>
      <c r="F42" s="287"/>
      <c r="G42" s="488">
        <f t="shared" si="12"/>
        <v>0</v>
      </c>
      <c r="H42" s="287"/>
      <c r="I42" s="488">
        <f t="shared" si="13"/>
        <v>0</v>
      </c>
      <c r="J42" s="287"/>
      <c r="K42" s="488" t="str">
        <f t="shared" si="14"/>
        <v>  </v>
      </c>
      <c r="L42" s="287"/>
      <c r="M42" s="488" t="str">
        <f t="shared" si="4"/>
        <v>  </v>
      </c>
      <c r="N42" s="287"/>
      <c r="O42" s="495" t="str">
        <f t="shared" si="5"/>
        <v>  </v>
      </c>
      <c r="P42" s="287"/>
      <c r="Q42" s="495" t="str">
        <f t="shared" si="6"/>
        <v>  </v>
      </c>
      <c r="R42" s="486">
        <f t="shared" si="10"/>
        <v>0</v>
      </c>
      <c r="S42" s="488">
        <f t="shared" si="0"/>
        <v>0</v>
      </c>
      <c r="T42" s="487">
        <f t="shared" si="11"/>
        <v>0</v>
      </c>
      <c r="U42" s="495">
        <f t="shared" si="9"/>
        <v>0</v>
      </c>
    </row>
    <row r="43" spans="1:21" ht="22.5" customHeight="1">
      <c r="A43" s="483">
        <v>37</v>
      </c>
      <c r="B43" s="484" t="s">
        <v>328</v>
      </c>
      <c r="C43" s="277">
        <v>1</v>
      </c>
      <c r="D43" s="277"/>
      <c r="E43" s="277">
        <v>470</v>
      </c>
      <c r="F43" s="287">
        <v>1</v>
      </c>
      <c r="G43" s="488">
        <f t="shared" si="12"/>
        <v>1</v>
      </c>
      <c r="H43" s="287">
        <v>466</v>
      </c>
      <c r="I43" s="488">
        <f t="shared" si="13"/>
        <v>0.9914893617021276</v>
      </c>
      <c r="J43" s="287"/>
      <c r="K43" s="488" t="str">
        <f t="shared" si="14"/>
        <v>  </v>
      </c>
      <c r="L43" s="287"/>
      <c r="M43" s="488" t="str">
        <f t="shared" si="4"/>
        <v>  </v>
      </c>
      <c r="N43" s="287"/>
      <c r="O43" s="495" t="str">
        <f t="shared" si="5"/>
        <v>  </v>
      </c>
      <c r="P43" s="277"/>
      <c r="Q43" s="495" t="str">
        <f t="shared" si="6"/>
        <v>  </v>
      </c>
      <c r="R43" s="486">
        <f t="shared" si="10"/>
        <v>1</v>
      </c>
      <c r="S43" s="488">
        <f>R43/C43</f>
        <v>1</v>
      </c>
      <c r="T43" s="487">
        <f>H43+L43+P43</f>
        <v>466</v>
      </c>
      <c r="U43" s="495">
        <f t="shared" si="9"/>
        <v>0.9914893617021276</v>
      </c>
    </row>
    <row r="44" spans="1:21" ht="22.5" customHeight="1">
      <c r="A44" s="483">
        <v>38</v>
      </c>
      <c r="B44" s="484" t="s">
        <v>329</v>
      </c>
      <c r="C44" s="277">
        <v>1</v>
      </c>
      <c r="D44" s="277"/>
      <c r="E44" s="489">
        <v>434</v>
      </c>
      <c r="F44" s="287">
        <v>1</v>
      </c>
      <c r="G44" s="488">
        <f t="shared" si="12"/>
        <v>1</v>
      </c>
      <c r="H44" s="287">
        <v>434</v>
      </c>
      <c r="I44" s="488">
        <f t="shared" si="13"/>
        <v>1</v>
      </c>
      <c r="J44" s="287"/>
      <c r="K44" s="488" t="str">
        <f t="shared" si="14"/>
        <v>  </v>
      </c>
      <c r="L44" s="287"/>
      <c r="M44" s="488" t="str">
        <f t="shared" si="4"/>
        <v>  </v>
      </c>
      <c r="N44" s="287"/>
      <c r="O44" s="495" t="str">
        <f t="shared" si="5"/>
        <v>  </v>
      </c>
      <c r="P44" s="277"/>
      <c r="Q44" s="495" t="str">
        <f t="shared" si="6"/>
        <v>  </v>
      </c>
      <c r="R44" s="486">
        <f t="shared" si="10"/>
        <v>1</v>
      </c>
      <c r="S44" s="488">
        <f t="shared" si="0"/>
        <v>1</v>
      </c>
      <c r="T44" s="487">
        <f t="shared" si="11"/>
        <v>434</v>
      </c>
      <c r="U44" s="495">
        <f t="shared" si="9"/>
        <v>1</v>
      </c>
    </row>
    <row r="45" spans="1:21" ht="22.5" customHeight="1">
      <c r="A45" s="483">
        <v>39</v>
      </c>
      <c r="B45" s="484" t="s">
        <v>330</v>
      </c>
      <c r="C45" s="277">
        <v>1</v>
      </c>
      <c r="D45" s="277"/>
      <c r="E45" s="277">
        <v>109</v>
      </c>
      <c r="F45" s="287">
        <v>1</v>
      </c>
      <c r="G45" s="488">
        <f t="shared" si="12"/>
        <v>1</v>
      </c>
      <c r="H45" s="287">
        <v>108</v>
      </c>
      <c r="I45" s="488">
        <f t="shared" si="13"/>
        <v>0.9908256880733946</v>
      </c>
      <c r="J45" s="287"/>
      <c r="K45" s="488" t="str">
        <f t="shared" si="14"/>
        <v>  </v>
      </c>
      <c r="L45" s="287"/>
      <c r="M45" s="488" t="str">
        <f t="shared" si="4"/>
        <v>  </v>
      </c>
      <c r="N45" s="287"/>
      <c r="O45" s="495" t="str">
        <f t="shared" si="5"/>
        <v>  </v>
      </c>
      <c r="P45" s="277"/>
      <c r="Q45" s="495" t="str">
        <f t="shared" si="6"/>
        <v>  </v>
      </c>
      <c r="R45" s="486">
        <f t="shared" si="10"/>
        <v>1</v>
      </c>
      <c r="S45" s="488">
        <f t="shared" si="0"/>
        <v>1</v>
      </c>
      <c r="T45" s="487">
        <f t="shared" si="11"/>
        <v>108</v>
      </c>
      <c r="U45" s="495">
        <f t="shared" si="9"/>
        <v>0.9908256880733946</v>
      </c>
    </row>
    <row r="46" spans="1:21" ht="22.5" customHeight="1">
      <c r="A46" s="483">
        <v>40</v>
      </c>
      <c r="B46" s="484" t="s">
        <v>331</v>
      </c>
      <c r="C46" s="277">
        <v>1</v>
      </c>
      <c r="D46" s="277"/>
      <c r="E46" s="277">
        <v>525</v>
      </c>
      <c r="F46" s="287"/>
      <c r="G46" s="488">
        <f t="shared" si="12"/>
        <v>0</v>
      </c>
      <c r="H46" s="287"/>
      <c r="I46" s="488">
        <f t="shared" si="13"/>
        <v>0</v>
      </c>
      <c r="J46" s="287"/>
      <c r="K46" s="488" t="str">
        <f t="shared" si="14"/>
        <v>  </v>
      </c>
      <c r="L46" s="287"/>
      <c r="M46" s="488" t="str">
        <f t="shared" si="4"/>
        <v>  </v>
      </c>
      <c r="N46" s="287"/>
      <c r="O46" s="495" t="str">
        <f t="shared" si="5"/>
        <v>  </v>
      </c>
      <c r="P46" s="287"/>
      <c r="Q46" s="495" t="str">
        <f t="shared" si="6"/>
        <v>  </v>
      </c>
      <c r="R46" s="486">
        <f t="shared" si="10"/>
        <v>0</v>
      </c>
      <c r="S46" s="488">
        <f t="shared" si="0"/>
        <v>0</v>
      </c>
      <c r="T46" s="487">
        <f t="shared" si="11"/>
        <v>0</v>
      </c>
      <c r="U46" s="495">
        <f t="shared" si="9"/>
        <v>0</v>
      </c>
    </row>
    <row r="47" spans="1:21" ht="22.5" customHeight="1">
      <c r="A47" s="483">
        <v>41</v>
      </c>
      <c r="B47" s="484" t="s">
        <v>332</v>
      </c>
      <c r="C47" s="277">
        <v>3</v>
      </c>
      <c r="D47" s="277"/>
      <c r="E47" s="277">
        <v>1356</v>
      </c>
      <c r="F47" s="287">
        <v>3</v>
      </c>
      <c r="G47" s="488">
        <f t="shared" si="12"/>
        <v>1</v>
      </c>
      <c r="H47" s="499">
        <v>1356</v>
      </c>
      <c r="I47" s="488">
        <f t="shared" si="13"/>
        <v>1</v>
      </c>
      <c r="J47" s="287"/>
      <c r="K47" s="488" t="str">
        <f t="shared" si="14"/>
        <v>  </v>
      </c>
      <c r="L47" s="287"/>
      <c r="M47" s="488" t="str">
        <f t="shared" si="4"/>
        <v>  </v>
      </c>
      <c r="N47" s="287"/>
      <c r="O47" s="495" t="str">
        <f t="shared" si="5"/>
        <v>  </v>
      </c>
      <c r="P47" s="287"/>
      <c r="Q47" s="495" t="str">
        <f t="shared" si="6"/>
        <v>  </v>
      </c>
      <c r="R47" s="486">
        <f t="shared" si="10"/>
        <v>3</v>
      </c>
      <c r="S47" s="488">
        <f t="shared" si="0"/>
        <v>1</v>
      </c>
      <c r="T47" s="487">
        <f t="shared" si="11"/>
        <v>1356</v>
      </c>
      <c r="U47" s="495">
        <f t="shared" si="9"/>
        <v>1</v>
      </c>
    </row>
    <row r="48" spans="1:21" ht="22.5" customHeight="1">
      <c r="A48" s="483">
        <v>42</v>
      </c>
      <c r="B48" s="484" t="s">
        <v>333</v>
      </c>
      <c r="C48" s="277">
        <v>1</v>
      </c>
      <c r="D48" s="277"/>
      <c r="E48" s="277">
        <v>279</v>
      </c>
      <c r="F48" s="287">
        <v>1</v>
      </c>
      <c r="G48" s="488">
        <f t="shared" si="12"/>
        <v>1</v>
      </c>
      <c r="H48" s="287">
        <v>279</v>
      </c>
      <c r="I48" s="488">
        <f t="shared" si="13"/>
        <v>1</v>
      </c>
      <c r="J48" s="287"/>
      <c r="K48" s="488" t="str">
        <f t="shared" si="14"/>
        <v>  </v>
      </c>
      <c r="L48" s="287"/>
      <c r="M48" s="488" t="str">
        <f t="shared" si="4"/>
        <v>  </v>
      </c>
      <c r="N48" s="287"/>
      <c r="O48" s="495" t="str">
        <f t="shared" si="5"/>
        <v>  </v>
      </c>
      <c r="P48" s="287"/>
      <c r="Q48" s="495" t="str">
        <f t="shared" si="6"/>
        <v>  </v>
      </c>
      <c r="R48" s="486">
        <f t="shared" si="10"/>
        <v>1</v>
      </c>
      <c r="S48" s="488">
        <f t="shared" si="0"/>
        <v>1</v>
      </c>
      <c r="T48" s="487">
        <f t="shared" si="11"/>
        <v>279</v>
      </c>
      <c r="U48" s="495">
        <f t="shared" si="9"/>
        <v>1</v>
      </c>
    </row>
    <row r="49" spans="1:21" ht="22.5" customHeight="1">
      <c r="A49" s="483">
        <v>43</v>
      </c>
      <c r="B49" s="484" t="s">
        <v>334</v>
      </c>
      <c r="C49" s="277">
        <v>1</v>
      </c>
      <c r="D49" s="277"/>
      <c r="E49" s="277">
        <v>434</v>
      </c>
      <c r="F49" s="287">
        <v>1</v>
      </c>
      <c r="G49" s="488">
        <f t="shared" si="12"/>
        <v>1</v>
      </c>
      <c r="H49" s="287">
        <v>434</v>
      </c>
      <c r="I49" s="488">
        <f t="shared" si="13"/>
        <v>1</v>
      </c>
      <c r="J49" s="287"/>
      <c r="K49" s="488" t="str">
        <f t="shared" si="14"/>
        <v>  </v>
      </c>
      <c r="L49" s="287"/>
      <c r="M49" s="488" t="str">
        <f t="shared" si="4"/>
        <v>  </v>
      </c>
      <c r="N49" s="287"/>
      <c r="O49" s="495" t="str">
        <f t="shared" si="5"/>
        <v>  </v>
      </c>
      <c r="P49" s="287"/>
      <c r="Q49" s="495" t="str">
        <f t="shared" si="6"/>
        <v>  </v>
      </c>
      <c r="R49" s="486">
        <f t="shared" si="10"/>
        <v>1</v>
      </c>
      <c r="S49" s="488">
        <f t="shared" si="0"/>
        <v>1</v>
      </c>
      <c r="T49" s="487">
        <f t="shared" si="11"/>
        <v>434</v>
      </c>
      <c r="U49" s="495">
        <f t="shared" si="9"/>
        <v>1</v>
      </c>
    </row>
    <row r="50" spans="1:21" ht="22.5" customHeight="1">
      <c r="A50" s="747" t="s">
        <v>340</v>
      </c>
      <c r="B50" s="747"/>
      <c r="C50" s="289">
        <f>SUM(C30:C49)</f>
        <v>107</v>
      </c>
      <c r="D50" s="289"/>
      <c r="E50" s="289">
        <f>SUM(E30:E49)</f>
        <v>54392</v>
      </c>
      <c r="F50" s="290">
        <f>SUM(F30:F49)</f>
        <v>41</v>
      </c>
      <c r="G50" s="279">
        <f>F50/C50</f>
        <v>0.38317757009345793</v>
      </c>
      <c r="H50" s="289">
        <f>SUM(H30:H49)</f>
        <v>20058</v>
      </c>
      <c r="I50" s="279">
        <f t="shared" si="13"/>
        <v>0.36876746580379466</v>
      </c>
      <c r="J50" s="292">
        <f>IF(SUM(J30:J49)=0,"  ",SUM(J30:J49))</f>
        <v>1</v>
      </c>
      <c r="K50" s="279">
        <f>IF(J50=0,"  ",J50/C50)</f>
        <v>0.009345794392523364</v>
      </c>
      <c r="L50" s="292">
        <f>IF(SUM(L30:L49)=0,"  ",SUM(L30:L49))</f>
        <v>130</v>
      </c>
      <c r="M50" s="279">
        <f t="shared" si="4"/>
        <v>0.002390057361376673</v>
      </c>
      <c r="N50" s="292">
        <v>0</v>
      </c>
      <c r="O50" s="279" t="str">
        <f>IF(N50=0,"  ",N50/C50)</f>
        <v>  </v>
      </c>
      <c r="P50" s="278">
        <v>0</v>
      </c>
      <c r="Q50" s="279" t="str">
        <f>IF(P50=0,"  ",P50/E50)</f>
        <v>  </v>
      </c>
      <c r="R50" s="292">
        <f>IF(SUM(R30:R49)=0,"  ",SUM(R30:R49))</f>
        <v>42</v>
      </c>
      <c r="S50" s="279">
        <f>R50/C50</f>
        <v>0.3925233644859813</v>
      </c>
      <c r="T50" s="278">
        <f>IF(SUM(T30:T49)=0,"  ",SUM(T30:T49))</f>
        <v>20188</v>
      </c>
      <c r="U50" s="293">
        <f t="shared" si="9"/>
        <v>0.37115752316517137</v>
      </c>
    </row>
    <row r="51" spans="1:21" ht="23.25" customHeight="1">
      <c r="A51" s="748" t="s">
        <v>336</v>
      </c>
      <c r="B51" s="748"/>
      <c r="C51" s="294">
        <f>C29+C50</f>
        <v>464</v>
      </c>
      <c r="D51" s="294"/>
      <c r="E51" s="294">
        <f>E29+E50</f>
        <v>221067</v>
      </c>
      <c r="F51" s="295">
        <f>F29+F50</f>
        <v>320</v>
      </c>
      <c r="G51" s="283">
        <f>F51/C51</f>
        <v>0.6896551724137931</v>
      </c>
      <c r="H51" s="294">
        <f>H29+H50</f>
        <v>140004</v>
      </c>
      <c r="I51" s="283">
        <f>H51/E51</f>
        <v>0.6333102634043073</v>
      </c>
      <c r="J51" s="295">
        <f>J29+J50</f>
        <v>3</v>
      </c>
      <c r="K51" s="283">
        <f>J51/C51</f>
        <v>0.00646551724137931</v>
      </c>
      <c r="L51" s="295">
        <f>L29+L50</f>
        <v>266</v>
      </c>
      <c r="M51" s="283">
        <f>L51/E51</f>
        <v>0.0012032551217504195</v>
      </c>
      <c r="N51" s="295">
        <f>N29+N50</f>
        <v>16</v>
      </c>
      <c r="O51" s="283">
        <f>N51/C51</f>
        <v>0.034482758620689655</v>
      </c>
      <c r="P51" s="294">
        <f>P29+P50</f>
        <v>7260</v>
      </c>
      <c r="Q51" s="283">
        <f>P51/E51</f>
        <v>0.03284072249589491</v>
      </c>
      <c r="R51" s="295">
        <f>R29+R50</f>
        <v>339</v>
      </c>
      <c r="S51" s="283">
        <f>R51/C51</f>
        <v>0.7306034482758621</v>
      </c>
      <c r="T51" s="294">
        <f>T29+T50</f>
        <v>147530</v>
      </c>
      <c r="U51" s="296">
        <f>T51/E51</f>
        <v>0.6673542410219526</v>
      </c>
    </row>
    <row r="52" spans="3:5" ht="13.5">
      <c r="C52" s="297"/>
      <c r="D52" s="297"/>
      <c r="E52" s="297"/>
    </row>
    <row r="84" ht="13.5">
      <c r="P84" s="286"/>
    </row>
    <row r="85" ht="13.5">
      <c r="P85" s="286"/>
    </row>
  </sheetData>
  <sheetProtection/>
  <protectedRanges>
    <protectedRange sqref="F30:F49 H30:H49 J30:J49 L30:L49 N30:N49 P30:P49 F6:F28 H6:H28 J6:J28 L6:L28 N6:N28 P6:P28" name="範囲2_1"/>
  </protectedRanges>
  <mergeCells count="13">
    <mergeCell ref="J3:M3"/>
    <mergeCell ref="N3:Q3"/>
    <mergeCell ref="R3:U3"/>
    <mergeCell ref="A29:B29"/>
    <mergeCell ref="A50:B50"/>
    <mergeCell ref="A51:B51"/>
    <mergeCell ref="A1:U1"/>
    <mergeCell ref="S2:U2"/>
    <mergeCell ref="A3:B4"/>
    <mergeCell ref="C3:C4"/>
    <mergeCell ref="D3:D4"/>
    <mergeCell ref="E3:E4"/>
    <mergeCell ref="F3:I3"/>
  </mergeCells>
  <printOptions horizontalCentered="1"/>
  <pageMargins left="0.15748031496062992" right="0.5511811023622047" top="0.984251968503937" bottom="0.7874015748031497" header="0.5118110236220472" footer="0.5118110236220472"/>
  <pageSetup fitToHeight="1" fitToWidth="1" horizontalDpi="600" verticalDpi="600" orientation="portrait" paperSize="9" scale="52" r:id="rId1"/>
  <headerFooter alignWithMargins="0">
    <oddFooter xml:space="preserve">&amp;C&amp;P </oddFooter>
  </headerFooter>
  <rowBreaks count="1" manualBreakCount="1">
    <brk id="29" max="255" man="1"/>
  </rowBreaks>
</worksheet>
</file>

<file path=xl/worksheets/sheet6.xml><?xml version="1.0" encoding="utf-8"?>
<worksheet xmlns="http://schemas.openxmlformats.org/spreadsheetml/2006/main" xmlns:r="http://schemas.openxmlformats.org/officeDocument/2006/relationships">
  <sheetPr>
    <tabColor rgb="FF0070C0"/>
    <pageSetUpPr fitToPage="1"/>
  </sheetPr>
  <dimension ref="A1:P85"/>
  <sheetViews>
    <sheetView view="pageBreakPreview" zoomScale="115" zoomScaleSheetLayoutView="115" zoomScalePageLayoutView="0" workbookViewId="0" topLeftCell="A1">
      <pane xSplit="9" ySplit="5" topLeftCell="J6" activePane="bottomRight" state="frozen"/>
      <selection pane="topLeft" activeCell="N56" sqref="N56"/>
      <selection pane="topRight" activeCell="N56" sqref="N56"/>
      <selection pane="bottomLeft" activeCell="N56" sqref="N56"/>
      <selection pane="bottomRight" activeCell="N56" sqref="N56"/>
    </sheetView>
  </sheetViews>
  <sheetFormatPr defaultColWidth="9.00390625" defaultRowHeight="13.5"/>
  <cols>
    <col min="1" max="1" width="4.50390625" style="0" customWidth="1"/>
    <col min="2" max="2" width="13.00390625" style="0" customWidth="1"/>
    <col min="3" max="3" width="10.375" style="0" customWidth="1"/>
    <col min="4" max="4" width="12.00390625" style="0" customWidth="1"/>
    <col min="5" max="5" width="9.375" style="0" customWidth="1"/>
    <col min="6" max="6" width="12.625" style="0" customWidth="1"/>
    <col min="7" max="7" width="9.625" style="0" customWidth="1"/>
    <col min="8" max="8" width="12.875" style="0" customWidth="1"/>
    <col min="9" max="9" width="10.00390625" style="0" customWidth="1"/>
    <col min="10" max="10" width="13.625" style="0" customWidth="1"/>
  </cols>
  <sheetData>
    <row r="1" spans="1:10" ht="17.25">
      <c r="A1" s="739" t="s">
        <v>278</v>
      </c>
      <c r="B1" s="739"/>
      <c r="C1" s="739"/>
      <c r="D1" s="739"/>
      <c r="E1" s="739"/>
      <c r="F1" s="739"/>
      <c r="G1" s="739"/>
      <c r="H1" s="739"/>
      <c r="I1" s="739"/>
      <c r="J1" s="739"/>
    </row>
    <row r="2" spans="1:10" ht="14.25">
      <c r="A2" t="s">
        <v>341</v>
      </c>
      <c r="B2" s="128"/>
      <c r="H2" s="749" t="str">
        <f>'（小学校）'!S2</f>
        <v>（平成２７年５月１日現在）</v>
      </c>
      <c r="I2" s="749"/>
      <c r="J2" s="749"/>
    </row>
    <row r="3" spans="1:10" ht="13.5">
      <c r="A3" s="741" t="s">
        <v>280</v>
      </c>
      <c r="B3" s="741"/>
      <c r="C3" s="744" t="s">
        <v>16</v>
      </c>
      <c r="D3" s="744"/>
      <c r="E3" s="744" t="s">
        <v>17</v>
      </c>
      <c r="F3" s="744"/>
      <c r="G3" s="744" t="s">
        <v>18</v>
      </c>
      <c r="H3" s="744"/>
      <c r="I3" s="744" t="s">
        <v>66</v>
      </c>
      <c r="J3" s="744"/>
    </row>
    <row r="4" spans="1:10" ht="13.5">
      <c r="A4" s="741"/>
      <c r="B4" s="741"/>
      <c r="C4" s="274" t="s">
        <v>284</v>
      </c>
      <c r="D4" s="274" t="s">
        <v>286</v>
      </c>
      <c r="E4" s="274" t="s">
        <v>284</v>
      </c>
      <c r="F4" s="274" t="s">
        <v>286</v>
      </c>
      <c r="G4" s="274" t="s">
        <v>284</v>
      </c>
      <c r="H4" s="274" t="s">
        <v>286</v>
      </c>
      <c r="I4" s="274" t="s">
        <v>284</v>
      </c>
      <c r="J4" s="274" t="s">
        <v>286</v>
      </c>
    </row>
    <row r="5" spans="1:10" ht="13.5">
      <c r="A5" s="275"/>
      <c r="B5" s="275"/>
      <c r="C5" s="276" t="s">
        <v>287</v>
      </c>
      <c r="D5" s="276" t="s">
        <v>289</v>
      </c>
      <c r="E5" s="276" t="s">
        <v>287</v>
      </c>
      <c r="F5" s="276" t="s">
        <v>289</v>
      </c>
      <c r="G5" s="276" t="s">
        <v>287</v>
      </c>
      <c r="H5" s="276" t="s">
        <v>289</v>
      </c>
      <c r="I5" s="276" t="s">
        <v>287</v>
      </c>
      <c r="J5" s="276" t="s">
        <v>289</v>
      </c>
    </row>
    <row r="6" spans="1:10" ht="25.5" customHeight="1">
      <c r="A6" s="492">
        <v>1</v>
      </c>
      <c r="B6" s="493" t="s">
        <v>291</v>
      </c>
      <c r="C6" s="507">
        <v>11</v>
      </c>
      <c r="D6" s="511">
        <v>2212</v>
      </c>
      <c r="E6" s="507"/>
      <c r="F6" s="507"/>
      <c r="G6" s="507"/>
      <c r="H6" s="507"/>
      <c r="I6" s="507">
        <f aca="true" t="shared" si="0" ref="I6:J28">C6+E6+G6</f>
        <v>11</v>
      </c>
      <c r="J6" s="380">
        <f t="shared" si="0"/>
        <v>2212</v>
      </c>
    </row>
    <row r="7" spans="1:10" ht="25.5" customHeight="1">
      <c r="A7" s="492">
        <v>2</v>
      </c>
      <c r="B7" s="484" t="s">
        <v>292</v>
      </c>
      <c r="C7" s="287"/>
      <c r="D7" s="287"/>
      <c r="E7" s="287"/>
      <c r="F7" s="287"/>
      <c r="G7" s="287"/>
      <c r="H7" s="287"/>
      <c r="I7" s="508">
        <f t="shared" si="0"/>
        <v>0</v>
      </c>
      <c r="J7" s="510">
        <f t="shared" si="0"/>
        <v>0</v>
      </c>
    </row>
    <row r="8" spans="1:10" ht="25.5" customHeight="1">
      <c r="A8" s="492">
        <v>3</v>
      </c>
      <c r="B8" s="484" t="s">
        <v>293</v>
      </c>
      <c r="C8" s="287"/>
      <c r="D8" s="287"/>
      <c r="E8" s="287"/>
      <c r="F8" s="287"/>
      <c r="G8" s="287"/>
      <c r="H8" s="277"/>
      <c r="I8" s="508">
        <f t="shared" si="0"/>
        <v>0</v>
      </c>
      <c r="J8" s="510">
        <f t="shared" si="0"/>
        <v>0</v>
      </c>
    </row>
    <row r="9" spans="1:10" ht="25.5" customHeight="1">
      <c r="A9" s="492">
        <v>4</v>
      </c>
      <c r="B9" s="484" t="s">
        <v>294</v>
      </c>
      <c r="C9" s="287"/>
      <c r="D9" s="287"/>
      <c r="E9" s="287"/>
      <c r="F9" s="287"/>
      <c r="G9" s="287"/>
      <c r="H9" s="287"/>
      <c r="I9" s="508">
        <f t="shared" si="0"/>
        <v>0</v>
      </c>
      <c r="J9" s="510">
        <f t="shared" si="0"/>
        <v>0</v>
      </c>
    </row>
    <row r="10" spans="1:10" ht="25.5" customHeight="1">
      <c r="A10" s="492">
        <v>5</v>
      </c>
      <c r="B10" s="484" t="s">
        <v>295</v>
      </c>
      <c r="C10" s="287"/>
      <c r="D10" s="287"/>
      <c r="E10" s="287"/>
      <c r="F10" s="287"/>
      <c r="G10" s="287"/>
      <c r="H10" s="287"/>
      <c r="I10" s="508">
        <f t="shared" si="0"/>
        <v>0</v>
      </c>
      <c r="J10" s="510">
        <f t="shared" si="0"/>
        <v>0</v>
      </c>
    </row>
    <row r="11" spans="1:10" ht="25.5" customHeight="1">
      <c r="A11" s="492">
        <v>6</v>
      </c>
      <c r="B11" s="484" t="s">
        <v>296</v>
      </c>
      <c r="C11" s="287"/>
      <c r="D11" s="287"/>
      <c r="E11" s="287"/>
      <c r="F11" s="287"/>
      <c r="G11" s="287"/>
      <c r="H11" s="287"/>
      <c r="I11" s="508">
        <f t="shared" si="0"/>
        <v>0</v>
      </c>
      <c r="J11" s="510">
        <f t="shared" si="0"/>
        <v>0</v>
      </c>
    </row>
    <row r="12" spans="1:10" ht="25.5" customHeight="1">
      <c r="A12" s="492">
        <v>7</v>
      </c>
      <c r="B12" s="484" t="s">
        <v>297</v>
      </c>
      <c r="C12" s="287"/>
      <c r="D12" s="287"/>
      <c r="E12" s="287"/>
      <c r="F12" s="287"/>
      <c r="G12" s="287"/>
      <c r="H12" s="287"/>
      <c r="I12" s="508">
        <f t="shared" si="0"/>
        <v>0</v>
      </c>
      <c r="J12" s="510">
        <f t="shared" si="0"/>
        <v>0</v>
      </c>
    </row>
    <row r="13" spans="1:10" ht="25.5" customHeight="1">
      <c r="A13" s="492">
        <v>8</v>
      </c>
      <c r="B13" s="484" t="s">
        <v>298</v>
      </c>
      <c r="C13" s="287"/>
      <c r="D13" s="287"/>
      <c r="E13" s="287"/>
      <c r="F13" s="287"/>
      <c r="G13" s="287"/>
      <c r="H13" s="287"/>
      <c r="I13" s="508">
        <f t="shared" si="0"/>
        <v>0</v>
      </c>
      <c r="J13" s="510">
        <f t="shared" si="0"/>
        <v>0</v>
      </c>
    </row>
    <row r="14" spans="1:10" ht="25.5" customHeight="1">
      <c r="A14" s="492">
        <v>9</v>
      </c>
      <c r="B14" s="484" t="s">
        <v>299</v>
      </c>
      <c r="C14" s="287"/>
      <c r="D14" s="287"/>
      <c r="E14" s="287"/>
      <c r="F14" s="287"/>
      <c r="G14" s="287"/>
      <c r="H14" s="287"/>
      <c r="I14" s="508">
        <f t="shared" si="0"/>
        <v>0</v>
      </c>
      <c r="J14" s="510">
        <f t="shared" si="0"/>
        <v>0</v>
      </c>
    </row>
    <row r="15" spans="1:10" ht="25.5" customHeight="1">
      <c r="A15" s="492">
        <v>10</v>
      </c>
      <c r="B15" s="484" t="s">
        <v>300</v>
      </c>
      <c r="C15" s="287"/>
      <c r="D15" s="287"/>
      <c r="E15" s="287"/>
      <c r="F15" s="287"/>
      <c r="G15" s="287"/>
      <c r="H15" s="287"/>
      <c r="I15" s="508">
        <f t="shared" si="0"/>
        <v>0</v>
      </c>
      <c r="J15" s="510">
        <f t="shared" si="0"/>
        <v>0</v>
      </c>
    </row>
    <row r="16" spans="1:10" ht="25.5" customHeight="1">
      <c r="A16" s="492">
        <v>11</v>
      </c>
      <c r="B16" s="484" t="s">
        <v>301</v>
      </c>
      <c r="C16" s="287"/>
      <c r="D16" s="287"/>
      <c r="E16" s="287"/>
      <c r="F16" s="287"/>
      <c r="G16" s="287"/>
      <c r="H16" s="287"/>
      <c r="I16" s="508">
        <f t="shared" si="0"/>
        <v>0</v>
      </c>
      <c r="J16" s="510">
        <f t="shared" si="0"/>
        <v>0</v>
      </c>
    </row>
    <row r="17" spans="1:10" ht="25.5" customHeight="1">
      <c r="A17" s="492">
        <v>12</v>
      </c>
      <c r="B17" s="484" t="s">
        <v>302</v>
      </c>
      <c r="C17" s="287"/>
      <c r="D17" s="287"/>
      <c r="E17" s="287"/>
      <c r="F17" s="287"/>
      <c r="G17" s="287"/>
      <c r="H17" s="287"/>
      <c r="I17" s="508">
        <f t="shared" si="0"/>
        <v>0</v>
      </c>
      <c r="J17" s="510">
        <f t="shared" si="0"/>
        <v>0</v>
      </c>
    </row>
    <row r="18" spans="1:10" ht="25.5" customHeight="1">
      <c r="A18" s="492">
        <v>13</v>
      </c>
      <c r="B18" s="484" t="s">
        <v>303</v>
      </c>
      <c r="C18" s="287"/>
      <c r="D18" s="287"/>
      <c r="E18" s="287"/>
      <c r="F18" s="287"/>
      <c r="G18" s="287"/>
      <c r="H18" s="287"/>
      <c r="I18" s="508">
        <f t="shared" si="0"/>
        <v>0</v>
      </c>
      <c r="J18" s="510">
        <f t="shared" si="0"/>
        <v>0</v>
      </c>
    </row>
    <row r="19" spans="1:10" ht="25.5" customHeight="1">
      <c r="A19" s="492">
        <v>14</v>
      </c>
      <c r="B19" s="484" t="s">
        <v>304</v>
      </c>
      <c r="C19" s="287"/>
      <c r="D19" s="287"/>
      <c r="E19" s="287"/>
      <c r="F19" s="287"/>
      <c r="G19" s="287"/>
      <c r="H19" s="277"/>
      <c r="I19" s="508">
        <f t="shared" si="0"/>
        <v>0</v>
      </c>
      <c r="J19" s="510">
        <f t="shared" si="0"/>
        <v>0</v>
      </c>
    </row>
    <row r="20" spans="1:10" ht="25.5" customHeight="1">
      <c r="A20" s="492">
        <v>15</v>
      </c>
      <c r="B20" s="484" t="s">
        <v>305</v>
      </c>
      <c r="C20" s="287"/>
      <c r="D20" s="287"/>
      <c r="E20" s="287"/>
      <c r="F20" s="287"/>
      <c r="G20" s="287"/>
      <c r="H20" s="277"/>
      <c r="I20" s="508">
        <f t="shared" si="0"/>
        <v>0</v>
      </c>
      <c r="J20" s="510">
        <f t="shared" si="0"/>
        <v>0</v>
      </c>
    </row>
    <row r="21" spans="1:10" ht="25.5" customHeight="1">
      <c r="A21" s="492">
        <v>16</v>
      </c>
      <c r="B21" s="484" t="s">
        <v>306</v>
      </c>
      <c r="C21" s="287"/>
      <c r="D21" s="287"/>
      <c r="E21" s="287"/>
      <c r="F21" s="287"/>
      <c r="G21" s="287"/>
      <c r="H21" s="277"/>
      <c r="I21" s="508">
        <f t="shared" si="0"/>
        <v>0</v>
      </c>
      <c r="J21" s="510">
        <f t="shared" si="0"/>
        <v>0</v>
      </c>
    </row>
    <row r="22" spans="1:10" ht="25.5" customHeight="1">
      <c r="A22" s="492">
        <v>17</v>
      </c>
      <c r="B22" s="484" t="s">
        <v>307</v>
      </c>
      <c r="C22" s="508">
        <v>1</v>
      </c>
      <c r="D22" s="509">
        <v>3</v>
      </c>
      <c r="E22" s="287"/>
      <c r="F22" s="287"/>
      <c r="G22" s="287"/>
      <c r="H22" s="277"/>
      <c r="I22" s="508">
        <f t="shared" si="0"/>
        <v>1</v>
      </c>
      <c r="J22" s="510">
        <f t="shared" si="0"/>
        <v>3</v>
      </c>
    </row>
    <row r="23" spans="1:10" ht="25.5" customHeight="1">
      <c r="A23" s="492">
        <v>18</v>
      </c>
      <c r="B23" s="484" t="s">
        <v>308</v>
      </c>
      <c r="C23" s="287"/>
      <c r="D23" s="287"/>
      <c r="E23" s="287"/>
      <c r="F23" s="287"/>
      <c r="G23" s="287"/>
      <c r="H23" s="277"/>
      <c r="I23" s="508">
        <f>C23+E23+G23</f>
        <v>0</v>
      </c>
      <c r="J23" s="510">
        <f>D23+F23+H23</f>
        <v>0</v>
      </c>
    </row>
    <row r="24" spans="1:10" ht="25.5" customHeight="1">
      <c r="A24" s="492">
        <v>19</v>
      </c>
      <c r="B24" s="484" t="s">
        <v>309</v>
      </c>
      <c r="C24" s="287"/>
      <c r="D24" s="287"/>
      <c r="E24" s="287"/>
      <c r="F24" s="287"/>
      <c r="G24" s="287"/>
      <c r="H24" s="277"/>
      <c r="I24" s="508">
        <f t="shared" si="0"/>
        <v>0</v>
      </c>
      <c r="J24" s="510">
        <f t="shared" si="0"/>
        <v>0</v>
      </c>
    </row>
    <row r="25" spans="1:10" ht="25.5" customHeight="1">
      <c r="A25" s="492">
        <v>20</v>
      </c>
      <c r="B25" s="484" t="s">
        <v>310</v>
      </c>
      <c r="C25" s="287"/>
      <c r="D25" s="287"/>
      <c r="E25" s="287"/>
      <c r="F25" s="287"/>
      <c r="G25" s="287"/>
      <c r="H25" s="277"/>
      <c r="I25" s="508">
        <f t="shared" si="0"/>
        <v>0</v>
      </c>
      <c r="J25" s="510">
        <f t="shared" si="0"/>
        <v>0</v>
      </c>
    </row>
    <row r="26" spans="1:10" ht="25.5" customHeight="1">
      <c r="A26" s="492">
        <v>21</v>
      </c>
      <c r="B26" s="484" t="s">
        <v>311</v>
      </c>
      <c r="C26" s="287"/>
      <c r="D26" s="287"/>
      <c r="E26" s="287"/>
      <c r="F26" s="287"/>
      <c r="G26" s="287"/>
      <c r="H26" s="277"/>
      <c r="I26" s="508">
        <f t="shared" si="0"/>
        <v>0</v>
      </c>
      <c r="J26" s="510">
        <f t="shared" si="0"/>
        <v>0</v>
      </c>
    </row>
    <row r="27" spans="1:10" ht="25.5" customHeight="1">
      <c r="A27" s="492">
        <v>22</v>
      </c>
      <c r="B27" s="484" t="s">
        <v>312</v>
      </c>
      <c r="C27" s="287"/>
      <c r="D27" s="287"/>
      <c r="E27" s="287"/>
      <c r="F27" s="287"/>
      <c r="G27" s="287"/>
      <c r="H27" s="277"/>
      <c r="I27" s="508">
        <f t="shared" si="0"/>
        <v>0</v>
      </c>
      <c r="J27" s="510">
        <f t="shared" si="0"/>
        <v>0</v>
      </c>
    </row>
    <row r="28" spans="1:10" ht="25.5" customHeight="1">
      <c r="A28" s="492">
        <v>23</v>
      </c>
      <c r="B28" s="484" t="s">
        <v>313</v>
      </c>
      <c r="C28" s="287"/>
      <c r="D28" s="287"/>
      <c r="E28" s="287"/>
      <c r="F28" s="287"/>
      <c r="G28" s="287"/>
      <c r="H28" s="277"/>
      <c r="I28" s="508">
        <f t="shared" si="0"/>
        <v>0</v>
      </c>
      <c r="J28" s="510">
        <f t="shared" si="0"/>
        <v>0</v>
      </c>
    </row>
    <row r="29" spans="1:10" ht="25.5" customHeight="1">
      <c r="A29" s="752" t="s">
        <v>336</v>
      </c>
      <c r="B29" s="752"/>
      <c r="C29" s="298">
        <f aca="true" t="shared" si="1" ref="C29:J29">SUM(C6:C28)</f>
        <v>12</v>
      </c>
      <c r="D29" s="298">
        <f t="shared" si="1"/>
        <v>2215</v>
      </c>
      <c r="E29" s="298">
        <f t="shared" si="1"/>
        <v>0</v>
      </c>
      <c r="F29" s="298">
        <f t="shared" si="1"/>
        <v>0</v>
      </c>
      <c r="G29" s="298">
        <f t="shared" si="1"/>
        <v>0</v>
      </c>
      <c r="H29" s="298">
        <f t="shared" si="1"/>
        <v>0</v>
      </c>
      <c r="I29" s="298">
        <f t="shared" si="1"/>
        <v>12</v>
      </c>
      <c r="J29" s="298">
        <f t="shared" si="1"/>
        <v>2215</v>
      </c>
    </row>
    <row r="30" spans="1:10" ht="25.5" customHeight="1">
      <c r="A30" s="492">
        <v>24</v>
      </c>
      <c r="B30" s="493" t="s">
        <v>315</v>
      </c>
      <c r="C30" s="497"/>
      <c r="D30" s="497"/>
      <c r="E30" s="497"/>
      <c r="F30" s="497"/>
      <c r="G30" s="497"/>
      <c r="H30" s="497"/>
      <c r="I30" s="507">
        <f aca="true" t="shared" si="2" ref="I30:J49">C30+E30+G30</f>
        <v>0</v>
      </c>
      <c r="J30" s="380">
        <f t="shared" si="2"/>
        <v>0</v>
      </c>
    </row>
    <row r="31" spans="1:10" ht="25.5" customHeight="1">
      <c r="A31" s="492">
        <v>25</v>
      </c>
      <c r="B31" s="484" t="s">
        <v>316</v>
      </c>
      <c r="C31" s="508">
        <v>3</v>
      </c>
      <c r="D31" s="509">
        <v>339</v>
      </c>
      <c r="E31" s="287"/>
      <c r="F31" s="287"/>
      <c r="G31" s="287"/>
      <c r="H31" s="287"/>
      <c r="I31" s="508">
        <f t="shared" si="2"/>
        <v>3</v>
      </c>
      <c r="J31" s="510">
        <f t="shared" si="2"/>
        <v>339</v>
      </c>
    </row>
    <row r="32" spans="1:10" ht="25.5" customHeight="1">
      <c r="A32" s="492">
        <v>26</v>
      </c>
      <c r="B32" s="484" t="s">
        <v>317</v>
      </c>
      <c r="C32" s="287"/>
      <c r="D32" s="287"/>
      <c r="E32" s="287"/>
      <c r="F32" s="287"/>
      <c r="G32" s="287"/>
      <c r="H32" s="287"/>
      <c r="I32" s="508">
        <f t="shared" si="2"/>
        <v>0</v>
      </c>
      <c r="J32" s="510">
        <f t="shared" si="2"/>
        <v>0</v>
      </c>
    </row>
    <row r="33" spans="1:10" ht="25.5" customHeight="1">
      <c r="A33" s="492">
        <v>27</v>
      </c>
      <c r="B33" s="484" t="s">
        <v>318</v>
      </c>
      <c r="C33" s="287"/>
      <c r="D33" s="287"/>
      <c r="E33" s="287"/>
      <c r="F33" s="287"/>
      <c r="G33" s="287"/>
      <c r="H33" s="287"/>
      <c r="I33" s="508">
        <f t="shared" si="2"/>
        <v>0</v>
      </c>
      <c r="J33" s="510">
        <f t="shared" si="2"/>
        <v>0</v>
      </c>
    </row>
    <row r="34" spans="1:10" ht="25.5" customHeight="1">
      <c r="A34" s="492">
        <v>28</v>
      </c>
      <c r="B34" s="484" t="s">
        <v>319</v>
      </c>
      <c r="C34" s="287"/>
      <c r="D34" s="287"/>
      <c r="E34" s="287"/>
      <c r="F34" s="287"/>
      <c r="G34" s="287"/>
      <c r="H34" s="287"/>
      <c r="I34" s="508">
        <f t="shared" si="2"/>
        <v>0</v>
      </c>
      <c r="J34" s="510">
        <f t="shared" si="2"/>
        <v>0</v>
      </c>
    </row>
    <row r="35" spans="1:10" ht="25.5" customHeight="1">
      <c r="A35" s="492">
        <v>29</v>
      </c>
      <c r="B35" s="484" t="s">
        <v>320</v>
      </c>
      <c r="C35" s="287"/>
      <c r="D35" s="287"/>
      <c r="E35" s="287"/>
      <c r="F35" s="287"/>
      <c r="G35" s="287"/>
      <c r="H35" s="287"/>
      <c r="I35" s="508">
        <f t="shared" si="2"/>
        <v>0</v>
      </c>
      <c r="J35" s="510">
        <f t="shared" si="2"/>
        <v>0</v>
      </c>
    </row>
    <row r="36" spans="1:10" ht="25.5" customHeight="1">
      <c r="A36" s="492">
        <v>30</v>
      </c>
      <c r="B36" s="484" t="s">
        <v>321</v>
      </c>
      <c r="C36" s="287"/>
      <c r="D36" s="287"/>
      <c r="E36" s="287"/>
      <c r="F36" s="287"/>
      <c r="G36" s="287"/>
      <c r="H36" s="287"/>
      <c r="I36" s="508">
        <f t="shared" si="2"/>
        <v>0</v>
      </c>
      <c r="J36" s="510">
        <f t="shared" si="2"/>
        <v>0</v>
      </c>
    </row>
    <row r="37" spans="1:10" ht="25.5" customHeight="1">
      <c r="A37" s="492">
        <v>31</v>
      </c>
      <c r="B37" s="484" t="s">
        <v>322</v>
      </c>
      <c r="C37" s="287"/>
      <c r="D37" s="287"/>
      <c r="E37" s="287"/>
      <c r="F37" s="287"/>
      <c r="G37" s="287"/>
      <c r="H37" s="287"/>
      <c r="I37" s="508">
        <f t="shared" si="2"/>
        <v>0</v>
      </c>
      <c r="J37" s="510">
        <f t="shared" si="2"/>
        <v>0</v>
      </c>
    </row>
    <row r="38" spans="1:10" ht="25.5" customHeight="1">
      <c r="A38" s="492">
        <v>32</v>
      </c>
      <c r="B38" s="484" t="s">
        <v>323</v>
      </c>
      <c r="C38" s="287"/>
      <c r="D38" s="287"/>
      <c r="E38" s="287"/>
      <c r="F38" s="287"/>
      <c r="G38" s="287"/>
      <c r="H38" s="287"/>
      <c r="I38" s="508">
        <f t="shared" si="2"/>
        <v>0</v>
      </c>
      <c r="J38" s="510">
        <f t="shared" si="2"/>
        <v>0</v>
      </c>
    </row>
    <row r="39" spans="1:10" ht="25.5" customHeight="1">
      <c r="A39" s="492">
        <v>33</v>
      </c>
      <c r="B39" s="484" t="s">
        <v>324</v>
      </c>
      <c r="C39" s="287"/>
      <c r="D39" s="287"/>
      <c r="E39" s="287"/>
      <c r="F39" s="287"/>
      <c r="G39" s="287"/>
      <c r="H39" s="287"/>
      <c r="I39" s="508">
        <f t="shared" si="2"/>
        <v>0</v>
      </c>
      <c r="J39" s="510">
        <f t="shared" si="2"/>
        <v>0</v>
      </c>
    </row>
    <row r="40" spans="1:10" ht="25.5" customHeight="1">
      <c r="A40" s="492">
        <v>34</v>
      </c>
      <c r="B40" s="484" t="s">
        <v>325</v>
      </c>
      <c r="C40" s="287"/>
      <c r="D40" s="287"/>
      <c r="E40" s="287"/>
      <c r="F40" s="287"/>
      <c r="G40" s="287"/>
      <c r="H40" s="287"/>
      <c r="I40" s="508">
        <f t="shared" si="2"/>
        <v>0</v>
      </c>
      <c r="J40" s="510">
        <f t="shared" si="2"/>
        <v>0</v>
      </c>
    </row>
    <row r="41" spans="1:10" ht="25.5" customHeight="1">
      <c r="A41" s="492">
        <v>35</v>
      </c>
      <c r="B41" s="484" t="s">
        <v>326</v>
      </c>
      <c r="C41" s="287"/>
      <c r="D41" s="287"/>
      <c r="E41" s="287"/>
      <c r="F41" s="287"/>
      <c r="G41" s="287"/>
      <c r="H41" s="287"/>
      <c r="I41" s="508">
        <f t="shared" si="2"/>
        <v>0</v>
      </c>
      <c r="J41" s="510">
        <f t="shared" si="2"/>
        <v>0</v>
      </c>
    </row>
    <row r="42" spans="1:10" ht="25.5" customHeight="1">
      <c r="A42" s="492">
        <v>36</v>
      </c>
      <c r="B42" s="484" t="s">
        <v>327</v>
      </c>
      <c r="C42" s="287"/>
      <c r="D42" s="287"/>
      <c r="E42" s="287"/>
      <c r="F42" s="287"/>
      <c r="G42" s="287"/>
      <c r="H42" s="287"/>
      <c r="I42" s="508">
        <f t="shared" si="2"/>
        <v>0</v>
      </c>
      <c r="J42" s="510">
        <f t="shared" si="2"/>
        <v>0</v>
      </c>
    </row>
    <row r="43" spans="1:10" ht="25.5" customHeight="1">
      <c r="A43" s="492">
        <v>37</v>
      </c>
      <c r="B43" s="484" t="s">
        <v>328</v>
      </c>
      <c r="C43" s="287"/>
      <c r="D43" s="287"/>
      <c r="E43" s="287"/>
      <c r="F43" s="287"/>
      <c r="G43" s="287"/>
      <c r="H43" s="277"/>
      <c r="I43" s="508">
        <f t="shared" si="2"/>
        <v>0</v>
      </c>
      <c r="J43" s="510">
        <f t="shared" si="2"/>
        <v>0</v>
      </c>
    </row>
    <row r="44" spans="1:10" ht="25.5" customHeight="1">
      <c r="A44" s="492">
        <v>38</v>
      </c>
      <c r="B44" s="484" t="s">
        <v>329</v>
      </c>
      <c r="C44" s="287"/>
      <c r="D44" s="287"/>
      <c r="E44" s="287"/>
      <c r="F44" s="287"/>
      <c r="G44" s="287"/>
      <c r="H44" s="277"/>
      <c r="I44" s="508">
        <f t="shared" si="2"/>
        <v>0</v>
      </c>
      <c r="J44" s="510">
        <f t="shared" si="2"/>
        <v>0</v>
      </c>
    </row>
    <row r="45" spans="1:10" ht="25.5" customHeight="1">
      <c r="A45" s="492">
        <v>39</v>
      </c>
      <c r="B45" s="484" t="s">
        <v>330</v>
      </c>
      <c r="C45" s="287"/>
      <c r="D45" s="287"/>
      <c r="E45" s="287"/>
      <c r="F45" s="287"/>
      <c r="G45" s="287"/>
      <c r="H45" s="277"/>
      <c r="I45" s="508">
        <f t="shared" si="2"/>
        <v>0</v>
      </c>
      <c r="J45" s="510">
        <f t="shared" si="2"/>
        <v>0</v>
      </c>
    </row>
    <row r="46" spans="1:10" ht="25.5" customHeight="1">
      <c r="A46" s="492">
        <v>40</v>
      </c>
      <c r="B46" s="484" t="s">
        <v>331</v>
      </c>
      <c r="C46" s="287"/>
      <c r="D46" s="287"/>
      <c r="E46" s="287"/>
      <c r="F46" s="287"/>
      <c r="G46" s="287"/>
      <c r="H46" s="287"/>
      <c r="I46" s="508">
        <f t="shared" si="2"/>
        <v>0</v>
      </c>
      <c r="J46" s="510">
        <f t="shared" si="2"/>
        <v>0</v>
      </c>
    </row>
    <row r="47" spans="1:10" ht="25.5" customHeight="1">
      <c r="A47" s="492">
        <v>41</v>
      </c>
      <c r="B47" s="484" t="s">
        <v>332</v>
      </c>
      <c r="C47" s="287"/>
      <c r="D47" s="287"/>
      <c r="E47" s="287"/>
      <c r="F47" s="287"/>
      <c r="G47" s="287"/>
      <c r="H47" s="287"/>
      <c r="I47" s="508">
        <f t="shared" si="2"/>
        <v>0</v>
      </c>
      <c r="J47" s="510">
        <f t="shared" si="2"/>
        <v>0</v>
      </c>
    </row>
    <row r="48" spans="1:10" ht="25.5" customHeight="1">
      <c r="A48" s="492">
        <v>42</v>
      </c>
      <c r="B48" s="484" t="s">
        <v>333</v>
      </c>
      <c r="C48" s="287"/>
      <c r="D48" s="287"/>
      <c r="E48" s="287"/>
      <c r="F48" s="287"/>
      <c r="G48" s="287"/>
      <c r="H48" s="287"/>
      <c r="I48" s="508">
        <f t="shared" si="2"/>
        <v>0</v>
      </c>
      <c r="J48" s="510">
        <f t="shared" si="2"/>
        <v>0</v>
      </c>
    </row>
    <row r="49" spans="1:10" ht="25.5" customHeight="1">
      <c r="A49" s="492">
        <v>43</v>
      </c>
      <c r="B49" s="484" t="s">
        <v>334</v>
      </c>
      <c r="C49" s="287"/>
      <c r="D49" s="287"/>
      <c r="E49" s="287"/>
      <c r="F49" s="287"/>
      <c r="G49" s="287"/>
      <c r="H49" s="287"/>
      <c r="I49" s="508">
        <f t="shared" si="2"/>
        <v>0</v>
      </c>
      <c r="J49" s="510">
        <f t="shared" si="2"/>
        <v>0</v>
      </c>
    </row>
    <row r="50" spans="1:10" ht="25.5" customHeight="1">
      <c r="A50" s="752" t="s">
        <v>342</v>
      </c>
      <c r="B50" s="752"/>
      <c r="C50" s="298">
        <f>SUM(C30:C49)</f>
        <v>3</v>
      </c>
      <c r="D50" s="298">
        <f aca="true" t="shared" si="3" ref="D50:J50">SUM(D30:D49)</f>
        <v>339</v>
      </c>
      <c r="E50" s="298">
        <f t="shared" si="3"/>
        <v>0</v>
      </c>
      <c r="F50" s="298">
        <f t="shared" si="3"/>
        <v>0</v>
      </c>
      <c r="G50" s="298">
        <f t="shared" si="3"/>
        <v>0</v>
      </c>
      <c r="H50" s="298">
        <f t="shared" si="3"/>
        <v>0</v>
      </c>
      <c r="I50" s="298">
        <f t="shared" si="3"/>
        <v>3</v>
      </c>
      <c r="J50" s="298">
        <f t="shared" si="3"/>
        <v>339</v>
      </c>
    </row>
    <row r="51" spans="1:10" ht="25.5" customHeight="1">
      <c r="A51" s="750" t="s">
        <v>336</v>
      </c>
      <c r="B51" s="750"/>
      <c r="C51" s="299">
        <f>C29+C50</f>
        <v>15</v>
      </c>
      <c r="D51" s="299">
        <f aca="true" t="shared" si="4" ref="D51:J51">D29+D50</f>
        <v>2554</v>
      </c>
      <c r="E51" s="299">
        <f t="shared" si="4"/>
        <v>0</v>
      </c>
      <c r="F51" s="299">
        <f t="shared" si="4"/>
        <v>0</v>
      </c>
      <c r="G51" s="299">
        <f t="shared" si="4"/>
        <v>0</v>
      </c>
      <c r="H51" s="299">
        <f t="shared" si="4"/>
        <v>0</v>
      </c>
      <c r="I51" s="299">
        <f t="shared" si="4"/>
        <v>15</v>
      </c>
      <c r="J51" s="299">
        <f t="shared" si="4"/>
        <v>2554</v>
      </c>
    </row>
    <row r="52" spans="1:10" ht="23.25" customHeight="1">
      <c r="A52" s="751" t="s">
        <v>343</v>
      </c>
      <c r="B52" s="751"/>
      <c r="C52" s="506">
        <v>26</v>
      </c>
      <c r="D52" s="300">
        <v>5541</v>
      </c>
      <c r="E52" s="506"/>
      <c r="F52" s="506"/>
      <c r="G52" s="506"/>
      <c r="H52" s="506"/>
      <c r="I52" s="506">
        <f>C52+E52+G52</f>
        <v>26</v>
      </c>
      <c r="J52" s="300">
        <f>D52+F52+H52</f>
        <v>5541</v>
      </c>
    </row>
    <row r="53" spans="1:10" ht="23.25" customHeight="1">
      <c r="A53" s="738" t="s">
        <v>344</v>
      </c>
      <c r="B53" s="738"/>
      <c r="C53" s="299">
        <f>C51+C52</f>
        <v>41</v>
      </c>
      <c r="D53" s="299">
        <f aca="true" t="shared" si="5" ref="D53:J53">D51+D52</f>
        <v>8095</v>
      </c>
      <c r="E53" s="299">
        <f t="shared" si="5"/>
        <v>0</v>
      </c>
      <c r="F53" s="299">
        <f t="shared" si="5"/>
        <v>0</v>
      </c>
      <c r="G53" s="299">
        <f t="shared" si="5"/>
        <v>0</v>
      </c>
      <c r="H53" s="299">
        <f t="shared" si="5"/>
        <v>0</v>
      </c>
      <c r="I53" s="299">
        <f t="shared" si="5"/>
        <v>41</v>
      </c>
      <c r="J53" s="299">
        <f t="shared" si="5"/>
        <v>8095</v>
      </c>
    </row>
    <row r="84" ht="13.5">
      <c r="P84" s="286"/>
    </row>
    <row r="85" ht="13.5">
      <c r="P85" s="286"/>
    </row>
  </sheetData>
  <sheetProtection/>
  <protectedRanges>
    <protectedRange sqref="C6:H28 C30:H49" name="範囲2_1"/>
  </protectedRanges>
  <mergeCells count="12">
    <mergeCell ref="A29:B29"/>
    <mergeCell ref="A50:B50"/>
    <mergeCell ref="A51:B51"/>
    <mergeCell ref="A52:B52"/>
    <mergeCell ref="A53:B53"/>
    <mergeCell ref="A1:J1"/>
    <mergeCell ref="H2:J2"/>
    <mergeCell ref="A3:B4"/>
    <mergeCell ref="C3:D3"/>
    <mergeCell ref="E3:F3"/>
    <mergeCell ref="G3:H3"/>
    <mergeCell ref="I3:J3"/>
  </mergeCells>
  <printOptions horizontalCentered="1"/>
  <pageMargins left="0.15748031496062992" right="0.5511811023622047" top="0.984251968503937" bottom="0.7874015748031497" header="0.5118110236220472" footer="0.5118110236220472"/>
  <pageSetup fitToHeight="1" fitToWidth="1" horizontalDpi="600" verticalDpi="600" orientation="portrait" paperSize="9" scale="56" r:id="rId1"/>
  <headerFooter alignWithMargins="0">
    <oddFooter xml:space="preserve">&amp;C&amp;P </oddFooter>
  </headerFooter>
  <rowBreaks count="1" manualBreakCount="1">
    <brk id="29" max="9" man="1"/>
  </rowBreaks>
</worksheet>
</file>

<file path=xl/worksheets/sheet7.xml><?xml version="1.0" encoding="utf-8"?>
<worksheet xmlns="http://schemas.openxmlformats.org/spreadsheetml/2006/main" xmlns:r="http://schemas.openxmlformats.org/officeDocument/2006/relationships">
  <sheetPr>
    <tabColor rgb="FF0070C0"/>
    <pageSetUpPr fitToPage="1"/>
  </sheetPr>
  <dimension ref="A1:Q85"/>
  <sheetViews>
    <sheetView view="pageBreakPreview" zoomScale="115" zoomScaleSheetLayoutView="115" zoomScalePageLayoutView="0" workbookViewId="0" topLeftCell="A1">
      <pane xSplit="10" ySplit="5" topLeftCell="K6" activePane="bottomRight" state="frozen"/>
      <selection pane="topLeft" activeCell="N56" sqref="N56"/>
      <selection pane="topRight" activeCell="N56" sqref="N56"/>
      <selection pane="bottomLeft" activeCell="N56" sqref="N56"/>
      <selection pane="bottomRight" activeCell="N56" sqref="N56"/>
    </sheetView>
  </sheetViews>
  <sheetFormatPr defaultColWidth="9.00390625" defaultRowHeight="13.5"/>
  <cols>
    <col min="1" max="1" width="4.50390625" style="0" customWidth="1"/>
    <col min="2" max="2" width="13.00390625" style="0" customWidth="1"/>
    <col min="3" max="3" width="8.375" style="0" customWidth="1"/>
    <col min="4" max="4" width="10.375" style="0" customWidth="1"/>
    <col min="5" max="5" width="12.00390625" style="0" customWidth="1"/>
    <col min="6" max="6" width="9.375" style="0" customWidth="1"/>
    <col min="7" max="7" width="12.625" style="0" customWidth="1"/>
    <col min="8" max="8" width="9.625" style="0" customWidth="1"/>
    <col min="9" max="9" width="12.875" style="0" customWidth="1"/>
    <col min="10" max="10" width="10.00390625" style="0" customWidth="1"/>
    <col min="11" max="11" width="13.625" style="0" customWidth="1"/>
  </cols>
  <sheetData>
    <row r="1" spans="1:11" ht="17.25">
      <c r="A1" s="739" t="s">
        <v>278</v>
      </c>
      <c r="B1" s="739"/>
      <c r="C1" s="739"/>
      <c r="D1" s="739"/>
      <c r="E1" s="739"/>
      <c r="F1" s="739"/>
      <c r="G1" s="739"/>
      <c r="H1" s="739"/>
      <c r="I1" s="739"/>
      <c r="J1" s="739"/>
      <c r="K1" s="739"/>
    </row>
    <row r="2" spans="1:11" ht="14.25">
      <c r="A2" s="128" t="s">
        <v>345</v>
      </c>
      <c r="B2" s="128"/>
      <c r="C2" s="128"/>
      <c r="I2" s="749" t="str">
        <f>'（小学校）'!S2</f>
        <v>（平成２７年５月１日現在）</v>
      </c>
      <c r="J2" s="749"/>
      <c r="K2" s="749"/>
    </row>
    <row r="3" spans="1:11" ht="13.5">
      <c r="A3" s="741" t="s">
        <v>280</v>
      </c>
      <c r="B3" s="741"/>
      <c r="C3" s="742" t="s">
        <v>209</v>
      </c>
      <c r="D3" s="744" t="s">
        <v>16</v>
      </c>
      <c r="E3" s="744"/>
      <c r="F3" s="744" t="s">
        <v>17</v>
      </c>
      <c r="G3" s="744"/>
      <c r="H3" s="744" t="s">
        <v>18</v>
      </c>
      <c r="I3" s="744"/>
      <c r="J3" s="744" t="s">
        <v>66</v>
      </c>
      <c r="K3" s="744"/>
    </row>
    <row r="4" spans="1:11" ht="13.5">
      <c r="A4" s="741"/>
      <c r="B4" s="741"/>
      <c r="C4" s="743"/>
      <c r="D4" s="274" t="s">
        <v>284</v>
      </c>
      <c r="E4" s="274" t="s">
        <v>286</v>
      </c>
      <c r="F4" s="274" t="s">
        <v>284</v>
      </c>
      <c r="G4" s="274" t="s">
        <v>286</v>
      </c>
      <c r="H4" s="274" t="s">
        <v>284</v>
      </c>
      <c r="I4" s="274" t="s">
        <v>286</v>
      </c>
      <c r="J4" s="274" t="s">
        <v>284</v>
      </c>
      <c r="K4" s="274" t="s">
        <v>286</v>
      </c>
    </row>
    <row r="5" spans="1:11" ht="13.5">
      <c r="A5" s="275"/>
      <c r="B5" s="275"/>
      <c r="C5" s="275"/>
      <c r="D5" s="276" t="s">
        <v>287</v>
      </c>
      <c r="E5" s="276" t="s">
        <v>289</v>
      </c>
      <c r="F5" s="276" t="s">
        <v>287</v>
      </c>
      <c r="G5" s="276" t="s">
        <v>289</v>
      </c>
      <c r="H5" s="276" t="s">
        <v>287</v>
      </c>
      <c r="I5" s="276" t="s">
        <v>289</v>
      </c>
      <c r="J5" s="276" t="s">
        <v>287</v>
      </c>
      <c r="K5" s="276" t="s">
        <v>289</v>
      </c>
    </row>
    <row r="6" spans="1:11" ht="25.5" customHeight="1">
      <c r="A6" s="492">
        <v>1</v>
      </c>
      <c r="B6" s="493" t="s">
        <v>291</v>
      </c>
      <c r="C6" s="512">
        <v>3</v>
      </c>
      <c r="D6" s="507"/>
      <c r="E6" s="511"/>
      <c r="F6" s="507"/>
      <c r="G6" s="507"/>
      <c r="H6" s="507"/>
      <c r="I6" s="507"/>
      <c r="J6" s="507">
        <f aca="true" t="shared" si="0" ref="J6:K28">D6+F6+H6</f>
        <v>0</v>
      </c>
      <c r="K6" s="380">
        <f t="shared" si="0"/>
        <v>0</v>
      </c>
    </row>
    <row r="7" spans="1:11" ht="25.5" customHeight="1">
      <c r="A7" s="492">
        <v>2</v>
      </c>
      <c r="B7" s="484" t="s">
        <v>292</v>
      </c>
      <c r="C7" s="513"/>
      <c r="D7" s="287"/>
      <c r="E7" s="287"/>
      <c r="F7" s="287"/>
      <c r="G7" s="287"/>
      <c r="H7" s="287"/>
      <c r="I7" s="287"/>
      <c r="J7" s="508">
        <f t="shared" si="0"/>
        <v>0</v>
      </c>
      <c r="K7" s="510">
        <f t="shared" si="0"/>
        <v>0</v>
      </c>
    </row>
    <row r="8" spans="1:11" ht="25.5" customHeight="1">
      <c r="A8" s="492">
        <v>3</v>
      </c>
      <c r="B8" s="484" t="s">
        <v>293</v>
      </c>
      <c r="C8" s="513"/>
      <c r="D8" s="287"/>
      <c r="E8" s="287"/>
      <c r="F8" s="287"/>
      <c r="G8" s="287"/>
      <c r="H8" s="287"/>
      <c r="I8" s="277"/>
      <c r="J8" s="508">
        <f t="shared" si="0"/>
        <v>0</v>
      </c>
      <c r="K8" s="510">
        <f t="shared" si="0"/>
        <v>0</v>
      </c>
    </row>
    <row r="9" spans="1:11" ht="25.5" customHeight="1">
      <c r="A9" s="492">
        <v>4</v>
      </c>
      <c r="B9" s="484" t="s">
        <v>294</v>
      </c>
      <c r="C9" s="513"/>
      <c r="D9" s="287"/>
      <c r="E9" s="287"/>
      <c r="F9" s="287"/>
      <c r="G9" s="287"/>
      <c r="H9" s="287"/>
      <c r="I9" s="287"/>
      <c r="J9" s="508">
        <f t="shared" si="0"/>
        <v>0</v>
      </c>
      <c r="K9" s="510">
        <f t="shared" si="0"/>
        <v>0</v>
      </c>
    </row>
    <row r="10" spans="1:11" ht="25.5" customHeight="1">
      <c r="A10" s="492">
        <v>5</v>
      </c>
      <c r="B10" s="484" t="s">
        <v>295</v>
      </c>
      <c r="C10" s="513"/>
      <c r="D10" s="287"/>
      <c r="E10" s="287"/>
      <c r="F10" s="287"/>
      <c r="G10" s="287"/>
      <c r="H10" s="287"/>
      <c r="I10" s="287"/>
      <c r="J10" s="508">
        <f t="shared" si="0"/>
        <v>0</v>
      </c>
      <c r="K10" s="510">
        <f t="shared" si="0"/>
        <v>0</v>
      </c>
    </row>
    <row r="11" spans="1:11" ht="25.5" customHeight="1">
      <c r="A11" s="492">
        <v>6</v>
      </c>
      <c r="B11" s="484" t="s">
        <v>296</v>
      </c>
      <c r="C11" s="513"/>
      <c r="D11" s="287"/>
      <c r="E11" s="287"/>
      <c r="F11" s="287"/>
      <c r="G11" s="287"/>
      <c r="H11" s="287"/>
      <c r="I11" s="287"/>
      <c r="J11" s="508">
        <f t="shared" si="0"/>
        <v>0</v>
      </c>
      <c r="K11" s="510">
        <f t="shared" si="0"/>
        <v>0</v>
      </c>
    </row>
    <row r="12" spans="1:11" ht="25.5" customHeight="1">
      <c r="A12" s="492">
        <v>7</v>
      </c>
      <c r="B12" s="484" t="s">
        <v>297</v>
      </c>
      <c r="C12" s="513"/>
      <c r="D12" s="287"/>
      <c r="E12" s="287"/>
      <c r="F12" s="287"/>
      <c r="G12" s="287"/>
      <c r="H12" s="287"/>
      <c r="I12" s="287"/>
      <c r="J12" s="508">
        <f t="shared" si="0"/>
        <v>0</v>
      </c>
      <c r="K12" s="510">
        <f t="shared" si="0"/>
        <v>0</v>
      </c>
    </row>
    <row r="13" spans="1:11" ht="25.5" customHeight="1">
      <c r="A13" s="492">
        <v>8</v>
      </c>
      <c r="B13" s="484" t="s">
        <v>298</v>
      </c>
      <c r="C13" s="513"/>
      <c r="D13" s="287"/>
      <c r="E13" s="287"/>
      <c r="F13" s="287"/>
      <c r="G13" s="287"/>
      <c r="H13" s="287"/>
      <c r="I13" s="287"/>
      <c r="J13" s="508">
        <f t="shared" si="0"/>
        <v>0</v>
      </c>
      <c r="K13" s="510">
        <f t="shared" si="0"/>
        <v>0</v>
      </c>
    </row>
    <row r="14" spans="1:11" ht="25.5" customHeight="1">
      <c r="A14" s="492">
        <v>9</v>
      </c>
      <c r="B14" s="484" t="s">
        <v>299</v>
      </c>
      <c r="C14" s="513"/>
      <c r="D14" s="287"/>
      <c r="E14" s="287"/>
      <c r="F14" s="287"/>
      <c r="G14" s="287"/>
      <c r="H14" s="287"/>
      <c r="I14" s="287"/>
      <c r="J14" s="508">
        <f t="shared" si="0"/>
        <v>0</v>
      </c>
      <c r="K14" s="510">
        <f t="shared" si="0"/>
        <v>0</v>
      </c>
    </row>
    <row r="15" spans="1:11" ht="25.5" customHeight="1">
      <c r="A15" s="492">
        <v>10</v>
      </c>
      <c r="B15" s="484" t="s">
        <v>300</v>
      </c>
      <c r="C15" s="513"/>
      <c r="D15" s="287"/>
      <c r="E15" s="287"/>
      <c r="F15" s="287"/>
      <c r="G15" s="287"/>
      <c r="H15" s="287"/>
      <c r="I15" s="287"/>
      <c r="J15" s="508">
        <f t="shared" si="0"/>
        <v>0</v>
      </c>
      <c r="K15" s="510">
        <f t="shared" si="0"/>
        <v>0</v>
      </c>
    </row>
    <row r="16" spans="1:11" ht="25.5" customHeight="1">
      <c r="A16" s="492">
        <v>11</v>
      </c>
      <c r="B16" s="484" t="s">
        <v>301</v>
      </c>
      <c r="C16" s="513"/>
      <c r="D16" s="287"/>
      <c r="E16" s="287"/>
      <c r="F16" s="287"/>
      <c r="G16" s="287"/>
      <c r="H16" s="287"/>
      <c r="I16" s="287"/>
      <c r="J16" s="508">
        <f t="shared" si="0"/>
        <v>0</v>
      </c>
      <c r="K16" s="510">
        <f t="shared" si="0"/>
        <v>0</v>
      </c>
    </row>
    <row r="17" spans="1:11" ht="25.5" customHeight="1">
      <c r="A17" s="492">
        <v>12</v>
      </c>
      <c r="B17" s="484" t="s">
        <v>302</v>
      </c>
      <c r="C17" s="513"/>
      <c r="D17" s="287"/>
      <c r="E17" s="287"/>
      <c r="F17" s="287"/>
      <c r="G17" s="287"/>
      <c r="H17" s="287"/>
      <c r="I17" s="287"/>
      <c r="J17" s="508">
        <f t="shared" si="0"/>
        <v>0</v>
      </c>
      <c r="K17" s="510">
        <f t="shared" si="0"/>
        <v>0</v>
      </c>
    </row>
    <row r="18" spans="1:11" ht="25.5" customHeight="1">
      <c r="A18" s="492">
        <v>13</v>
      </c>
      <c r="B18" s="484" t="s">
        <v>303</v>
      </c>
      <c r="C18" s="513"/>
      <c r="D18" s="287"/>
      <c r="E18" s="287"/>
      <c r="F18" s="287"/>
      <c r="G18" s="287"/>
      <c r="H18" s="287"/>
      <c r="I18" s="287"/>
      <c r="J18" s="508">
        <f t="shared" si="0"/>
        <v>0</v>
      </c>
      <c r="K18" s="510">
        <f t="shared" si="0"/>
        <v>0</v>
      </c>
    </row>
    <row r="19" spans="1:11" ht="25.5" customHeight="1">
      <c r="A19" s="492">
        <v>14</v>
      </c>
      <c r="B19" s="484" t="s">
        <v>304</v>
      </c>
      <c r="C19" s="513"/>
      <c r="D19" s="287"/>
      <c r="E19" s="287"/>
      <c r="F19" s="287"/>
      <c r="G19" s="287"/>
      <c r="H19" s="287"/>
      <c r="I19" s="277"/>
      <c r="J19" s="508">
        <f t="shared" si="0"/>
        <v>0</v>
      </c>
      <c r="K19" s="510">
        <f t="shared" si="0"/>
        <v>0</v>
      </c>
    </row>
    <row r="20" spans="1:11" ht="25.5" customHeight="1">
      <c r="A20" s="492">
        <v>15</v>
      </c>
      <c r="B20" s="484" t="s">
        <v>305</v>
      </c>
      <c r="C20" s="513"/>
      <c r="D20" s="287"/>
      <c r="E20" s="287"/>
      <c r="F20" s="287"/>
      <c r="G20" s="287"/>
      <c r="H20" s="287"/>
      <c r="I20" s="277"/>
      <c r="J20" s="508">
        <f t="shared" si="0"/>
        <v>0</v>
      </c>
      <c r="K20" s="510">
        <f t="shared" si="0"/>
        <v>0</v>
      </c>
    </row>
    <row r="21" spans="1:11" ht="25.5" customHeight="1">
      <c r="A21" s="492">
        <v>16</v>
      </c>
      <c r="B21" s="484" t="s">
        <v>306</v>
      </c>
      <c r="C21" s="513">
        <v>1</v>
      </c>
      <c r="D21" s="287"/>
      <c r="E21" s="287"/>
      <c r="F21" s="287"/>
      <c r="G21" s="287"/>
      <c r="H21" s="287"/>
      <c r="I21" s="277"/>
      <c r="J21" s="508">
        <f t="shared" si="0"/>
        <v>0</v>
      </c>
      <c r="K21" s="510">
        <f t="shared" si="0"/>
        <v>0</v>
      </c>
    </row>
    <row r="22" spans="1:11" ht="25.5" customHeight="1">
      <c r="A22" s="492">
        <v>17</v>
      </c>
      <c r="B22" s="484" t="s">
        <v>307</v>
      </c>
      <c r="C22" s="513"/>
      <c r="D22" s="508"/>
      <c r="E22" s="509"/>
      <c r="F22" s="287"/>
      <c r="G22" s="287"/>
      <c r="H22" s="287"/>
      <c r="I22" s="277"/>
      <c r="J22" s="508">
        <f t="shared" si="0"/>
        <v>0</v>
      </c>
      <c r="K22" s="510">
        <f t="shared" si="0"/>
        <v>0</v>
      </c>
    </row>
    <row r="23" spans="1:11" ht="25.5" customHeight="1">
      <c r="A23" s="492">
        <v>18</v>
      </c>
      <c r="B23" s="484" t="s">
        <v>308</v>
      </c>
      <c r="C23" s="513"/>
      <c r="D23" s="287"/>
      <c r="E23" s="287"/>
      <c r="F23" s="287"/>
      <c r="G23" s="287"/>
      <c r="H23" s="287"/>
      <c r="I23" s="277"/>
      <c r="J23" s="508">
        <f>D23+F23+H23</f>
        <v>0</v>
      </c>
      <c r="K23" s="510">
        <f>E23+G23+I23</f>
        <v>0</v>
      </c>
    </row>
    <row r="24" spans="1:11" ht="25.5" customHeight="1">
      <c r="A24" s="492">
        <v>19</v>
      </c>
      <c r="B24" s="484" t="s">
        <v>309</v>
      </c>
      <c r="C24" s="513"/>
      <c r="D24" s="287"/>
      <c r="E24" s="287"/>
      <c r="F24" s="287"/>
      <c r="G24" s="287"/>
      <c r="H24" s="287"/>
      <c r="I24" s="277"/>
      <c r="J24" s="508">
        <f t="shared" si="0"/>
        <v>0</v>
      </c>
      <c r="K24" s="510">
        <f t="shared" si="0"/>
        <v>0</v>
      </c>
    </row>
    <row r="25" spans="1:11" ht="25.5" customHeight="1">
      <c r="A25" s="492">
        <v>20</v>
      </c>
      <c r="B25" s="484" t="s">
        <v>310</v>
      </c>
      <c r="C25" s="513"/>
      <c r="D25" s="287"/>
      <c r="E25" s="287"/>
      <c r="F25" s="287"/>
      <c r="G25" s="287"/>
      <c r="H25" s="287"/>
      <c r="I25" s="277"/>
      <c r="J25" s="508">
        <f t="shared" si="0"/>
        <v>0</v>
      </c>
      <c r="K25" s="510">
        <f t="shared" si="0"/>
        <v>0</v>
      </c>
    </row>
    <row r="26" spans="1:11" ht="25.5" customHeight="1">
      <c r="A26" s="492">
        <v>21</v>
      </c>
      <c r="B26" s="484" t="s">
        <v>311</v>
      </c>
      <c r="C26" s="513"/>
      <c r="D26" s="287"/>
      <c r="E26" s="287"/>
      <c r="F26" s="287"/>
      <c r="G26" s="287"/>
      <c r="H26" s="287"/>
      <c r="I26" s="277"/>
      <c r="J26" s="508">
        <f t="shared" si="0"/>
        <v>0</v>
      </c>
      <c r="K26" s="510">
        <f t="shared" si="0"/>
        <v>0</v>
      </c>
    </row>
    <row r="27" spans="1:11" ht="25.5" customHeight="1">
      <c r="A27" s="492">
        <v>22</v>
      </c>
      <c r="B27" s="484" t="s">
        <v>312</v>
      </c>
      <c r="C27" s="513"/>
      <c r="D27" s="287"/>
      <c r="E27" s="287"/>
      <c r="F27" s="287"/>
      <c r="G27" s="287"/>
      <c r="H27" s="287"/>
      <c r="I27" s="277"/>
      <c r="J27" s="508">
        <f t="shared" si="0"/>
        <v>0</v>
      </c>
      <c r="K27" s="510">
        <f t="shared" si="0"/>
        <v>0</v>
      </c>
    </row>
    <row r="28" spans="1:11" ht="25.5" customHeight="1">
      <c r="A28" s="492">
        <v>23</v>
      </c>
      <c r="B28" s="484" t="s">
        <v>313</v>
      </c>
      <c r="C28" s="513"/>
      <c r="D28" s="287"/>
      <c r="E28" s="287"/>
      <c r="F28" s="287"/>
      <c r="G28" s="287"/>
      <c r="H28" s="287"/>
      <c r="I28" s="277"/>
      <c r="J28" s="508">
        <f t="shared" si="0"/>
        <v>0</v>
      </c>
      <c r="K28" s="510">
        <f t="shared" si="0"/>
        <v>0</v>
      </c>
    </row>
    <row r="29" spans="1:11" ht="25.5" customHeight="1">
      <c r="A29" s="752" t="s">
        <v>336</v>
      </c>
      <c r="B29" s="752"/>
      <c r="C29" s="298">
        <f aca="true" t="shared" si="1" ref="C29:K29">SUM(C6:C28)</f>
        <v>4</v>
      </c>
      <c r="D29" s="298">
        <f t="shared" si="1"/>
        <v>0</v>
      </c>
      <c r="E29" s="298">
        <f t="shared" si="1"/>
        <v>0</v>
      </c>
      <c r="F29" s="298">
        <f t="shared" si="1"/>
        <v>0</v>
      </c>
      <c r="G29" s="298">
        <f t="shared" si="1"/>
        <v>0</v>
      </c>
      <c r="H29" s="298">
        <f t="shared" si="1"/>
        <v>0</v>
      </c>
      <c r="I29" s="298">
        <f t="shared" si="1"/>
        <v>0</v>
      </c>
      <c r="J29" s="298">
        <f t="shared" si="1"/>
        <v>0</v>
      </c>
      <c r="K29" s="298">
        <f t="shared" si="1"/>
        <v>0</v>
      </c>
    </row>
    <row r="30" spans="1:11" ht="25.5" customHeight="1">
      <c r="A30" s="492">
        <v>24</v>
      </c>
      <c r="B30" s="493" t="s">
        <v>315</v>
      </c>
      <c r="C30" s="512"/>
      <c r="D30" s="516"/>
      <c r="E30" s="516"/>
      <c r="F30" s="516"/>
      <c r="G30" s="516"/>
      <c r="H30" s="516"/>
      <c r="I30" s="516"/>
      <c r="J30" s="507">
        <f aca="true" t="shared" si="2" ref="J30:K49">D30+F30+H30</f>
        <v>0</v>
      </c>
      <c r="K30" s="380">
        <f t="shared" si="2"/>
        <v>0</v>
      </c>
    </row>
    <row r="31" spans="1:11" ht="25.5" customHeight="1">
      <c r="A31" s="492">
        <v>25</v>
      </c>
      <c r="B31" s="484" t="s">
        <v>316</v>
      </c>
      <c r="C31" s="513">
        <v>1</v>
      </c>
      <c r="D31" s="517"/>
      <c r="E31" s="517"/>
      <c r="F31" s="517">
        <v>1</v>
      </c>
      <c r="G31" s="517">
        <v>110</v>
      </c>
      <c r="H31" s="517"/>
      <c r="I31" s="517"/>
      <c r="J31" s="508">
        <f t="shared" si="2"/>
        <v>1</v>
      </c>
      <c r="K31" s="510">
        <f t="shared" si="2"/>
        <v>110</v>
      </c>
    </row>
    <row r="32" spans="1:11" ht="25.5" customHeight="1">
      <c r="A32" s="492">
        <v>26</v>
      </c>
      <c r="B32" s="484" t="s">
        <v>317</v>
      </c>
      <c r="C32" s="513"/>
      <c r="D32" s="517"/>
      <c r="E32" s="517"/>
      <c r="F32" s="517"/>
      <c r="G32" s="517"/>
      <c r="H32" s="517"/>
      <c r="I32" s="517"/>
      <c r="J32" s="508">
        <f t="shared" si="2"/>
        <v>0</v>
      </c>
      <c r="K32" s="510">
        <f t="shared" si="2"/>
        <v>0</v>
      </c>
    </row>
    <row r="33" spans="1:11" ht="25.5" customHeight="1">
      <c r="A33" s="492">
        <v>27</v>
      </c>
      <c r="B33" s="484" t="s">
        <v>318</v>
      </c>
      <c r="C33" s="513"/>
      <c r="D33" s="517"/>
      <c r="E33" s="517"/>
      <c r="F33" s="517"/>
      <c r="G33" s="517"/>
      <c r="H33" s="517"/>
      <c r="I33" s="517"/>
      <c r="J33" s="508">
        <f t="shared" si="2"/>
        <v>0</v>
      </c>
      <c r="K33" s="510">
        <f t="shared" si="2"/>
        <v>0</v>
      </c>
    </row>
    <row r="34" spans="1:11" ht="25.5" customHeight="1">
      <c r="A34" s="492">
        <v>28</v>
      </c>
      <c r="B34" s="484" t="s">
        <v>319</v>
      </c>
      <c r="C34" s="513"/>
      <c r="D34" s="517"/>
      <c r="E34" s="517"/>
      <c r="F34" s="517"/>
      <c r="G34" s="517"/>
      <c r="H34" s="517"/>
      <c r="I34" s="517"/>
      <c r="J34" s="508">
        <f t="shared" si="2"/>
        <v>0</v>
      </c>
      <c r="K34" s="510">
        <f t="shared" si="2"/>
        <v>0</v>
      </c>
    </row>
    <row r="35" spans="1:11" ht="25.5" customHeight="1">
      <c r="A35" s="492">
        <v>29</v>
      </c>
      <c r="B35" s="484" t="s">
        <v>320</v>
      </c>
      <c r="C35" s="513">
        <v>1</v>
      </c>
      <c r="D35" s="517"/>
      <c r="E35" s="517"/>
      <c r="F35" s="517"/>
      <c r="G35" s="517"/>
      <c r="H35" s="517"/>
      <c r="I35" s="517"/>
      <c r="J35" s="508">
        <f t="shared" si="2"/>
        <v>0</v>
      </c>
      <c r="K35" s="510">
        <f t="shared" si="2"/>
        <v>0</v>
      </c>
    </row>
    <row r="36" spans="1:11" ht="25.5" customHeight="1">
      <c r="A36" s="492">
        <v>30</v>
      </c>
      <c r="B36" s="484" t="s">
        <v>321</v>
      </c>
      <c r="C36" s="513"/>
      <c r="D36" s="517"/>
      <c r="E36" s="517"/>
      <c r="F36" s="517"/>
      <c r="G36" s="517"/>
      <c r="H36" s="517"/>
      <c r="I36" s="517"/>
      <c r="J36" s="508">
        <f t="shared" si="2"/>
        <v>0</v>
      </c>
      <c r="K36" s="510">
        <f t="shared" si="2"/>
        <v>0</v>
      </c>
    </row>
    <row r="37" spans="1:11" ht="25.5" customHeight="1">
      <c r="A37" s="492">
        <v>31</v>
      </c>
      <c r="B37" s="484" t="s">
        <v>322</v>
      </c>
      <c r="C37" s="513"/>
      <c r="D37" s="517"/>
      <c r="E37" s="517"/>
      <c r="F37" s="517"/>
      <c r="G37" s="517"/>
      <c r="H37" s="517"/>
      <c r="I37" s="517"/>
      <c r="J37" s="508">
        <f t="shared" si="2"/>
        <v>0</v>
      </c>
      <c r="K37" s="510">
        <f t="shared" si="2"/>
        <v>0</v>
      </c>
    </row>
    <row r="38" spans="1:11" ht="25.5" customHeight="1">
      <c r="A38" s="492">
        <v>32</v>
      </c>
      <c r="B38" s="484" t="s">
        <v>323</v>
      </c>
      <c r="C38" s="513"/>
      <c r="D38" s="517"/>
      <c r="E38" s="517"/>
      <c r="F38" s="517"/>
      <c r="G38" s="517"/>
      <c r="H38" s="517"/>
      <c r="I38" s="517"/>
      <c r="J38" s="508">
        <f t="shared" si="2"/>
        <v>0</v>
      </c>
      <c r="K38" s="510">
        <f t="shared" si="2"/>
        <v>0</v>
      </c>
    </row>
    <row r="39" spans="1:11" ht="25.5" customHeight="1">
      <c r="A39" s="492">
        <v>33</v>
      </c>
      <c r="B39" s="484" t="s">
        <v>324</v>
      </c>
      <c r="C39" s="513"/>
      <c r="D39" s="517"/>
      <c r="E39" s="517"/>
      <c r="F39" s="517"/>
      <c r="G39" s="517"/>
      <c r="H39" s="517"/>
      <c r="I39" s="517"/>
      <c r="J39" s="508">
        <f t="shared" si="2"/>
        <v>0</v>
      </c>
      <c r="K39" s="510">
        <f t="shared" si="2"/>
        <v>0</v>
      </c>
    </row>
    <row r="40" spans="1:11" ht="25.5" customHeight="1">
      <c r="A40" s="492">
        <v>34</v>
      </c>
      <c r="B40" s="484" t="s">
        <v>325</v>
      </c>
      <c r="C40" s="513"/>
      <c r="D40" s="517"/>
      <c r="E40" s="517"/>
      <c r="F40" s="517"/>
      <c r="G40" s="517"/>
      <c r="H40" s="517"/>
      <c r="I40" s="517"/>
      <c r="J40" s="508">
        <f t="shared" si="2"/>
        <v>0</v>
      </c>
      <c r="K40" s="510">
        <f t="shared" si="2"/>
        <v>0</v>
      </c>
    </row>
    <row r="41" spans="1:11" ht="25.5" customHeight="1">
      <c r="A41" s="492">
        <v>35</v>
      </c>
      <c r="B41" s="484" t="s">
        <v>326</v>
      </c>
      <c r="C41" s="513"/>
      <c r="D41" s="517"/>
      <c r="E41" s="517"/>
      <c r="F41" s="517"/>
      <c r="G41" s="517"/>
      <c r="H41" s="517"/>
      <c r="I41" s="517"/>
      <c r="J41" s="508">
        <f t="shared" si="2"/>
        <v>0</v>
      </c>
      <c r="K41" s="510">
        <f t="shared" si="2"/>
        <v>0</v>
      </c>
    </row>
    <row r="42" spans="1:11" ht="25.5" customHeight="1">
      <c r="A42" s="492">
        <v>36</v>
      </c>
      <c r="B42" s="484" t="s">
        <v>327</v>
      </c>
      <c r="C42" s="513"/>
      <c r="D42" s="517"/>
      <c r="E42" s="517"/>
      <c r="F42" s="517"/>
      <c r="G42" s="517"/>
      <c r="H42" s="517"/>
      <c r="I42" s="517"/>
      <c r="J42" s="508">
        <f t="shared" si="2"/>
        <v>0</v>
      </c>
      <c r="K42" s="510">
        <f t="shared" si="2"/>
        <v>0</v>
      </c>
    </row>
    <row r="43" spans="1:11" ht="25.5" customHeight="1">
      <c r="A43" s="492">
        <v>37</v>
      </c>
      <c r="B43" s="484" t="s">
        <v>328</v>
      </c>
      <c r="C43" s="513"/>
      <c r="D43" s="517"/>
      <c r="E43" s="517"/>
      <c r="F43" s="517"/>
      <c r="G43" s="517"/>
      <c r="H43" s="517"/>
      <c r="I43" s="517"/>
      <c r="J43" s="508">
        <f t="shared" si="2"/>
        <v>0</v>
      </c>
      <c r="K43" s="510">
        <f t="shared" si="2"/>
        <v>0</v>
      </c>
    </row>
    <row r="44" spans="1:11" ht="25.5" customHeight="1">
      <c r="A44" s="492">
        <v>38</v>
      </c>
      <c r="B44" s="484" t="s">
        <v>329</v>
      </c>
      <c r="C44" s="513"/>
      <c r="D44" s="517"/>
      <c r="E44" s="517"/>
      <c r="F44" s="517"/>
      <c r="G44" s="517"/>
      <c r="H44" s="517"/>
      <c r="I44" s="517"/>
      <c r="J44" s="508">
        <f t="shared" si="2"/>
        <v>0</v>
      </c>
      <c r="K44" s="510">
        <f t="shared" si="2"/>
        <v>0</v>
      </c>
    </row>
    <row r="45" spans="1:11" ht="25.5" customHeight="1">
      <c r="A45" s="492">
        <v>39</v>
      </c>
      <c r="B45" s="484" t="s">
        <v>330</v>
      </c>
      <c r="C45" s="513"/>
      <c r="D45" s="517"/>
      <c r="E45" s="517"/>
      <c r="F45" s="517"/>
      <c r="G45" s="517"/>
      <c r="H45" s="517"/>
      <c r="I45" s="517"/>
      <c r="J45" s="508">
        <f t="shared" si="2"/>
        <v>0</v>
      </c>
      <c r="K45" s="510">
        <f t="shared" si="2"/>
        <v>0</v>
      </c>
    </row>
    <row r="46" spans="1:11" ht="25.5" customHeight="1">
      <c r="A46" s="492">
        <v>40</v>
      </c>
      <c r="B46" s="484" t="s">
        <v>331</v>
      </c>
      <c r="C46" s="513"/>
      <c r="D46" s="517"/>
      <c r="E46" s="517"/>
      <c r="F46" s="517"/>
      <c r="G46" s="517"/>
      <c r="H46" s="517"/>
      <c r="I46" s="517"/>
      <c r="J46" s="508">
        <f t="shared" si="2"/>
        <v>0</v>
      </c>
      <c r="K46" s="510">
        <f t="shared" si="2"/>
        <v>0</v>
      </c>
    </row>
    <row r="47" spans="1:11" ht="25.5" customHeight="1">
      <c r="A47" s="492">
        <v>41</v>
      </c>
      <c r="B47" s="484" t="s">
        <v>332</v>
      </c>
      <c r="C47" s="513"/>
      <c r="D47" s="517"/>
      <c r="E47" s="517"/>
      <c r="F47" s="517"/>
      <c r="G47" s="517"/>
      <c r="H47" s="517"/>
      <c r="I47" s="517"/>
      <c r="J47" s="508">
        <f t="shared" si="2"/>
        <v>0</v>
      </c>
      <c r="K47" s="510">
        <f t="shared" si="2"/>
        <v>0</v>
      </c>
    </row>
    <row r="48" spans="1:11" ht="25.5" customHeight="1">
      <c r="A48" s="492">
        <v>42</v>
      </c>
      <c r="B48" s="484" t="s">
        <v>333</v>
      </c>
      <c r="C48" s="513"/>
      <c r="D48" s="517"/>
      <c r="E48" s="517"/>
      <c r="F48" s="517"/>
      <c r="G48" s="517"/>
      <c r="H48" s="517"/>
      <c r="I48" s="517"/>
      <c r="J48" s="508">
        <f t="shared" si="2"/>
        <v>0</v>
      </c>
      <c r="K48" s="510">
        <f t="shared" si="2"/>
        <v>0</v>
      </c>
    </row>
    <row r="49" spans="1:11" ht="25.5" customHeight="1">
      <c r="A49" s="492">
        <v>43</v>
      </c>
      <c r="B49" s="484" t="s">
        <v>334</v>
      </c>
      <c r="C49" s="513"/>
      <c r="D49" s="517"/>
      <c r="E49" s="517"/>
      <c r="F49" s="517"/>
      <c r="G49" s="517"/>
      <c r="H49" s="517"/>
      <c r="I49" s="517"/>
      <c r="J49" s="508">
        <f t="shared" si="2"/>
        <v>0</v>
      </c>
      <c r="K49" s="510">
        <f t="shared" si="2"/>
        <v>0</v>
      </c>
    </row>
    <row r="50" spans="1:11" ht="25.5" customHeight="1">
      <c r="A50" s="752" t="s">
        <v>342</v>
      </c>
      <c r="B50" s="752"/>
      <c r="C50" s="298">
        <f>SUM(C30:C49)</f>
        <v>2</v>
      </c>
      <c r="D50" s="298">
        <f>SUM(D30:D49)</f>
        <v>0</v>
      </c>
      <c r="E50" s="298">
        <f aca="true" t="shared" si="3" ref="E50:K50">SUM(E30:E49)</f>
        <v>0</v>
      </c>
      <c r="F50" s="298">
        <f t="shared" si="3"/>
        <v>1</v>
      </c>
      <c r="G50" s="298">
        <f t="shared" si="3"/>
        <v>110</v>
      </c>
      <c r="H50" s="298">
        <f t="shared" si="3"/>
        <v>0</v>
      </c>
      <c r="I50" s="298">
        <f t="shared" si="3"/>
        <v>0</v>
      </c>
      <c r="J50" s="298">
        <f t="shared" si="3"/>
        <v>1</v>
      </c>
      <c r="K50" s="298">
        <f t="shared" si="3"/>
        <v>110</v>
      </c>
    </row>
    <row r="51" spans="1:11" ht="25.5" customHeight="1">
      <c r="A51" s="750" t="s">
        <v>336</v>
      </c>
      <c r="B51" s="750"/>
      <c r="C51" s="299">
        <f>C29+C50</f>
        <v>6</v>
      </c>
      <c r="D51" s="299">
        <f>D29+D50</f>
        <v>0</v>
      </c>
      <c r="E51" s="299">
        <f aca="true" t="shared" si="4" ref="E51:K51">E29+E50</f>
        <v>0</v>
      </c>
      <c r="F51" s="299">
        <f t="shared" si="4"/>
        <v>1</v>
      </c>
      <c r="G51" s="299">
        <f t="shared" si="4"/>
        <v>110</v>
      </c>
      <c r="H51" s="299">
        <f t="shared" si="4"/>
        <v>0</v>
      </c>
      <c r="I51" s="299">
        <f t="shared" si="4"/>
        <v>0</v>
      </c>
      <c r="J51" s="299">
        <f t="shared" si="4"/>
        <v>1</v>
      </c>
      <c r="K51" s="299">
        <f t="shared" si="4"/>
        <v>110</v>
      </c>
    </row>
    <row r="52" spans="1:11" ht="24" customHeight="1">
      <c r="A52" s="751" t="s">
        <v>343</v>
      </c>
      <c r="B52" s="751"/>
      <c r="C52" s="514">
        <v>15</v>
      </c>
      <c r="D52" s="515">
        <v>15</v>
      </c>
      <c r="E52" s="515">
        <v>203</v>
      </c>
      <c r="F52" s="506"/>
      <c r="G52" s="506"/>
      <c r="H52" s="506"/>
      <c r="I52" s="506"/>
      <c r="J52" s="506">
        <f>D52+F52+H52</f>
        <v>15</v>
      </c>
      <c r="K52" s="300">
        <f>E52+G52+I52</f>
        <v>203</v>
      </c>
    </row>
    <row r="53" spans="1:11" ht="24" customHeight="1">
      <c r="A53" s="738" t="s">
        <v>344</v>
      </c>
      <c r="B53" s="738"/>
      <c r="C53" s="299">
        <f>C51+C52</f>
        <v>21</v>
      </c>
      <c r="D53" s="299">
        <f>D51+D52</f>
        <v>15</v>
      </c>
      <c r="E53" s="299">
        <f aca="true" t="shared" si="5" ref="E53:K53">E51+E52</f>
        <v>203</v>
      </c>
      <c r="F53" s="299">
        <f t="shared" si="5"/>
        <v>1</v>
      </c>
      <c r="G53" s="299">
        <f t="shared" si="5"/>
        <v>110</v>
      </c>
      <c r="H53" s="299">
        <f t="shared" si="5"/>
        <v>0</v>
      </c>
      <c r="I53" s="299">
        <f t="shared" si="5"/>
        <v>0</v>
      </c>
      <c r="J53" s="299">
        <f t="shared" si="5"/>
        <v>16</v>
      </c>
      <c r="K53" s="299">
        <f t="shared" si="5"/>
        <v>313</v>
      </c>
    </row>
    <row r="84" ht="13.5">
      <c r="Q84" s="286"/>
    </row>
    <row r="85" ht="13.5">
      <c r="Q85" s="286"/>
    </row>
  </sheetData>
  <sheetProtection/>
  <protectedRanges>
    <protectedRange sqref="D6:I28" name="範囲2_1"/>
    <protectedRange sqref="D30:I49" name="範囲2_1_1"/>
    <protectedRange sqref="D52:E52" name="範囲2_1_2"/>
  </protectedRanges>
  <mergeCells count="13">
    <mergeCell ref="F3:G3"/>
    <mergeCell ref="H3:I3"/>
    <mergeCell ref="J3:K3"/>
    <mergeCell ref="A29:B29"/>
    <mergeCell ref="A50:B50"/>
    <mergeCell ref="A51:B51"/>
    <mergeCell ref="A52:B52"/>
    <mergeCell ref="A53:B53"/>
    <mergeCell ref="A1:K1"/>
    <mergeCell ref="I2:K2"/>
    <mergeCell ref="A3:B4"/>
    <mergeCell ref="C3:C4"/>
    <mergeCell ref="D3:E3"/>
  </mergeCells>
  <printOptions horizontalCentered="1"/>
  <pageMargins left="0.15748031496062992" right="0.5511811023622047" top="0.984251968503937" bottom="0.7874015748031497" header="0.5118110236220472" footer="0.5118110236220472"/>
  <pageSetup fitToHeight="1" fitToWidth="1" horizontalDpi="600" verticalDpi="600" orientation="portrait" paperSize="9" scale="56" r:id="rId1"/>
  <headerFooter alignWithMargins="0">
    <oddFooter xml:space="preserve">&amp;C&amp;P </oddFooter>
  </headerFooter>
  <rowBreaks count="1" manualBreakCount="1">
    <brk id="29" max="9" man="1"/>
  </rowBreaks>
</worksheet>
</file>

<file path=xl/worksheets/sheet8.xml><?xml version="1.0" encoding="utf-8"?>
<worksheet xmlns="http://schemas.openxmlformats.org/spreadsheetml/2006/main" xmlns:r="http://schemas.openxmlformats.org/officeDocument/2006/relationships">
  <sheetPr>
    <tabColor rgb="FF0070C0"/>
    <pageSetUpPr fitToPage="1"/>
  </sheetPr>
  <dimension ref="A1:R83"/>
  <sheetViews>
    <sheetView view="pageBreakPreview" zoomScale="115" zoomScaleSheetLayoutView="115" zoomScalePageLayoutView="0" workbookViewId="0" topLeftCell="A1">
      <pane xSplit="11" ySplit="5" topLeftCell="L6" activePane="bottomRight" state="frozen"/>
      <selection pane="topLeft" activeCell="N56" sqref="N56"/>
      <selection pane="topRight" activeCell="N56" sqref="N56"/>
      <selection pane="bottomLeft" activeCell="N56" sqref="N56"/>
      <selection pane="bottomRight" activeCell="N56" sqref="N56"/>
    </sheetView>
  </sheetViews>
  <sheetFormatPr defaultColWidth="9.00390625" defaultRowHeight="13.5"/>
  <cols>
    <col min="1" max="1" width="4.50390625" style="0" customWidth="1"/>
    <col min="2" max="2" width="13.00390625" style="0" customWidth="1"/>
    <col min="3" max="4" width="9.625" style="0" customWidth="1"/>
    <col min="5" max="5" width="10.375" style="0" customWidth="1"/>
    <col min="6" max="6" width="12.00390625" style="0" customWidth="1"/>
    <col min="7" max="7" width="9.375" style="0" customWidth="1"/>
    <col min="8" max="8" width="12.625" style="0" customWidth="1"/>
    <col min="9" max="9" width="9.625" style="0" customWidth="1"/>
    <col min="10" max="10" width="12.875" style="0" customWidth="1"/>
    <col min="11" max="11" width="11.125" style="0" customWidth="1"/>
    <col min="12" max="12" width="13.625" style="0" customWidth="1"/>
  </cols>
  <sheetData>
    <row r="1" spans="1:12" ht="17.25">
      <c r="A1" s="739" t="s">
        <v>278</v>
      </c>
      <c r="B1" s="739"/>
      <c r="C1" s="739"/>
      <c r="D1" s="739"/>
      <c r="E1" s="739"/>
      <c r="F1" s="739"/>
      <c r="G1" s="739"/>
      <c r="H1" s="739"/>
      <c r="I1" s="739"/>
      <c r="J1" s="739"/>
      <c r="K1" s="739"/>
      <c r="L1" s="739"/>
    </row>
    <row r="2" spans="1:12" ht="14.25">
      <c r="A2" t="s">
        <v>346</v>
      </c>
      <c r="B2" s="128"/>
      <c r="C2" s="128"/>
      <c r="D2" s="128"/>
      <c r="J2" s="749" t="str">
        <f>'（小学校）'!S2</f>
        <v>（平成２７年５月１日現在）</v>
      </c>
      <c r="K2" s="749"/>
      <c r="L2" s="749"/>
    </row>
    <row r="3" spans="1:12" ht="13.5">
      <c r="A3" s="741" t="s">
        <v>280</v>
      </c>
      <c r="B3" s="741"/>
      <c r="C3" s="753" t="s">
        <v>42</v>
      </c>
      <c r="D3" s="753" t="s">
        <v>347</v>
      </c>
      <c r="E3" s="744" t="s">
        <v>16</v>
      </c>
      <c r="F3" s="744"/>
      <c r="G3" s="744" t="s">
        <v>17</v>
      </c>
      <c r="H3" s="744"/>
      <c r="I3" s="744" t="s">
        <v>18</v>
      </c>
      <c r="J3" s="744"/>
      <c r="K3" s="744" t="s">
        <v>66</v>
      </c>
      <c r="L3" s="744"/>
    </row>
    <row r="4" spans="1:12" ht="13.5">
      <c r="A4" s="741"/>
      <c r="B4" s="741"/>
      <c r="C4" s="743"/>
      <c r="D4" s="743"/>
      <c r="E4" s="274" t="s">
        <v>284</v>
      </c>
      <c r="F4" s="274" t="s">
        <v>286</v>
      </c>
      <c r="G4" s="274" t="s">
        <v>284</v>
      </c>
      <c r="H4" s="274" t="s">
        <v>286</v>
      </c>
      <c r="I4" s="274" t="s">
        <v>284</v>
      </c>
      <c r="J4" s="274" t="s">
        <v>286</v>
      </c>
      <c r="K4" s="274" t="s">
        <v>284</v>
      </c>
      <c r="L4" s="274" t="s">
        <v>286</v>
      </c>
    </row>
    <row r="5" spans="1:12" ht="13.5">
      <c r="A5" s="275"/>
      <c r="B5" s="275"/>
      <c r="C5" s="301" t="s">
        <v>287</v>
      </c>
      <c r="D5" s="301"/>
      <c r="E5" s="276" t="s">
        <v>287</v>
      </c>
      <c r="F5" s="276" t="s">
        <v>289</v>
      </c>
      <c r="G5" s="276" t="s">
        <v>287</v>
      </c>
      <c r="H5" s="276" t="s">
        <v>289</v>
      </c>
      <c r="I5" s="276" t="s">
        <v>287</v>
      </c>
      <c r="J5" s="276" t="s">
        <v>289</v>
      </c>
      <c r="K5" s="276" t="s">
        <v>287</v>
      </c>
      <c r="L5" s="276" t="s">
        <v>289</v>
      </c>
    </row>
    <row r="6" spans="1:12" ht="25.5" customHeight="1">
      <c r="A6" s="492">
        <v>1</v>
      </c>
      <c r="B6" s="493" t="s">
        <v>291</v>
      </c>
      <c r="C6" s="518">
        <v>59</v>
      </c>
      <c r="D6" s="518">
        <v>1</v>
      </c>
      <c r="E6" s="507"/>
      <c r="F6" s="519"/>
      <c r="G6" s="507"/>
      <c r="H6" s="520"/>
      <c r="I6" s="507"/>
      <c r="J6" s="507"/>
      <c r="K6" s="507">
        <f aca="true" t="shared" si="0" ref="K6:L28">E6+G6+I6</f>
        <v>0</v>
      </c>
      <c r="L6" s="380">
        <f t="shared" si="0"/>
        <v>0</v>
      </c>
    </row>
    <row r="7" spans="1:12" ht="25.5" customHeight="1">
      <c r="A7" s="492">
        <v>2</v>
      </c>
      <c r="B7" s="484" t="s">
        <v>292</v>
      </c>
      <c r="C7" s="521">
        <v>26</v>
      </c>
      <c r="D7" s="521"/>
      <c r="E7" s="287"/>
      <c r="F7" s="287"/>
      <c r="G7" s="287"/>
      <c r="H7" s="287"/>
      <c r="I7" s="287"/>
      <c r="J7" s="287"/>
      <c r="K7" s="508">
        <f t="shared" si="0"/>
        <v>0</v>
      </c>
      <c r="L7" s="510">
        <f t="shared" si="0"/>
        <v>0</v>
      </c>
    </row>
    <row r="8" spans="1:12" ht="25.5" customHeight="1">
      <c r="A8" s="492">
        <v>3</v>
      </c>
      <c r="B8" s="484" t="s">
        <v>293</v>
      </c>
      <c r="C8" s="521">
        <v>4</v>
      </c>
      <c r="D8" s="521"/>
      <c r="E8" s="287"/>
      <c r="F8" s="287"/>
      <c r="G8" s="287"/>
      <c r="H8" s="287"/>
      <c r="I8" s="287"/>
      <c r="J8" s="277"/>
      <c r="K8" s="508">
        <f t="shared" si="0"/>
        <v>0</v>
      </c>
      <c r="L8" s="510">
        <f t="shared" si="0"/>
        <v>0</v>
      </c>
    </row>
    <row r="9" spans="1:12" ht="25.5" customHeight="1">
      <c r="A9" s="492">
        <v>4</v>
      </c>
      <c r="B9" s="484" t="s">
        <v>294</v>
      </c>
      <c r="C9" s="521">
        <v>5</v>
      </c>
      <c r="D9" s="521"/>
      <c r="E9" s="287"/>
      <c r="F9" s="287"/>
      <c r="G9" s="287"/>
      <c r="H9" s="287"/>
      <c r="I9" s="287"/>
      <c r="J9" s="287"/>
      <c r="K9" s="508">
        <f t="shared" si="0"/>
        <v>0</v>
      </c>
      <c r="L9" s="510">
        <f t="shared" si="0"/>
        <v>0</v>
      </c>
    </row>
    <row r="10" spans="1:12" ht="25.5" customHeight="1">
      <c r="A10" s="492">
        <v>5</v>
      </c>
      <c r="B10" s="484" t="s">
        <v>295</v>
      </c>
      <c r="C10" s="521">
        <v>16</v>
      </c>
      <c r="D10" s="521"/>
      <c r="E10" s="287"/>
      <c r="F10" s="287"/>
      <c r="G10" s="287"/>
      <c r="H10" s="287"/>
      <c r="I10" s="287"/>
      <c r="J10" s="287"/>
      <c r="K10" s="508">
        <f t="shared" si="0"/>
        <v>0</v>
      </c>
      <c r="L10" s="510">
        <f t="shared" si="0"/>
        <v>0</v>
      </c>
    </row>
    <row r="11" spans="1:12" ht="25.5" customHeight="1">
      <c r="A11" s="492">
        <v>6</v>
      </c>
      <c r="B11" s="484" t="s">
        <v>296</v>
      </c>
      <c r="C11" s="521">
        <v>23</v>
      </c>
      <c r="D11" s="521"/>
      <c r="E11" s="287">
        <v>1</v>
      </c>
      <c r="F11" s="287">
        <v>159</v>
      </c>
      <c r="G11" s="287"/>
      <c r="H11" s="287"/>
      <c r="I11" s="287"/>
      <c r="J11" s="287"/>
      <c r="K11" s="508">
        <f t="shared" si="0"/>
        <v>1</v>
      </c>
      <c r="L11" s="510">
        <f t="shared" si="0"/>
        <v>159</v>
      </c>
    </row>
    <row r="12" spans="1:12" ht="25.5" customHeight="1">
      <c r="A12" s="492">
        <v>7</v>
      </c>
      <c r="B12" s="484" t="s">
        <v>297</v>
      </c>
      <c r="C12" s="521">
        <v>13</v>
      </c>
      <c r="D12" s="521">
        <v>1</v>
      </c>
      <c r="E12" s="287"/>
      <c r="F12" s="287"/>
      <c r="G12" s="287"/>
      <c r="H12" s="287"/>
      <c r="I12" s="287"/>
      <c r="J12" s="287"/>
      <c r="K12" s="508">
        <f t="shared" si="0"/>
        <v>0</v>
      </c>
      <c r="L12" s="510">
        <f t="shared" si="0"/>
        <v>0</v>
      </c>
    </row>
    <row r="13" spans="1:12" ht="25.5" customHeight="1">
      <c r="A13" s="492">
        <v>8</v>
      </c>
      <c r="B13" s="484" t="s">
        <v>298</v>
      </c>
      <c r="C13" s="521">
        <v>3</v>
      </c>
      <c r="D13" s="521"/>
      <c r="E13" s="287"/>
      <c r="F13" s="287"/>
      <c r="G13" s="287"/>
      <c r="H13" s="287"/>
      <c r="I13" s="287"/>
      <c r="J13" s="287"/>
      <c r="K13" s="508">
        <f t="shared" si="0"/>
        <v>0</v>
      </c>
      <c r="L13" s="510">
        <f t="shared" si="0"/>
        <v>0</v>
      </c>
    </row>
    <row r="14" spans="1:12" ht="25.5" customHeight="1">
      <c r="A14" s="492">
        <v>9</v>
      </c>
      <c r="B14" s="484" t="s">
        <v>299</v>
      </c>
      <c r="C14" s="521">
        <v>5</v>
      </c>
      <c r="D14" s="521"/>
      <c r="E14" s="287"/>
      <c r="F14" s="287"/>
      <c r="G14" s="287"/>
      <c r="H14" s="287"/>
      <c r="I14" s="287"/>
      <c r="J14" s="287"/>
      <c r="K14" s="508">
        <f t="shared" si="0"/>
        <v>0</v>
      </c>
      <c r="L14" s="510">
        <f t="shared" si="0"/>
        <v>0</v>
      </c>
    </row>
    <row r="15" spans="1:12" ht="25.5" customHeight="1">
      <c r="A15" s="492">
        <v>10</v>
      </c>
      <c r="B15" s="484" t="s">
        <v>300</v>
      </c>
      <c r="C15" s="521">
        <v>7</v>
      </c>
      <c r="D15" s="521"/>
      <c r="E15" s="287"/>
      <c r="F15" s="287"/>
      <c r="G15" s="287"/>
      <c r="H15" s="287"/>
      <c r="I15" s="287"/>
      <c r="J15" s="287"/>
      <c r="K15" s="508">
        <f t="shared" si="0"/>
        <v>0</v>
      </c>
      <c r="L15" s="510">
        <f t="shared" si="0"/>
        <v>0</v>
      </c>
    </row>
    <row r="16" spans="1:12" ht="25.5" customHeight="1">
      <c r="A16" s="492">
        <v>11</v>
      </c>
      <c r="B16" s="484" t="s">
        <v>301</v>
      </c>
      <c r="C16" s="521">
        <v>5</v>
      </c>
      <c r="D16" s="521"/>
      <c r="E16" s="287"/>
      <c r="F16" s="287"/>
      <c r="G16" s="287"/>
      <c r="H16" s="287"/>
      <c r="I16" s="287"/>
      <c r="J16" s="287"/>
      <c r="K16" s="508">
        <f t="shared" si="0"/>
        <v>0</v>
      </c>
      <c r="L16" s="510">
        <f t="shared" si="0"/>
        <v>0</v>
      </c>
    </row>
    <row r="17" spans="1:12" ht="25.5" customHeight="1">
      <c r="A17" s="492">
        <v>12</v>
      </c>
      <c r="B17" s="484" t="s">
        <v>302</v>
      </c>
      <c r="C17" s="521">
        <v>2</v>
      </c>
      <c r="D17" s="521"/>
      <c r="E17" s="287"/>
      <c r="F17" s="287"/>
      <c r="G17" s="287"/>
      <c r="H17" s="287"/>
      <c r="I17" s="287"/>
      <c r="J17" s="287"/>
      <c r="K17" s="508">
        <f t="shared" si="0"/>
        <v>0</v>
      </c>
      <c r="L17" s="510">
        <f t="shared" si="0"/>
        <v>0</v>
      </c>
    </row>
    <row r="18" spans="1:12" ht="25.5" customHeight="1">
      <c r="A18" s="492">
        <v>13</v>
      </c>
      <c r="B18" s="484" t="s">
        <v>303</v>
      </c>
      <c r="C18" s="521">
        <v>2</v>
      </c>
      <c r="D18" s="521"/>
      <c r="E18" s="287"/>
      <c r="F18" s="287"/>
      <c r="G18" s="287"/>
      <c r="H18" s="287"/>
      <c r="I18" s="287"/>
      <c r="J18" s="287"/>
      <c r="K18" s="508">
        <f t="shared" si="0"/>
        <v>0</v>
      </c>
      <c r="L18" s="510">
        <f t="shared" si="0"/>
        <v>0</v>
      </c>
    </row>
    <row r="19" spans="1:12" ht="25.5" customHeight="1">
      <c r="A19" s="492">
        <v>14</v>
      </c>
      <c r="B19" s="484" t="s">
        <v>304</v>
      </c>
      <c r="C19" s="521">
        <v>1</v>
      </c>
      <c r="D19" s="521"/>
      <c r="E19" s="287"/>
      <c r="F19" s="287"/>
      <c r="G19" s="287"/>
      <c r="H19" s="287"/>
      <c r="I19" s="287"/>
      <c r="J19" s="277"/>
      <c r="K19" s="508">
        <f t="shared" si="0"/>
        <v>0</v>
      </c>
      <c r="L19" s="510">
        <f t="shared" si="0"/>
        <v>0</v>
      </c>
    </row>
    <row r="20" spans="1:12" ht="25.5" customHeight="1">
      <c r="A20" s="492">
        <v>15</v>
      </c>
      <c r="B20" s="484" t="s">
        <v>305</v>
      </c>
      <c r="C20" s="521">
        <v>3</v>
      </c>
      <c r="D20" s="521"/>
      <c r="E20" s="287"/>
      <c r="F20" s="287"/>
      <c r="G20" s="508">
        <v>3</v>
      </c>
      <c r="H20" s="509">
        <v>90</v>
      </c>
      <c r="I20" s="287"/>
      <c r="J20" s="277"/>
      <c r="K20" s="508">
        <f t="shared" si="0"/>
        <v>3</v>
      </c>
      <c r="L20" s="510">
        <f t="shared" si="0"/>
        <v>90</v>
      </c>
    </row>
    <row r="21" spans="1:12" ht="25.5" customHeight="1">
      <c r="A21" s="492">
        <v>16</v>
      </c>
      <c r="B21" s="484" t="s">
        <v>306</v>
      </c>
      <c r="C21" s="521">
        <v>19</v>
      </c>
      <c r="D21" s="521"/>
      <c r="E21" s="287"/>
      <c r="F21" s="287"/>
      <c r="G21" s="287"/>
      <c r="H21" s="287"/>
      <c r="I21" s="287"/>
      <c r="J21" s="277"/>
      <c r="K21" s="508">
        <f t="shared" si="0"/>
        <v>0</v>
      </c>
      <c r="L21" s="510">
        <f t="shared" si="0"/>
        <v>0</v>
      </c>
    </row>
    <row r="22" spans="1:12" ht="25.5" customHeight="1">
      <c r="A22" s="492">
        <v>17</v>
      </c>
      <c r="B22" s="484" t="s">
        <v>307</v>
      </c>
      <c r="C22" s="521">
        <v>19</v>
      </c>
      <c r="D22" s="521"/>
      <c r="E22" s="287"/>
      <c r="F22" s="287"/>
      <c r="G22" s="287"/>
      <c r="H22" s="287"/>
      <c r="I22" s="287"/>
      <c r="J22" s="277"/>
      <c r="K22" s="508">
        <f t="shared" si="0"/>
        <v>0</v>
      </c>
      <c r="L22" s="510">
        <f t="shared" si="0"/>
        <v>0</v>
      </c>
    </row>
    <row r="23" spans="1:12" ht="25.5" customHeight="1">
      <c r="A23" s="492">
        <v>18</v>
      </c>
      <c r="B23" s="484" t="s">
        <v>308</v>
      </c>
      <c r="C23" s="521">
        <v>6</v>
      </c>
      <c r="D23" s="521"/>
      <c r="E23" s="287"/>
      <c r="F23" s="287"/>
      <c r="G23" s="287"/>
      <c r="H23" s="287"/>
      <c r="I23" s="287"/>
      <c r="J23" s="277"/>
      <c r="K23" s="508">
        <f>E23+G23+I23</f>
        <v>0</v>
      </c>
      <c r="L23" s="510">
        <f>F23+H23+J23</f>
        <v>0</v>
      </c>
    </row>
    <row r="24" spans="1:12" ht="25.5" customHeight="1">
      <c r="A24" s="492">
        <v>19</v>
      </c>
      <c r="B24" s="484" t="s">
        <v>309</v>
      </c>
      <c r="C24" s="521">
        <v>6</v>
      </c>
      <c r="D24" s="521"/>
      <c r="E24" s="287"/>
      <c r="F24" s="287"/>
      <c r="G24" s="287"/>
      <c r="H24" s="287"/>
      <c r="I24" s="287"/>
      <c r="J24" s="277"/>
      <c r="K24" s="508">
        <f t="shared" si="0"/>
        <v>0</v>
      </c>
      <c r="L24" s="510">
        <f t="shared" si="0"/>
        <v>0</v>
      </c>
    </row>
    <row r="25" spans="1:12" ht="25.5" customHeight="1">
      <c r="A25" s="492">
        <v>20</v>
      </c>
      <c r="B25" s="484" t="s">
        <v>310</v>
      </c>
      <c r="C25" s="521">
        <v>13</v>
      </c>
      <c r="D25" s="521">
        <v>2</v>
      </c>
      <c r="E25" s="287"/>
      <c r="F25" s="287"/>
      <c r="G25" s="287"/>
      <c r="H25" s="287"/>
      <c r="I25" s="287"/>
      <c r="J25" s="277"/>
      <c r="K25" s="508">
        <f t="shared" si="0"/>
        <v>0</v>
      </c>
      <c r="L25" s="510">
        <f t="shared" si="0"/>
        <v>0</v>
      </c>
    </row>
    <row r="26" spans="1:12" ht="25.5" customHeight="1">
      <c r="A26" s="492">
        <v>21</v>
      </c>
      <c r="B26" s="484" t="s">
        <v>311</v>
      </c>
      <c r="C26" s="521">
        <v>1</v>
      </c>
      <c r="D26" s="521"/>
      <c r="E26" s="287"/>
      <c r="F26" s="287"/>
      <c r="G26" s="287"/>
      <c r="H26" s="287"/>
      <c r="I26" s="287"/>
      <c r="J26" s="277"/>
      <c r="K26" s="508">
        <f t="shared" si="0"/>
        <v>0</v>
      </c>
      <c r="L26" s="510">
        <f t="shared" si="0"/>
        <v>0</v>
      </c>
    </row>
    <row r="27" spans="1:12" ht="25.5" customHeight="1">
      <c r="A27" s="492">
        <v>22</v>
      </c>
      <c r="B27" s="484" t="s">
        <v>312</v>
      </c>
      <c r="C27" s="521">
        <v>14</v>
      </c>
      <c r="D27" s="521"/>
      <c r="E27" s="287"/>
      <c r="F27" s="287"/>
      <c r="G27" s="287"/>
      <c r="H27" s="287"/>
      <c r="I27" s="287"/>
      <c r="J27" s="277"/>
      <c r="K27" s="508">
        <f t="shared" si="0"/>
        <v>0</v>
      </c>
      <c r="L27" s="510">
        <f t="shared" si="0"/>
        <v>0</v>
      </c>
    </row>
    <row r="28" spans="1:12" ht="25.5" customHeight="1">
      <c r="A28" s="492">
        <v>23</v>
      </c>
      <c r="B28" s="484" t="s">
        <v>313</v>
      </c>
      <c r="C28" s="521">
        <v>9</v>
      </c>
      <c r="D28" s="521">
        <v>1</v>
      </c>
      <c r="E28" s="287"/>
      <c r="F28" s="287"/>
      <c r="G28" s="287"/>
      <c r="H28" s="287"/>
      <c r="I28" s="287"/>
      <c r="J28" s="277"/>
      <c r="K28" s="508">
        <f t="shared" si="0"/>
        <v>0</v>
      </c>
      <c r="L28" s="510">
        <f t="shared" si="0"/>
        <v>0</v>
      </c>
    </row>
    <row r="29" spans="1:12" ht="25.5" customHeight="1">
      <c r="A29" s="752" t="s">
        <v>336</v>
      </c>
      <c r="B29" s="752"/>
      <c r="C29" s="298">
        <f aca="true" t="shared" si="1" ref="C29:L29">SUM(C6:C28)</f>
        <v>261</v>
      </c>
      <c r="D29" s="298">
        <f t="shared" si="1"/>
        <v>5</v>
      </c>
      <c r="E29" s="298">
        <f t="shared" si="1"/>
        <v>1</v>
      </c>
      <c r="F29" s="298">
        <f t="shared" si="1"/>
        <v>159</v>
      </c>
      <c r="G29" s="298">
        <f t="shared" si="1"/>
        <v>3</v>
      </c>
      <c r="H29" s="298">
        <f t="shared" si="1"/>
        <v>90</v>
      </c>
      <c r="I29" s="298">
        <f t="shared" si="1"/>
        <v>0</v>
      </c>
      <c r="J29" s="298">
        <f t="shared" si="1"/>
        <v>0</v>
      </c>
      <c r="K29" s="298">
        <f t="shared" si="1"/>
        <v>4</v>
      </c>
      <c r="L29" s="298">
        <f t="shared" si="1"/>
        <v>249</v>
      </c>
    </row>
    <row r="30" spans="1:12" ht="25.5" customHeight="1">
      <c r="A30" s="492">
        <v>24</v>
      </c>
      <c r="B30" s="493" t="s">
        <v>315</v>
      </c>
      <c r="C30" s="518">
        <v>6</v>
      </c>
      <c r="D30" s="518"/>
      <c r="E30" s="497"/>
      <c r="F30" s="497"/>
      <c r="G30" s="497"/>
      <c r="H30" s="497"/>
      <c r="I30" s="497"/>
      <c r="J30" s="497"/>
      <c r="K30" s="507">
        <f aca="true" t="shared" si="2" ref="K30:L49">E30+G30+I30</f>
        <v>0</v>
      </c>
      <c r="L30" s="380">
        <f t="shared" si="2"/>
        <v>0</v>
      </c>
    </row>
    <row r="31" spans="1:12" ht="25.5" customHeight="1">
      <c r="A31" s="492">
        <v>25</v>
      </c>
      <c r="B31" s="484" t="s">
        <v>316</v>
      </c>
      <c r="C31" s="521">
        <v>10</v>
      </c>
      <c r="D31" s="521"/>
      <c r="E31" s="287"/>
      <c r="F31" s="287"/>
      <c r="G31" s="287"/>
      <c r="H31" s="287"/>
      <c r="I31" s="287"/>
      <c r="J31" s="287"/>
      <c r="K31" s="508">
        <f t="shared" si="2"/>
        <v>0</v>
      </c>
      <c r="L31" s="510">
        <f t="shared" si="2"/>
        <v>0</v>
      </c>
    </row>
    <row r="32" spans="1:12" ht="25.5" customHeight="1">
      <c r="A32" s="492">
        <v>26</v>
      </c>
      <c r="B32" s="484" t="s">
        <v>317</v>
      </c>
      <c r="C32" s="521">
        <v>8</v>
      </c>
      <c r="D32" s="521"/>
      <c r="E32" s="287"/>
      <c r="F32" s="287"/>
      <c r="G32" s="287"/>
      <c r="H32" s="287"/>
      <c r="I32" s="287"/>
      <c r="J32" s="287"/>
      <c r="K32" s="508">
        <f t="shared" si="2"/>
        <v>0</v>
      </c>
      <c r="L32" s="510">
        <f t="shared" si="2"/>
        <v>0</v>
      </c>
    </row>
    <row r="33" spans="1:12" ht="25.5" customHeight="1">
      <c r="A33" s="492">
        <v>27</v>
      </c>
      <c r="B33" s="484" t="s">
        <v>318</v>
      </c>
      <c r="C33" s="521">
        <v>5</v>
      </c>
      <c r="D33" s="521"/>
      <c r="E33" s="287"/>
      <c r="F33" s="287"/>
      <c r="G33" s="287"/>
      <c r="H33" s="287"/>
      <c r="I33" s="287"/>
      <c r="J33" s="287"/>
      <c r="K33" s="508">
        <f t="shared" si="2"/>
        <v>0</v>
      </c>
      <c r="L33" s="510">
        <f t="shared" si="2"/>
        <v>0</v>
      </c>
    </row>
    <row r="34" spans="1:12" ht="25.5" customHeight="1">
      <c r="A34" s="492">
        <v>28</v>
      </c>
      <c r="B34" s="484" t="s">
        <v>319</v>
      </c>
      <c r="C34" s="521">
        <v>3</v>
      </c>
      <c r="D34" s="521"/>
      <c r="E34" s="287"/>
      <c r="F34" s="287"/>
      <c r="G34" s="287"/>
      <c r="H34" s="287"/>
      <c r="I34" s="287"/>
      <c r="J34" s="287"/>
      <c r="K34" s="508">
        <f t="shared" si="2"/>
        <v>0</v>
      </c>
      <c r="L34" s="510">
        <f t="shared" si="2"/>
        <v>0</v>
      </c>
    </row>
    <row r="35" spans="1:12" ht="25.5" customHeight="1">
      <c r="A35" s="492">
        <v>29</v>
      </c>
      <c r="B35" s="484" t="s">
        <v>320</v>
      </c>
      <c r="C35" s="521">
        <v>23</v>
      </c>
      <c r="D35" s="521"/>
      <c r="E35" s="287"/>
      <c r="F35" s="287"/>
      <c r="G35" s="287"/>
      <c r="H35" s="287"/>
      <c r="I35" s="287"/>
      <c r="J35" s="287"/>
      <c r="K35" s="508">
        <f t="shared" si="2"/>
        <v>0</v>
      </c>
      <c r="L35" s="510">
        <f t="shared" si="2"/>
        <v>0</v>
      </c>
    </row>
    <row r="36" spans="1:12" ht="25.5" customHeight="1">
      <c r="A36" s="492">
        <v>30</v>
      </c>
      <c r="B36" s="484" t="s">
        <v>321</v>
      </c>
      <c r="C36" s="521">
        <v>9</v>
      </c>
      <c r="D36" s="521">
        <v>1</v>
      </c>
      <c r="E36" s="287"/>
      <c r="F36" s="287"/>
      <c r="G36" s="287"/>
      <c r="H36" s="287"/>
      <c r="I36" s="287"/>
      <c r="J36" s="287"/>
      <c r="K36" s="508">
        <f t="shared" si="2"/>
        <v>0</v>
      </c>
      <c r="L36" s="510">
        <f t="shared" si="2"/>
        <v>0</v>
      </c>
    </row>
    <row r="37" spans="1:12" ht="25.5" customHeight="1">
      <c r="A37" s="492">
        <v>31</v>
      </c>
      <c r="B37" s="484" t="s">
        <v>322</v>
      </c>
      <c r="C37" s="521">
        <v>3</v>
      </c>
      <c r="D37" s="521"/>
      <c r="E37" s="508"/>
      <c r="F37" s="509"/>
      <c r="G37" s="287"/>
      <c r="H37" s="287"/>
      <c r="I37" s="287"/>
      <c r="J37" s="287"/>
      <c r="K37" s="508">
        <f t="shared" si="2"/>
        <v>0</v>
      </c>
      <c r="L37" s="510">
        <f t="shared" si="2"/>
        <v>0</v>
      </c>
    </row>
    <row r="38" spans="1:12" ht="25.5" customHeight="1">
      <c r="A38" s="492">
        <v>32</v>
      </c>
      <c r="B38" s="484" t="s">
        <v>323</v>
      </c>
      <c r="C38" s="521">
        <v>3</v>
      </c>
      <c r="D38" s="521"/>
      <c r="E38" s="287"/>
      <c r="F38" s="287"/>
      <c r="G38" s="287"/>
      <c r="H38" s="287"/>
      <c r="I38" s="287"/>
      <c r="J38" s="287"/>
      <c r="K38" s="508">
        <f t="shared" si="2"/>
        <v>0</v>
      </c>
      <c r="L38" s="510">
        <f t="shared" si="2"/>
        <v>0</v>
      </c>
    </row>
    <row r="39" spans="1:12" ht="25.5" customHeight="1">
      <c r="A39" s="492">
        <v>33</v>
      </c>
      <c r="B39" s="484" t="s">
        <v>324</v>
      </c>
      <c r="C39" s="521">
        <v>4</v>
      </c>
      <c r="D39" s="521"/>
      <c r="E39" s="287"/>
      <c r="F39" s="287"/>
      <c r="G39" s="287"/>
      <c r="H39" s="287"/>
      <c r="I39" s="287"/>
      <c r="J39" s="287"/>
      <c r="K39" s="508">
        <f t="shared" si="2"/>
        <v>0</v>
      </c>
      <c r="L39" s="510">
        <f t="shared" si="2"/>
        <v>0</v>
      </c>
    </row>
    <row r="40" spans="1:12" ht="25.5" customHeight="1">
      <c r="A40" s="492">
        <v>34</v>
      </c>
      <c r="B40" s="484" t="s">
        <v>325</v>
      </c>
      <c r="C40" s="521">
        <v>0</v>
      </c>
      <c r="D40" s="521"/>
      <c r="E40" s="287"/>
      <c r="F40" s="287"/>
      <c r="G40" s="287"/>
      <c r="H40" s="287"/>
      <c r="I40" s="287"/>
      <c r="J40" s="287"/>
      <c r="K40" s="508">
        <f t="shared" si="2"/>
        <v>0</v>
      </c>
      <c r="L40" s="510">
        <f t="shared" si="2"/>
        <v>0</v>
      </c>
    </row>
    <row r="41" spans="1:12" ht="25.5" customHeight="1">
      <c r="A41" s="492">
        <v>35</v>
      </c>
      <c r="B41" s="484" t="s">
        <v>326</v>
      </c>
      <c r="C41" s="521">
        <v>2</v>
      </c>
      <c r="D41" s="521"/>
      <c r="E41" s="287">
        <v>2</v>
      </c>
      <c r="F41" s="287">
        <v>138</v>
      </c>
      <c r="G41" s="287"/>
      <c r="H41" s="287"/>
      <c r="I41" s="287"/>
      <c r="J41" s="287"/>
      <c r="K41" s="508">
        <f t="shared" si="2"/>
        <v>2</v>
      </c>
      <c r="L41" s="510">
        <f t="shared" si="2"/>
        <v>138</v>
      </c>
    </row>
    <row r="42" spans="1:12" ht="25.5" customHeight="1">
      <c r="A42" s="492">
        <v>36</v>
      </c>
      <c r="B42" s="484" t="s">
        <v>327</v>
      </c>
      <c r="C42" s="521">
        <v>2</v>
      </c>
      <c r="D42" s="521"/>
      <c r="E42" s="287"/>
      <c r="F42" s="287"/>
      <c r="G42" s="287"/>
      <c r="H42" s="287"/>
      <c r="I42" s="287"/>
      <c r="J42" s="287"/>
      <c r="K42" s="508">
        <f t="shared" si="2"/>
        <v>0</v>
      </c>
      <c r="L42" s="510">
        <f t="shared" si="2"/>
        <v>0</v>
      </c>
    </row>
    <row r="43" spans="1:12" ht="25.5" customHeight="1">
      <c r="A43" s="492">
        <v>37</v>
      </c>
      <c r="B43" s="484" t="s">
        <v>328</v>
      </c>
      <c r="C43" s="521">
        <v>1</v>
      </c>
      <c r="D43" s="521"/>
      <c r="E43" s="287"/>
      <c r="F43" s="287"/>
      <c r="G43" s="287"/>
      <c r="H43" s="287"/>
      <c r="I43" s="287"/>
      <c r="J43" s="277"/>
      <c r="K43" s="508">
        <f t="shared" si="2"/>
        <v>0</v>
      </c>
      <c r="L43" s="510">
        <f t="shared" si="2"/>
        <v>0</v>
      </c>
    </row>
    <row r="44" spans="1:12" ht="25.5" customHeight="1">
      <c r="A44" s="492">
        <v>38</v>
      </c>
      <c r="B44" s="484" t="s">
        <v>329</v>
      </c>
      <c r="C44" s="521">
        <v>2</v>
      </c>
      <c r="D44" s="521"/>
      <c r="E44" s="508">
        <v>2</v>
      </c>
      <c r="F44" s="509">
        <v>116</v>
      </c>
      <c r="G44" s="287"/>
      <c r="H44" s="287"/>
      <c r="I44" s="287"/>
      <c r="J44" s="277"/>
      <c r="K44" s="508">
        <f t="shared" si="2"/>
        <v>2</v>
      </c>
      <c r="L44" s="510">
        <f t="shared" si="2"/>
        <v>116</v>
      </c>
    </row>
    <row r="45" spans="1:12" ht="25.5" customHeight="1">
      <c r="A45" s="492">
        <v>39</v>
      </c>
      <c r="B45" s="484" t="s">
        <v>330</v>
      </c>
      <c r="C45" s="521">
        <v>1</v>
      </c>
      <c r="D45" s="521"/>
      <c r="E45" s="508">
        <v>1</v>
      </c>
      <c r="F45" s="509">
        <v>46</v>
      </c>
      <c r="G45" s="287"/>
      <c r="H45" s="287"/>
      <c r="I45" s="287"/>
      <c r="J45" s="277"/>
      <c r="K45" s="508">
        <f t="shared" si="2"/>
        <v>1</v>
      </c>
      <c r="L45" s="510">
        <f t="shared" si="2"/>
        <v>46</v>
      </c>
    </row>
    <row r="46" spans="1:12" ht="25.5" customHeight="1">
      <c r="A46" s="492">
        <v>40</v>
      </c>
      <c r="B46" s="484" t="s">
        <v>331</v>
      </c>
      <c r="C46" s="521">
        <v>2</v>
      </c>
      <c r="D46" s="521"/>
      <c r="E46" s="287"/>
      <c r="F46" s="287"/>
      <c r="G46" s="287"/>
      <c r="H46" s="287"/>
      <c r="I46" s="287"/>
      <c r="J46" s="287"/>
      <c r="K46" s="508">
        <f t="shared" si="2"/>
        <v>0</v>
      </c>
      <c r="L46" s="510">
        <f t="shared" si="2"/>
        <v>0</v>
      </c>
    </row>
    <row r="47" spans="1:12" ht="25.5" customHeight="1">
      <c r="A47" s="492">
        <v>41</v>
      </c>
      <c r="B47" s="484" t="s">
        <v>332</v>
      </c>
      <c r="C47" s="521">
        <v>0</v>
      </c>
      <c r="D47" s="521"/>
      <c r="E47" s="287"/>
      <c r="F47" s="287"/>
      <c r="G47" s="287"/>
      <c r="H47" s="287"/>
      <c r="I47" s="287"/>
      <c r="J47" s="287"/>
      <c r="K47" s="508">
        <f t="shared" si="2"/>
        <v>0</v>
      </c>
      <c r="L47" s="510">
        <f t="shared" si="2"/>
        <v>0</v>
      </c>
    </row>
    <row r="48" spans="1:12" ht="25.5" customHeight="1">
      <c r="A48" s="492">
        <v>42</v>
      </c>
      <c r="B48" s="484" t="s">
        <v>333</v>
      </c>
      <c r="C48" s="521">
        <v>1</v>
      </c>
      <c r="D48" s="521"/>
      <c r="E48" s="508">
        <v>1</v>
      </c>
      <c r="F48" s="509">
        <v>60</v>
      </c>
      <c r="G48" s="287"/>
      <c r="H48" s="287"/>
      <c r="I48" s="287"/>
      <c r="J48" s="287"/>
      <c r="K48" s="508">
        <f t="shared" si="2"/>
        <v>1</v>
      </c>
      <c r="L48" s="510">
        <f t="shared" si="2"/>
        <v>60</v>
      </c>
    </row>
    <row r="49" spans="1:12" ht="25.5" customHeight="1">
      <c r="A49" s="492">
        <v>43</v>
      </c>
      <c r="B49" s="484" t="s">
        <v>334</v>
      </c>
      <c r="C49" s="521">
        <v>1</v>
      </c>
      <c r="D49" s="521"/>
      <c r="E49" s="508">
        <v>1</v>
      </c>
      <c r="F49" s="509">
        <v>71</v>
      </c>
      <c r="G49" s="287"/>
      <c r="H49" s="287"/>
      <c r="I49" s="287"/>
      <c r="J49" s="287"/>
      <c r="K49" s="508">
        <f t="shared" si="2"/>
        <v>1</v>
      </c>
      <c r="L49" s="510">
        <f t="shared" si="2"/>
        <v>71</v>
      </c>
    </row>
    <row r="50" spans="1:12" ht="25.5" customHeight="1">
      <c r="A50" s="752" t="s">
        <v>342</v>
      </c>
      <c r="B50" s="752"/>
      <c r="C50" s="298">
        <f>SUM(C30:C49)</f>
        <v>86</v>
      </c>
      <c r="D50" s="298">
        <f>SUM(D30:D49)</f>
        <v>1</v>
      </c>
      <c r="E50" s="298">
        <f>SUM(E30:E49)</f>
        <v>7</v>
      </c>
      <c r="F50" s="298">
        <f aca="true" t="shared" si="3" ref="F50:L50">SUM(F30:F49)</f>
        <v>431</v>
      </c>
      <c r="G50" s="298">
        <f t="shared" si="3"/>
        <v>0</v>
      </c>
      <c r="H50" s="298">
        <f t="shared" si="3"/>
        <v>0</v>
      </c>
      <c r="I50" s="298">
        <f t="shared" si="3"/>
        <v>0</v>
      </c>
      <c r="J50" s="298">
        <f t="shared" si="3"/>
        <v>0</v>
      </c>
      <c r="K50" s="298">
        <f t="shared" si="3"/>
        <v>7</v>
      </c>
      <c r="L50" s="298">
        <f t="shared" si="3"/>
        <v>431</v>
      </c>
    </row>
    <row r="51" spans="1:12" ht="25.5" customHeight="1">
      <c r="A51" s="750" t="s">
        <v>336</v>
      </c>
      <c r="B51" s="750"/>
      <c r="C51" s="302">
        <f>C29+C50</f>
        <v>347</v>
      </c>
      <c r="D51" s="302">
        <f aca="true" t="shared" si="4" ref="D51:K51">D29+D50</f>
        <v>6</v>
      </c>
      <c r="E51" s="302">
        <f t="shared" si="4"/>
        <v>8</v>
      </c>
      <c r="F51" s="302">
        <f t="shared" si="4"/>
        <v>590</v>
      </c>
      <c r="G51" s="302">
        <f t="shared" si="4"/>
        <v>3</v>
      </c>
      <c r="H51" s="302">
        <f t="shared" si="4"/>
        <v>90</v>
      </c>
      <c r="I51" s="302">
        <f t="shared" si="4"/>
        <v>0</v>
      </c>
      <c r="J51" s="302">
        <f t="shared" si="4"/>
        <v>0</v>
      </c>
      <c r="K51" s="302">
        <f t="shared" si="4"/>
        <v>11</v>
      </c>
      <c r="L51" s="302">
        <f>L29+L50</f>
        <v>680</v>
      </c>
    </row>
    <row r="82" ht="13.5">
      <c r="R82" s="286"/>
    </row>
    <row r="83" ht="13.5">
      <c r="R83" s="286"/>
    </row>
  </sheetData>
  <sheetProtection/>
  <protectedRanges>
    <protectedRange sqref="E6:J28" name="範囲2_1_1"/>
    <protectedRange sqref="E30:J49" name="範囲2_1_2"/>
  </protectedRanges>
  <mergeCells count="12">
    <mergeCell ref="A29:B29"/>
    <mergeCell ref="A50:B50"/>
    <mergeCell ref="A51:B51"/>
    <mergeCell ref="A1:L1"/>
    <mergeCell ref="J2:L2"/>
    <mergeCell ref="A3:B4"/>
    <mergeCell ref="C3:C4"/>
    <mergeCell ref="D3:D4"/>
    <mergeCell ref="E3:F3"/>
    <mergeCell ref="G3:H3"/>
    <mergeCell ref="I3:J3"/>
    <mergeCell ref="K3:L3"/>
  </mergeCells>
  <printOptions horizontalCentered="1"/>
  <pageMargins left="0.15748031496062992" right="0.5511811023622047" top="0.984251968503937" bottom="0.7874015748031497" header="0.5118110236220472" footer="0.5118110236220472"/>
  <pageSetup fitToHeight="1" fitToWidth="1" horizontalDpi="600" verticalDpi="600" orientation="portrait" paperSize="9" scale="59" r:id="rId1"/>
  <headerFooter alignWithMargins="0">
    <oddFooter xml:space="preserve">&amp;C&amp;P </oddFooter>
  </headerFooter>
  <rowBreaks count="1" manualBreakCount="1">
    <brk id="29" max="9" man="1"/>
  </rowBreaks>
</worksheet>
</file>

<file path=xl/worksheets/sheet9.xml><?xml version="1.0" encoding="utf-8"?>
<worksheet xmlns="http://schemas.openxmlformats.org/spreadsheetml/2006/main" xmlns:r="http://schemas.openxmlformats.org/officeDocument/2006/relationships">
  <sheetPr>
    <tabColor indexed="45"/>
    <pageSetUpPr fitToPage="1"/>
  </sheetPr>
  <dimension ref="B1:M43"/>
  <sheetViews>
    <sheetView zoomScaleSheetLayoutView="100" workbookViewId="0" topLeftCell="A1">
      <selection activeCell="N56" sqref="N56"/>
    </sheetView>
  </sheetViews>
  <sheetFormatPr defaultColWidth="9.00390625" defaultRowHeight="13.5"/>
  <cols>
    <col min="1" max="1" width="0.74609375" style="6" customWidth="1"/>
    <col min="2" max="2" width="3.375" style="6" customWidth="1"/>
    <col min="3" max="3" width="13.25390625" style="6" customWidth="1"/>
    <col min="4" max="6" width="9.00390625" style="6" customWidth="1"/>
    <col min="7" max="7" width="9.50390625" style="6" customWidth="1"/>
    <col min="8" max="8" width="9.00390625" style="6" customWidth="1"/>
    <col min="9" max="9" width="4.75390625" style="6" customWidth="1"/>
    <col min="10" max="10" width="9.00390625" style="6" customWidth="1"/>
    <col min="11" max="11" width="10.25390625" style="6" customWidth="1"/>
    <col min="12" max="16384" width="9.00390625" style="6" customWidth="1"/>
  </cols>
  <sheetData>
    <row r="1" spans="7:11" ht="17.25" customHeight="1">
      <c r="G1" s="693"/>
      <c r="H1" s="711"/>
      <c r="I1" s="711"/>
      <c r="J1" s="711"/>
      <c r="K1" s="711"/>
    </row>
    <row r="2" spans="7:11" ht="17.25" customHeight="1">
      <c r="G2" s="476"/>
      <c r="H2" s="711"/>
      <c r="I2" s="711"/>
      <c r="J2" s="711"/>
      <c r="K2" s="711"/>
    </row>
    <row r="3" spans="7:11" ht="17.25" customHeight="1">
      <c r="G3" s="476"/>
      <c r="H3" s="711"/>
      <c r="I3" s="711"/>
      <c r="J3" s="694"/>
      <c r="K3" s="476"/>
    </row>
    <row r="4" ht="17.25" customHeight="1"/>
    <row r="5" ht="17.25">
      <c r="B5" s="7" t="s">
        <v>268</v>
      </c>
    </row>
    <row r="6" ht="13.5">
      <c r="B6" s="6" t="s">
        <v>211</v>
      </c>
    </row>
    <row r="7" ht="14.25" thickBot="1">
      <c r="B7" s="6" t="s">
        <v>71</v>
      </c>
    </row>
    <row r="8" spans="3:6" ht="10.5" customHeight="1">
      <c r="C8" s="754" t="s">
        <v>56</v>
      </c>
      <c r="D8" s="756" t="s">
        <v>57</v>
      </c>
      <c r="E8" s="97"/>
      <c r="F8" s="98"/>
    </row>
    <row r="9" spans="3:13" ht="23.25" customHeight="1" thickBot="1">
      <c r="C9" s="755"/>
      <c r="D9" s="757"/>
      <c r="E9" s="86" t="s">
        <v>519</v>
      </c>
      <c r="F9" s="99" t="s">
        <v>205</v>
      </c>
      <c r="H9" s="758" t="s">
        <v>520</v>
      </c>
      <c r="I9" s="758"/>
      <c r="J9" s="759"/>
      <c r="K9" s="759"/>
      <c r="L9" s="732"/>
      <c r="M9" s="732"/>
    </row>
    <row r="10" spans="3:13" ht="27" customHeight="1" thickBot="1" thickTop="1">
      <c r="C10" s="90" t="s">
        <v>41</v>
      </c>
      <c r="D10" s="218">
        <f>SUM(E$10:F$10)</f>
        <v>311</v>
      </c>
      <c r="E10" s="54">
        <v>311</v>
      </c>
      <c r="F10" s="100"/>
      <c r="H10" s="759"/>
      <c r="I10" s="759"/>
      <c r="J10" s="759"/>
      <c r="K10" s="759"/>
      <c r="L10" s="732"/>
      <c r="M10" s="732"/>
    </row>
    <row r="11" spans="3:13" ht="27" customHeight="1" thickBot="1" thickTop="1">
      <c r="C11" s="90" t="s">
        <v>50</v>
      </c>
      <c r="D11" s="218">
        <f>SUM(E$11:F$11)</f>
        <v>36</v>
      </c>
      <c r="E11" s="54">
        <v>36</v>
      </c>
      <c r="F11" s="100"/>
      <c r="H11" s="759"/>
      <c r="I11" s="759"/>
      <c r="J11" s="759"/>
      <c r="K11" s="759"/>
      <c r="L11" s="732"/>
      <c r="M11" s="732"/>
    </row>
    <row r="12" spans="3:11" ht="27" customHeight="1" thickTop="1">
      <c r="C12" s="101" t="s">
        <v>208</v>
      </c>
      <c r="D12" s="152">
        <f>SUM(E$12:F$12)</f>
        <v>29</v>
      </c>
      <c r="E12" s="21">
        <v>29</v>
      </c>
      <c r="F12" s="100"/>
      <c r="H12" s="759"/>
      <c r="I12" s="759"/>
      <c r="J12" s="759"/>
      <c r="K12" s="759"/>
    </row>
    <row r="13" spans="3:11" ht="27">
      <c r="C13" s="101" t="s">
        <v>58</v>
      </c>
      <c r="D13" s="217">
        <f>E$13</f>
        <v>0</v>
      </c>
      <c r="E13" s="21"/>
      <c r="F13" s="259"/>
      <c r="H13" s="759"/>
      <c r="I13" s="759"/>
      <c r="J13" s="759"/>
      <c r="K13" s="759"/>
    </row>
    <row r="14" spans="3:11" ht="27" customHeight="1">
      <c r="C14" s="90" t="s">
        <v>51</v>
      </c>
      <c r="D14" s="264">
        <f>SUM(E$14:F$14)</f>
        <v>36</v>
      </c>
      <c r="E14" s="54">
        <v>36</v>
      </c>
      <c r="F14" s="100"/>
      <c r="H14" s="759"/>
      <c r="I14" s="759"/>
      <c r="J14" s="759"/>
      <c r="K14" s="759"/>
    </row>
    <row r="15" spans="3:11" ht="27" customHeight="1" thickBot="1">
      <c r="C15" s="216" t="s">
        <v>206</v>
      </c>
      <c r="D15" s="152">
        <f>SUM(E$15:F$15)</f>
        <v>5</v>
      </c>
      <c r="E15" s="22">
        <v>1</v>
      </c>
      <c r="F15" s="103">
        <v>4</v>
      </c>
      <c r="G15" s="16"/>
      <c r="H15" s="759"/>
      <c r="I15" s="759"/>
      <c r="J15" s="759"/>
      <c r="K15" s="759"/>
    </row>
    <row r="16" spans="3:11" ht="27" customHeight="1" thickBot="1" thickTop="1">
      <c r="C16" s="104" t="s">
        <v>20</v>
      </c>
      <c r="D16" s="153">
        <f>SUM(D10:D15)</f>
        <v>417</v>
      </c>
      <c r="E16" s="154">
        <f>SUM(E10:E15)</f>
        <v>413</v>
      </c>
      <c r="F16" s="155">
        <f>SUM(F10:F15)</f>
        <v>4</v>
      </c>
      <c r="G16" s="16"/>
      <c r="H16" s="759"/>
      <c r="I16" s="759"/>
      <c r="J16" s="759"/>
      <c r="K16" s="759"/>
    </row>
    <row r="17" spans="2:11" s="25" customFormat="1" ht="17.25" customHeight="1">
      <c r="B17" s="6"/>
      <c r="C17" s="23"/>
      <c r="D17" s="24"/>
      <c r="E17" s="16"/>
      <c r="F17" s="16"/>
      <c r="G17" s="16"/>
      <c r="H17" s="760"/>
      <c r="I17" s="760"/>
      <c r="J17" s="760"/>
      <c r="K17" s="760"/>
    </row>
    <row r="18" spans="2:11" ht="15.75" customHeight="1" thickBot="1">
      <c r="B18" s="25" t="s">
        <v>72</v>
      </c>
      <c r="C18" s="25"/>
      <c r="D18" s="25"/>
      <c r="E18" s="25"/>
      <c r="F18" s="25"/>
      <c r="G18" s="25"/>
      <c r="H18" s="760"/>
      <c r="I18" s="760"/>
      <c r="J18" s="760"/>
      <c r="K18" s="760"/>
    </row>
    <row r="19" spans="3:11" ht="10.5" customHeight="1">
      <c r="C19" s="754" t="s">
        <v>56</v>
      </c>
      <c r="D19" s="756" t="s">
        <v>21</v>
      </c>
      <c r="E19" s="97"/>
      <c r="F19" s="98"/>
      <c r="G19" s="761"/>
      <c r="H19" s="760"/>
      <c r="I19" s="760"/>
      <c r="J19" s="760"/>
      <c r="K19" s="760"/>
    </row>
    <row r="20" spans="3:11" ht="27" customHeight="1" thickBot="1">
      <c r="C20" s="755"/>
      <c r="D20" s="757"/>
      <c r="E20" s="86" t="s">
        <v>519</v>
      </c>
      <c r="F20" s="99" t="s">
        <v>205</v>
      </c>
      <c r="G20" s="761"/>
      <c r="H20" s="760"/>
      <c r="I20" s="760"/>
      <c r="J20" s="760"/>
      <c r="K20" s="760"/>
    </row>
    <row r="21" spans="3:11" ht="27" customHeight="1" thickBot="1" thickTop="1">
      <c r="C21" s="90" t="s">
        <v>41</v>
      </c>
      <c r="D21" s="218">
        <f>SUM(E$21:F$21)</f>
        <v>86</v>
      </c>
      <c r="E21" s="54">
        <v>70</v>
      </c>
      <c r="F21" s="100">
        <v>16</v>
      </c>
      <c r="G21" s="475"/>
      <c r="H21" s="760"/>
      <c r="I21" s="760"/>
      <c r="J21" s="760"/>
      <c r="K21" s="760"/>
    </row>
    <row r="22" spans="3:11" ht="27.75" customHeight="1" thickBot="1" thickTop="1">
      <c r="C22" s="90" t="s">
        <v>50</v>
      </c>
      <c r="D22" s="218">
        <f>SUM(E$22:F$22)</f>
        <v>33</v>
      </c>
      <c r="E22" s="54">
        <v>28</v>
      </c>
      <c r="F22" s="100">
        <v>5</v>
      </c>
      <c r="G22" s="475"/>
      <c r="H22" s="760"/>
      <c r="I22" s="760"/>
      <c r="J22" s="760"/>
      <c r="K22" s="760"/>
    </row>
    <row r="23" spans="3:11" ht="27" customHeight="1" thickTop="1">
      <c r="C23" s="101" t="s">
        <v>208</v>
      </c>
      <c r="D23" s="152">
        <f>SUM(E$23:F$23)</f>
        <v>14</v>
      </c>
      <c r="E23" s="21">
        <v>14</v>
      </c>
      <c r="F23" s="100"/>
      <c r="G23" s="475"/>
      <c r="H23" s="760"/>
      <c r="I23" s="760"/>
      <c r="J23" s="760"/>
      <c r="K23" s="760"/>
    </row>
    <row r="24" spans="3:11" ht="27" customHeight="1">
      <c r="C24" s="101" t="s">
        <v>58</v>
      </c>
      <c r="D24" s="217">
        <f>E24</f>
        <v>0</v>
      </c>
      <c r="E24" s="21"/>
      <c r="F24" s="259"/>
      <c r="G24" s="475"/>
      <c r="H24" s="760"/>
      <c r="I24" s="760"/>
      <c r="J24" s="760"/>
      <c r="K24" s="760"/>
    </row>
    <row r="25" spans="3:11" ht="27" customHeight="1">
      <c r="C25" s="90" t="s">
        <v>51</v>
      </c>
      <c r="D25" s="264">
        <f>SUM(E$25:F$25)</f>
        <v>13</v>
      </c>
      <c r="E25" s="54">
        <v>12</v>
      </c>
      <c r="F25" s="100">
        <v>1</v>
      </c>
      <c r="G25" s="475"/>
      <c r="H25" s="760"/>
      <c r="I25" s="760"/>
      <c r="J25" s="760"/>
      <c r="K25" s="760"/>
    </row>
    <row r="26" spans="3:11" ht="27" customHeight="1" thickBot="1">
      <c r="C26" s="215" t="s">
        <v>206</v>
      </c>
      <c r="D26" s="152">
        <f>SUM(E$26:F$26)</f>
        <v>39</v>
      </c>
      <c r="E26" s="21">
        <v>1</v>
      </c>
      <c r="F26" s="100">
        <v>38</v>
      </c>
      <c r="G26" s="475"/>
      <c r="H26" s="760"/>
      <c r="I26" s="760"/>
      <c r="J26" s="760"/>
      <c r="K26" s="760"/>
    </row>
    <row r="27" spans="3:7" ht="27" customHeight="1" thickBot="1" thickTop="1">
      <c r="C27" s="104" t="s">
        <v>20</v>
      </c>
      <c r="D27" s="156">
        <f>SUM(D21:D26)</f>
        <v>185</v>
      </c>
      <c r="E27" s="157">
        <f>SUM(E21:E26)</f>
        <v>125</v>
      </c>
      <c r="F27" s="155">
        <f>SUM(F21:F26)</f>
        <v>60</v>
      </c>
      <c r="G27" s="475"/>
    </row>
    <row r="30" s="204" customFormat="1" ht="13.5" hidden="1">
      <c r="C30" s="204" t="s">
        <v>59</v>
      </c>
    </row>
    <row r="31" s="204" customFormat="1" ht="13.5" hidden="1">
      <c r="C31" s="204" t="s">
        <v>156</v>
      </c>
    </row>
    <row r="32" s="204" customFormat="1" ht="13.5" hidden="1">
      <c r="C32" s="204" t="s">
        <v>521</v>
      </c>
    </row>
    <row r="33" s="204" customFormat="1" ht="13.5" hidden="1"/>
    <row r="34" spans="3:6" s="204" customFormat="1" ht="13.5" hidden="1">
      <c r="C34" s="762" t="s">
        <v>522</v>
      </c>
      <c r="D34" s="763"/>
      <c r="E34" s="764"/>
      <c r="F34" s="765" t="s">
        <v>90</v>
      </c>
    </row>
    <row r="35" spans="3:6" s="204" customFormat="1" ht="13.5" hidden="1">
      <c r="C35" s="768" t="s">
        <v>150</v>
      </c>
      <c r="D35" s="769"/>
      <c r="E35" s="770"/>
      <c r="F35" s="766"/>
    </row>
    <row r="36" spans="3:6" s="204" customFormat="1" ht="24.75" customHeight="1" hidden="1" thickBot="1">
      <c r="C36" s="56" t="s">
        <v>91</v>
      </c>
      <c r="D36" s="74" t="s">
        <v>153</v>
      </c>
      <c r="E36" s="75" t="s">
        <v>154</v>
      </c>
      <c r="F36" s="767"/>
    </row>
    <row r="37" spans="3:6" s="204" customFormat="1" ht="16.5" customHeight="1" hidden="1">
      <c r="C37" s="671" t="s">
        <v>41</v>
      </c>
      <c r="D37" s="672">
        <f>D10+D21</f>
        <v>397</v>
      </c>
      <c r="E37" s="673">
        <f>'[1]様式３‐２'!AH12</f>
        <v>0</v>
      </c>
      <c r="F37" s="219" t="e">
        <f>IF(D37=E37,#REF!,#REF!)</f>
        <v>#REF!</v>
      </c>
    </row>
    <row r="38" spans="3:6" s="204" customFormat="1" ht="16.5" customHeight="1" hidden="1">
      <c r="C38" s="674" t="s">
        <v>230</v>
      </c>
      <c r="D38" s="675">
        <f>D10</f>
        <v>311</v>
      </c>
      <c r="E38" s="676">
        <f>'[1]様式３‐２'!AL12</f>
        <v>0</v>
      </c>
      <c r="F38" s="220" t="e">
        <f>IF(D38=E38,#REF!,#REF!)</f>
        <v>#REF!</v>
      </c>
    </row>
    <row r="39" spans="3:6" s="204" customFormat="1" ht="16.5" customHeight="1" hidden="1">
      <c r="C39" s="677" t="s">
        <v>50</v>
      </c>
      <c r="D39" s="678">
        <f>D11+D22</f>
        <v>69</v>
      </c>
      <c r="E39" s="679">
        <f>'[1]様式３‐２'!AH15</f>
        <v>0</v>
      </c>
      <c r="F39" s="221" t="e">
        <f>IF(D39=E39,#REF!,#REF!)</f>
        <v>#REF!</v>
      </c>
    </row>
    <row r="40" spans="3:6" s="204" customFormat="1" ht="16.5" customHeight="1" hidden="1">
      <c r="C40" s="674" t="s">
        <v>230</v>
      </c>
      <c r="D40" s="675">
        <f>D11</f>
        <v>36</v>
      </c>
      <c r="E40" s="676">
        <f>'[1]様式３‐２'!AL15</f>
        <v>0</v>
      </c>
      <c r="F40" s="220" t="e">
        <f>IF(D40=E40,#REF!,#REF!)</f>
        <v>#REF!</v>
      </c>
    </row>
    <row r="41" spans="3:6" s="204" customFormat="1" ht="16.5" customHeight="1" hidden="1">
      <c r="C41" s="677" t="s">
        <v>155</v>
      </c>
      <c r="D41" s="678">
        <f>D14+D25</f>
        <v>49</v>
      </c>
      <c r="E41" s="679">
        <f>'[1]様式３‐２'!AQ24</f>
        <v>0</v>
      </c>
      <c r="F41" s="221" t="e">
        <f>IF(D41=E41,#REF!,#REF!)</f>
        <v>#REF!</v>
      </c>
    </row>
    <row r="42" spans="3:6" s="204" customFormat="1" ht="16.5" customHeight="1" hidden="1">
      <c r="C42" s="674" t="s">
        <v>230</v>
      </c>
      <c r="D42" s="675">
        <f>D14</f>
        <v>36</v>
      </c>
      <c r="E42" s="676">
        <f>'[1]様式３‐２'!AT24</f>
        <v>0</v>
      </c>
      <c r="F42" s="220" t="e">
        <f>IF(D42=E42,#REF!,#REF!)</f>
        <v>#REF!</v>
      </c>
    </row>
    <row r="43" spans="3:6" s="204" customFormat="1" ht="16.5" customHeight="1" hidden="1" thickBot="1">
      <c r="C43" s="680" t="s">
        <v>234</v>
      </c>
      <c r="D43" s="681"/>
      <c r="E43" s="681"/>
      <c r="F43" s="114" t="e">
        <f>IF(AND(F37=#REF!,F38=#REF!,F39=#REF!,F40=#REF!,F41=#REF!,F42=#REF!),#REF!,#REF!)</f>
        <v>#REF!</v>
      </c>
    </row>
    <row r="44" ht="13.5" hidden="1"/>
  </sheetData>
  <sheetProtection/>
  <mergeCells count="13">
    <mergeCell ref="L9:M11"/>
    <mergeCell ref="C19:C20"/>
    <mergeCell ref="D19:D20"/>
    <mergeCell ref="G19:G20"/>
    <mergeCell ref="C34:E34"/>
    <mergeCell ref="F34:F36"/>
    <mergeCell ref="C35:E35"/>
    <mergeCell ref="H1:K1"/>
    <mergeCell ref="H2:K2"/>
    <mergeCell ref="H3:I3"/>
    <mergeCell ref="C8:C9"/>
    <mergeCell ref="D8:D9"/>
    <mergeCell ref="H9:K26"/>
  </mergeCells>
  <printOptions horizontalCentered="1"/>
  <pageMargins left="0.15748031496062992" right="0.5511811023622047" top="0.984251968503937" bottom="0.7874015748031497" header="0.5118110236220472" footer="0.5118110236220472"/>
  <pageSetup fitToHeight="1" fitToWidth="1" horizontalDpi="600" verticalDpi="600" orientation="portrait" paperSize="9" r:id="rId2"/>
  <headerFooter alignWithMargins="0">
    <oddFooter xml:space="preserve">&amp;C&amp;P </oddFooter>
  </headerFooter>
  <rowBreaks count="1" manualBreakCount="1">
    <brk id="28"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yamadam</dc:creator>
  <cp:keywords/>
  <dc:description/>
  <cp:lastModifiedBy>HOSTNAME</cp:lastModifiedBy>
  <cp:lastPrinted>2017-02-07T04:07:42Z</cp:lastPrinted>
  <dcterms:created xsi:type="dcterms:W3CDTF">2006-09-22T01:20:51Z</dcterms:created>
  <dcterms:modified xsi:type="dcterms:W3CDTF">2017-02-07T05:22:43Z</dcterms:modified>
  <cp:category/>
  <cp:version/>
  <cp:contentType/>
  <cp:contentStatus/>
</cp:coreProperties>
</file>