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drawings/drawing4.xml" ContentType="application/vnd.openxmlformats-officedocument.drawing+xml"/>
  <Override PartName="/xl/worksheets/sheet53.xml" ContentType="application/vnd.openxmlformats-officedocument.spreadsheetml.worksheet+xml"/>
  <Override PartName="/xl/drawings/drawing5.xml" ContentType="application/vnd.openxmlformats-officedocument.drawing+xml"/>
  <Override PartName="/xl/worksheets/sheet54.xml" ContentType="application/vnd.openxmlformats-officedocument.spreadsheetml.worksheet+xml"/>
  <Override PartName="/xl/drawings/drawing6.xml" ContentType="application/vnd.openxmlformats-officedocument.drawing+xml"/>
  <Override PartName="/xl/worksheets/sheet55.xml" ContentType="application/vnd.openxmlformats-officedocument.spreadsheetml.worksheet+xml"/>
  <Override PartName="/xl/drawings/drawing7.xml" ContentType="application/vnd.openxmlformats-officedocument.drawing+xml"/>
  <Override PartName="/xl/worksheets/sheet56.xml" ContentType="application/vnd.openxmlformats-officedocument.spreadsheetml.worksheet+xml"/>
  <Override PartName="/xl/drawings/drawing8.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drawings/drawing9.xml" ContentType="application/vnd.openxmlformats-officedocument.drawing+xml"/>
  <Override PartName="/xl/worksheets/sheet62.xml" ContentType="application/vnd.openxmlformats-officedocument.spreadsheetml.worksheet+xml"/>
  <Override PartName="/xl/worksheets/sheet63.xml" ContentType="application/vnd.openxmlformats-officedocument.spreadsheetml.worksheet+xml"/>
  <Override PartName="/xl/drawings/drawing10.xml" ContentType="application/vnd.openxmlformats-officedocument.drawing+xml"/>
  <Override PartName="/xl/worksheets/sheet64.xml" ContentType="application/vnd.openxmlformats-officedocument.spreadsheetml.worksheet+xml"/>
  <Override PartName="/xl/worksheets/sheet65.xml" ContentType="application/vnd.openxmlformats-officedocument.spreadsheetml.worksheet+xml"/>
  <Override PartName="/xl/drawings/drawing11.xml" ContentType="application/vnd.openxmlformats-officedocument.drawing+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45" yWindow="105" windowWidth="9420" windowHeight="8115" tabRatio="661" activeTab="0"/>
  </bookViews>
  <sheets>
    <sheet name="表紙" sheetId="1" r:id="rId1"/>
    <sheet name="目次" sheetId="2" r:id="rId2"/>
    <sheet name="様式１（国公私共通）" sheetId="3" r:id="rId3"/>
    <sheet name="小学校1" sheetId="4" r:id="rId4"/>
    <sheet name="小学校 2" sheetId="5" r:id="rId5"/>
    <sheet name="中学校1" sheetId="6" r:id="rId6"/>
    <sheet name="中学校2" sheetId="7" r:id="rId7"/>
    <sheet name="特別支援学校1" sheetId="8" r:id="rId8"/>
    <sheet name="特別支援学校 2" sheetId="9" r:id="rId9"/>
    <sheet name="夜間定時制高等学校1" sheetId="10" r:id="rId10"/>
    <sheet name="夜間定時制高等学校 2" sheetId="11" r:id="rId11"/>
    <sheet name="幼稚園1" sheetId="12" r:id="rId12"/>
    <sheet name="幼稚園 2" sheetId="13" r:id="rId13"/>
    <sheet name="様式２（公立）" sheetId="14" r:id="rId14"/>
    <sheet name="調理方式別　小学校1" sheetId="15" r:id="rId15"/>
    <sheet name="調理方式別　小学校2" sheetId="16" r:id="rId16"/>
    <sheet name="調理方式別　中学校1" sheetId="17" r:id="rId17"/>
    <sheet name="調理方式別　中学校2" sheetId="18" r:id="rId18"/>
    <sheet name="様式３‐１（公立用）" sheetId="19" r:id="rId19"/>
    <sheet name="様式３‐２(公立）" sheetId="20" r:id="rId20"/>
    <sheet name="栄養教諭" sheetId="21" r:id="rId21"/>
    <sheet name="栄養職員" sheetId="22" r:id="rId22"/>
    <sheet name="栄養職員規模別小学校1" sheetId="23" r:id="rId23"/>
    <sheet name="栄養職員規模別小学校2" sheetId="24" r:id="rId24"/>
    <sheet name="栄養職員規模別中学校1" sheetId="25" r:id="rId25"/>
    <sheet name="栄養職員規模別中学校 2" sheetId="26" r:id="rId26"/>
    <sheet name="栄養職員規模別　共同1" sheetId="27" r:id="rId27"/>
    <sheet name="栄養職員規模別　共同 2" sheetId="28" r:id="rId28"/>
    <sheet name="様式４‐１（公立）" sheetId="29" r:id="rId29"/>
    <sheet name="様式４‐２（公立）" sheetId="30" r:id="rId30"/>
    <sheet name="調理員数1" sheetId="31" r:id="rId31"/>
    <sheet name="調理員数 2" sheetId="32" r:id="rId32"/>
    <sheet name="調理員規模別　小学校1" sheetId="33" r:id="rId33"/>
    <sheet name="調理員規模別　小学校 2" sheetId="34" r:id="rId34"/>
    <sheet name="調理員規模別　小学校 3" sheetId="35" r:id="rId35"/>
    <sheet name="調理員規模別　小学校4" sheetId="36" r:id="rId36"/>
    <sheet name="調理員規模別　小学校5" sheetId="37" r:id="rId37"/>
    <sheet name="調理員規模別　中学校1" sheetId="38" r:id="rId38"/>
    <sheet name="調理員規模別　中学校2" sheetId="39" r:id="rId39"/>
    <sheet name="調理員規模別　中学校3" sheetId="40" r:id="rId40"/>
    <sheet name="調理員規模別　中学校4" sheetId="41" r:id="rId41"/>
    <sheet name="調理員規模別　中学校5" sheetId="42" r:id="rId42"/>
    <sheet name="調理員規模別　特別支援学校" sheetId="43" r:id="rId43"/>
    <sheet name="調理員規模別　特別支援学校２" sheetId="44" r:id="rId44"/>
    <sheet name="調理員規模別　特別支援学校3" sheetId="45" r:id="rId45"/>
    <sheet name="調理員規模別　特別支援学校4" sheetId="46" r:id="rId46"/>
    <sheet name="調理員規模別　共同1" sheetId="47" r:id="rId47"/>
    <sheet name="調理員規模別　共同2" sheetId="48" r:id="rId48"/>
    <sheet name="調理員規模別　共同3" sheetId="49" r:id="rId49"/>
    <sheet name="調理員規模別　共同4" sheetId="50" r:id="rId50"/>
    <sheet name="様式５（公立）" sheetId="51" r:id="rId51"/>
    <sheet name="様式４  1" sheetId="52" r:id="rId52"/>
    <sheet name="様式４  2" sheetId="53" r:id="rId53"/>
    <sheet name="様式４ 3" sheetId="54" r:id="rId54"/>
    <sheet name="様式４  4" sheetId="55" r:id="rId55"/>
    <sheet name="様式４  5" sheetId="56" r:id="rId56"/>
    <sheet name="Sheet1" sheetId="57" r:id="rId57"/>
    <sheet name="2給食費(公立)" sheetId="58" r:id="rId58"/>
    <sheet name="小学校" sheetId="59" r:id="rId59"/>
    <sheet name="中学校" sheetId="60" r:id="rId60"/>
    <sheet name="1" sheetId="61" r:id="rId61"/>
    <sheet name="2" sheetId="62" r:id="rId62"/>
    <sheet name="小学校一覧" sheetId="63" r:id="rId63"/>
    <sheet name="小学校 (2)" sheetId="64" r:id="rId64"/>
    <sheet name="中学校一覧" sheetId="65" r:id="rId65"/>
    <sheet name="中学校 (2)" sheetId="66" r:id="rId66"/>
    <sheet name="特別支援学校" sheetId="67" r:id="rId67"/>
    <sheet name="自校・委託総括表" sheetId="68" r:id="rId68"/>
  </sheets>
  <externalReferences>
    <externalReference r:id="rId71"/>
    <externalReference r:id="rId72"/>
    <externalReference r:id="rId73"/>
  </externalReferences>
  <definedNames>
    <definedName name="_xlnm.Print_Area" localSheetId="61">'2'!$A$1:$H$26</definedName>
    <definedName name="_xlnm.Print_Area" localSheetId="57">'2給食費(公立)'!$A$1:$J$36</definedName>
    <definedName name="_xlnm.Print_Area" localSheetId="20">'栄養教諭'!$A$1:$P$51</definedName>
    <definedName name="_xlnm.Print_Area" localSheetId="67">'自校・委託総括表'!$A$1:$M$64</definedName>
    <definedName name="_xlnm.Print_Area" localSheetId="63">'小学校 (2)'!$A$1:$N$52</definedName>
    <definedName name="_xlnm.Print_Area" localSheetId="62">'小学校一覧'!$A$1:$O$50</definedName>
    <definedName name="_xlnm.Print_Area" localSheetId="65">'中学校 (2)'!$A$1:$M$53</definedName>
    <definedName name="_xlnm.Print_Area" localSheetId="64">'中学校一覧'!$A$1:$S$52</definedName>
    <definedName name="_xlnm.Print_Area" localSheetId="35">'調理員規模別　小学校4'!$A$1:$M$26</definedName>
    <definedName name="_xlnm.Print_Area" localSheetId="66">'特別支援学校'!$A$1:$N$51</definedName>
    <definedName name="_xlnm.Print_Area" localSheetId="0">'表紙'!$A$1:$M$72</definedName>
    <definedName name="_xlnm.Print_Area" localSheetId="2">'様式１（国公私共通）'!$A$1:$O$27</definedName>
    <definedName name="_xlnm.Print_Area" localSheetId="13">'様式２（公立）'!$A$1:$H$19</definedName>
    <definedName name="_xlnm.Print_Area" localSheetId="18">'様式３‐１（公立用）'!$A$1:$K$25</definedName>
    <definedName name="_xlnm.Print_Area" localSheetId="19">'様式３‐２(公立）'!$A$1:$AT$32</definedName>
    <definedName name="_xlnm.Print_Area" localSheetId="28">'様式４‐１（公立）'!$A$1:$J$29</definedName>
    <definedName name="_xlnm.Print_Area" localSheetId="29">'様式４‐２（公立）'!$A$1:$O$33</definedName>
    <definedName name="_xlnm.Print_Area" localSheetId="50">'様式５（公立）'!$A$1:$I$17</definedName>
    <definedName name="_xlnm.Print_Titles" localSheetId="20">'栄養教諭'!$3:$4</definedName>
    <definedName name="_xlnm.Print_Titles" localSheetId="26">'栄養職員規模別　共同1'!$1:$5</definedName>
    <definedName name="_xlnm.Print_Titles" localSheetId="22">'栄養職員規模別小学校1'!$1:$5</definedName>
    <definedName name="_xlnm.Print_Titles" localSheetId="25">'栄養職員規模別中学校 2'!$1:$5</definedName>
    <definedName name="_xlnm.Print_Titles" localSheetId="24">'栄養職員規模別中学校1'!$1:$5</definedName>
    <definedName name="_xlnm.Print_Titles" localSheetId="3">'小学校1'!$1:$4</definedName>
    <definedName name="_xlnm.Print_Titles" localSheetId="5">'中学校1'!$1:$5</definedName>
    <definedName name="_xlnm.Print_Titles" localSheetId="46">'調理員規模別　共同1'!$1:$3</definedName>
    <definedName name="_xlnm.Print_Titles" localSheetId="47">'調理員規模別　共同2'!$1:$3</definedName>
    <definedName name="_xlnm.Print_Titles" localSheetId="49">'調理員規模別　共同4'!$1:$3</definedName>
    <definedName name="_xlnm.Print_Titles" localSheetId="32">'調理員規模別　小学校1'!$1:$4</definedName>
    <definedName name="_xlnm.Print_Titles" localSheetId="37">'調理員規模別　中学校1'!$1:$4</definedName>
    <definedName name="_xlnm.Print_Titles" localSheetId="42">'調理員規模別　特別支援学校'!$1:$3</definedName>
    <definedName name="_xlnm.Print_Titles" localSheetId="43">'調理員規模別　特別支援学校２'!$1:$3</definedName>
    <definedName name="_xlnm.Print_Titles" localSheetId="44">'調理員規模別　特別支援学校3'!$1:$3</definedName>
    <definedName name="_xlnm.Print_Titles" localSheetId="45">'調理員規模別　特別支援学校4'!$1:$3</definedName>
    <definedName name="_xlnm.Print_Titles" localSheetId="30">'調理員数1'!$1:$5</definedName>
    <definedName name="_xlnm.Print_Titles" localSheetId="14">'調理方式別　小学校1'!$1:$5</definedName>
    <definedName name="_xlnm.Print_Titles" localSheetId="16">'調理方式別　中学校1'!$1:$5</definedName>
    <definedName name="_xlnm.Print_Titles" localSheetId="7">'特別支援学校1'!$1:$5</definedName>
    <definedName name="_xlnm.Print_Titles" localSheetId="9">'夜間定時制高等学校1'!$1:$5</definedName>
    <definedName name="_xlnm.Print_Titles" localSheetId="11">'幼稚園1'!$1:$5</definedName>
    <definedName name="_xlnm.Print_Titles" localSheetId="51">'様式４  1'!$1:$6</definedName>
    <definedName name="_xlnm.Print_Titles" localSheetId="52">'様式４  2'!$1:$6</definedName>
    <definedName name="_xlnm.Print_Titles" localSheetId="54">'様式４  4'!$1:$6</definedName>
    <definedName name="_xlnm.Print_Titles" localSheetId="55">'様式４  5'!$1:$6</definedName>
    <definedName name="_xlnm.Print_Titles" localSheetId="53">'様式４ 3'!$1:$6</definedName>
  </definedNames>
  <calcPr fullCalcOnLoad="1"/>
</workbook>
</file>

<file path=xl/comments14.xml><?xml version="1.0" encoding="utf-8"?>
<comments xmlns="http://schemas.openxmlformats.org/spreadsheetml/2006/main">
  <authors>
    <author>charasna</author>
  </authors>
  <commentList>
    <comment ref="H5" authorId="0">
      <text>
        <r>
          <rPr>
            <sz val="9"/>
            <rFont val="ＭＳ Ｐゴシック"/>
            <family val="3"/>
          </rPr>
          <t>今まで、単独調理場の数は、差額（全体－共同調理場）で算出していたので今回新規のデータ取得になる</t>
        </r>
      </text>
    </comment>
  </commentList>
</comments>
</file>

<file path=xl/comments19.xml><?xml version="1.0" encoding="utf-8"?>
<comments xmlns="http://schemas.openxmlformats.org/spreadsheetml/2006/main">
  <authors>
    <author>charasna</author>
  </authors>
  <commentList>
    <comment ref="G16" authorId="0">
      <text>
        <r>
          <rPr>
            <b/>
            <sz val="9"/>
            <rFont val="ＭＳ Ｐゴシック"/>
            <family val="3"/>
          </rPr>
          <t>聴取はするが、公表しない</t>
        </r>
      </text>
    </comment>
  </commentList>
</comments>
</file>

<file path=xl/comments20.xml><?xml version="1.0" encoding="utf-8"?>
<comments xmlns="http://schemas.openxmlformats.org/spreadsheetml/2006/main">
  <authors>
    <author>y-naka</author>
  </authors>
  <commentList>
    <comment ref="I8" authorId="0">
      <text>
        <r>
          <rPr>
            <sz val="9"/>
            <rFont val="ＭＳ Ｐゴシック"/>
            <family val="3"/>
          </rPr>
          <t xml:space="preserve">栄養教諭の数を内数として記入する。
</t>
        </r>
      </text>
    </comment>
  </commentList>
</comments>
</file>

<file path=xl/sharedStrings.xml><?xml version="1.0" encoding="utf-8"?>
<sst xmlns="http://schemas.openxmlformats.org/spreadsheetml/2006/main" count="4161" uniqueCount="670">
  <si>
    <t>１． 学校給食実施状況調査</t>
  </si>
  <si>
    <t>単独調理場</t>
  </si>
  <si>
    <t>ボイラー管理</t>
  </si>
  <si>
    <t>完全給食</t>
  </si>
  <si>
    <t>補食給食</t>
  </si>
  <si>
    <t>ミルク給食</t>
  </si>
  <si>
    <t>計</t>
  </si>
  <si>
    <t>常勤</t>
  </si>
  <si>
    <t>うち調理師免許取得者</t>
  </si>
  <si>
    <t>非常勤</t>
  </si>
  <si>
    <t>調理業務</t>
  </si>
  <si>
    <t>運搬</t>
  </si>
  <si>
    <t>物資購入管理</t>
  </si>
  <si>
    <t>食器洗浄</t>
  </si>
  <si>
    <t>その他の業務</t>
  </si>
  <si>
    <t>低学年</t>
  </si>
  <si>
    <t>中学年</t>
  </si>
  <si>
    <t>高学年</t>
  </si>
  <si>
    <t>小学校</t>
  </si>
  <si>
    <t>学校数</t>
  </si>
  <si>
    <t>児童数</t>
  </si>
  <si>
    <t>生徒数</t>
  </si>
  <si>
    <t>夜間定時制高等学校</t>
  </si>
  <si>
    <t>中学校</t>
  </si>
  <si>
    <t>共同調理場</t>
  </si>
  <si>
    <t>区分</t>
  </si>
  <si>
    <t>区分</t>
  </si>
  <si>
    <t>人数</t>
  </si>
  <si>
    <t>夜間定時制
高等学校</t>
  </si>
  <si>
    <t>（注）</t>
  </si>
  <si>
    <t>調理場数</t>
  </si>
  <si>
    <t>配置人員</t>
  </si>
  <si>
    <t>合計</t>
  </si>
  <si>
    <t>小学校数</t>
  </si>
  <si>
    <t>中学校数</t>
  </si>
  <si>
    <t>共同調理場数</t>
  </si>
  <si>
    <t xml:space="preserve">    ・栄養教諭</t>
  </si>
  <si>
    <t xml:space="preserve">    ・学校栄養職員</t>
  </si>
  <si>
    <t>実施学校数</t>
  </si>
  <si>
    <t>区　分</t>
  </si>
  <si>
    <t xml:space="preserve">  　　 ・公立学校単独調理場（完全給食・補食給食）　</t>
  </si>
  <si>
    <t xml:space="preserve"> 　①学校等別</t>
  </si>
  <si>
    <t xml:space="preserve">    ・その他の方式（完全給食・補食給食）　　　　　※任用の数のみ記載すること　　</t>
  </si>
  <si>
    <t xml:space="preserve">   　　 ・公立共同調理場（完全給食・補食給食）　</t>
  </si>
  <si>
    <t>児童・生徒数</t>
  </si>
  <si>
    <t>調査対象に「様式２」で回答した「その他の調理方式」は含まない。</t>
  </si>
  <si>
    <t>区　　　　分</t>
  </si>
  <si>
    <t>児童･生徒数</t>
  </si>
  <si>
    <t>200人</t>
  </si>
  <si>
    <t>400人</t>
  </si>
  <si>
    <t>600人</t>
  </si>
  <si>
    <t>800人</t>
  </si>
  <si>
    <t>1000人</t>
  </si>
  <si>
    <t>1,200人</t>
  </si>
  <si>
    <t>1,400人</t>
  </si>
  <si>
    <t>1,600人</t>
  </si>
  <si>
    <t>以下</t>
  </si>
  <si>
    <t>399人</t>
  </si>
  <si>
    <t>599人</t>
  </si>
  <si>
    <t>799人</t>
  </si>
  <si>
    <t>999人</t>
  </si>
  <si>
    <t>1,199人</t>
  </si>
  <si>
    <t>1,399人</t>
  </si>
  <si>
    <t>1,599人</t>
  </si>
  <si>
    <t>以上</t>
  </si>
  <si>
    <t>１名当たり対象校数</t>
  </si>
  <si>
    <t>501人</t>
  </si>
  <si>
    <t>1,001人</t>
  </si>
  <si>
    <t>1,501人</t>
  </si>
  <si>
    <t>2,001人</t>
  </si>
  <si>
    <t>2,501人</t>
  </si>
  <si>
    <t>3,001人</t>
  </si>
  <si>
    <t>4,001人</t>
  </si>
  <si>
    <t>5,001人</t>
  </si>
  <si>
    <t>7,001人</t>
  </si>
  <si>
    <t>10,001人</t>
  </si>
  <si>
    <t>20,001人</t>
  </si>
  <si>
    <t>5 0 0 人</t>
  </si>
  <si>
    <t>1,000人</t>
  </si>
  <si>
    <t>1,500人</t>
  </si>
  <si>
    <t>2,000人</t>
  </si>
  <si>
    <t>2,500人</t>
  </si>
  <si>
    <t>3,000人</t>
  </si>
  <si>
    <t>4,000人</t>
  </si>
  <si>
    <t>5,000人</t>
  </si>
  <si>
    <t>7,000人</t>
  </si>
  <si>
    <t>10,000人</t>
  </si>
  <si>
    <t>20,000人</t>
  </si>
  <si>
    <t>1か所当たり平均人員</t>
  </si>
  <si>
    <t>※配置人員は、栄養教諭・学校栄養職員の合計数とし、栄養教諭数を内数として記入すること。</t>
  </si>
  <si>
    <r>
      <t>非常勤　　</t>
    </r>
    <r>
      <rPr>
        <sz val="11"/>
        <color indexed="10"/>
        <rFont val="ＭＳ Ｐ明朝"/>
        <family val="1"/>
      </rPr>
      <t>　</t>
    </r>
    <r>
      <rPr>
        <sz val="9"/>
        <color indexed="10"/>
        <rFont val="ＭＳ Ｐ明朝"/>
        <family val="1"/>
      </rPr>
      <t>（参考）</t>
    </r>
  </si>
  <si>
    <t>１．「その他の方式」では、児童生徒数の規模別に記載する必要はありません。</t>
  </si>
  <si>
    <t>２．派遣のみの場合は、学校給食実施学校数のみ記載すること。</t>
  </si>
  <si>
    <t>１　調査対象に「様式２」で回答した「その他の調理方式」は含まない。</t>
  </si>
  <si>
    <t>２　派遣のみの調理場の場合であっても、学校給食実施学校数は記載すること。</t>
  </si>
  <si>
    <t>合　　計</t>
  </si>
  <si>
    <t>１校当たり平均人数</t>
  </si>
  <si>
    <t>101人</t>
  </si>
  <si>
    <t>300人</t>
  </si>
  <si>
    <t>500人</t>
  </si>
  <si>
    <t>700人</t>
  </si>
  <si>
    <t>900人</t>
  </si>
  <si>
    <t>1,100人</t>
  </si>
  <si>
    <t>1,300人</t>
  </si>
  <si>
    <t>１か所当たり平均人数</t>
  </si>
  <si>
    <t>共同調理場</t>
  </si>
  <si>
    <t>３.  共同調理場の「学校数」には小・中学校等の数を記入すること。</t>
  </si>
  <si>
    <t>↑※</t>
  </si>
  <si>
    <t>年間実施　　予定回数</t>
  </si>
  <si>
    <t>平 均 月 額</t>
  </si>
  <si>
    <t>学 校 数</t>
  </si>
  <si>
    <t>中         学         校</t>
  </si>
  <si>
    <t>うち市町村
負担</t>
  </si>
  <si>
    <t>教育委員会</t>
  </si>
  <si>
    <t>　を含む））とする。　</t>
  </si>
  <si>
    <t>１．調査対象は、完全給食を実施している公立学校（小学校及び中学校（中等教育学校前期課程</t>
  </si>
  <si>
    <t>（２）学校給食調理方式別実施学校数</t>
  </si>
  <si>
    <t>府内設置者別学校給食実施状況</t>
  </si>
  <si>
    <t>（小学校）</t>
  </si>
  <si>
    <t>市町村名</t>
  </si>
  <si>
    <t>学校総数</t>
  </si>
  <si>
    <t>在籍児童数</t>
  </si>
  <si>
    <t>実施校数</t>
  </si>
  <si>
    <t>実施率</t>
  </si>
  <si>
    <t>実施人員</t>
  </si>
  <si>
    <t>校</t>
  </si>
  <si>
    <t>人</t>
  </si>
  <si>
    <t>大阪市</t>
  </si>
  <si>
    <t>豊中市</t>
  </si>
  <si>
    <t>池田市</t>
  </si>
  <si>
    <t>箕面市</t>
  </si>
  <si>
    <t>吹田市</t>
  </si>
  <si>
    <t>高槻市</t>
  </si>
  <si>
    <t>茨木市</t>
  </si>
  <si>
    <t>摂津市</t>
  </si>
  <si>
    <t>守口市</t>
  </si>
  <si>
    <t>枚方市</t>
  </si>
  <si>
    <t>寝屋川市</t>
  </si>
  <si>
    <t>大東市</t>
  </si>
  <si>
    <t>門真市</t>
  </si>
  <si>
    <t>四条畷市</t>
  </si>
  <si>
    <t>交野市</t>
  </si>
  <si>
    <t>東大阪市</t>
  </si>
  <si>
    <t>八尾市</t>
  </si>
  <si>
    <t>松原市</t>
  </si>
  <si>
    <t>柏原市</t>
  </si>
  <si>
    <t>富田林市</t>
  </si>
  <si>
    <t>河内長野市</t>
  </si>
  <si>
    <t>羽曳野市</t>
  </si>
  <si>
    <t>藤井寺市</t>
  </si>
  <si>
    <t>小計</t>
  </si>
  <si>
    <t>大阪狭山市</t>
  </si>
  <si>
    <t>堺市</t>
  </si>
  <si>
    <t>泉大津市</t>
  </si>
  <si>
    <t>和泉市</t>
  </si>
  <si>
    <t>高石市</t>
  </si>
  <si>
    <t>岸和田市</t>
  </si>
  <si>
    <t>貝塚市</t>
  </si>
  <si>
    <t>泉佐野市</t>
  </si>
  <si>
    <t>泉南市</t>
  </si>
  <si>
    <t>阪南市</t>
  </si>
  <si>
    <t>能勢町</t>
  </si>
  <si>
    <t>豊能町</t>
  </si>
  <si>
    <t>島本町</t>
  </si>
  <si>
    <t>太子町</t>
  </si>
  <si>
    <t>河南町</t>
  </si>
  <si>
    <t>千早赤阪村</t>
  </si>
  <si>
    <t>忠岡町</t>
  </si>
  <si>
    <t>熊取町</t>
  </si>
  <si>
    <t>田尻町</t>
  </si>
  <si>
    <t>岬町</t>
  </si>
  <si>
    <t>（中学校）</t>
  </si>
  <si>
    <t>府立</t>
  </si>
  <si>
    <t>（夜間定時制高等学校）</t>
  </si>
  <si>
    <t>（幼稚園）</t>
  </si>
  <si>
    <t>調理方式別完全給食実施状況</t>
  </si>
  <si>
    <t>公立小学校</t>
  </si>
  <si>
    <t>番</t>
  </si>
  <si>
    <t>実施</t>
  </si>
  <si>
    <t>単独調理方式</t>
  </si>
  <si>
    <t>号</t>
  </si>
  <si>
    <t>市町村名</t>
  </si>
  <si>
    <t>校数</t>
  </si>
  <si>
    <t>大阪市</t>
  </si>
  <si>
    <t>豊中市</t>
  </si>
  <si>
    <t>池田市</t>
  </si>
  <si>
    <t>箕面市</t>
  </si>
  <si>
    <t>吹田市</t>
  </si>
  <si>
    <t>高槻市</t>
  </si>
  <si>
    <t>茨木市</t>
  </si>
  <si>
    <t>摂津市</t>
  </si>
  <si>
    <t>守口市</t>
  </si>
  <si>
    <t>枚方市</t>
  </si>
  <si>
    <t>寝屋川市</t>
  </si>
  <si>
    <t>大東市</t>
  </si>
  <si>
    <t>門真市</t>
  </si>
  <si>
    <t>四條畷市</t>
  </si>
  <si>
    <t>交野市</t>
  </si>
  <si>
    <t>東大阪市</t>
  </si>
  <si>
    <t>八尾市</t>
  </si>
  <si>
    <t>松原市</t>
  </si>
  <si>
    <t>柏原市</t>
  </si>
  <si>
    <t>富田林市</t>
  </si>
  <si>
    <t>河内長野市</t>
  </si>
  <si>
    <t>羽曳野市</t>
  </si>
  <si>
    <t>藤井寺市</t>
  </si>
  <si>
    <t>大阪狭山市</t>
  </si>
  <si>
    <t>堺市</t>
  </si>
  <si>
    <t>泉大津市</t>
  </si>
  <si>
    <t>和泉市</t>
  </si>
  <si>
    <t>高石市</t>
  </si>
  <si>
    <t>岸和田市</t>
  </si>
  <si>
    <t>貝塚市</t>
  </si>
  <si>
    <t>泉佐野市</t>
  </si>
  <si>
    <t>泉南市</t>
  </si>
  <si>
    <t>阪南市</t>
  </si>
  <si>
    <t>能勢町</t>
  </si>
  <si>
    <t>豊能町</t>
  </si>
  <si>
    <t>島本町</t>
  </si>
  <si>
    <t>太子町</t>
  </si>
  <si>
    <t>河南町</t>
  </si>
  <si>
    <t>千早赤阪村</t>
  </si>
  <si>
    <t>忠岡町</t>
  </si>
  <si>
    <t>熊取町</t>
  </si>
  <si>
    <t>田尻町</t>
  </si>
  <si>
    <t>岬町</t>
  </si>
  <si>
    <t>公立中学校</t>
  </si>
  <si>
    <t>学校栄養教諭配置状況調査票　その１</t>
  </si>
  <si>
    <t>夜間定時制高校</t>
  </si>
  <si>
    <t>各教育委員会</t>
  </si>
  <si>
    <r>
      <t>うち</t>
    </r>
    <r>
      <rPr>
        <sz val="11"/>
        <rFont val="ＭＳ Ｐゴシック"/>
        <family val="3"/>
      </rPr>
      <t>市</t>
    </r>
  </si>
  <si>
    <t>千早赤阪村</t>
  </si>
  <si>
    <t>公立小学校規模別（単独校調理場方式）</t>
  </si>
  <si>
    <t>1600以上</t>
  </si>
  <si>
    <t>配置
人員</t>
  </si>
  <si>
    <t>公立中学校規模別（単独校調理場方式）</t>
  </si>
  <si>
    <t>公立共同調理場規模別</t>
  </si>
  <si>
    <t>（単位　人）</t>
  </si>
  <si>
    <t>20,001人以上</t>
  </si>
  <si>
    <t>調理
場数</t>
  </si>
  <si>
    <t>1～500</t>
  </si>
  <si>
    <t>1,001～1,500</t>
  </si>
  <si>
    <t>学校給食調理員配置状況調査</t>
  </si>
  <si>
    <t>非常勤</t>
  </si>
  <si>
    <t>下段は、うち調理員免許取得者</t>
  </si>
  <si>
    <t>公立小学校　調理員　規模別（単独校調理場方式）</t>
  </si>
  <si>
    <t>100人以下</t>
  </si>
  <si>
    <t>101人～</t>
  </si>
  <si>
    <t>301人～</t>
  </si>
  <si>
    <t>501人～</t>
  </si>
  <si>
    <t>701人～</t>
  </si>
  <si>
    <t>901人～</t>
  </si>
  <si>
    <t>1,101人～</t>
  </si>
  <si>
    <t>1,301人～</t>
  </si>
  <si>
    <t>1,501人以上</t>
  </si>
  <si>
    <t>公立中学校　調理員　規模別（単独校調理場方式）</t>
  </si>
  <si>
    <t>500人以下</t>
  </si>
  <si>
    <t>1,001人～</t>
  </si>
  <si>
    <t>1,501人～</t>
  </si>
  <si>
    <t>2,001人～</t>
  </si>
  <si>
    <t>2,501人～</t>
  </si>
  <si>
    <t>3,001人～</t>
  </si>
  <si>
    <t>4,001人～</t>
  </si>
  <si>
    <t>5,001人～</t>
  </si>
  <si>
    <t>7,001人～</t>
  </si>
  <si>
    <t>100,001人～</t>
  </si>
  <si>
    <t>調理場数</t>
  </si>
  <si>
    <t>学校給食業務外部委託状況調査票</t>
  </si>
  <si>
    <t>　　　　　　　　　　調理方式</t>
  </si>
  <si>
    <t>共同調理場</t>
  </si>
  <si>
    <t>　　　　　　　　　　　　学校種別</t>
  </si>
  <si>
    <t>業務内容</t>
  </si>
  <si>
    <t>学校数</t>
  </si>
  <si>
    <t>調理場数</t>
  </si>
  <si>
    <t>調理業務</t>
  </si>
  <si>
    <t>運搬</t>
  </si>
  <si>
    <t>物資購入管理</t>
  </si>
  <si>
    <t>食器洗浄</t>
  </si>
  <si>
    <t>ボイラー管理</t>
  </si>
  <si>
    <t>その他の業務</t>
  </si>
  <si>
    <t>特別支援学校</t>
  </si>
  <si>
    <t>（特別支援学校）</t>
  </si>
  <si>
    <t>公立特別支援　調理員　規模別（単独校調理場方式）</t>
  </si>
  <si>
    <t>実施率</t>
  </si>
  <si>
    <t>（注）</t>
  </si>
  <si>
    <t>小計</t>
  </si>
  <si>
    <t>小     計</t>
  </si>
  <si>
    <t>市町村計</t>
  </si>
  <si>
    <t>小   計</t>
  </si>
  <si>
    <r>
      <t>（５）学校給食業務外部委託状況</t>
    </r>
  </si>
  <si>
    <t>　　②規模別</t>
  </si>
  <si>
    <t>様式　5</t>
  </si>
  <si>
    <t xml:space="preserve">  ①学校等別</t>
  </si>
  <si>
    <t>２．　「年間実施予定回数」は、各学校の平均を記載する。</t>
  </si>
  <si>
    <t>　　　（計算例）</t>
  </si>
  <si>
    <t>Ａ市(150回×３校)＋Ｂ市（200回×２校)＋Ｃ市（250回×１校）＝1,100回</t>
  </si>
  <si>
    <t>→1,100回／６校＝183回（四捨五入）</t>
  </si>
  <si>
    <t>３．   「平均月額」は年間を通じての徴収予定額を１１（ヶ月）で除したものである。</t>
  </si>
  <si>
    <t>　　　各平均月額から求める場合</t>
  </si>
  <si>
    <t>｛Ａ市（４,０００円×３校）＋Ｂ市（3,900円×２校）＋Ｃ市（3,800円×１校）｝÷６校＝3,933円</t>
  </si>
  <si>
    <t>　　　一食あたりの平均金額から求める場合</t>
  </si>
  <si>
    <t xml:space="preserve">   </t>
  </si>
  <si>
    <t>：一食あたりの平均金額×年間実施予定回数　÷　１１　</t>
  </si>
  <si>
    <t>｛Ａ市（＠200円×３校）＋Ｂ市(＠250円×２校)＋Ｃ市(＠300円×１校）｝×180回＝252,000円</t>
  </si>
  <si>
    <t>→252,000円÷１１か月÷６校＝3,818円（四捨五入）</t>
  </si>
  <si>
    <t>　　　</t>
  </si>
  <si>
    <t>特別支援学校</t>
  </si>
  <si>
    <t>小計</t>
  </si>
  <si>
    <t>市町村計</t>
  </si>
  <si>
    <t>共同調理場方式</t>
  </si>
  <si>
    <t>その他の調理方式</t>
  </si>
  <si>
    <t>実施校数</t>
  </si>
  <si>
    <t>実施人員</t>
  </si>
  <si>
    <t>４．調査対象校において学校給食費の徴収区分が調査票と異なる場合（例：小学校において２区分</t>
  </si>
  <si>
    <t xml:space="preserve">    しかない）は、該当する学年の学校給食費の平均を算出するものとする。</t>
  </si>
  <si>
    <t xml:space="preserve">   （例）  小学校１～３年生   学校給食費（月額）  ３，８００円
               〃   ４～６年生            〃         　    ４，０００円の場合</t>
  </si>
  <si>
    <t>→</t>
  </si>
  <si>
    <t>低学年（１，２学年）は３，８００円、高学年（５，６学年）は４，０００円とし、</t>
  </si>
  <si>
    <t>中学年は３，４学年の平均額とし３，９００円とする。</t>
  </si>
  <si>
    <t>→低学年（１，２学年）は３，８００円、高学年（５，６学年）は４，０００円とし、中学年は３，４学年の平均
　額とし３，９００円とする。</t>
  </si>
  <si>
    <t>うち都道府県負担</t>
  </si>
  <si>
    <r>
      <t>（注）</t>
    </r>
    <r>
      <rPr>
        <sz val="10"/>
        <rFont val="ＭＳ Ｐゴシック"/>
        <family val="3"/>
      </rPr>
      <t xml:space="preserve">
１．栄養教諭とは、栄養教諭免許状を有
　　し、栄養教諭として任用されている者
　　である。栄養教諭免許状を有していて
　　も学校栄養職員として任用されている
　　者は該当しない。
　　（栄養の指導及び管理をつかさどる
　　主幹教諭を含む。）
２．学校栄養職員には、市町村費負担の
　　者及び教育委員会において学校給食
　　の指導等に携わる者（例：栄養技師、
　　栄養技官等）を含む。
３．勤務の実態に応じて記入すること。 
　　（例：小学校発令でも共同調理場に勤    
　　務する者は、「共同調理場」に記入す
　　る）
４．小・中併置校勤務の者は、小学校欄に
　　記入すること。
５．　休職・休業中の者については、配置数
　　　 としては計上しないこと。
６．　臨時的任用（産休・育休代替を含
　　　む）、期限付任用、定年退職者等再
　　　任用の場合は、配置数として計上す
　　　ること。</t>
    </r>
  </si>
  <si>
    <t>199人</t>
  </si>
  <si>
    <t>～</t>
  </si>
  <si>
    <t>配置人員             （うち栄養教諭）</t>
  </si>
  <si>
    <t>※</t>
  </si>
  <si>
    <t>(注)</t>
  </si>
  <si>
    <t>配置人員                             （うち栄養教諭）</t>
  </si>
  <si>
    <t>（単位：人）</t>
  </si>
  <si>
    <t>　（）内は、市町村費等負担職員で内数である。（非常勤等の欄を除く)</t>
  </si>
  <si>
    <t>栄養教諭・学校栄養職員配置状況調査その２</t>
  </si>
  <si>
    <t>番号</t>
  </si>
  <si>
    <t>1～199</t>
  </si>
  <si>
    <t>200～399</t>
  </si>
  <si>
    <t>400～599</t>
  </si>
  <si>
    <t>600～799</t>
  </si>
  <si>
    <t>800～999</t>
  </si>
  <si>
    <t>1000～1199</t>
  </si>
  <si>
    <t>1200～1399</t>
  </si>
  <si>
    <t>1400～１599</t>
  </si>
  <si>
    <t>栄養
教諭</t>
  </si>
  <si>
    <t>市町村合計</t>
  </si>
  <si>
    <t>注　：　（　）内は、栄養教諭の数で、内数である。</t>
  </si>
  <si>
    <t>栄養教諭・学校栄養職員配置状況調査　その３</t>
  </si>
  <si>
    <t>501～1,000</t>
  </si>
  <si>
    <t>1,501～2,000</t>
  </si>
  <si>
    <t>2,001～2,500</t>
  </si>
  <si>
    <t>2,501～3,000</t>
  </si>
  <si>
    <t>3,001～4,000</t>
  </si>
  <si>
    <t>4,001～5,000</t>
  </si>
  <si>
    <t>5,001～7,000</t>
  </si>
  <si>
    <t>7,001～10,000</t>
  </si>
  <si>
    <t>10,001～20,000</t>
  </si>
  <si>
    <t>1～500</t>
  </si>
  <si>
    <t>501～1,000</t>
  </si>
  <si>
    <t>1,001～1,500</t>
  </si>
  <si>
    <t>1,501～2,000</t>
  </si>
  <si>
    <t>2,001～2,500</t>
  </si>
  <si>
    <t>2,501～3,000</t>
  </si>
  <si>
    <t>3,001～4,000</t>
  </si>
  <si>
    <t>4,001～5,000</t>
  </si>
  <si>
    <t>5,001～7,000</t>
  </si>
  <si>
    <t>7,001～10,000</t>
  </si>
  <si>
    <t>10,001～20,000</t>
  </si>
  <si>
    <t>特別支援　　学校</t>
  </si>
  <si>
    <t>１．調査対象に、「様式２」で回答した「その他の調理方式」は含まない。</t>
  </si>
  <si>
    <t>２. 調査対象は完全給食又は補食給食を実施している公立学校及び共同調理場において、主として</t>
  </si>
  <si>
    <t xml:space="preserve">    学校給食の調理業務に従事している者とする。（任用形態は問わない。）</t>
  </si>
  <si>
    <t>３. 小・中併置校勤務の者は小学校欄に記入すること。</t>
  </si>
  <si>
    <t>４. 常勤・非常勤の区分は、基本的に設置者によるものとする。</t>
  </si>
  <si>
    <r>
      <t>②規模別</t>
    </r>
  </si>
  <si>
    <t xml:space="preserve">   ・公立学校単独調理場（完全給食・補食給食）　　※配置人員には、常勤・非常勤数の合計数を記入すること</t>
  </si>
  <si>
    <t>301人</t>
  </si>
  <si>
    <t>501人</t>
  </si>
  <si>
    <t>701人</t>
  </si>
  <si>
    <t>901人</t>
  </si>
  <si>
    <t>1,101人</t>
  </si>
  <si>
    <t>1,301人</t>
  </si>
  <si>
    <t>1,501人</t>
  </si>
  <si>
    <t>100人</t>
  </si>
  <si>
    <t>～</t>
  </si>
  <si>
    <t xml:space="preserve">    ・公立共同調理場（完全給食・補食給食）　　　　　※配置人員には、常勤・非常勤数の合計数を記入すること</t>
  </si>
  <si>
    <t>※</t>
  </si>
  <si>
    <t>　　　　</t>
  </si>
  <si>
    <t>(平成22年5月1日現在）</t>
  </si>
  <si>
    <t>夜間定時制高等学校</t>
  </si>
  <si>
    <t>平成２２年５月１日現在</t>
  </si>
  <si>
    <t>　　　　　　　　　
　　　　　　　　</t>
  </si>
  <si>
    <t>公立中学校　調理員　規模別（単独校調理場方式）</t>
  </si>
  <si>
    <t>平成２２年５月1日現在</t>
  </si>
  <si>
    <t>（平成２２年５月１日現在）</t>
  </si>
  <si>
    <t>１.  調査対象は、「単独調理場方式」及び「共同調理場方式」で完全給食又は補食給食を実施しており、
　かつ学校給食業務の外部委託を行っている公立学校とする。ただし、炊飯委託は除く。</t>
  </si>
  <si>
    <t>　　※様式２の 「その他の調理場方式」該当校は、記入する必要はない。</t>
  </si>
  <si>
    <r>
      <t>２.  単独調理場のうち、いわゆる親子方式の場合及び小・中学校併置校で調理場を共有している場合には、
　</t>
    </r>
    <r>
      <rPr>
        <sz val="11"/>
        <rFont val="ＭＳ Ｐゴシック"/>
        <family val="3"/>
      </rPr>
      <t xml:space="preserve"> </t>
    </r>
    <r>
      <rPr>
        <sz val="11"/>
        <rFont val="ＭＳ Ｐゴシック"/>
        <family val="3"/>
      </rPr>
      <t>単独調理場方式の「実施学校数」の欄に対象となる学校を各々計上する。</t>
    </r>
  </si>
  <si>
    <r>
      <t xml:space="preserve">単独校調理場
</t>
    </r>
    <r>
      <rPr>
        <sz val="9"/>
        <rFont val="ＭＳ Ｐゴシック"/>
        <family val="3"/>
      </rPr>
      <t>（調理場についての全面委託分を含む）</t>
    </r>
  </si>
  <si>
    <t>（平成２２年５月１日現在）</t>
  </si>
  <si>
    <t>(平成２２年５月１日現在）</t>
  </si>
  <si>
    <t>（平成２２年５月１日現在）</t>
  </si>
  <si>
    <t>平成２２年５月１日現在</t>
  </si>
  <si>
    <t>（３－１）栄養教諭・学校栄養職員の配置状況（平成２２年５月１日現在）</t>
  </si>
  <si>
    <t>（４）学校給食調理員（常勤・非常勤）の配置状況（平成２２年５月１日現在）</t>
  </si>
  <si>
    <r>
      <t>２．学校給食費調査</t>
    </r>
    <r>
      <rPr>
        <sz val="12"/>
        <color indexed="48"/>
        <rFont val="ＭＳ Ｐ明朝"/>
        <family val="1"/>
      </rPr>
      <t xml:space="preserve">　                          </t>
    </r>
    <r>
      <rPr>
        <b/>
        <sz val="12"/>
        <rFont val="ＭＳ Ｐ明朝"/>
        <family val="1"/>
      </rPr>
      <t>平成２２年５月１日現在</t>
    </r>
  </si>
  <si>
    <t>（１）学校給食実施状況　（平成２２年５月１日現在）</t>
  </si>
  <si>
    <t>区　　　分</t>
  </si>
  <si>
    <t>総数</t>
  </si>
  <si>
    <t>実質総数</t>
  </si>
  <si>
    <t>うち休校数</t>
  </si>
  <si>
    <t>実施数</t>
  </si>
  <si>
    <t>実施率</t>
  </si>
  <si>
    <t>児童等数</t>
  </si>
  <si>
    <t>幼稚園</t>
  </si>
  <si>
    <t>園数</t>
  </si>
  <si>
    <t>幼児数</t>
  </si>
  <si>
    <t>１．調査対象は週３回以上学校給食を実施している学校とする。</t>
  </si>
  <si>
    <t>２．学校給食の形態区分については、学校給食法施行規則第１条の定義にしたがい、当該学校における主たるものをとること。</t>
  </si>
  <si>
    <t>３．「総数」の欄以外の児童数等については、５月１日現在において実際に給食を受ける人数を記入すること。（食物ｱﾚﾙｷﾞｰ等により受ける</t>
  </si>
  <si>
    <t>４．幼稚園については、学校給食施行規則第１条の定義に準じて給食を実施している幼稚園を対象とすること。</t>
  </si>
  <si>
    <t>５．上記１～４について、本調査の他調査票においても共通事項とする。</t>
  </si>
  <si>
    <t>６．「総数」の欄には平成２２年５月１日現在の学校基本調査の学校数・児童生徒数の総数を記入すること。完全・補食・ミルク給食の合計ではない。</t>
  </si>
  <si>
    <t>　予定のない人数は含まないこと。）</t>
  </si>
  <si>
    <t>（平成22年5月１日現在）</t>
  </si>
  <si>
    <t>％</t>
  </si>
  <si>
    <t>単独調理場方式</t>
  </si>
  <si>
    <t>共同調理場方式</t>
  </si>
  <si>
    <t>その他の調理方式</t>
  </si>
  <si>
    <t>合　　　　計</t>
  </si>
  <si>
    <t>（注）</t>
  </si>
  <si>
    <t>１．調査対象は完全給食を実施している公立学校とする。</t>
  </si>
  <si>
    <t>２．「単独調理場方式」とは、自校に調理場がある場合である。</t>
  </si>
  <si>
    <t xml:space="preserve">    いわゆる親子方式の場合及び小・中学校併置校で調理場を共有している場合には、単独調理場方式の「実施学校数」</t>
  </si>
  <si>
    <t>　　の欄に対象となる学校を各々計上する。</t>
  </si>
  <si>
    <t>３．「共同調理場方式」とは、共同調理場の設置者が市町村(市町村組合を含む)であり、且つ条例により設置されている</t>
  </si>
  <si>
    <t>　　場合である。</t>
  </si>
  <si>
    <t>４．「その他の調理方式」は、上記２及び３に該当しない調理場で、全面委託方式等が該当する。</t>
  </si>
  <si>
    <t>学校栄養職員配置状況調査票　その１</t>
  </si>
  <si>
    <t>非常勤外数</t>
  </si>
  <si>
    <t>非常</t>
  </si>
  <si>
    <t>非</t>
  </si>
  <si>
    <t>うち市</t>
  </si>
  <si>
    <t>勤等</t>
  </si>
  <si>
    <t>　（　）内は、市町村費等負担職員で内数である。（非常勤等の欄を除く)</t>
  </si>
  <si>
    <t>（４）学校給食調理員の配置状況（平成２２年５月１日現在）</t>
  </si>
  <si>
    <t>（３）栄養教諭・学校栄養職員（常勤）の配置状況（平成２２年５月１日現在）</t>
  </si>
  <si>
    <r>
      <t>米飯給食</t>
    </r>
    <r>
      <rPr>
        <sz val="12"/>
        <rFont val="ＭＳ Ｐゴシック"/>
        <family val="3"/>
      </rPr>
      <t>実施状況調査</t>
    </r>
  </si>
  <si>
    <t>学校給食費</t>
  </si>
  <si>
    <r>
      <t>業務外部委託</t>
    </r>
    <r>
      <rPr>
        <sz val="12"/>
        <rFont val="ＭＳ Ｐゴシック"/>
        <family val="3"/>
      </rPr>
      <t>状況</t>
    </r>
  </si>
  <si>
    <r>
      <t>調理員</t>
    </r>
    <r>
      <rPr>
        <sz val="12"/>
        <rFont val="ＭＳ Ｐゴシック"/>
        <family val="3"/>
      </rPr>
      <t>の配置状況</t>
    </r>
  </si>
  <si>
    <r>
      <t>栄養教諭・学校栄養職員</t>
    </r>
    <r>
      <rPr>
        <sz val="12"/>
        <rFont val="ＭＳ Ｐゴシック"/>
        <family val="3"/>
      </rPr>
      <t>の配置状況</t>
    </r>
  </si>
  <si>
    <r>
      <t>調理方式別</t>
    </r>
    <r>
      <rPr>
        <sz val="12"/>
        <rFont val="ＭＳ Ｐゴシック"/>
        <family val="3"/>
      </rPr>
      <t>完全給食実施状況</t>
    </r>
  </si>
  <si>
    <r>
      <t>調理方式別</t>
    </r>
    <r>
      <rPr>
        <sz val="12"/>
        <rFont val="ＭＳ Ｐゴシック"/>
        <family val="3"/>
      </rPr>
      <t>実施学校数</t>
    </r>
  </si>
  <si>
    <r>
      <t>府内設置者別</t>
    </r>
    <r>
      <rPr>
        <sz val="12"/>
        <rFont val="ＭＳ Ｐゴシック"/>
        <family val="3"/>
      </rPr>
      <t>学校給食実施状況</t>
    </r>
  </si>
  <si>
    <t>学校給食実施状況</t>
  </si>
  <si>
    <t>目　　　        　　　次</t>
  </si>
  <si>
    <t>平均</t>
  </si>
  <si>
    <t>岬町</t>
  </si>
  <si>
    <t>田尻町</t>
  </si>
  <si>
    <t>熊取町</t>
  </si>
  <si>
    <t>忠岡町</t>
  </si>
  <si>
    <t>千早赤阪村</t>
  </si>
  <si>
    <t>河南町</t>
  </si>
  <si>
    <t>太子町</t>
  </si>
  <si>
    <t>島本町</t>
  </si>
  <si>
    <t>豊能町</t>
  </si>
  <si>
    <t>能勢町</t>
  </si>
  <si>
    <t>阪南市</t>
  </si>
  <si>
    <t>泉南市</t>
  </si>
  <si>
    <t>泉佐野市</t>
  </si>
  <si>
    <t>貝塚市</t>
  </si>
  <si>
    <t>岸和田市</t>
  </si>
  <si>
    <t>高石市</t>
  </si>
  <si>
    <t>和泉市</t>
  </si>
  <si>
    <t>泉大津市</t>
  </si>
  <si>
    <t>堺市</t>
  </si>
  <si>
    <t>大阪狭山市</t>
  </si>
  <si>
    <t>藤井寺市</t>
  </si>
  <si>
    <t>羽曳野市</t>
  </si>
  <si>
    <t>河内長野市</t>
  </si>
  <si>
    <t>富田林市</t>
  </si>
  <si>
    <t>柏原市</t>
  </si>
  <si>
    <t>松原市</t>
  </si>
  <si>
    <t>八尾市</t>
  </si>
  <si>
    <t>東大阪市</t>
  </si>
  <si>
    <t>交野市</t>
  </si>
  <si>
    <t>四條畷市</t>
  </si>
  <si>
    <t>門真市</t>
  </si>
  <si>
    <t>大東市</t>
  </si>
  <si>
    <t>寝屋川市</t>
  </si>
  <si>
    <t>枚方市</t>
  </si>
  <si>
    <t>守口市</t>
  </si>
  <si>
    <t>摂津市</t>
  </si>
  <si>
    <t>茨木市</t>
  </si>
  <si>
    <t>高槻市</t>
  </si>
  <si>
    <t>吹田市</t>
  </si>
  <si>
    <t>箕面市</t>
  </si>
  <si>
    <t>池田市</t>
  </si>
  <si>
    <t>豊中市</t>
  </si>
  <si>
    <t>大阪市</t>
  </si>
  <si>
    <t>回</t>
  </si>
  <si>
    <t>円</t>
  </si>
  <si>
    <t>校</t>
  </si>
  <si>
    <t>②x④</t>
  </si>
  <si>
    <t>①x③</t>
  </si>
  <si>
    <t>①x②</t>
  </si>
  <si>
    <t>高学年</t>
  </si>
  <si>
    <t>中学年</t>
  </si>
  <si>
    <t>低学年</t>
  </si>
  <si>
    <t>年間実施予定回数</t>
  </si>
  <si>
    <t>平均月額④</t>
  </si>
  <si>
    <t>学校数②</t>
  </si>
  <si>
    <t>平均月額③</t>
  </si>
  <si>
    <t>学校数</t>
  </si>
  <si>
    <t>平均月額②</t>
  </si>
  <si>
    <t>学校数①</t>
  </si>
  <si>
    <t>学校数による加重平均</t>
  </si>
  <si>
    <t>小学校（高学年）</t>
  </si>
  <si>
    <t>小学校（中学年）</t>
  </si>
  <si>
    <t>小学校（低学年）</t>
  </si>
  <si>
    <t>番号</t>
  </si>
  <si>
    <t>公立小学校</t>
  </si>
  <si>
    <t>学校給食費調査表その１</t>
  </si>
  <si>
    <t xml:space="preserve"> </t>
  </si>
  <si>
    <t>　</t>
  </si>
  <si>
    <t>学校数による加重平均</t>
  </si>
  <si>
    <t>備考</t>
  </si>
  <si>
    <t>平均月額②</t>
  </si>
  <si>
    <t>学校数①</t>
  </si>
  <si>
    <t>番号</t>
  </si>
  <si>
    <t>平成２２年５月１日現在</t>
  </si>
  <si>
    <t>公立中学校</t>
  </si>
  <si>
    <t xml:space="preserve"> 学校給食費調査表その２</t>
  </si>
  <si>
    <t>様式１の2</t>
  </si>
  <si>
    <t>平成２１年度算定分より新たに加算したため</t>
  </si>
  <si>
    <t>従来の給食費平均月額の算定には、夜食補助分（１食当たり７６円）が含まれておらず、</t>
  </si>
  <si>
    <t>高等学校</t>
  </si>
  <si>
    <t>夜間定時制</t>
  </si>
  <si>
    <t>高学年</t>
  </si>
  <si>
    <t>学</t>
  </si>
  <si>
    <t>小</t>
  </si>
  <si>
    <t>％</t>
  </si>
  <si>
    <t>円</t>
  </si>
  <si>
    <t>％</t>
  </si>
  <si>
    <t>上昇率</t>
  </si>
  <si>
    <t>月額</t>
  </si>
  <si>
    <t>対前年</t>
  </si>
  <si>
    <t>平均</t>
  </si>
  <si>
    <t>平成22年5月</t>
  </si>
  <si>
    <t>平成21年5月</t>
  </si>
  <si>
    <t>平成20年5月</t>
  </si>
  <si>
    <t>平成19年5月</t>
  </si>
  <si>
    <t>平成18年5月</t>
  </si>
  <si>
    <t>過去5ヵ年の府内学校別学校給食費平均月額の推移</t>
  </si>
  <si>
    <t>平成２２年5月1日現在における学校給食費について</t>
  </si>
  <si>
    <t xml:space="preserve"> </t>
  </si>
  <si>
    <t>回 )</t>
  </si>
  <si>
    <t>（</t>
  </si>
  <si>
    <t>回</t>
  </si>
  <si>
    <t>(1.5未満）</t>
  </si>
  <si>
    <t>週1回</t>
  </si>
  <si>
    <t>(1.5以上2.25未満）</t>
  </si>
  <si>
    <t>週2回</t>
  </si>
  <si>
    <t>(2.25以上2.75未満）</t>
  </si>
  <si>
    <t>週2.5回</t>
  </si>
  <si>
    <t>(2.75以上3.25未満）</t>
  </si>
  <si>
    <t>週3回</t>
  </si>
  <si>
    <t>(3.25以上3.75未満）</t>
  </si>
  <si>
    <t>週3.5回</t>
  </si>
  <si>
    <t>(3.75以上4.5未満）</t>
  </si>
  <si>
    <t>週4回</t>
  </si>
  <si>
    <t>(4.5以上5.5未満）</t>
  </si>
  <si>
    <t>週5回</t>
  </si>
  <si>
    <t>児童・生徒数</t>
  </si>
  <si>
    <t>実施回数</t>
  </si>
  <si>
    <r>
      <t>また、実施回数別にみると次のとおりであり、府内平均実施回数（児童・生徒数で加重平均）は、週あたり2.8</t>
    </r>
    <r>
      <rPr>
        <sz val="11"/>
        <rFont val="ＭＳ Ｐゴシック"/>
        <family val="3"/>
      </rPr>
      <t>回（2.825回）</t>
    </r>
    <r>
      <rPr>
        <sz val="11"/>
        <rFont val="ＭＳ Ｐゴシック"/>
        <family val="3"/>
      </rPr>
      <t>である。</t>
    </r>
  </si>
  <si>
    <t>６２．１％</t>
  </si>
  <si>
    <t>５９．０％</t>
  </si>
  <si>
    <t>(2)　 委託炊飯方式</t>
  </si>
  <si>
    <t>３７．９％</t>
  </si>
  <si>
    <t>４１．０％</t>
  </si>
  <si>
    <t>(1) 　自校炊飯方式</t>
  </si>
  <si>
    <t>児童・生徒数</t>
  </si>
  <si>
    <t>これを実施形態別にみると、次のとおりである。</t>
  </si>
  <si>
    <t>平成22年5月に米飯給食を受けている児童・生徒数は、513,567人であり、これは、完全給食を受けている児童・生徒数の100％にあたる。</t>
  </si>
  <si>
    <t>平成22年5月に米飯給食を実施している学校数は、1,121校で、これは完全給食を実施する学校の100％にあたる。</t>
  </si>
  <si>
    <t>府内の米飯給食実施状況について（公立）</t>
  </si>
  <si>
    <t>人</t>
  </si>
  <si>
    <t>合</t>
  </si>
  <si>
    <t>時校</t>
  </si>
  <si>
    <t>定高</t>
  </si>
  <si>
    <t>間制</t>
  </si>
  <si>
    <t xml:space="preserve"> 夜</t>
  </si>
  <si>
    <t>援校</t>
  </si>
  <si>
    <t>支学</t>
  </si>
  <si>
    <t xml:space="preserve"> 別</t>
  </si>
  <si>
    <t xml:space="preserve"> 特</t>
  </si>
  <si>
    <t>中</t>
  </si>
  <si>
    <t>実施人員・率</t>
  </si>
  <si>
    <t>実施校数・率</t>
  </si>
  <si>
    <t>合　計　</t>
  </si>
  <si>
    <t>委託炊飯</t>
  </si>
  <si>
    <t>自校炊飯</t>
  </si>
  <si>
    <t>府内形態別米飯給食実施状況（公立）</t>
  </si>
  <si>
    <t>は、平成２１年5月以降に減少したもの。</t>
  </si>
  <si>
    <t xml:space="preserve">　　  </t>
  </si>
  <si>
    <t>は、平成２1年５月以降に増加したもの。</t>
  </si>
  <si>
    <t>は、平成２1年５月現在。</t>
  </si>
  <si>
    <t>千早赤阪村</t>
  </si>
  <si>
    <t>島本町</t>
  </si>
  <si>
    <t>豊能町</t>
  </si>
  <si>
    <t>　　</t>
  </si>
  <si>
    <t>週４</t>
  </si>
  <si>
    <t>週3.75</t>
  </si>
  <si>
    <t>週3.5</t>
  </si>
  <si>
    <t>週3.25</t>
  </si>
  <si>
    <t>週３</t>
  </si>
  <si>
    <t>週2.75</t>
  </si>
  <si>
    <t>週２.５</t>
  </si>
  <si>
    <t>週2.25</t>
  </si>
  <si>
    <t>週２</t>
  </si>
  <si>
    <t>週1.75</t>
  </si>
  <si>
    <t>週1.5</t>
  </si>
  <si>
    <t>週1.25</t>
  </si>
  <si>
    <t>週１</t>
  </si>
  <si>
    <t>府内設置者別米飯給食実施状況回数一覧表</t>
  </si>
  <si>
    <t>週</t>
  </si>
  <si>
    <t>合計</t>
  </si>
  <si>
    <t>藤井寺市</t>
  </si>
  <si>
    <t>四條畷市</t>
  </si>
  <si>
    <t>人</t>
  </si>
  <si>
    <t>実施回数</t>
  </si>
  <si>
    <t>児童生徒数</t>
  </si>
  <si>
    <t>総            括</t>
  </si>
  <si>
    <t>委託炊飯</t>
  </si>
  <si>
    <t>自校炊飯</t>
  </si>
  <si>
    <t>設置者名</t>
  </si>
  <si>
    <t>（形態別）・小学校</t>
  </si>
  <si>
    <t>府内設置者別米飯給食実施状況</t>
  </si>
  <si>
    <t>は、平成２１年５月以降増加したもの。</t>
  </si>
  <si>
    <t>は、平成２１年５月現在。</t>
  </si>
  <si>
    <t>週5</t>
  </si>
  <si>
    <t>週4.75</t>
  </si>
  <si>
    <t>週4.5</t>
  </si>
  <si>
    <t>週4.25</t>
  </si>
  <si>
    <t>週</t>
  </si>
  <si>
    <t>委託炊飯</t>
  </si>
  <si>
    <t>設置者名</t>
  </si>
  <si>
    <t>（形態別）・中学校</t>
  </si>
  <si>
    <t>（形態別）・特別支援学校</t>
  </si>
  <si>
    <t>その他</t>
  </si>
  <si>
    <t>月３回</t>
  </si>
  <si>
    <t>月２回</t>
  </si>
  <si>
    <t>月１回</t>
  </si>
  <si>
    <t>週５回以上</t>
  </si>
  <si>
    <t>週４回</t>
  </si>
  <si>
    <t>週３．５回</t>
  </si>
  <si>
    <t>週３回</t>
  </si>
  <si>
    <t>週２．５回</t>
  </si>
  <si>
    <t>週２回</t>
  </si>
  <si>
    <t>週１回</t>
  </si>
  <si>
    <t>幼児･児童･生徒数</t>
  </si>
  <si>
    <t>生徒数等</t>
  </si>
  <si>
    <t>合　　　　　　計</t>
  </si>
  <si>
    <t>※米飯給食集計用</t>
  </si>
  <si>
    <t xml:space="preserve">    るものとして計上し、「その他」には月１回未満（２月に１回、学期に１回等）の実施校を記入すること。</t>
  </si>
  <si>
    <t>４. 回数の記入にあたっては、月１回以上実施している場合には、給食回数の平均値の最も近い欄を該当す</t>
  </si>
  <si>
    <t>３. 複数の形態で実施している場合は、比重の多い形態に含め、重複しないように記入すること。</t>
  </si>
  <si>
    <t>２. 米粉パンについては、米飯給食に含めない。</t>
  </si>
  <si>
    <t>１. 調査対象は、完全給食でかつ米飯給食を実施している学校とする。</t>
  </si>
  <si>
    <t>（２）委託炊飯</t>
  </si>
  <si>
    <t>（１）自校（共同調理場）炊飯</t>
  </si>
  <si>
    <t>３．米飯給食実施状況調査（平成２２年５月１日現在）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</si>
</sst>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_ * #,##0_ ;_ * &quot;¥&quot;&quot;¥&quot;\!\!\-#,##0_ ;_ * &quot;-&quot;_ ;_ @_ "/>
    <numFmt numFmtId="182" formatCode="* \(\ #,##0\ \);\ * \(\ \-#,##0\ \);* \(\ &quot;-&quot;\ \)"/>
    <numFmt numFmtId="183" formatCode="_ * #,##0.0_ ;_ * &quot;¥&quot;&quot;¥&quot;\!\!\-#,##0.0_ ;_ * &quot;-&quot;_ ;_ @_ "/>
    <numFmt numFmtId="184" formatCode="0_);[Red]\(0\)"/>
    <numFmt numFmtId="185" formatCode="0_);\(0\)"/>
    <numFmt numFmtId="186" formatCode="\(#,##0\)"/>
    <numFmt numFmtId="187" formatCode="\(#,##0&quot;人&quot;\)"/>
    <numFmt numFmtId="188" formatCode="General&quot;人&quot;"/>
    <numFmt numFmtId="189" formatCode="#,##0&quot;人&quot;"/>
    <numFmt numFmtId="190" formatCode="#,##0.000;[Red]&quot;¥&quot;\!\-#,##0.000"/>
    <numFmt numFmtId="191" formatCode="#,##0\ "/>
    <numFmt numFmtId="192" formatCode="#,##0_ ;[Red]\-#,##0\ "/>
    <numFmt numFmtId="193" formatCode="0.0%"/>
    <numFmt numFmtId="194" formatCode="#,##0_ "/>
    <numFmt numFmtId="195" formatCode="#,##0.0"/>
    <numFmt numFmtId="196" formatCode="#,##0.0_);[Red]\(#,##0.0\)"/>
    <numFmt numFmtId="197" formatCode="#,##0_);[Red]\(#,##0\)"/>
    <numFmt numFmtId="198" formatCode="#,##0_);\(#,##0\)"/>
    <numFmt numFmtId="199" formatCode="#,##0;[Red]#,##0"/>
    <numFmt numFmtId="200" formatCode="\(0\)"/>
    <numFmt numFmtId="201" formatCode="0.00_);\(0.00\)"/>
    <numFmt numFmtId="202" formatCode="#,##0.00_);\(#,##0.00\)"/>
    <numFmt numFmtId="203" formatCode="0.0_);\(0.0\)"/>
    <numFmt numFmtId="204" formatCode="\(0.00\)"/>
    <numFmt numFmtId="205" formatCode="0.0_ "/>
    <numFmt numFmtId="206" formatCode="#,##0.0_);\(#,##0.0\)"/>
    <numFmt numFmtId="207" formatCode="#,##0.0;&quot;△ &quot;#,##0.0"/>
    <numFmt numFmtId="208" formatCode="0;&quot;△ &quot;0"/>
    <numFmt numFmtId="209" formatCode="0.0;&quot;△ &quot;0.0"/>
    <numFmt numFmtId="210" formatCode="#,##0.0_ ;[Red]\-#,##0.0\ "/>
    <numFmt numFmtId="211" formatCode="0.0_);[Red]\(0.0\)"/>
    <numFmt numFmtId="212" formatCode="0.00000%"/>
    <numFmt numFmtId="213" formatCode="0.000_);\(0.000\)"/>
    <numFmt numFmtId="214" formatCode="0.000_ "/>
    <numFmt numFmtId="215" formatCode="0.00_);[Red]\(0.00\)"/>
  </numFmts>
  <fonts count="70">
    <font>
      <sz val="11"/>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sz val="10"/>
      <name val="ＭＳ Ｐゴシック"/>
      <family val="3"/>
    </font>
    <font>
      <b/>
      <sz val="9"/>
      <name val="ＭＳ Ｐゴシック"/>
      <family val="3"/>
    </font>
    <font>
      <sz val="11"/>
      <name val="ＭＳ Ｐ明朝"/>
      <family val="1"/>
    </font>
    <font>
      <sz val="9"/>
      <name val="ＭＳ Ｐ明朝"/>
      <family val="1"/>
    </font>
    <font>
      <sz val="10"/>
      <name val="ＭＳ Ｐ明朝"/>
      <family val="1"/>
    </font>
    <font>
      <sz val="7"/>
      <name val="ＭＳ Ｐ明朝"/>
      <family val="1"/>
    </font>
    <font>
      <sz val="8"/>
      <name val="ＭＳ Ｐ明朝"/>
      <family val="1"/>
    </font>
    <font>
      <sz val="14"/>
      <name val="ＭＳ Ｐ明朝"/>
      <family val="1"/>
    </font>
    <font>
      <b/>
      <sz val="11"/>
      <color indexed="10"/>
      <name val="ＭＳ Ｐ明朝"/>
      <family val="1"/>
    </font>
    <font>
      <b/>
      <sz val="10"/>
      <color indexed="48"/>
      <name val="ＭＳ Ｐ明朝"/>
      <family val="1"/>
    </font>
    <font>
      <b/>
      <sz val="14"/>
      <name val="ＭＳ Ｐ明朝"/>
      <family val="1"/>
    </font>
    <font>
      <b/>
      <sz val="11"/>
      <name val="ＭＳ Ｐゴシック"/>
      <family val="3"/>
    </font>
    <font>
      <sz val="11"/>
      <color indexed="10"/>
      <name val="ＭＳ Ｐ明朝"/>
      <family val="1"/>
    </font>
    <font>
      <sz val="9"/>
      <color indexed="10"/>
      <name val="ＭＳ Ｐ明朝"/>
      <family val="1"/>
    </font>
    <font>
      <b/>
      <sz val="14"/>
      <name val="ＭＳ Ｐゴシック"/>
      <family val="3"/>
    </font>
    <font>
      <b/>
      <sz val="12"/>
      <name val="ＭＳ Ｐ明朝"/>
      <family val="1"/>
    </font>
    <font>
      <sz val="12"/>
      <color indexed="48"/>
      <name val="ＭＳ Ｐ明朝"/>
      <family val="1"/>
    </font>
    <font>
      <u val="single"/>
      <sz val="11"/>
      <color indexed="12"/>
      <name val="ＭＳ Ｐゴシック"/>
      <family val="3"/>
    </font>
    <font>
      <sz val="11"/>
      <color indexed="8"/>
      <name val="ＭＳ Ｐゴシック"/>
      <family val="3"/>
    </font>
    <font>
      <u val="single"/>
      <sz val="11"/>
      <color indexed="36"/>
      <name val="ＭＳ Ｐゴシック"/>
      <family val="3"/>
    </font>
    <font>
      <sz val="9"/>
      <color indexed="8"/>
      <name val="ＭＳ Ｐゴシック"/>
      <family val="3"/>
    </font>
    <font>
      <sz val="10"/>
      <color indexed="8"/>
      <name val="ＭＳ Ｐゴシック"/>
      <family val="3"/>
    </font>
    <font>
      <sz val="14"/>
      <name val="ＭＳ Ｐゴシック"/>
      <family val="3"/>
    </font>
    <font>
      <sz val="12"/>
      <name val="ＭＳ Ｐゴシック"/>
      <family val="3"/>
    </font>
    <font>
      <sz val="11"/>
      <color indexed="10"/>
      <name val="ＭＳ Ｐゴシック"/>
      <family val="3"/>
    </font>
    <font>
      <sz val="12"/>
      <name val="ＭＳ Ｐ明朝"/>
      <family val="1"/>
    </font>
    <font>
      <b/>
      <sz val="12"/>
      <color indexed="10"/>
      <name val="ＭＳ Ｐ明朝"/>
      <family val="1"/>
    </font>
    <font>
      <sz val="11"/>
      <name val="ＭＳ 明朝"/>
      <family val="1"/>
    </font>
    <font>
      <sz val="12"/>
      <name val="ＭＳ 明朝"/>
      <family val="1"/>
    </font>
    <font>
      <sz val="1.5"/>
      <color indexed="8"/>
      <name val="ＭＳ Ｐゴシック"/>
      <family val="3"/>
    </font>
    <font>
      <sz val="1.8"/>
      <color indexed="8"/>
      <name val="ＭＳ Ｐゴシック"/>
      <family val="3"/>
    </font>
    <font>
      <sz val="1.3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gray0625"/>
    </fill>
    <fill>
      <patternFill patternType="lightUp"/>
    </fill>
    <fill>
      <patternFill patternType="mediumGray"/>
    </fill>
    <fill>
      <patternFill patternType="solid">
        <fgColor indexed="65"/>
        <bgColor indexed="64"/>
      </patternFill>
    </fill>
    <fill>
      <patternFill patternType="solid">
        <fgColor indexed="22"/>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color indexed="63"/>
      </top>
      <bottom>
        <color indexed="63"/>
      </bottom>
    </border>
    <border>
      <left style="thin"/>
      <right style="thin"/>
      <top style="dotted"/>
      <bottom style="thin"/>
    </border>
    <border>
      <left style="thin"/>
      <right style="thin"/>
      <top style="dotted"/>
      <bottom>
        <color indexed="63"/>
      </bottom>
    </border>
    <border>
      <left style="thin"/>
      <right style="thin"/>
      <top>
        <color indexed="63"/>
      </top>
      <bottom style="dotted"/>
    </border>
    <border>
      <left style="thin"/>
      <right style="thin"/>
      <top>
        <color indexed="63"/>
      </top>
      <bottom style="double"/>
    </border>
    <border>
      <left style="dotted"/>
      <right style="dotted"/>
      <top style="thin"/>
      <bottom style="thin"/>
    </border>
    <border>
      <left style="dotted"/>
      <right style="dotted"/>
      <top style="thin"/>
      <bottom style="double"/>
    </border>
    <border>
      <left style="dotted"/>
      <right style="double"/>
      <top style="thin"/>
      <bottom style="thin"/>
    </border>
    <border>
      <left>
        <color indexed="63"/>
      </left>
      <right style="thin"/>
      <top style="thin"/>
      <bottom>
        <color indexed="63"/>
      </bottom>
    </border>
    <border>
      <left>
        <color indexed="63"/>
      </left>
      <right style="thin"/>
      <top style="thin"/>
      <bottom style="thin"/>
    </border>
    <border>
      <left style="double"/>
      <right style="thin"/>
      <top style="thin"/>
      <bottom style="thin"/>
    </border>
    <border>
      <left style="dotted"/>
      <right style="thin"/>
      <top style="thin"/>
      <bottom style="dotted"/>
    </border>
    <border>
      <left style="double"/>
      <right>
        <color indexed="63"/>
      </right>
      <top style="thin"/>
      <bottom style="dotted"/>
    </border>
    <border>
      <left>
        <color indexed="63"/>
      </left>
      <right style="thin"/>
      <top style="thin"/>
      <bottom style="dotted"/>
    </border>
    <border>
      <left style="dotted"/>
      <right style="thin"/>
      <top style="dotted"/>
      <bottom style="thin"/>
    </border>
    <border>
      <left style="double"/>
      <right>
        <color indexed="63"/>
      </right>
      <top style="dotted"/>
      <bottom style="thin"/>
    </border>
    <border>
      <left>
        <color indexed="63"/>
      </left>
      <right style="thin"/>
      <top style="dotted"/>
      <bottom style="thin"/>
    </border>
    <border>
      <left style="dotted"/>
      <right style="thin"/>
      <top>
        <color indexed="63"/>
      </top>
      <bottom>
        <color indexed="63"/>
      </bottom>
    </border>
    <border>
      <left>
        <color indexed="63"/>
      </left>
      <right>
        <color indexed="63"/>
      </right>
      <top style="thin"/>
      <bottom style="dotted"/>
    </border>
    <border>
      <left>
        <color indexed="63"/>
      </left>
      <right style="thin"/>
      <top>
        <color indexed="63"/>
      </top>
      <bottom>
        <color indexed="63"/>
      </bottom>
    </border>
    <border>
      <left>
        <color indexed="63"/>
      </left>
      <right>
        <color indexed="63"/>
      </right>
      <top style="dotted"/>
      <bottom style="thin"/>
    </border>
    <border>
      <left style="dotted"/>
      <right style="thin"/>
      <top style="thin"/>
      <bottom>
        <color indexed="63"/>
      </bottom>
    </border>
    <border>
      <left style="dotted"/>
      <right style="thin"/>
      <top style="dotted"/>
      <bottom style="double"/>
    </border>
    <border>
      <left style="thin"/>
      <right>
        <color indexed="63"/>
      </right>
      <top>
        <color indexed="63"/>
      </top>
      <bottom>
        <color indexed="63"/>
      </bottom>
    </border>
    <border>
      <left style="thin"/>
      <right style="thin"/>
      <top>
        <color indexed="63"/>
      </top>
      <bottom style="thin"/>
    </border>
    <border>
      <left style="medium"/>
      <right style="thin"/>
      <top style="thin"/>
      <bottom style="thin"/>
    </border>
    <border>
      <left>
        <color indexed="63"/>
      </left>
      <right style="dotted"/>
      <top style="thin"/>
      <bottom style="thin"/>
    </border>
    <border>
      <left style="thin"/>
      <right>
        <color indexed="63"/>
      </right>
      <top>
        <color indexed="63"/>
      </top>
      <bottom style="thin"/>
    </border>
    <border>
      <left style="thin"/>
      <right>
        <color indexed="63"/>
      </right>
      <top style="medium"/>
      <bottom>
        <color indexed="63"/>
      </bottom>
    </border>
    <border>
      <left style="dotted"/>
      <right style="dotted"/>
      <top style="dotted"/>
      <bottom style="thin"/>
    </border>
    <border>
      <left style="dotted"/>
      <right>
        <color indexed="63"/>
      </right>
      <top style="dotted"/>
      <bottom style="thin"/>
    </border>
    <border>
      <left style="thin"/>
      <right style="thin"/>
      <top style="medium"/>
      <bottom>
        <color indexed="63"/>
      </bottom>
    </border>
    <border>
      <left style="thin"/>
      <right style="thin"/>
      <top style="thin"/>
      <bottom style="medium"/>
    </border>
    <border>
      <left style="medium"/>
      <right>
        <color indexed="63"/>
      </right>
      <top style="thin"/>
      <bottom style="thin"/>
    </border>
    <border>
      <left style="thin"/>
      <right style="thin"/>
      <top style="dotted"/>
      <bottom style="medium"/>
    </border>
    <border>
      <left style="medium"/>
      <right style="thin"/>
      <top style="thin"/>
      <bottom style="medium"/>
    </border>
    <border>
      <left>
        <color indexed="63"/>
      </left>
      <right style="thin"/>
      <top style="medium"/>
      <bottom style="thin"/>
    </border>
    <border>
      <left>
        <color indexed="63"/>
      </left>
      <right style="medium"/>
      <top style="thin"/>
      <bottom>
        <color indexed="63"/>
      </bottom>
    </border>
    <border>
      <left style="dotted"/>
      <right style="thin"/>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medium"/>
      <bottom>
        <color indexed="63"/>
      </bottom>
    </border>
    <border>
      <left>
        <color indexed="63"/>
      </left>
      <right style="medium"/>
      <top style="medium"/>
      <bottom>
        <color indexed="63"/>
      </bottom>
    </border>
    <border>
      <left style="dotted"/>
      <right style="medium"/>
      <top style="dotted"/>
      <bottom style="thin"/>
    </border>
    <border>
      <left style="dotted"/>
      <right style="medium"/>
      <top style="thin"/>
      <bottom style="thin"/>
    </border>
    <border>
      <left style="dotted"/>
      <right style="medium"/>
      <top style="thin"/>
      <bottom style="double"/>
    </border>
    <border>
      <left style="medium"/>
      <right>
        <color indexed="63"/>
      </right>
      <top style="double"/>
      <bottom style="medium"/>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thin"/>
      <right style="thin"/>
      <top style="medium"/>
      <bottom style="dashed"/>
    </border>
    <border>
      <left style="thin"/>
      <right style="double"/>
      <top style="medium"/>
      <bottom style="dashed"/>
    </border>
    <border>
      <left style="thin"/>
      <right>
        <color indexed="63"/>
      </right>
      <top style="thin"/>
      <bottom>
        <color indexed="63"/>
      </bottom>
    </border>
    <border>
      <left style="thin"/>
      <right style="thin"/>
      <top style="thin"/>
      <bottom style="dashed"/>
    </border>
    <border>
      <left style="thin"/>
      <right style="double"/>
      <top style="thin"/>
      <bottom style="dashed"/>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thin"/>
      <top style="thin"/>
      <bottom>
        <color indexed="63"/>
      </bottom>
    </border>
    <border>
      <left>
        <color indexed="63"/>
      </left>
      <right style="medium"/>
      <top>
        <color indexed="63"/>
      </top>
      <bottom>
        <color indexed="63"/>
      </botto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thin"/>
      <right style="medium"/>
      <top style="thin"/>
      <bottom>
        <color indexed="63"/>
      </bottom>
    </border>
    <border>
      <left style="medium"/>
      <right style="thin"/>
      <top style="medium"/>
      <bottom style="mediu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style="thin"/>
    </border>
    <border>
      <left>
        <color indexed="63"/>
      </left>
      <right style="medium"/>
      <top>
        <color indexed="63"/>
      </top>
      <bottom style="thin"/>
    </border>
    <border>
      <left style="medium"/>
      <right>
        <color indexed="63"/>
      </right>
      <top>
        <color indexed="63"/>
      </top>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thin"/>
      <right>
        <color indexed="63"/>
      </right>
      <top style="medium"/>
      <bottom style="medium"/>
    </border>
    <border>
      <left style="double"/>
      <right style="thin"/>
      <top style="medium"/>
      <bottom style="thin"/>
    </border>
    <border>
      <left style="double"/>
      <right style="thin"/>
      <top style="thin"/>
      <bottom style="medium"/>
    </border>
    <border>
      <left>
        <color indexed="63"/>
      </left>
      <right style="thin"/>
      <top style="thin"/>
      <bottom style="medium"/>
    </border>
    <border>
      <left style="thin"/>
      <right style="thin"/>
      <top style="medium"/>
      <bottom style="dotted"/>
    </border>
    <border>
      <left style="thin"/>
      <right style="medium"/>
      <top style="thin"/>
      <bottom style="dotted"/>
    </border>
    <border>
      <left style="thin"/>
      <right style="medium"/>
      <top style="dotted"/>
      <bottom style="medium"/>
    </border>
    <border>
      <left style="thin"/>
      <right style="medium"/>
      <top>
        <color indexed="63"/>
      </top>
      <bottom style="medium"/>
    </border>
    <border>
      <left>
        <color indexed="63"/>
      </left>
      <right>
        <color indexed="63"/>
      </right>
      <top>
        <color indexed="63"/>
      </top>
      <bottom style="medium"/>
    </border>
    <border>
      <left style="thin"/>
      <right style="medium"/>
      <top style="medium"/>
      <bottom>
        <color indexed="63"/>
      </bottom>
    </border>
    <border>
      <left style="medium"/>
      <right>
        <color indexed="63"/>
      </right>
      <top style="medium"/>
      <bottom>
        <color indexed="63"/>
      </bottom>
    </border>
    <border>
      <left>
        <color indexed="63"/>
      </left>
      <right>
        <color indexed="63"/>
      </right>
      <top style="thin"/>
      <bottom style="medium"/>
    </border>
    <border>
      <left style="thin"/>
      <right style="medium"/>
      <top style="medium"/>
      <bottom style="dotted"/>
    </border>
    <border>
      <left style="thin"/>
      <right style="medium"/>
      <top style="dotted"/>
      <bottom style="thin"/>
    </border>
    <border>
      <left style="thin"/>
      <right style="thin"/>
      <top style="dashed"/>
      <bottom style="thin"/>
    </border>
    <border>
      <left style="thin"/>
      <right style="medium"/>
      <top style="dotted"/>
      <bottom>
        <color indexed="63"/>
      </bottom>
    </border>
    <border>
      <left style="thin"/>
      <right style="thin"/>
      <top style="dashed"/>
      <bottom style="medium"/>
    </border>
    <border>
      <left style="thin"/>
      <right style="medium"/>
      <top style="dashed"/>
      <bottom style="medium"/>
    </border>
    <border>
      <left style="double"/>
      <right style="double"/>
      <top style="double"/>
      <bottom style="double"/>
    </border>
    <border>
      <left style="thin"/>
      <right style="dotted"/>
      <top style="thin"/>
      <bottom style="thin"/>
    </border>
    <border>
      <left style="medium"/>
      <right style="thin"/>
      <top style="thin"/>
      <bottom style="double"/>
    </border>
    <border>
      <left style="thin"/>
      <right style="dotted"/>
      <top style="double"/>
      <bottom style="medium"/>
    </border>
    <border>
      <left style="dotted"/>
      <right style="medium"/>
      <top style="double"/>
      <bottom style="medium"/>
    </border>
    <border>
      <left style="dotted"/>
      <right style="dotted"/>
      <top style="double"/>
      <bottom style="medium"/>
    </border>
    <border>
      <left style="dotted"/>
      <right style="double"/>
      <top style="double"/>
      <bottom style="medium"/>
    </border>
    <border>
      <left>
        <color indexed="63"/>
      </left>
      <right style="medium"/>
      <top style="double"/>
      <bottom style="medium"/>
    </border>
    <border>
      <left style="dotted"/>
      <right style="thin"/>
      <top style="thin"/>
      <bottom style="thin"/>
    </border>
    <border>
      <left style="dotted"/>
      <right>
        <color indexed="63"/>
      </right>
      <top style="thin"/>
      <bottom style="thin"/>
    </border>
    <border>
      <left style="double"/>
      <right style="medium"/>
      <top style="thin"/>
      <bottom style="thin"/>
    </border>
    <border>
      <left style="thin"/>
      <right style="medium"/>
      <top style="medium"/>
      <bottom style="medium"/>
    </border>
    <border>
      <left style="medium"/>
      <right style="thin"/>
      <top>
        <color indexed="63"/>
      </top>
      <bottom>
        <color indexed="63"/>
      </bottom>
    </border>
    <border>
      <left style="medium"/>
      <right style="thin"/>
      <top style="dashed"/>
      <bottom style="dashed"/>
    </border>
    <border>
      <left style="thin"/>
      <right style="medium"/>
      <top style="dashed"/>
      <bottom style="dashed"/>
    </border>
    <border>
      <left style="thin"/>
      <right>
        <color indexed="63"/>
      </right>
      <top style="dashed"/>
      <bottom style="dashed"/>
    </border>
    <border>
      <left style="medium"/>
      <right style="thin"/>
      <top style="dashed"/>
      <bottom style="medium"/>
    </border>
    <border>
      <left style="thin"/>
      <right>
        <color indexed="63"/>
      </right>
      <top style="dashed"/>
      <bottom style="medium"/>
    </border>
    <border>
      <left style="thin"/>
      <right style="medium"/>
      <top style="medium"/>
      <bottom style="dashed"/>
    </border>
    <border>
      <left style="medium"/>
      <right>
        <color indexed="63"/>
      </right>
      <top style="dashed"/>
      <bottom style="dashed"/>
    </border>
    <border>
      <left style="thin"/>
      <right style="thin"/>
      <top style="dashed"/>
      <bottom style="dashed"/>
    </border>
    <border>
      <left>
        <color indexed="63"/>
      </left>
      <right style="medium"/>
      <top style="dashed"/>
      <bottom style="dashed"/>
    </border>
    <border>
      <left style="thin"/>
      <right style="thin"/>
      <top>
        <color indexed="63"/>
      </top>
      <bottom style="medium"/>
    </border>
    <border>
      <left style="medium"/>
      <right>
        <color indexed="63"/>
      </right>
      <top>
        <color indexed="63"/>
      </top>
      <bottom>
        <color indexed="63"/>
      </bottom>
    </border>
    <border>
      <left style="medium"/>
      <right style="thin"/>
      <top style="dashed"/>
      <bottom>
        <color indexed="63"/>
      </bottom>
    </border>
    <border>
      <left style="thin"/>
      <right style="medium"/>
      <top style="dashed"/>
      <bottom>
        <color indexed="63"/>
      </bottom>
    </border>
    <border>
      <left style="thin"/>
      <right>
        <color indexed="63"/>
      </right>
      <top style="dashed"/>
      <bottom>
        <color indexed="63"/>
      </bottom>
    </border>
    <border>
      <left style="medium"/>
      <right>
        <color indexed="63"/>
      </right>
      <top style="dashed"/>
      <bottom>
        <color indexed="63"/>
      </bottom>
    </border>
    <border>
      <left style="thin"/>
      <right style="thin"/>
      <top style="dashed"/>
      <bottom>
        <color indexed="63"/>
      </bottom>
    </border>
    <border>
      <left>
        <color indexed="63"/>
      </left>
      <right style="medium"/>
      <top style="dashed"/>
      <bottom>
        <color indexed="63"/>
      </bottom>
    </border>
    <border>
      <left style="thin"/>
      <right style="thin"/>
      <top style="medium"/>
      <bottom style="medium"/>
    </border>
    <border>
      <left style="double"/>
      <right style="thin"/>
      <top style="medium"/>
      <bottom>
        <color indexed="63"/>
      </bottom>
    </border>
    <border>
      <left style="double"/>
      <right style="medium"/>
      <top style="medium"/>
      <bottom>
        <color indexed="63"/>
      </bottom>
    </border>
    <border>
      <left style="double"/>
      <right style="thin"/>
      <top style="dotted"/>
      <bottom style="thin"/>
    </border>
    <border>
      <left style="thin"/>
      <right>
        <color indexed="63"/>
      </right>
      <top style="dotted"/>
      <bottom style="thin"/>
    </border>
    <border>
      <left style="double"/>
      <right style="medium"/>
      <top style="dotted"/>
      <bottom style="thin"/>
    </border>
    <border>
      <left style="double"/>
      <right style="thin"/>
      <top style="thin"/>
      <bottom>
        <color indexed="63"/>
      </bottom>
    </border>
    <border>
      <left style="double"/>
      <right style="medium"/>
      <top style="thin"/>
      <bottom>
        <color indexed="63"/>
      </bottom>
    </border>
    <border>
      <left style="double"/>
      <right style="thin"/>
      <top style="dashed"/>
      <bottom style="thin"/>
    </border>
    <border>
      <left>
        <color indexed="63"/>
      </left>
      <right style="thin"/>
      <top style="dashed"/>
      <bottom style="thin"/>
    </border>
    <border>
      <left style="thin"/>
      <right>
        <color indexed="63"/>
      </right>
      <top style="dashed"/>
      <bottom style="thin"/>
    </border>
    <border>
      <left style="double"/>
      <right style="medium"/>
      <top style="dashed"/>
      <bottom style="thin"/>
    </border>
    <border>
      <left style="double"/>
      <right style="thin"/>
      <top style="dashed"/>
      <bottom style="medium"/>
    </border>
    <border>
      <left>
        <color indexed="63"/>
      </left>
      <right style="thin"/>
      <top style="dashed"/>
      <bottom style="medium"/>
    </border>
    <border>
      <left style="double"/>
      <right style="medium"/>
      <top style="dashed"/>
      <bottom style="medium"/>
    </border>
    <border>
      <left style="double"/>
      <right style="medium"/>
      <top style="medium"/>
      <bottom style="thin"/>
    </border>
    <border>
      <left style="double"/>
      <right>
        <color indexed="63"/>
      </right>
      <top style="thin"/>
      <bottom style="medium"/>
    </border>
    <border>
      <left style="double"/>
      <right style="medium"/>
      <top style="thin"/>
      <bottom style="medium"/>
    </border>
    <border>
      <left style="double"/>
      <right style="thin"/>
      <top>
        <color indexed="63"/>
      </top>
      <bottom style="thin"/>
    </border>
    <border>
      <left>
        <color indexed="63"/>
      </left>
      <right style="thin"/>
      <top>
        <color indexed="63"/>
      </top>
      <bottom style="thin"/>
    </border>
    <border>
      <left style="double"/>
      <right style="medium"/>
      <top>
        <color indexed="63"/>
      </top>
      <bottom style="thin"/>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color indexed="63"/>
      </left>
      <right>
        <color indexed="63"/>
      </right>
      <top style="medium"/>
      <bottom style="thin"/>
    </border>
    <border diagonalUp="1">
      <left style="thin"/>
      <right style="thin"/>
      <top style="dotted"/>
      <bottom style="thin"/>
      <diagonal style="thin"/>
    </border>
    <border>
      <left style="thin"/>
      <right style="double"/>
      <top style="dotted"/>
      <bottom style="thin"/>
    </border>
    <border diagonalUp="1">
      <left style="thin"/>
      <right style="thin"/>
      <top style="thin"/>
      <bottom style="dotted"/>
      <diagonal style="thin"/>
    </border>
    <border diagonalUp="1">
      <left style="thin"/>
      <right style="medium"/>
      <top style="thin"/>
      <bottom style="dotted"/>
      <diagonal style="thin"/>
    </border>
    <border diagonalUp="1">
      <left style="thin"/>
      <right style="double"/>
      <top style="dotted"/>
      <bottom style="thin"/>
      <diagonal style="thin"/>
    </border>
    <border diagonalUp="1">
      <left style="thin"/>
      <right style="medium"/>
      <top style="dotted"/>
      <bottom style="thin"/>
      <diagonal style="thin"/>
    </border>
    <border diagonalUp="1">
      <left style="thin"/>
      <right style="double"/>
      <top style="thin"/>
      <bottom>
        <color indexed="63"/>
      </bottom>
      <diagonal style="thin"/>
    </border>
    <border diagonalUp="1">
      <left style="thin"/>
      <right style="double"/>
      <top>
        <color indexed="63"/>
      </top>
      <bottom>
        <color indexed="63"/>
      </bottom>
      <diagonal style="thin"/>
    </border>
    <border diagonalUp="1">
      <left style="thin"/>
      <right style="thin"/>
      <top>
        <color indexed="63"/>
      </top>
      <bottom style="dotted"/>
      <diagonal style="thin"/>
    </border>
    <border diagonalUp="1">
      <left style="thin"/>
      <right style="medium"/>
      <top>
        <color indexed="63"/>
      </top>
      <bottom style="dotted"/>
      <diagonal style="thin"/>
    </border>
    <border diagonalUp="1">
      <left style="thin"/>
      <right style="thin"/>
      <top style="dotted"/>
      <bottom style="double"/>
      <diagonal style="thin"/>
    </border>
    <border diagonalUp="1">
      <left style="thin"/>
      <right style="double"/>
      <top style="dotted"/>
      <bottom style="double"/>
      <diagonal style="thin"/>
    </border>
    <border>
      <left style="thin"/>
      <right style="thin"/>
      <top style="dotted"/>
      <bottom style="double"/>
    </border>
    <border diagonalUp="1">
      <left style="thin"/>
      <right style="thin"/>
      <top style="dotted"/>
      <bottom>
        <color indexed="63"/>
      </bottom>
      <diagonal style="thin"/>
    </border>
    <border>
      <left style="thin"/>
      <right style="thin"/>
      <top style="double"/>
      <bottom style="dotted"/>
    </border>
    <border diagonalUp="1">
      <left style="thin"/>
      <right style="double"/>
      <top style="double"/>
      <bottom>
        <color indexed="63"/>
      </bottom>
      <diagonal style="thin"/>
    </border>
    <border diagonalUp="1">
      <left style="thin"/>
      <right style="thin"/>
      <top style="double"/>
      <bottom style="dotted"/>
      <diagonal style="thin"/>
    </border>
    <border diagonalUp="1">
      <left style="thin"/>
      <right style="medium"/>
      <top style="double"/>
      <bottom style="dotted"/>
      <diagonal style="thin"/>
    </border>
    <border diagonalUp="1">
      <left style="thin"/>
      <right style="thin"/>
      <top style="dotted"/>
      <bottom style="medium"/>
      <diagonal style="thin"/>
    </border>
    <border diagonalUp="1">
      <left style="thin"/>
      <right style="double"/>
      <top style="dotted"/>
      <bottom style="medium"/>
      <diagonal style="thin"/>
    </border>
    <border diagonalUp="1">
      <left style="thin"/>
      <right style="medium"/>
      <top style="dotted"/>
      <bottom style="medium"/>
      <diagonal style="thin"/>
    </border>
    <border>
      <left style="thin"/>
      <right style="double"/>
      <top style="thin"/>
      <bottom style="medium"/>
    </border>
    <border>
      <left>
        <color indexed="63"/>
      </left>
      <right style="thin"/>
      <top>
        <color indexed="63"/>
      </top>
      <bottom style="dashed"/>
    </border>
    <border>
      <left style="thin"/>
      <right style="medium"/>
      <top>
        <color indexed="63"/>
      </top>
      <bottom style="dashed"/>
    </border>
    <border>
      <left>
        <color indexed="63"/>
      </left>
      <right style="thin"/>
      <top style="double"/>
      <bottom style="medium"/>
    </border>
    <border>
      <left style="thin"/>
      <right style="thin"/>
      <top style="double"/>
      <bottom style="medium"/>
    </border>
    <border>
      <left style="thin"/>
      <right style="double"/>
      <top style="double"/>
      <bottom style="medium"/>
    </border>
    <border>
      <left style="thin"/>
      <right style="medium"/>
      <top style="double"/>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thin"/>
      <right style="dotted"/>
      <top>
        <color indexed="63"/>
      </top>
      <bottom style="medium"/>
    </border>
    <border>
      <left style="dotted"/>
      <right style="thin"/>
      <top>
        <color indexed="63"/>
      </top>
      <bottom style="medium"/>
    </border>
    <border>
      <left style="medium"/>
      <right style="dotted"/>
      <top>
        <color indexed="63"/>
      </top>
      <bottom style="medium"/>
    </border>
    <border>
      <left style="medium"/>
      <right style="medium"/>
      <top>
        <color indexed="63"/>
      </top>
      <bottom style="medium"/>
    </border>
    <border>
      <left style="thin"/>
      <right style="dotted"/>
      <top style="dotted"/>
      <bottom>
        <color indexed="63"/>
      </bottom>
    </border>
    <border>
      <left style="dotted"/>
      <right style="thin"/>
      <top style="dotted"/>
      <bottom>
        <color indexed="63"/>
      </bottom>
    </border>
    <border>
      <left style="thin"/>
      <right style="dotted"/>
      <top>
        <color indexed="63"/>
      </top>
      <bottom>
        <color indexed="63"/>
      </bottom>
    </border>
    <border>
      <left style="medium"/>
      <right style="dotted"/>
      <top style="dotted"/>
      <bottom>
        <color indexed="63"/>
      </bottom>
    </border>
    <border>
      <left style="medium"/>
      <right style="medium"/>
      <top style="dotted"/>
      <bottom>
        <color indexed="63"/>
      </bottom>
    </border>
    <border>
      <left>
        <color indexed="63"/>
      </left>
      <right style="medium"/>
      <top>
        <color indexed="63"/>
      </top>
      <bottom style="dotted"/>
    </border>
    <border>
      <left style="dotted"/>
      <right style="thin"/>
      <top>
        <color indexed="63"/>
      </top>
      <bottom style="dotted"/>
    </border>
    <border>
      <left style="thin"/>
      <right style="dotted"/>
      <top>
        <color indexed="63"/>
      </top>
      <bottom style="dotted"/>
    </border>
    <border>
      <left>
        <color indexed="63"/>
      </left>
      <right style="thin"/>
      <top>
        <color indexed="63"/>
      </top>
      <bottom style="dotted"/>
    </border>
    <border>
      <left style="medium"/>
      <right style="dotted"/>
      <top>
        <color indexed="63"/>
      </top>
      <bottom>
        <color indexed="63"/>
      </bottom>
    </border>
    <border>
      <left style="thin"/>
      <right style="dotted"/>
      <top>
        <color indexed="63"/>
      </top>
      <bottom style="thin"/>
    </border>
    <border>
      <left style="dotted"/>
      <right style="thin"/>
      <top>
        <color indexed="63"/>
      </top>
      <bottom style="thin"/>
    </border>
    <border>
      <left style="medium"/>
      <right style="dotted"/>
      <top>
        <color indexed="63"/>
      </top>
      <bottom style="thin"/>
    </border>
    <border>
      <left>
        <color indexed="63"/>
      </left>
      <right style="dotted"/>
      <top style="dotted"/>
      <bottom>
        <color indexed="63"/>
      </bottom>
    </border>
    <border>
      <left style="medium"/>
      <right style="dotted"/>
      <top>
        <color indexed="63"/>
      </top>
      <bottom style="dotted"/>
    </border>
    <border>
      <left style="medium"/>
      <right style="medium"/>
      <top>
        <color indexed="63"/>
      </top>
      <bottom style="dotted"/>
    </border>
    <border>
      <left>
        <color indexed="63"/>
      </left>
      <right style="dotted"/>
      <top>
        <color indexed="63"/>
      </top>
      <bottom>
        <color indexed="63"/>
      </bottom>
    </border>
    <border>
      <left style="thin"/>
      <right style="dotted"/>
      <top style="medium"/>
      <bottom>
        <color indexed="63"/>
      </bottom>
    </border>
    <border>
      <left style="medium"/>
      <right style="dotted"/>
      <top style="medium"/>
      <bottom>
        <color indexed="63"/>
      </bottom>
    </border>
    <border>
      <left style="medium"/>
      <right style="medium"/>
      <top style="thin"/>
      <bottom style="dotted"/>
    </border>
    <border>
      <left style="dashDot"/>
      <right style="thin"/>
      <top style="thin"/>
      <bottom style="medium"/>
    </border>
    <border>
      <left style="thin"/>
      <right style="dashDot"/>
      <top style="thin"/>
      <bottom style="medium"/>
    </border>
    <border>
      <left style="medium"/>
      <right style="dashDot"/>
      <top style="thin"/>
      <bottom style="medium"/>
    </border>
    <border>
      <left style="dashDot"/>
      <right style="thin"/>
      <top style="thin"/>
      <bottom style="thin"/>
    </border>
    <border>
      <left style="thin"/>
      <right style="dashDot"/>
      <top style="thin"/>
      <bottom style="thin"/>
    </border>
    <border>
      <left style="medium"/>
      <right style="dashDot"/>
      <top style="thin"/>
      <bottom style="thin"/>
    </border>
    <border>
      <left style="dashDot"/>
      <right style="thin"/>
      <top>
        <color indexed="63"/>
      </top>
      <bottom style="thin"/>
    </border>
    <border>
      <left style="thin"/>
      <right style="dashDot"/>
      <top>
        <color indexed="63"/>
      </top>
      <bottom style="thin"/>
    </border>
    <border>
      <left style="medium"/>
      <right style="dashDot"/>
      <top>
        <color indexed="63"/>
      </top>
      <bottom style="thin"/>
    </border>
    <border>
      <left style="dashDot"/>
      <right style="thin"/>
      <top style="medium"/>
      <bottom style="thin"/>
    </border>
    <border>
      <left>
        <color indexed="63"/>
      </left>
      <right style="mediumDashed"/>
      <top style="thin"/>
      <bottom style="thin"/>
    </border>
    <border>
      <left style="thin"/>
      <right style="dashDot"/>
      <top style="medium"/>
      <bottom style="thin"/>
    </border>
    <border>
      <left style="dashDot"/>
      <right style="thin"/>
      <top>
        <color indexed="63"/>
      </top>
      <bottom>
        <color indexed="63"/>
      </bottom>
    </border>
    <border>
      <left style="medium"/>
      <right style="dashDot"/>
      <top style="medium"/>
      <bottom style="thin"/>
    </border>
    <border>
      <left style="dashDot"/>
      <right style="thin"/>
      <top style="medium"/>
      <bottom style="medium"/>
    </border>
    <border>
      <left style="thin"/>
      <right style="dashDot"/>
      <top style="medium"/>
      <bottom style="medium"/>
    </border>
    <border>
      <left style="medium"/>
      <right style="dashDot"/>
      <top style="medium"/>
      <bottom style="medium"/>
    </border>
    <border>
      <left style="medium"/>
      <right style="dotted"/>
      <top style="thin"/>
      <bottom>
        <color indexed="63"/>
      </bottom>
    </border>
    <border>
      <left style="thin"/>
      <right style="double"/>
      <top style="medium"/>
      <bottom>
        <color indexed="63"/>
      </bottom>
    </border>
    <border>
      <left style="thin"/>
      <right style="double"/>
      <top>
        <color indexed="63"/>
      </top>
      <bottom style="thin"/>
    </border>
    <border>
      <left style="double"/>
      <right>
        <color indexed="63"/>
      </right>
      <top style="medium"/>
      <bottom style="thin"/>
    </border>
    <border>
      <left style="medium"/>
      <right style="dotted"/>
      <top>
        <color indexed="63"/>
      </top>
      <bottom style="double"/>
    </border>
    <border>
      <left style="medium"/>
      <right style="dotted"/>
      <top style="double"/>
      <bottom>
        <color indexed="63"/>
      </bottom>
    </border>
    <border>
      <left>
        <color indexed="63"/>
      </left>
      <right style="double"/>
      <top style="medium"/>
      <bottom style="thin"/>
    </border>
    <border>
      <left style="medium"/>
      <right>
        <color indexed="63"/>
      </right>
      <top style="thin"/>
      <bottom style="double"/>
    </border>
    <border>
      <left>
        <color indexed="63"/>
      </left>
      <right style="medium"/>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dotted"/>
    </border>
    <border>
      <left style="medium"/>
      <right style="thin"/>
      <top>
        <color indexed="63"/>
      </top>
      <bottom style="double"/>
    </border>
    <border>
      <left style="thin"/>
      <right>
        <color indexed="63"/>
      </right>
      <top style="dotted"/>
      <bottom style="double"/>
    </border>
    <border>
      <left>
        <color indexed="63"/>
      </left>
      <right style="thin"/>
      <top style="dotted"/>
      <bottom style="double"/>
    </border>
    <border>
      <left>
        <color indexed="63"/>
      </left>
      <right>
        <color indexed="63"/>
      </right>
      <top style="dotted"/>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dotted"/>
    </border>
    <border>
      <left>
        <color indexed="63"/>
      </left>
      <right style="thin"/>
      <top style="double"/>
      <bottom style="dotted"/>
    </border>
    <border>
      <left style="thin"/>
      <right>
        <color indexed="63"/>
      </right>
      <top>
        <color indexed="63"/>
      </top>
      <bottom style="dotted"/>
    </border>
    <border>
      <left style="thin"/>
      <right>
        <color indexed="63"/>
      </right>
      <top style="dotted"/>
      <bottom style="medium"/>
    </border>
    <border>
      <left>
        <color indexed="63"/>
      </left>
      <right style="medium"/>
      <top style="dotted"/>
      <bottom style="medium"/>
    </border>
    <border>
      <left style="thin"/>
      <right style="double"/>
      <top>
        <color indexed="63"/>
      </top>
      <bottom style="medium"/>
    </border>
    <border>
      <left style="double"/>
      <right style="thin"/>
      <top>
        <color indexed="63"/>
      </top>
      <bottom style="medium"/>
    </border>
    <border>
      <left style="double"/>
      <right style="medium"/>
      <top>
        <color indexed="63"/>
      </top>
      <bottom>
        <color indexed="63"/>
      </bottom>
    </border>
    <border>
      <left style="double"/>
      <right style="medium"/>
      <top>
        <color indexed="63"/>
      </top>
      <bottom style="medium"/>
    </border>
    <border>
      <left style="medium"/>
      <right>
        <color indexed="63"/>
      </right>
      <top style="thin"/>
      <bottom style="dotted"/>
    </border>
    <border>
      <left>
        <color indexed="63"/>
      </left>
      <right style="medium"/>
      <top style="thin"/>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3" fillId="0" borderId="0">
      <alignment/>
      <protection/>
    </xf>
    <xf numFmtId="0" fontId="0" fillId="0" borderId="0">
      <alignment/>
      <protection/>
    </xf>
    <xf numFmtId="0" fontId="24" fillId="0" borderId="0" applyNumberFormat="0" applyFill="0" applyBorder="0" applyAlignment="0" applyProtection="0"/>
    <xf numFmtId="0" fontId="68" fillId="32" borderId="0" applyNumberFormat="0" applyBorder="0" applyAlignment="0" applyProtection="0"/>
  </cellStyleXfs>
  <cellXfs count="1494">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12" fillId="0" borderId="0" xfId="0" applyFont="1" applyAlignment="1">
      <alignment vertical="center"/>
    </xf>
    <xf numFmtId="0" fontId="7" fillId="0" borderId="11" xfId="0" applyFont="1" applyBorder="1" applyAlignment="1">
      <alignment horizontal="distributed" vertical="center"/>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7" fillId="0" borderId="12" xfId="0" applyFont="1" applyBorder="1" applyAlignment="1">
      <alignment horizontal="distributed" vertical="center"/>
    </xf>
    <xf numFmtId="0" fontId="8" fillId="0" borderId="14" xfId="0" applyFont="1" applyBorder="1" applyAlignment="1">
      <alignment horizontal="left" vertical="center" wrapText="1" indent="1"/>
    </xf>
    <xf numFmtId="0" fontId="7" fillId="0" borderId="15" xfId="0" applyFont="1" applyBorder="1" applyAlignment="1">
      <alignment horizontal="distributed" vertical="center"/>
    </xf>
    <xf numFmtId="0" fontId="8" fillId="0" borderId="16" xfId="0" applyFont="1" applyBorder="1" applyAlignment="1">
      <alignment horizontal="left" vertical="center" wrapText="1" indent="1"/>
    </xf>
    <xf numFmtId="0" fontId="9" fillId="0" borderId="0" xfId="0" applyFont="1" applyAlignment="1">
      <alignment vertical="center"/>
    </xf>
    <xf numFmtId="0" fontId="9"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9" fillId="0" borderId="0" xfId="0" applyFont="1" applyAlignment="1">
      <alignment horizontal="right" vertical="center"/>
    </xf>
    <xf numFmtId="0" fontId="7" fillId="0" borderId="0" xfId="0" applyFont="1" applyBorder="1" applyAlignment="1">
      <alignment horizontal="distributed" vertical="center"/>
    </xf>
    <xf numFmtId="0" fontId="7" fillId="0" borderId="0" xfId="0" applyFont="1" applyAlignment="1">
      <alignment horizontal="righ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xf>
    <xf numFmtId="0" fontId="7" fillId="0" borderId="19" xfId="0" applyFont="1" applyBorder="1" applyAlignment="1">
      <alignment vertical="center"/>
    </xf>
    <xf numFmtId="0" fontId="15" fillId="0" borderId="0" xfId="0" applyFont="1" applyAlignment="1">
      <alignment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22" xfId="0" applyFont="1" applyFill="1" applyBorder="1" applyAlignment="1">
      <alignment horizontal="center" vertical="center"/>
    </xf>
    <xf numFmtId="0" fontId="7" fillId="0" borderId="23" xfId="0" applyFont="1" applyBorder="1" applyAlignment="1">
      <alignment horizontal="distributed" vertical="center"/>
    </xf>
    <xf numFmtId="38" fontId="7" fillId="0" borderId="11" xfId="49" applyFont="1" applyBorder="1" applyAlignment="1">
      <alignment vertical="center"/>
    </xf>
    <xf numFmtId="38" fontId="7" fillId="0" borderId="24" xfId="49" applyFont="1" applyBorder="1" applyAlignment="1">
      <alignment vertical="center"/>
    </xf>
    <xf numFmtId="38" fontId="7" fillId="0" borderId="25" xfId="49" applyFont="1" applyBorder="1" applyAlignment="1">
      <alignment vertical="center"/>
    </xf>
    <xf numFmtId="0" fontId="7" fillId="0" borderId="26" xfId="0" applyFont="1" applyBorder="1" applyAlignment="1">
      <alignment horizontal="distributed" vertical="center"/>
    </xf>
    <xf numFmtId="38" fontId="7" fillId="0" borderId="13" xfId="49" applyFont="1" applyBorder="1" applyAlignment="1">
      <alignment vertical="center"/>
    </xf>
    <xf numFmtId="38" fontId="7" fillId="0" borderId="27" xfId="49" applyFont="1" applyBorder="1" applyAlignment="1">
      <alignment vertical="center"/>
    </xf>
    <xf numFmtId="38" fontId="7" fillId="0" borderId="28" xfId="49" applyFont="1" applyBorder="1" applyAlignment="1">
      <alignment vertical="center"/>
    </xf>
    <xf numFmtId="0" fontId="7" fillId="0" borderId="29" xfId="0" applyFont="1" applyBorder="1" applyAlignment="1">
      <alignment horizontal="distributed" vertical="center"/>
    </xf>
    <xf numFmtId="38" fontId="7" fillId="0" borderId="30" xfId="49" applyFont="1" applyBorder="1" applyAlignment="1">
      <alignment vertical="center"/>
    </xf>
    <xf numFmtId="38" fontId="7" fillId="0" borderId="12" xfId="49" applyFont="1" applyBorder="1" applyAlignment="1">
      <alignment vertical="center"/>
    </xf>
    <xf numFmtId="38" fontId="7" fillId="0" borderId="31" xfId="49" applyFont="1" applyBorder="1" applyAlignment="1">
      <alignment vertical="center"/>
    </xf>
    <xf numFmtId="38" fontId="7" fillId="0" borderId="32" xfId="49" applyFont="1" applyBorder="1" applyAlignment="1">
      <alignment vertical="center"/>
    </xf>
    <xf numFmtId="38" fontId="7" fillId="0" borderId="0" xfId="49" applyFont="1" applyBorder="1" applyAlignment="1">
      <alignment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34" borderId="35" xfId="62" applyFont="1" applyFill="1" applyBorder="1" applyAlignment="1" applyProtection="1">
      <alignment horizontal="center" vertical="center"/>
      <protection/>
    </xf>
    <xf numFmtId="0" fontId="7" fillId="0" borderId="36" xfId="0" applyFont="1" applyBorder="1" applyAlignment="1">
      <alignment horizontal="distributed" vertical="center" wrapText="1"/>
    </xf>
    <xf numFmtId="0" fontId="0" fillId="0" borderId="37" xfId="0" applyBorder="1" applyAlignment="1">
      <alignment horizontal="center" vertical="center"/>
    </xf>
    <xf numFmtId="0" fontId="7" fillId="0" borderId="38" xfId="0" applyFont="1" applyBorder="1" applyAlignment="1">
      <alignment vertical="center"/>
    </xf>
    <xf numFmtId="0" fontId="16" fillId="0" borderId="0" xfId="0" applyFont="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7" fillId="34" borderId="39" xfId="62" applyFont="1" applyFill="1" applyBorder="1" applyAlignment="1" applyProtection="1">
      <alignment horizontal="center" vertical="center"/>
      <protection/>
    </xf>
    <xf numFmtId="0" fontId="7" fillId="0" borderId="0" xfId="0" applyFont="1" applyAlignment="1">
      <alignment vertical="center" shrinkToFit="1"/>
    </xf>
    <xf numFmtId="0" fontId="7" fillId="0" borderId="10" xfId="0" applyFont="1" applyBorder="1" applyAlignment="1">
      <alignment horizontal="distributed" vertical="center"/>
    </xf>
    <xf numFmtId="0" fontId="9" fillId="34" borderId="10" xfId="62" applyFont="1" applyFill="1" applyBorder="1" applyAlignment="1" applyProtection="1">
      <alignment horizontal="center" vertical="center" shrinkToFit="1"/>
      <protection/>
    </xf>
    <xf numFmtId="0" fontId="7" fillId="0" borderId="36" xfId="0" applyFont="1" applyBorder="1" applyAlignment="1">
      <alignment horizontal="center" vertical="center" wrapText="1"/>
    </xf>
    <xf numFmtId="0" fontId="9" fillId="34" borderId="12" xfId="62" applyFont="1" applyFill="1" applyBorder="1" applyAlignment="1" applyProtection="1">
      <alignment horizontal="center" vertical="center" textRotation="180"/>
      <protection/>
    </xf>
    <xf numFmtId="0" fontId="7" fillId="34" borderId="12" xfId="62" applyFont="1" applyFill="1" applyBorder="1" applyAlignment="1" applyProtection="1">
      <alignment horizontal="center" vertical="center"/>
      <protection/>
    </xf>
    <xf numFmtId="0" fontId="7" fillId="34" borderId="35" xfId="62" applyFont="1" applyFill="1" applyBorder="1" applyAlignment="1" applyProtection="1">
      <alignment horizontal="center" vertical="center" textRotation="180"/>
      <protection/>
    </xf>
    <xf numFmtId="0" fontId="20"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7" fillId="34" borderId="40" xfId="62" applyFont="1" applyFill="1" applyBorder="1" applyAlignment="1" applyProtection="1">
      <alignment horizontal="center" vertical="center"/>
      <protection/>
    </xf>
    <xf numFmtId="0" fontId="8" fillId="33" borderId="41" xfId="0" applyFont="1" applyFill="1" applyBorder="1" applyAlignment="1">
      <alignment horizontal="left" vertical="center" wrapText="1"/>
    </xf>
    <xf numFmtId="0" fontId="8" fillId="33" borderId="42" xfId="0" applyFont="1" applyFill="1" applyBorder="1" applyAlignment="1">
      <alignment horizontal="left" vertical="center" wrapText="1"/>
    </xf>
    <xf numFmtId="0" fontId="10" fillId="34" borderId="43" xfId="62" applyFont="1" applyFill="1" applyBorder="1" applyAlignment="1" applyProtection="1">
      <alignment horizontal="distributed" vertical="center"/>
      <protection/>
    </xf>
    <xf numFmtId="0" fontId="7" fillId="0" borderId="43" xfId="0" applyFont="1" applyBorder="1" applyAlignment="1">
      <alignment horizontal="center" vertical="center"/>
    </xf>
    <xf numFmtId="0" fontId="9" fillId="34" borderId="44" xfId="62" applyFont="1" applyFill="1" applyBorder="1" applyAlignment="1" applyProtection="1">
      <alignment horizontal="center" vertical="center" shrinkToFit="1"/>
      <protection/>
    </xf>
    <xf numFmtId="0" fontId="7" fillId="0" borderId="45" xfId="0" applyFont="1" applyBorder="1" applyAlignment="1">
      <alignment horizontal="distributed" vertical="center"/>
    </xf>
    <xf numFmtId="0" fontId="8" fillId="0" borderId="46" xfId="0" applyFont="1" applyBorder="1" applyAlignment="1">
      <alignment horizontal="left" vertical="center" wrapText="1" indent="1"/>
    </xf>
    <xf numFmtId="0" fontId="7" fillId="33" borderId="37"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7" fillId="0" borderId="50" xfId="0" applyFont="1" applyBorder="1" applyAlignment="1">
      <alignment horizontal="distributed" vertical="center"/>
    </xf>
    <xf numFmtId="38" fontId="7" fillId="0" borderId="46" xfId="49" applyFont="1" applyBorder="1" applyAlignment="1">
      <alignment vertical="center"/>
    </xf>
    <xf numFmtId="38" fontId="7" fillId="0" borderId="51" xfId="49" applyFont="1" applyBorder="1" applyAlignment="1">
      <alignment vertical="center"/>
    </xf>
    <xf numFmtId="38" fontId="7" fillId="0" borderId="52" xfId="49" applyFont="1" applyBorder="1" applyAlignment="1">
      <alignment vertical="center"/>
    </xf>
    <xf numFmtId="0" fontId="7" fillId="33" borderId="53" xfId="0" applyFont="1" applyFill="1" applyBorder="1" applyAlignment="1">
      <alignment vertical="center"/>
    </xf>
    <xf numFmtId="0" fontId="7" fillId="33" borderId="54" xfId="0" applyFont="1" applyFill="1" applyBorder="1" applyAlignment="1">
      <alignment vertical="center"/>
    </xf>
    <xf numFmtId="0" fontId="8" fillId="33" borderId="55" xfId="0" applyFont="1" applyFill="1" applyBorder="1" applyAlignment="1">
      <alignment horizontal="left" vertical="center" wrapText="1"/>
    </xf>
    <xf numFmtId="0" fontId="7" fillId="0" borderId="56" xfId="0" applyFont="1" applyBorder="1" applyAlignment="1">
      <alignment vertical="center"/>
    </xf>
    <xf numFmtId="0" fontId="7" fillId="0" borderId="37" xfId="0" applyFont="1" applyBorder="1" applyAlignment="1">
      <alignment horizontal="distributed" vertical="center" wrapText="1"/>
    </xf>
    <xf numFmtId="0" fontId="7" fillId="0" borderId="57" xfId="0" applyFont="1" applyBorder="1" applyAlignment="1">
      <alignment vertical="center"/>
    </xf>
    <xf numFmtId="0" fontId="7" fillId="0" borderId="58" xfId="0" applyFont="1" applyBorder="1" applyAlignment="1">
      <alignment horizontal="center" vertical="center"/>
    </xf>
    <xf numFmtId="0" fontId="7" fillId="0" borderId="59" xfId="0" applyFont="1" applyBorder="1" applyAlignment="1">
      <alignment vertical="center"/>
    </xf>
    <xf numFmtId="0" fontId="7" fillId="33" borderId="60"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7" fillId="0" borderId="10" xfId="0" applyFont="1" applyFill="1" applyBorder="1" applyAlignment="1">
      <alignment horizontal="distributed" vertical="center"/>
    </xf>
    <xf numFmtId="0" fontId="7" fillId="0" borderId="0" xfId="0" applyFont="1" applyBorder="1" applyAlignment="1">
      <alignment horizontal="distributed" vertical="center" wrapText="1"/>
    </xf>
    <xf numFmtId="0" fontId="7" fillId="0" borderId="0" xfId="0" applyFont="1" applyAlignment="1">
      <alignment horizontal="left" vertical="center"/>
    </xf>
    <xf numFmtId="38" fontId="7" fillId="0" borderId="62" xfId="49" applyFont="1" applyBorder="1" applyAlignment="1">
      <alignment vertical="center"/>
    </xf>
    <xf numFmtId="38" fontId="7" fillId="0" borderId="63" xfId="49" applyFont="1" applyBorder="1" applyAlignment="1">
      <alignment vertical="center"/>
    </xf>
    <xf numFmtId="38" fontId="7" fillId="0" borderId="64" xfId="49" applyFont="1" applyBorder="1" applyAlignment="1">
      <alignment vertical="center"/>
    </xf>
    <xf numFmtId="38" fontId="7" fillId="0" borderId="20" xfId="49" applyFont="1" applyBorder="1" applyAlignment="1">
      <alignment vertical="center"/>
    </xf>
    <xf numFmtId="38" fontId="7" fillId="0" borderId="65" xfId="49" applyFont="1" applyBorder="1" applyAlignment="1">
      <alignment vertical="center"/>
    </xf>
    <xf numFmtId="38" fontId="7" fillId="0" borderId="66" xfId="49" applyFont="1" applyBorder="1" applyAlignment="1">
      <alignment vertical="center"/>
    </xf>
    <xf numFmtId="38" fontId="7" fillId="0" borderId="67" xfId="49" applyFont="1" applyBorder="1" applyAlignment="1">
      <alignment vertical="center"/>
    </xf>
    <xf numFmtId="38" fontId="7" fillId="0" borderId="68" xfId="49" applyFont="1" applyBorder="1" applyAlignment="1">
      <alignment vertical="center"/>
    </xf>
    <xf numFmtId="38" fontId="7" fillId="0" borderId="69" xfId="49" applyFont="1" applyBorder="1" applyAlignment="1">
      <alignment vertical="center"/>
    </xf>
    <xf numFmtId="38" fontId="7" fillId="0" borderId="10" xfId="49" applyFont="1" applyBorder="1" applyAlignment="1">
      <alignment vertical="center"/>
    </xf>
    <xf numFmtId="38" fontId="7" fillId="0" borderId="44" xfId="49" applyFont="1" applyBorder="1" applyAlignment="1">
      <alignment vertical="center"/>
    </xf>
    <xf numFmtId="0" fontId="7" fillId="33" borderId="70" xfId="0" applyFont="1" applyFill="1" applyBorder="1" applyAlignment="1">
      <alignment horizontal="center" vertical="center"/>
    </xf>
    <xf numFmtId="38" fontId="7" fillId="0" borderId="70" xfId="49" applyFont="1" applyBorder="1" applyAlignment="1">
      <alignment vertical="center"/>
    </xf>
    <xf numFmtId="38" fontId="7" fillId="0" borderId="71" xfId="49" applyFont="1" applyBorder="1" applyAlignment="1">
      <alignment vertical="center"/>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xf>
    <xf numFmtId="0" fontId="25" fillId="0" borderId="68" xfId="61" applyFont="1" applyFill="1" applyBorder="1" applyAlignment="1">
      <alignment horizontal="center" vertical="center"/>
      <protection/>
    </xf>
    <xf numFmtId="0" fontId="5" fillId="0" borderId="68" xfId="0" applyFont="1" applyFill="1" applyBorder="1" applyAlignment="1">
      <alignment horizontal="right" vertical="center"/>
    </xf>
    <xf numFmtId="0" fontId="5" fillId="0" borderId="36" xfId="0" applyFont="1" applyBorder="1" applyAlignment="1">
      <alignment horizontal="center" vertical="center"/>
    </xf>
    <xf numFmtId="38" fontId="23" fillId="0" borderId="36" xfId="49" applyFont="1" applyFill="1" applyBorder="1" applyAlignment="1">
      <alignment horizontal="right" wrapText="1"/>
    </xf>
    <xf numFmtId="0" fontId="0" fillId="0" borderId="36" xfId="0" applyFont="1" applyBorder="1" applyAlignment="1">
      <alignment horizontal="right"/>
    </xf>
    <xf numFmtId="38" fontId="0" fillId="0" borderId="36" xfId="49" applyFont="1" applyBorder="1" applyAlignment="1">
      <alignment horizontal="right"/>
    </xf>
    <xf numFmtId="9" fontId="0" fillId="0" borderId="36" xfId="42" applyFont="1" applyBorder="1" applyAlignment="1">
      <alignment horizontal="right"/>
    </xf>
    <xf numFmtId="38" fontId="23" fillId="0" borderId="10" xfId="49" applyFont="1" applyFill="1" applyBorder="1" applyAlignment="1">
      <alignment horizontal="right" wrapText="1"/>
    </xf>
    <xf numFmtId="9" fontId="0" fillId="0" borderId="10" xfId="42" applyFont="1" applyBorder="1" applyAlignment="1">
      <alignment horizontal="right"/>
    </xf>
    <xf numFmtId="0" fontId="0" fillId="0" borderId="10" xfId="0" applyFont="1" applyBorder="1" applyAlignment="1">
      <alignment horizontal="right"/>
    </xf>
    <xf numFmtId="38" fontId="0" fillId="0" borderId="10" xfId="49" applyFont="1" applyBorder="1" applyAlignment="1">
      <alignment horizontal="right"/>
    </xf>
    <xf numFmtId="38" fontId="0" fillId="35" borderId="10" xfId="49" applyFont="1" applyFill="1" applyBorder="1" applyAlignment="1">
      <alignment horizontal="right"/>
    </xf>
    <xf numFmtId="9" fontId="0" fillId="35" borderId="10" xfId="42" applyFont="1" applyFill="1" applyBorder="1" applyAlignment="1">
      <alignment horizontal="right"/>
    </xf>
    <xf numFmtId="192" fontId="0" fillId="35" borderId="10" xfId="49" applyNumberFormat="1" applyFont="1" applyFill="1" applyBorder="1" applyAlignment="1">
      <alignment horizontal="right"/>
    </xf>
    <xf numFmtId="9" fontId="0" fillId="35" borderId="36" xfId="42" applyFont="1" applyFill="1" applyBorder="1" applyAlignment="1">
      <alignment horizontal="right"/>
    </xf>
    <xf numFmtId="38" fontId="0" fillId="36" borderId="10" xfId="0" applyNumberFormat="1" applyFont="1" applyFill="1" applyBorder="1" applyAlignment="1">
      <alignment horizontal="right"/>
    </xf>
    <xf numFmtId="9" fontId="0" fillId="36" borderId="36" xfId="42" applyFont="1" applyFill="1" applyBorder="1" applyAlignment="1">
      <alignment horizontal="right"/>
    </xf>
    <xf numFmtId="3" fontId="0" fillId="0" borderId="36" xfId="49" applyNumberFormat="1" applyFont="1" applyBorder="1" applyAlignment="1">
      <alignment horizontal="right"/>
    </xf>
    <xf numFmtId="0" fontId="23" fillId="0" borderId="10" xfId="49" applyNumberFormat="1" applyFont="1" applyFill="1" applyBorder="1" applyAlignment="1">
      <alignment horizontal="right" wrapText="1"/>
    </xf>
    <xf numFmtId="0" fontId="0" fillId="0" borderId="10" xfId="0" applyNumberFormat="1" applyFont="1" applyBorder="1" applyAlignment="1">
      <alignment horizontal="right"/>
    </xf>
    <xf numFmtId="3" fontId="23" fillId="0" borderId="10" xfId="49" applyNumberFormat="1" applyFont="1" applyFill="1" applyBorder="1" applyAlignment="1">
      <alignment horizontal="right" wrapText="1"/>
    </xf>
    <xf numFmtId="38" fontId="23" fillId="37" borderId="10" xfId="49" applyFont="1" applyFill="1" applyBorder="1" applyAlignment="1">
      <alignment horizontal="right" wrapText="1"/>
    </xf>
    <xf numFmtId="0" fontId="23" fillId="37" borderId="10" xfId="49" applyNumberFormat="1" applyFont="1" applyFill="1" applyBorder="1" applyAlignment="1">
      <alignment horizontal="right" wrapText="1"/>
    </xf>
    <xf numFmtId="0" fontId="0" fillId="35" borderId="10" xfId="49" applyNumberFormat="1" applyFont="1" applyFill="1" applyBorder="1" applyAlignment="1">
      <alignment horizontal="right"/>
    </xf>
    <xf numFmtId="38" fontId="0" fillId="36" borderId="10" xfId="49" applyFont="1" applyFill="1" applyBorder="1" applyAlignment="1">
      <alignment horizontal="right"/>
    </xf>
    <xf numFmtId="0" fontId="0" fillId="36" borderId="10" xfId="0" applyNumberFormat="1" applyFont="1" applyFill="1" applyBorder="1" applyAlignment="1">
      <alignment horizontal="right"/>
    </xf>
    <xf numFmtId="38" fontId="0" fillId="0" borderId="72" xfId="0" applyNumberFormat="1" applyBorder="1" applyAlignment="1">
      <alignment vertical="center"/>
    </xf>
    <xf numFmtId="0" fontId="0" fillId="0" borderId="36" xfId="0" applyNumberFormat="1" applyFont="1" applyBorder="1" applyAlignment="1">
      <alignment vertical="center"/>
    </xf>
    <xf numFmtId="3" fontId="0" fillId="0" borderId="36" xfId="49" applyNumberFormat="1" applyFont="1" applyBorder="1" applyAlignment="1">
      <alignment vertical="center"/>
    </xf>
    <xf numFmtId="38" fontId="0" fillId="0" borderId="36" xfId="49" applyFont="1" applyBorder="1" applyAlignment="1">
      <alignment vertical="center"/>
    </xf>
    <xf numFmtId="0" fontId="0" fillId="0" borderId="10" xfId="0" applyNumberFormat="1" applyFont="1" applyBorder="1" applyAlignment="1">
      <alignment vertical="center"/>
    </xf>
    <xf numFmtId="38" fontId="0" fillId="0" borderId="10" xfId="49" applyFont="1" applyBorder="1" applyAlignment="1">
      <alignment vertical="center"/>
    </xf>
    <xf numFmtId="0" fontId="0" fillId="35" borderId="10" xfId="49" applyNumberFormat="1" applyFont="1" applyFill="1" applyBorder="1" applyAlignment="1">
      <alignment vertical="center"/>
    </xf>
    <xf numFmtId="38" fontId="0" fillId="35" borderId="10" xfId="49" applyFont="1" applyFill="1" applyBorder="1" applyAlignment="1">
      <alignment vertical="center"/>
    </xf>
    <xf numFmtId="38" fontId="0" fillId="36" borderId="10" xfId="49" applyFont="1" applyFill="1" applyBorder="1" applyAlignment="1">
      <alignment vertical="center"/>
    </xf>
    <xf numFmtId="0" fontId="0" fillId="36" borderId="10" xfId="0" applyNumberFormat="1" applyFont="1" applyFill="1" applyBorder="1" applyAlignment="1">
      <alignment vertical="center"/>
    </xf>
    <xf numFmtId="0" fontId="0" fillId="0" borderId="10" xfId="0" applyFill="1" applyBorder="1" applyAlignment="1">
      <alignment vertical="center"/>
    </xf>
    <xf numFmtId="38" fontId="0" fillId="36" borderId="10" xfId="0" applyNumberFormat="1" applyFill="1" applyBorder="1" applyAlignment="1">
      <alignment vertical="center"/>
    </xf>
    <xf numFmtId="0" fontId="0" fillId="0" borderId="36" xfId="49" applyNumberFormat="1" applyFont="1" applyBorder="1" applyAlignment="1">
      <alignment vertical="center"/>
    </xf>
    <xf numFmtId="3" fontId="0" fillId="0" borderId="36" xfId="0" applyNumberFormat="1" applyFont="1" applyBorder="1" applyAlignment="1">
      <alignmen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68"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198" fontId="0" fillId="0" borderId="79" xfId="0" applyNumberFormat="1" applyBorder="1" applyAlignment="1">
      <alignment vertical="center"/>
    </xf>
    <xf numFmtId="198" fontId="0" fillId="0" borderId="81" xfId="0" applyNumberFormat="1" applyBorder="1" applyAlignment="1">
      <alignment vertical="center"/>
    </xf>
    <xf numFmtId="193" fontId="0" fillId="0" borderId="60" xfId="0" applyNumberFormat="1" applyBorder="1" applyAlignment="1">
      <alignment vertical="center"/>
    </xf>
    <xf numFmtId="198" fontId="0" fillId="0" borderId="60" xfId="0" applyNumberFormat="1" applyBorder="1" applyAlignment="1">
      <alignment vertical="center"/>
    </xf>
    <xf numFmtId="193" fontId="0" fillId="0" borderId="61" xfId="0" applyNumberFormat="1" applyBorder="1" applyAlignment="1">
      <alignment vertical="center"/>
    </xf>
    <xf numFmtId="9" fontId="0" fillId="0" borderId="60" xfId="0" applyNumberFormat="1" applyBorder="1" applyAlignment="1">
      <alignment vertical="center"/>
    </xf>
    <xf numFmtId="9" fontId="0" fillId="0" borderId="61" xfId="0" applyNumberFormat="1" applyBorder="1" applyAlignment="1">
      <alignment vertical="center"/>
    </xf>
    <xf numFmtId="0" fontId="0" fillId="0" borderId="37" xfId="0" applyBorder="1" applyAlignment="1">
      <alignment vertical="center"/>
    </xf>
    <xf numFmtId="0" fontId="0" fillId="0" borderId="81" xfId="0" applyBorder="1" applyAlignment="1">
      <alignment vertical="center"/>
    </xf>
    <xf numFmtId="198" fontId="0" fillId="0" borderId="37" xfId="0" applyNumberFormat="1" applyBorder="1" applyAlignment="1">
      <alignment vertical="center"/>
    </xf>
    <xf numFmtId="193" fontId="0" fillId="0" borderId="10" xfId="0" applyNumberFormat="1" applyBorder="1" applyAlignment="1">
      <alignment vertical="center"/>
    </xf>
    <xf numFmtId="198" fontId="0" fillId="0" borderId="10" xfId="0" applyNumberFormat="1" applyBorder="1" applyAlignment="1">
      <alignment vertical="center"/>
    </xf>
    <xf numFmtId="193" fontId="0" fillId="0" borderId="70" xfId="0" applyNumberFormat="1" applyBorder="1" applyAlignment="1">
      <alignment vertical="center"/>
    </xf>
    <xf numFmtId="9" fontId="0" fillId="0" borderId="10" xfId="0" applyNumberFormat="1" applyBorder="1" applyAlignment="1">
      <alignment vertical="center"/>
    </xf>
    <xf numFmtId="9" fontId="0" fillId="0" borderId="70" xfId="0" applyNumberFormat="1" applyBorder="1" applyAlignment="1">
      <alignment vertical="center"/>
    </xf>
    <xf numFmtId="198" fontId="0" fillId="0" borderId="82" xfId="0" applyNumberFormat="1" applyBorder="1" applyAlignment="1">
      <alignment vertical="center"/>
    </xf>
    <xf numFmtId="0" fontId="0" fillId="0" borderId="47" xfId="0" applyBorder="1" applyAlignment="1">
      <alignment vertical="center"/>
    </xf>
    <xf numFmtId="0" fontId="0" fillId="0" borderId="83" xfId="0" applyBorder="1" applyAlignment="1">
      <alignment vertical="center"/>
    </xf>
    <xf numFmtId="198" fontId="0" fillId="0" borderId="47" xfId="0" applyNumberFormat="1" applyBorder="1" applyAlignment="1">
      <alignment vertical="center"/>
    </xf>
    <xf numFmtId="198" fontId="0" fillId="0" borderId="83" xfId="0" applyNumberFormat="1" applyBorder="1" applyAlignment="1">
      <alignment vertical="center"/>
    </xf>
    <xf numFmtId="193" fontId="0" fillId="0" borderId="44" xfId="0" applyNumberFormat="1" applyBorder="1" applyAlignment="1">
      <alignment vertical="center"/>
    </xf>
    <xf numFmtId="198" fontId="0" fillId="0" borderId="44" xfId="0" applyNumberFormat="1" applyBorder="1" applyAlignment="1">
      <alignment vertical="center"/>
    </xf>
    <xf numFmtId="193" fontId="0" fillId="0" borderId="71" xfId="0" applyNumberFormat="1" applyBorder="1" applyAlignment="1">
      <alignment vertical="center"/>
    </xf>
    <xf numFmtId="9" fontId="0" fillId="0" borderId="44" xfId="0" applyNumberFormat="1" applyBorder="1" applyAlignment="1">
      <alignment vertical="center"/>
    </xf>
    <xf numFmtId="9" fontId="0" fillId="0" borderId="71" xfId="0" applyNumberFormat="1" applyBorder="1" applyAlignment="1">
      <alignment vertical="center"/>
    </xf>
    <xf numFmtId="0" fontId="0" fillId="0" borderId="82" xfId="0" applyBorder="1" applyAlignment="1">
      <alignment vertical="center"/>
    </xf>
    <xf numFmtId="0" fontId="0" fillId="0" borderId="39" xfId="0" applyBorder="1" applyAlignment="1">
      <alignment vertical="center"/>
    </xf>
    <xf numFmtId="198" fontId="0" fillId="0" borderId="84" xfId="0" applyNumberFormat="1" applyBorder="1" applyAlignment="1">
      <alignment vertical="center"/>
    </xf>
    <xf numFmtId="198" fontId="0" fillId="0" borderId="70" xfId="0" applyNumberFormat="1" applyBorder="1" applyAlignment="1">
      <alignment vertical="center"/>
    </xf>
    <xf numFmtId="198" fontId="0" fillId="0" borderId="85" xfId="0" applyNumberFormat="1" applyBorder="1" applyAlignment="1">
      <alignment vertical="center"/>
    </xf>
    <xf numFmtId="198" fontId="0" fillId="0" borderId="61" xfId="0" applyNumberFormat="1" applyBorder="1" applyAlignment="1">
      <alignment vertical="center"/>
    </xf>
    <xf numFmtId="198" fontId="0" fillId="0" borderId="71" xfId="0" applyNumberFormat="1" applyBorder="1" applyAlignment="1">
      <alignment vertical="center"/>
    </xf>
    <xf numFmtId="0" fontId="0" fillId="0" borderId="65" xfId="0" applyBorder="1" applyAlignment="1">
      <alignment vertical="center"/>
    </xf>
    <xf numFmtId="198" fontId="0" fillId="0" borderId="77" xfId="0" applyNumberFormat="1" applyBorder="1" applyAlignment="1">
      <alignment vertical="center"/>
    </xf>
    <xf numFmtId="193" fontId="0" fillId="0" borderId="68" xfId="0" applyNumberFormat="1" applyBorder="1" applyAlignment="1">
      <alignment vertical="center"/>
    </xf>
    <xf numFmtId="198" fontId="0" fillId="0" borderId="68" xfId="0" applyNumberFormat="1" applyBorder="1" applyAlignment="1">
      <alignment vertical="center"/>
    </xf>
    <xf numFmtId="193" fontId="0" fillId="0" borderId="85" xfId="0" applyNumberFormat="1" applyBorder="1" applyAlignment="1">
      <alignment vertical="center"/>
    </xf>
    <xf numFmtId="9" fontId="0" fillId="0" borderId="68" xfId="0" applyNumberFormat="1" applyBorder="1" applyAlignment="1">
      <alignment vertical="center"/>
    </xf>
    <xf numFmtId="9" fontId="0" fillId="0" borderId="85" xfId="0" applyNumberFormat="1" applyBorder="1" applyAlignment="1">
      <alignment vertical="center"/>
    </xf>
    <xf numFmtId="198" fontId="0" fillId="0" borderId="86" xfId="0" applyNumberFormat="1" applyBorder="1" applyAlignment="1">
      <alignment vertical="center"/>
    </xf>
    <xf numFmtId="0" fontId="0" fillId="0" borderId="60" xfId="0" applyBorder="1" applyAlignment="1">
      <alignment vertical="center"/>
    </xf>
    <xf numFmtId="0" fontId="0" fillId="0" borderId="10" xfId="0" applyBorder="1" applyAlignment="1">
      <alignment vertical="center"/>
    </xf>
    <xf numFmtId="0" fontId="0" fillId="0" borderId="3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2" xfId="0" applyFill="1" applyBorder="1" applyAlignment="1">
      <alignment horizontal="center" vertical="center"/>
    </xf>
    <xf numFmtId="0" fontId="0" fillId="0" borderId="84" xfId="0" applyBorder="1" applyAlignment="1">
      <alignment vertical="center"/>
    </xf>
    <xf numFmtId="198" fontId="0" fillId="0" borderId="89" xfId="0" applyNumberFormat="1" applyBorder="1" applyAlignment="1">
      <alignment vertical="center"/>
    </xf>
    <xf numFmtId="198" fontId="0" fillId="0" borderId="90" xfId="0" applyNumberFormat="1" applyBorder="1" applyAlignment="1">
      <alignment vertical="center"/>
    </xf>
    <xf numFmtId="198" fontId="0" fillId="0" borderId="91" xfId="0" applyNumberFormat="1" applyBorder="1" applyAlignment="1">
      <alignment vertical="center"/>
    </xf>
    <xf numFmtId="198" fontId="0" fillId="33" borderId="89" xfId="0" applyNumberFormat="1" applyFill="1" applyBorder="1" applyAlignment="1">
      <alignment vertical="center"/>
    </xf>
    <xf numFmtId="200" fontId="0" fillId="33" borderId="92" xfId="0" applyNumberFormat="1" applyFill="1" applyBorder="1" applyAlignment="1">
      <alignment vertical="center"/>
    </xf>
    <xf numFmtId="0" fontId="0" fillId="0" borderId="37" xfId="0" applyFill="1" applyBorder="1" applyAlignment="1">
      <alignment horizontal="center" vertical="center"/>
    </xf>
    <xf numFmtId="0" fontId="0" fillId="0" borderId="70" xfId="0" applyBorder="1" applyAlignment="1">
      <alignment vertical="center"/>
    </xf>
    <xf numFmtId="198" fontId="0" fillId="0" borderId="45" xfId="0" applyNumberFormat="1" applyBorder="1" applyAlignment="1">
      <alignment vertical="center"/>
    </xf>
    <xf numFmtId="198" fontId="0" fillId="0" borderId="59" xfId="0" applyNumberFormat="1" applyBorder="1" applyAlignment="1">
      <alignment vertical="center"/>
    </xf>
    <xf numFmtId="198" fontId="0" fillId="33" borderId="91" xfId="0" applyNumberFormat="1" applyFill="1" applyBorder="1" applyAlignment="1">
      <alignment vertical="center"/>
    </xf>
    <xf numFmtId="200" fontId="0" fillId="33" borderId="90" xfId="0" applyNumberFormat="1" applyFill="1" applyBorder="1" applyAlignment="1">
      <alignment vertical="center"/>
    </xf>
    <xf numFmtId="0" fontId="0" fillId="0" borderId="47" xfId="0" applyFill="1" applyBorder="1" applyAlignment="1">
      <alignment horizontal="center" vertical="center"/>
    </xf>
    <xf numFmtId="0" fontId="0" fillId="0" borderId="71" xfId="0" applyBorder="1" applyAlignment="1">
      <alignment vertical="center"/>
    </xf>
    <xf numFmtId="198" fontId="0" fillId="0" borderId="93" xfId="0" applyNumberFormat="1" applyBorder="1" applyAlignment="1">
      <alignment vertical="center"/>
    </xf>
    <xf numFmtId="198" fontId="0" fillId="0" borderId="94" xfId="0" applyNumberFormat="1" applyBorder="1" applyAlignment="1">
      <alignment vertical="center"/>
    </xf>
    <xf numFmtId="198" fontId="0" fillId="33" borderId="88" xfId="0" applyNumberFormat="1" applyFill="1" applyBorder="1" applyAlignment="1">
      <alignment vertical="center"/>
    </xf>
    <xf numFmtId="200" fontId="0" fillId="33" borderId="75" xfId="0" applyNumberFormat="1" applyFill="1" applyBorder="1" applyAlignment="1">
      <alignment vertical="center"/>
    </xf>
    <xf numFmtId="0" fontId="0" fillId="0" borderId="87" xfId="0" applyFill="1" applyBorder="1" applyAlignment="1">
      <alignment vertical="center"/>
    </xf>
    <xf numFmtId="0" fontId="0" fillId="0" borderId="95" xfId="0" applyBorder="1" applyAlignment="1">
      <alignment vertical="center"/>
    </xf>
    <xf numFmtId="198" fontId="0" fillId="0" borderId="87" xfId="0" applyNumberFormat="1" applyBorder="1" applyAlignment="1">
      <alignment vertical="center"/>
    </xf>
    <xf numFmtId="200" fontId="0" fillId="0" borderId="96" xfId="0" applyNumberFormat="1" applyBorder="1" applyAlignment="1">
      <alignment vertical="center"/>
    </xf>
    <xf numFmtId="198" fontId="0" fillId="33" borderId="87" xfId="0" applyNumberFormat="1" applyFill="1" applyBorder="1" applyAlignment="1">
      <alignment vertical="center"/>
    </xf>
    <xf numFmtId="200" fontId="0" fillId="33" borderId="95" xfId="0" applyNumberFormat="1" applyFill="1" applyBorder="1" applyAlignment="1">
      <alignment vertical="center"/>
    </xf>
    <xf numFmtId="0" fontId="0" fillId="33" borderId="88" xfId="0" applyFill="1" applyBorder="1" applyAlignment="1">
      <alignment vertical="center"/>
    </xf>
    <xf numFmtId="0" fontId="0" fillId="33" borderId="75" xfId="0" applyFill="1" applyBorder="1" applyAlignment="1">
      <alignment vertical="center"/>
    </xf>
    <xf numFmtId="0" fontId="0" fillId="0" borderId="0" xfId="0" applyAlignment="1">
      <alignment horizontal="right" vertical="center"/>
    </xf>
    <xf numFmtId="0" fontId="19" fillId="0" borderId="0" xfId="0" applyFont="1" applyAlignment="1">
      <alignment horizontal="center" vertical="center"/>
    </xf>
    <xf numFmtId="184" fontId="0" fillId="0" borderId="81" xfId="0" applyNumberFormat="1" applyBorder="1" applyAlignment="1">
      <alignment vertical="center"/>
    </xf>
    <xf numFmtId="184" fontId="0" fillId="0" borderId="83" xfId="0" applyNumberFormat="1" applyBorder="1" applyAlignment="1">
      <alignment vertical="center"/>
    </xf>
    <xf numFmtId="200" fontId="0" fillId="0" borderId="75" xfId="0" applyNumberFormat="1" applyBorder="1" applyAlignment="1">
      <alignment vertical="center"/>
    </xf>
    <xf numFmtId="184" fontId="0" fillId="0" borderId="39" xfId="0" applyNumberFormat="1" applyBorder="1" applyAlignment="1">
      <alignment vertical="center"/>
    </xf>
    <xf numFmtId="184" fontId="0" fillId="0" borderId="97" xfId="0" applyNumberFormat="1" applyBorder="1" applyAlignment="1">
      <alignment vertical="center"/>
    </xf>
    <xf numFmtId="0" fontId="0" fillId="33" borderId="87" xfId="0" applyFill="1" applyBorder="1" applyAlignment="1">
      <alignment vertical="center"/>
    </xf>
    <xf numFmtId="184" fontId="0" fillId="33" borderId="98" xfId="0" applyNumberFormat="1" applyFill="1" applyBorder="1" applyAlignment="1">
      <alignment vertical="center"/>
    </xf>
    <xf numFmtId="0" fontId="0" fillId="0" borderId="0" xfId="0" applyFill="1" applyAlignment="1">
      <alignment vertical="center"/>
    </xf>
    <xf numFmtId="0" fontId="2" fillId="0" borderId="0" xfId="0" applyFont="1" applyAlignment="1">
      <alignment vertical="center"/>
    </xf>
    <xf numFmtId="184" fontId="0" fillId="33" borderId="39" xfId="0" applyNumberFormat="1" applyFill="1" applyBorder="1" applyAlignment="1">
      <alignment vertical="center"/>
    </xf>
    <xf numFmtId="0" fontId="0" fillId="0" borderId="60" xfId="0" applyFont="1" applyFill="1" applyBorder="1" applyAlignment="1">
      <alignment vertical="center"/>
    </xf>
    <xf numFmtId="0" fontId="0" fillId="0" borderId="99" xfId="0" applyFont="1" applyFill="1" applyBorder="1" applyAlignment="1">
      <alignment vertical="center"/>
    </xf>
    <xf numFmtId="0" fontId="0" fillId="0" borderId="48" xfId="0" applyFont="1" applyFill="1" applyBorder="1" applyAlignment="1">
      <alignment vertical="center"/>
    </xf>
    <xf numFmtId="38" fontId="0" fillId="0" borderId="99" xfId="49" applyFont="1" applyFill="1" applyBorder="1" applyAlignment="1">
      <alignment vertical="center"/>
    </xf>
    <xf numFmtId="38" fontId="0" fillId="0" borderId="60" xfId="49" applyFont="1" applyFill="1" applyBorder="1" applyAlignment="1">
      <alignment vertical="center"/>
    </xf>
    <xf numFmtId="200" fontId="0" fillId="0" borderId="44" xfId="0" applyNumberFormat="1" applyFont="1" applyFill="1" applyBorder="1" applyAlignment="1">
      <alignment vertical="center"/>
    </xf>
    <xf numFmtId="200" fontId="0" fillId="0" borderId="100" xfId="0" applyNumberFormat="1" applyFont="1" applyFill="1" applyBorder="1" applyAlignment="1">
      <alignment vertical="center"/>
    </xf>
    <xf numFmtId="200" fontId="0" fillId="0" borderId="101" xfId="0" applyNumberFormat="1" applyFont="1" applyFill="1" applyBorder="1" applyAlignment="1">
      <alignment vertical="center"/>
    </xf>
    <xf numFmtId="200" fontId="0" fillId="0" borderId="100" xfId="49" applyNumberFormat="1" applyFont="1" applyFill="1" applyBorder="1" applyAlignment="1">
      <alignment vertical="center"/>
    </xf>
    <xf numFmtId="200" fontId="0" fillId="0" borderId="44" xfId="49" applyNumberFormat="1" applyFont="1" applyFill="1" applyBorder="1" applyAlignment="1">
      <alignment vertical="center"/>
    </xf>
    <xf numFmtId="186" fontId="0" fillId="0" borderId="44" xfId="49" applyNumberFormat="1" applyFont="1" applyFill="1" applyBorder="1" applyAlignment="1">
      <alignment vertical="center"/>
    </xf>
    <xf numFmtId="186" fontId="0" fillId="0" borderId="100" xfId="49" applyNumberFormat="1" applyFont="1" applyFill="1" applyBorder="1" applyAlignment="1">
      <alignment vertical="center"/>
    </xf>
    <xf numFmtId="0" fontId="4" fillId="0" borderId="0" xfId="0" applyFont="1" applyFill="1" applyBorder="1" applyAlignment="1">
      <alignment vertical="center"/>
    </xf>
    <xf numFmtId="0" fontId="0" fillId="33" borderId="60" xfId="0" applyFill="1" applyBorder="1" applyAlignment="1">
      <alignment horizontal="center" vertical="center"/>
    </xf>
    <xf numFmtId="0" fontId="0" fillId="33" borderId="61" xfId="0" applyFill="1" applyBorder="1" applyAlignment="1">
      <alignment horizontal="center" vertical="center"/>
    </xf>
    <xf numFmtId="0" fontId="0" fillId="0" borderId="102" xfId="0" applyBorder="1" applyAlignment="1">
      <alignment horizontal="center" vertical="center"/>
    </xf>
    <xf numFmtId="0" fontId="0" fillId="0" borderId="102" xfId="0" applyBorder="1" applyAlignment="1">
      <alignment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11" xfId="0" applyBorder="1" applyAlignment="1">
      <alignment horizontal="center" vertical="center"/>
    </xf>
    <xf numFmtId="0" fontId="0" fillId="0" borderId="11" xfId="0" applyFill="1" applyBorder="1" applyAlignment="1">
      <alignment vertical="center"/>
    </xf>
    <xf numFmtId="0" fontId="0" fillId="0" borderId="11" xfId="0" applyBorder="1" applyAlignment="1">
      <alignment vertical="center"/>
    </xf>
    <xf numFmtId="0" fontId="0" fillId="0" borderId="103" xfId="0" applyBorder="1" applyAlignment="1">
      <alignment vertical="center"/>
    </xf>
    <xf numFmtId="0" fontId="0" fillId="0" borderId="46" xfId="0" applyBorder="1" applyAlignment="1">
      <alignment horizontal="center" vertical="center"/>
    </xf>
    <xf numFmtId="0" fontId="0" fillId="0" borderId="104" xfId="0" applyBorder="1" applyAlignment="1">
      <alignment vertical="center"/>
    </xf>
    <xf numFmtId="0" fontId="0" fillId="0" borderId="36" xfId="0" applyBorder="1" applyAlignment="1">
      <alignment horizontal="center" vertical="center"/>
    </xf>
    <xf numFmtId="3" fontId="0" fillId="33" borderId="60" xfId="0" applyNumberFormat="1" applyFill="1"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left" vertical="center"/>
    </xf>
    <xf numFmtId="0" fontId="0" fillId="0" borderId="85" xfId="0" applyBorder="1" applyAlignment="1">
      <alignment horizontal="center" vertical="center"/>
    </xf>
    <xf numFmtId="0" fontId="0" fillId="0" borderId="49" xfId="0" applyBorder="1" applyAlignment="1">
      <alignment horizontal="center"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3" xfId="0" applyFont="1" applyFill="1" applyBorder="1" applyAlignment="1">
      <alignment vertical="center"/>
    </xf>
    <xf numFmtId="0" fontId="0" fillId="0" borderId="39" xfId="0" applyFont="1" applyFill="1" applyBorder="1" applyAlignment="1">
      <alignment vertical="center"/>
    </xf>
    <xf numFmtId="0" fontId="0" fillId="0" borderId="65" xfId="0" applyFont="1" applyFill="1" applyBorder="1" applyAlignment="1">
      <alignment vertical="center"/>
    </xf>
    <xf numFmtId="0" fontId="0" fillId="0" borderId="77" xfId="0" applyBorder="1" applyAlignment="1">
      <alignment vertical="center"/>
    </xf>
    <xf numFmtId="193" fontId="0" fillId="0" borderId="105" xfId="0" applyNumberFormat="1" applyBorder="1" applyAlignment="1">
      <alignment vertical="center"/>
    </xf>
    <xf numFmtId="38" fontId="0" fillId="0" borderId="10" xfId="49" applyFont="1" applyFill="1" applyBorder="1" applyAlignment="1">
      <alignment horizontal="right"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38" fontId="7" fillId="0" borderId="40" xfId="49" applyFont="1" applyBorder="1" applyAlignment="1">
      <alignment vertical="center"/>
    </xf>
    <xf numFmtId="0" fontId="0" fillId="0" borderId="74" xfId="0" applyBorder="1" applyAlignment="1">
      <alignment vertical="center"/>
    </xf>
    <xf numFmtId="0" fontId="0" fillId="0" borderId="105" xfId="0" applyBorder="1" applyAlignment="1">
      <alignment vertical="center"/>
    </xf>
    <xf numFmtId="0" fontId="0" fillId="0" borderId="36" xfId="0" applyFill="1" applyBorder="1" applyAlignment="1">
      <alignment vertical="center"/>
    </xf>
    <xf numFmtId="0" fontId="27" fillId="0" borderId="106" xfId="0" applyFont="1" applyFill="1" applyBorder="1" applyAlignment="1">
      <alignment vertical="center"/>
    </xf>
    <xf numFmtId="0" fontId="19" fillId="0" borderId="0" xfId="0" applyFont="1" applyAlignment="1">
      <alignment vertical="center"/>
    </xf>
    <xf numFmtId="38" fontId="0" fillId="0" borderId="36" xfId="49" applyFont="1" applyFill="1" applyBorder="1" applyAlignment="1">
      <alignment horizontal="right"/>
    </xf>
    <xf numFmtId="0" fontId="23" fillId="0" borderId="36" xfId="49" applyNumberFormat="1" applyFont="1" applyFill="1" applyBorder="1" applyAlignment="1">
      <alignment horizontal="right" wrapText="1"/>
    </xf>
    <xf numFmtId="3" fontId="23" fillId="0" borderId="36" xfId="49" applyNumberFormat="1" applyFont="1" applyFill="1" applyBorder="1" applyAlignment="1">
      <alignment horizontal="right" wrapText="1"/>
    </xf>
    <xf numFmtId="0" fontId="0" fillId="0" borderId="0" xfId="0" applyFont="1" applyFill="1" applyBorder="1" applyAlignment="1">
      <alignment vertical="center"/>
    </xf>
    <xf numFmtId="38" fontId="0" fillId="0" borderId="0" xfId="49" applyFont="1" applyFill="1" applyBorder="1" applyAlignment="1">
      <alignment vertical="center"/>
    </xf>
    <xf numFmtId="200" fontId="0" fillId="0" borderId="0" xfId="0" applyNumberFormat="1" applyFont="1" applyFill="1" applyBorder="1" applyAlignment="1">
      <alignment vertical="center"/>
    </xf>
    <xf numFmtId="200" fontId="0" fillId="0" borderId="0" xfId="49" applyNumberFormat="1" applyFont="1" applyFill="1" applyBorder="1" applyAlignment="1">
      <alignment vertical="center"/>
    </xf>
    <xf numFmtId="0" fontId="0" fillId="0" borderId="14" xfId="0" applyBorder="1" applyAlignment="1">
      <alignment horizontal="center" vertical="center"/>
    </xf>
    <xf numFmtId="198" fontId="0" fillId="0" borderId="74" xfId="0" applyNumberFormat="1" applyBorder="1" applyAlignment="1">
      <alignment vertical="center"/>
    </xf>
    <xf numFmtId="9" fontId="0" fillId="35" borderId="10" xfId="42" applyNumberFormat="1" applyFont="1" applyFill="1" applyBorder="1" applyAlignment="1">
      <alignment horizontal="right"/>
    </xf>
    <xf numFmtId="198" fontId="23" fillId="37" borderId="10" xfId="49" applyNumberFormat="1" applyFont="1" applyFill="1" applyBorder="1" applyAlignment="1">
      <alignment horizontal="right" wrapText="1"/>
    </xf>
    <xf numFmtId="194" fontId="0" fillId="35" borderId="10" xfId="49" applyNumberFormat="1" applyFont="1" applyFill="1" applyBorder="1" applyAlignment="1">
      <alignment vertical="center"/>
    </xf>
    <xf numFmtId="199" fontId="0" fillId="36" borderId="10" xfId="0" applyNumberFormat="1" applyFont="1" applyFill="1" applyBorder="1" applyAlignment="1">
      <alignment horizontal="right"/>
    </xf>
    <xf numFmtId="199" fontId="0" fillId="36" borderId="10" xfId="0" applyNumberFormat="1" applyFont="1" applyFill="1" applyBorder="1" applyAlignment="1">
      <alignment vertical="center"/>
    </xf>
    <xf numFmtId="199" fontId="0" fillId="36" borderId="10" xfId="0" applyNumberFormat="1" applyFont="1" applyFill="1" applyBorder="1" applyAlignment="1">
      <alignment/>
    </xf>
    <xf numFmtId="198" fontId="0" fillId="33" borderId="74" xfId="0" applyNumberFormat="1" applyFill="1" applyBorder="1" applyAlignment="1">
      <alignment vertical="center"/>
    </xf>
    <xf numFmtId="198" fontId="0" fillId="0" borderId="96" xfId="0" applyNumberFormat="1" applyBorder="1" applyAlignment="1">
      <alignment vertical="center"/>
    </xf>
    <xf numFmtId="0" fontId="0" fillId="0" borderId="74" xfId="0" applyFill="1" applyBorder="1" applyAlignment="1">
      <alignment horizontal="center" vertical="center"/>
    </xf>
    <xf numFmtId="0" fontId="0" fillId="33" borderId="74" xfId="0" applyFill="1" applyBorder="1" applyAlignment="1">
      <alignment vertical="center"/>
    </xf>
    <xf numFmtId="184" fontId="0" fillId="33" borderId="97" xfId="0" applyNumberFormat="1" applyFill="1" applyBorder="1" applyAlignment="1">
      <alignment vertical="center"/>
    </xf>
    <xf numFmtId="0" fontId="0" fillId="0" borderId="60" xfId="0" applyBorder="1" applyAlignment="1">
      <alignment horizontal="center" vertical="center"/>
    </xf>
    <xf numFmtId="198" fontId="0" fillId="35" borderId="82" xfId="0" applyNumberFormat="1" applyFill="1" applyBorder="1" applyAlignment="1">
      <alignment vertical="center"/>
    </xf>
    <xf numFmtId="198" fontId="0" fillId="35" borderId="84" xfId="0" applyNumberFormat="1" applyFill="1" applyBorder="1" applyAlignment="1">
      <alignment vertical="center"/>
    </xf>
    <xf numFmtId="198" fontId="0" fillId="35" borderId="79" xfId="0" applyNumberFormat="1" applyFill="1" applyBorder="1" applyAlignment="1">
      <alignment vertical="center"/>
    </xf>
    <xf numFmtId="193" fontId="0" fillId="35" borderId="60" xfId="0" applyNumberFormat="1" applyFill="1" applyBorder="1" applyAlignment="1">
      <alignment vertical="center"/>
    </xf>
    <xf numFmtId="198" fontId="0" fillId="35" borderId="60" xfId="0" applyNumberFormat="1" applyFill="1" applyBorder="1" applyAlignment="1">
      <alignment vertical="center"/>
    </xf>
    <xf numFmtId="193" fontId="0" fillId="35" borderId="61" xfId="0" applyNumberFormat="1" applyFill="1" applyBorder="1" applyAlignment="1">
      <alignment vertical="center"/>
    </xf>
    <xf numFmtId="9" fontId="0" fillId="35" borderId="60" xfId="0" applyNumberFormat="1" applyFill="1" applyBorder="1" applyAlignment="1">
      <alignment vertical="center"/>
    </xf>
    <xf numFmtId="9" fontId="0" fillId="35" borderId="61" xfId="0" applyNumberFormat="1" applyFill="1" applyBorder="1" applyAlignment="1">
      <alignment vertical="center"/>
    </xf>
    <xf numFmtId="198" fontId="0" fillId="35" borderId="73" xfId="0" applyNumberFormat="1" applyFill="1" applyBorder="1" applyAlignment="1">
      <alignment vertical="center"/>
    </xf>
    <xf numFmtId="198" fontId="0" fillId="35" borderId="107" xfId="0" applyNumberFormat="1" applyFill="1" applyBorder="1" applyAlignment="1">
      <alignment vertical="center"/>
    </xf>
    <xf numFmtId="198" fontId="0" fillId="35" borderId="62" xfId="0" applyNumberFormat="1" applyFill="1" applyBorder="1" applyAlignment="1">
      <alignment vertical="center"/>
    </xf>
    <xf numFmtId="193" fontId="0" fillId="35" borderId="43" xfId="0" applyNumberFormat="1" applyFill="1" applyBorder="1" applyAlignment="1">
      <alignment vertical="center"/>
    </xf>
    <xf numFmtId="198" fontId="0" fillId="35" borderId="43" xfId="0" applyNumberFormat="1" applyFill="1" applyBorder="1" applyAlignment="1">
      <alignment vertical="center"/>
    </xf>
    <xf numFmtId="193" fontId="0" fillId="35" borderId="107" xfId="0" applyNumberFormat="1" applyFill="1" applyBorder="1" applyAlignment="1">
      <alignment vertical="center"/>
    </xf>
    <xf numFmtId="193" fontId="0" fillId="35" borderId="40" xfId="0" applyNumberFormat="1" applyFill="1" applyBorder="1" applyAlignment="1">
      <alignment vertical="center"/>
    </xf>
    <xf numFmtId="198" fontId="0" fillId="35" borderId="108" xfId="0" applyNumberFormat="1" applyFill="1" applyBorder="1" applyAlignment="1">
      <alignment vertical="center"/>
    </xf>
    <xf numFmtId="9" fontId="0" fillId="35" borderId="43" xfId="0" applyNumberFormat="1" applyFill="1" applyBorder="1" applyAlignment="1">
      <alignment vertical="center"/>
    </xf>
    <xf numFmtId="198" fontId="0" fillId="35" borderId="53" xfId="0" applyNumberFormat="1" applyFill="1" applyBorder="1" applyAlignment="1">
      <alignment vertical="center"/>
    </xf>
    <xf numFmtId="9" fontId="0" fillId="35" borderId="107" xfId="0" applyNumberFormat="1" applyFill="1" applyBorder="1" applyAlignment="1">
      <alignment vertical="center"/>
    </xf>
    <xf numFmtId="198" fontId="0" fillId="36" borderId="47" xfId="0" applyNumberFormat="1" applyFill="1" applyBorder="1" applyAlignment="1">
      <alignment vertical="center"/>
    </xf>
    <xf numFmtId="198" fontId="0" fillId="36" borderId="71" xfId="0" applyNumberFormat="1" applyFill="1" applyBorder="1" applyAlignment="1">
      <alignment vertical="center"/>
    </xf>
    <xf numFmtId="198" fontId="0" fillId="36" borderId="101" xfId="0" applyNumberFormat="1" applyFill="1" applyBorder="1" applyAlignment="1">
      <alignment vertical="center"/>
    </xf>
    <xf numFmtId="193" fontId="0" fillId="36" borderId="44" xfId="0" applyNumberFormat="1" applyFill="1" applyBorder="1" applyAlignment="1">
      <alignment vertical="center"/>
    </xf>
    <xf numFmtId="198" fontId="0" fillId="36" borderId="44" xfId="0" applyNumberFormat="1" applyFill="1" applyBorder="1" applyAlignment="1">
      <alignment vertical="center"/>
    </xf>
    <xf numFmtId="193" fontId="0" fillId="36" borderId="71" xfId="0" applyNumberFormat="1" applyFill="1" applyBorder="1" applyAlignment="1">
      <alignment vertical="center"/>
    </xf>
    <xf numFmtId="198" fontId="0" fillId="36" borderId="83" xfId="0" applyNumberFormat="1" applyFill="1" applyBorder="1" applyAlignment="1">
      <alignment vertical="center"/>
    </xf>
    <xf numFmtId="198" fontId="0" fillId="36" borderId="93" xfId="0" applyNumberFormat="1" applyFill="1" applyBorder="1" applyAlignment="1">
      <alignment vertical="center"/>
    </xf>
    <xf numFmtId="9" fontId="0" fillId="36" borderId="44" xfId="0" applyNumberFormat="1" applyFill="1" applyBorder="1" applyAlignment="1">
      <alignment vertical="center"/>
    </xf>
    <xf numFmtId="198" fontId="0" fillId="36" borderId="109" xfId="0" applyNumberFormat="1" applyFill="1" applyBorder="1" applyAlignment="1">
      <alignment vertical="center"/>
    </xf>
    <xf numFmtId="9" fontId="0" fillId="36" borderId="71" xfId="0" applyNumberFormat="1" applyFill="1" applyBorder="1" applyAlignment="1">
      <alignment vertical="center"/>
    </xf>
    <xf numFmtId="0" fontId="0" fillId="38" borderId="79" xfId="0" applyFill="1" applyBorder="1" applyAlignment="1">
      <alignment vertical="center"/>
    </xf>
    <xf numFmtId="0" fontId="0" fillId="38" borderId="80" xfId="0" applyFill="1" applyBorder="1" applyAlignment="1">
      <alignment vertical="center"/>
    </xf>
    <xf numFmtId="198" fontId="0" fillId="38" borderId="79" xfId="0" applyNumberFormat="1" applyFill="1" applyBorder="1" applyAlignment="1">
      <alignment vertical="center"/>
    </xf>
    <xf numFmtId="198" fontId="0" fillId="38" borderId="81" xfId="0" applyNumberFormat="1" applyFill="1" applyBorder="1" applyAlignment="1">
      <alignment vertical="center"/>
    </xf>
    <xf numFmtId="193" fontId="0" fillId="38" borderId="60" xfId="0" applyNumberFormat="1" applyFill="1" applyBorder="1" applyAlignment="1">
      <alignment vertical="center"/>
    </xf>
    <xf numFmtId="198" fontId="0" fillId="38" borderId="60" xfId="0" applyNumberFormat="1" applyFill="1" applyBorder="1" applyAlignment="1">
      <alignment vertical="center"/>
    </xf>
    <xf numFmtId="193" fontId="0" fillId="38" borderId="61" xfId="0" applyNumberFormat="1" applyFill="1" applyBorder="1" applyAlignment="1">
      <alignment vertical="center"/>
    </xf>
    <xf numFmtId="9" fontId="0" fillId="38" borderId="60" xfId="0" applyNumberFormat="1" applyFill="1" applyBorder="1" applyAlignment="1">
      <alignment vertical="center"/>
    </xf>
    <xf numFmtId="9" fontId="0" fillId="38" borderId="61" xfId="0" applyNumberFormat="1" applyFill="1" applyBorder="1" applyAlignment="1">
      <alignment vertical="center"/>
    </xf>
    <xf numFmtId="0" fontId="0" fillId="38" borderId="37" xfId="0" applyFill="1" applyBorder="1" applyAlignment="1">
      <alignment vertical="center"/>
    </xf>
    <xf numFmtId="0" fontId="0" fillId="38" borderId="81" xfId="0" applyFill="1" applyBorder="1" applyAlignment="1">
      <alignment vertical="center"/>
    </xf>
    <xf numFmtId="198" fontId="0" fillId="38" borderId="37" xfId="0" applyNumberFormat="1" applyFill="1" applyBorder="1" applyAlignment="1">
      <alignment vertical="center"/>
    </xf>
    <xf numFmtId="193" fontId="0" fillId="38" borderId="10" xfId="0" applyNumberFormat="1" applyFill="1" applyBorder="1" applyAlignment="1">
      <alignment vertical="center"/>
    </xf>
    <xf numFmtId="198" fontId="0" fillId="38" borderId="10" xfId="0" applyNumberFormat="1" applyFill="1" applyBorder="1" applyAlignment="1">
      <alignment vertical="center"/>
    </xf>
    <xf numFmtId="193" fontId="0" fillId="38" borderId="70" xfId="0" applyNumberFormat="1" applyFill="1" applyBorder="1" applyAlignment="1">
      <alignment vertical="center"/>
    </xf>
    <xf numFmtId="9" fontId="0" fillId="38" borderId="10" xfId="0" applyNumberFormat="1" applyFill="1" applyBorder="1" applyAlignment="1">
      <alignment vertical="center"/>
    </xf>
    <xf numFmtId="9" fontId="0" fillId="38" borderId="70" xfId="0" applyNumberFormat="1" applyFill="1" applyBorder="1" applyAlignment="1">
      <alignment vertical="center"/>
    </xf>
    <xf numFmtId="198" fontId="0" fillId="38" borderId="82" xfId="0" applyNumberFormat="1" applyFill="1" applyBorder="1" applyAlignment="1">
      <alignment vertical="center"/>
    </xf>
    <xf numFmtId="0" fontId="0" fillId="38" borderId="47" xfId="0" applyFill="1" applyBorder="1" applyAlignment="1">
      <alignment vertical="center"/>
    </xf>
    <xf numFmtId="0" fontId="0" fillId="38" borderId="83" xfId="0" applyFill="1" applyBorder="1" applyAlignment="1">
      <alignment vertical="center"/>
    </xf>
    <xf numFmtId="198" fontId="0" fillId="38" borderId="47" xfId="0" applyNumberFormat="1" applyFill="1" applyBorder="1" applyAlignment="1">
      <alignment vertical="center"/>
    </xf>
    <xf numFmtId="198" fontId="0" fillId="38" borderId="83" xfId="0" applyNumberFormat="1" applyFill="1" applyBorder="1" applyAlignment="1">
      <alignment vertical="center"/>
    </xf>
    <xf numFmtId="9" fontId="0" fillId="38" borderId="44" xfId="0" applyNumberFormat="1" applyFill="1" applyBorder="1" applyAlignment="1">
      <alignment vertical="center"/>
    </xf>
    <xf numFmtId="198" fontId="0" fillId="38" borderId="44" xfId="0" applyNumberFormat="1" applyFill="1" applyBorder="1" applyAlignment="1">
      <alignment vertical="center"/>
    </xf>
    <xf numFmtId="9" fontId="0" fillId="38" borderId="71" xfId="0" applyNumberFormat="1" applyFill="1" applyBorder="1" applyAlignment="1">
      <alignment vertical="center"/>
    </xf>
    <xf numFmtId="0" fontId="0" fillId="38" borderId="82" xfId="0" applyFill="1" applyBorder="1" applyAlignment="1">
      <alignment vertical="center"/>
    </xf>
    <xf numFmtId="0" fontId="0" fillId="38" borderId="39" xfId="0" applyFill="1" applyBorder="1" applyAlignment="1">
      <alignment vertical="center"/>
    </xf>
    <xf numFmtId="198" fontId="0" fillId="38" borderId="84" xfId="0" applyNumberFormat="1" applyFill="1" applyBorder="1" applyAlignment="1">
      <alignment vertical="center"/>
    </xf>
    <xf numFmtId="198" fontId="0" fillId="38" borderId="70" xfId="0" applyNumberFormat="1" applyFill="1" applyBorder="1" applyAlignment="1">
      <alignment vertical="center"/>
    </xf>
    <xf numFmtId="198" fontId="0" fillId="38" borderId="85" xfId="0" applyNumberFormat="1" applyFill="1" applyBorder="1" applyAlignment="1">
      <alignment vertical="center"/>
    </xf>
    <xf numFmtId="193" fontId="0" fillId="38" borderId="44" xfId="0" applyNumberFormat="1" applyFill="1" applyBorder="1" applyAlignment="1">
      <alignment vertical="center"/>
    </xf>
    <xf numFmtId="193" fontId="0" fillId="38" borderId="71" xfId="0" applyNumberFormat="1" applyFill="1" applyBorder="1" applyAlignment="1">
      <alignment vertical="center"/>
    </xf>
    <xf numFmtId="198" fontId="0" fillId="38" borderId="61" xfId="0" applyNumberFormat="1" applyFill="1" applyBorder="1" applyAlignment="1">
      <alignment vertical="center"/>
    </xf>
    <xf numFmtId="198" fontId="0" fillId="38" borderId="71" xfId="0" applyNumberFormat="1" applyFill="1" applyBorder="1" applyAlignment="1">
      <alignment vertical="center"/>
    </xf>
    <xf numFmtId="198" fontId="0" fillId="38" borderId="21" xfId="0" applyNumberFormat="1" applyFill="1" applyBorder="1" applyAlignment="1">
      <alignment vertical="center"/>
    </xf>
    <xf numFmtId="193" fontId="0" fillId="38" borderId="81" xfId="0" applyNumberFormat="1" applyFill="1" applyBorder="1" applyAlignment="1">
      <alignment vertical="center"/>
    </xf>
    <xf numFmtId="9" fontId="0" fillId="35" borderId="40" xfId="0" applyNumberFormat="1" applyFill="1" applyBorder="1" applyAlignment="1">
      <alignment vertical="center"/>
    </xf>
    <xf numFmtId="198" fontId="0" fillId="36" borderId="93" xfId="0" applyNumberFormat="1" applyFont="1" applyFill="1" applyBorder="1" applyAlignment="1">
      <alignment vertical="center"/>
    </xf>
    <xf numFmtId="198" fontId="0" fillId="36" borderId="71" xfId="0" applyNumberFormat="1" applyFont="1" applyFill="1" applyBorder="1" applyAlignment="1">
      <alignment vertical="center"/>
    </xf>
    <xf numFmtId="198" fontId="0" fillId="36" borderId="47" xfId="0" applyNumberFormat="1" applyFont="1" applyFill="1" applyBorder="1" applyAlignment="1">
      <alignment vertical="center"/>
    </xf>
    <xf numFmtId="193" fontId="0" fillId="36" borderId="83" xfId="0" applyNumberFormat="1" applyFont="1" applyFill="1" applyBorder="1" applyAlignment="1">
      <alignment vertical="center"/>
    </xf>
    <xf numFmtId="198" fontId="0" fillId="36" borderId="44" xfId="0" applyNumberFormat="1" applyFont="1" applyFill="1" applyBorder="1" applyAlignment="1">
      <alignment vertical="center"/>
    </xf>
    <xf numFmtId="193" fontId="0" fillId="36" borderId="71" xfId="0" applyNumberFormat="1" applyFont="1" applyFill="1" applyBorder="1" applyAlignment="1">
      <alignment vertical="center"/>
    </xf>
    <xf numFmtId="9" fontId="0" fillId="36" borderId="83" xfId="0" applyNumberFormat="1" applyFont="1" applyFill="1" applyBorder="1" applyAlignment="1">
      <alignment vertical="center"/>
    </xf>
    <xf numFmtId="9" fontId="0" fillId="36" borderId="71" xfId="0" applyNumberFormat="1" applyFont="1" applyFill="1" applyBorder="1" applyAlignment="1">
      <alignment vertical="center"/>
    </xf>
    <xf numFmtId="193" fontId="0" fillId="38" borderId="105" xfId="0" applyNumberFormat="1" applyFill="1" applyBorder="1" applyAlignment="1">
      <alignment vertical="center"/>
    </xf>
    <xf numFmtId="38" fontId="7" fillId="0" borderId="81" xfId="49" applyFont="1" applyBorder="1" applyAlignment="1">
      <alignment vertical="center"/>
    </xf>
    <xf numFmtId="210" fontId="7" fillId="39" borderId="10" xfId="49" applyNumberFormat="1" applyFont="1" applyFill="1" applyBorder="1" applyAlignment="1" applyProtection="1">
      <alignment horizontal="right" vertical="center" shrinkToFit="1"/>
      <protection/>
    </xf>
    <xf numFmtId="210" fontId="7" fillId="39" borderId="81" xfId="49" applyNumberFormat="1" applyFont="1" applyFill="1" applyBorder="1" applyAlignment="1" applyProtection="1">
      <alignment horizontal="right" vertical="center" shrinkToFit="1"/>
      <protection/>
    </xf>
    <xf numFmtId="210" fontId="7" fillId="39" borderId="44" xfId="49" applyNumberFormat="1" applyFont="1" applyFill="1" applyBorder="1" applyAlignment="1" applyProtection="1">
      <alignment horizontal="right" vertical="center" shrinkToFit="1"/>
      <protection/>
    </xf>
    <xf numFmtId="210" fontId="7" fillId="39" borderId="83" xfId="49" applyNumberFormat="1" applyFont="1" applyFill="1" applyBorder="1" applyAlignment="1" applyProtection="1">
      <alignment horizontal="right" vertical="center" shrinkToFit="1"/>
      <protection/>
    </xf>
    <xf numFmtId="192" fontId="7" fillId="0" borderId="10" xfId="49" applyNumberFormat="1" applyFont="1" applyBorder="1" applyAlignment="1">
      <alignment vertical="center"/>
    </xf>
    <xf numFmtId="192" fontId="7" fillId="0" borderId="81" xfId="49" applyNumberFormat="1" applyFont="1" applyBorder="1" applyAlignment="1">
      <alignment vertical="center"/>
    </xf>
    <xf numFmtId="192" fontId="7" fillId="39" borderId="36" xfId="49" applyNumberFormat="1" applyFont="1" applyFill="1" applyBorder="1" applyAlignment="1">
      <alignment vertical="center"/>
    </xf>
    <xf numFmtId="192" fontId="7" fillId="39" borderId="39" xfId="49" applyNumberFormat="1" applyFont="1" applyFill="1" applyBorder="1" applyAlignment="1">
      <alignment vertical="center"/>
    </xf>
    <xf numFmtId="194" fontId="0" fillId="0" borderId="110" xfId="0" applyNumberFormat="1" applyBorder="1" applyAlignment="1">
      <alignment vertical="center"/>
    </xf>
    <xf numFmtId="194" fontId="0" fillId="0" borderId="111" xfId="0" applyNumberFormat="1" applyFill="1" applyBorder="1" applyAlignment="1">
      <alignment vertical="center"/>
    </xf>
    <xf numFmtId="194" fontId="0" fillId="0" borderId="103" xfId="0" applyNumberFormat="1" applyFill="1" applyBorder="1" applyAlignment="1">
      <alignment vertical="center"/>
    </xf>
    <xf numFmtId="194" fontId="0" fillId="0" borderId="111" xfId="0" applyNumberFormat="1" applyBorder="1" applyAlignment="1">
      <alignment vertical="center"/>
    </xf>
    <xf numFmtId="194" fontId="0" fillId="0" borderId="103" xfId="0" applyNumberFormat="1" applyBorder="1" applyAlignment="1">
      <alignment vertical="center"/>
    </xf>
    <xf numFmtId="194" fontId="0" fillId="0" borderId="104" xfId="0" applyNumberFormat="1" applyBorder="1" applyAlignment="1">
      <alignment vertical="center"/>
    </xf>
    <xf numFmtId="0" fontId="0" fillId="0" borderId="112" xfId="0" applyBorder="1" applyAlignment="1">
      <alignment horizontal="center" vertical="center"/>
    </xf>
    <xf numFmtId="0" fontId="0" fillId="0" borderId="102" xfId="0" applyFill="1" applyBorder="1" applyAlignment="1">
      <alignment vertical="center"/>
    </xf>
    <xf numFmtId="197" fontId="0" fillId="0" borderId="110" xfId="0" applyNumberFormat="1" applyBorder="1" applyAlignment="1">
      <alignment vertical="center"/>
    </xf>
    <xf numFmtId="197" fontId="0" fillId="0" borderId="111" xfId="0" applyNumberFormat="1" applyFill="1" applyBorder="1" applyAlignment="1">
      <alignment vertical="center"/>
    </xf>
    <xf numFmtId="197" fontId="0" fillId="0" borderId="103" xfId="0" applyNumberFormat="1" applyFill="1" applyBorder="1" applyAlignment="1">
      <alignment vertical="center"/>
    </xf>
    <xf numFmtId="197" fontId="0" fillId="0" borderId="111" xfId="0" applyNumberFormat="1" applyBorder="1" applyAlignment="1">
      <alignment vertical="center"/>
    </xf>
    <xf numFmtId="197" fontId="0" fillId="0" borderId="103" xfId="0" applyNumberFormat="1" applyBorder="1" applyAlignment="1">
      <alignment vertical="center"/>
    </xf>
    <xf numFmtId="197" fontId="0" fillId="0" borderId="104" xfId="0" applyNumberFormat="1" applyBorder="1" applyAlignment="1">
      <alignment vertical="center"/>
    </xf>
    <xf numFmtId="197" fontId="0" fillId="0" borderId="113" xfId="0" applyNumberFormat="1" applyBorder="1" applyAlignment="1">
      <alignment vertical="center"/>
    </xf>
    <xf numFmtId="3" fontId="0" fillId="0" borderId="68" xfId="0" applyNumberFormat="1" applyBorder="1" applyAlignment="1">
      <alignment vertical="center"/>
    </xf>
    <xf numFmtId="197" fontId="0" fillId="0" borderId="85" xfId="0" applyNumberFormat="1" applyBorder="1" applyAlignment="1">
      <alignment vertical="center"/>
    </xf>
    <xf numFmtId="0" fontId="0" fillId="0" borderId="114" xfId="0" applyBorder="1" applyAlignment="1">
      <alignment horizontal="center" vertical="center"/>
    </xf>
    <xf numFmtId="197" fontId="0" fillId="0" borderId="115" xfId="0" applyNumberFormat="1" applyBorder="1" applyAlignment="1">
      <alignment vertical="center"/>
    </xf>
    <xf numFmtId="194" fontId="0" fillId="0" borderId="113" xfId="0" applyNumberFormat="1" applyBorder="1" applyAlignment="1">
      <alignment vertical="center"/>
    </xf>
    <xf numFmtId="194" fontId="0" fillId="0" borderId="61" xfId="0" applyNumberFormat="1" applyBorder="1" applyAlignment="1">
      <alignment horizontal="right" vertical="center"/>
    </xf>
    <xf numFmtId="194" fontId="0" fillId="0" borderId="71" xfId="0" applyNumberFormat="1" applyBorder="1" applyAlignment="1">
      <alignment horizontal="right" vertical="center"/>
    </xf>
    <xf numFmtId="0" fontId="0" fillId="0" borderId="36" xfId="0" applyFill="1" applyBorder="1" applyAlignment="1">
      <alignment horizontal="center" vertical="center"/>
    </xf>
    <xf numFmtId="194" fontId="0" fillId="0" borderId="84" xfId="0" applyNumberFormat="1" applyFill="1" applyBorder="1" applyAlignment="1">
      <alignment horizontal="right" vertical="center"/>
    </xf>
    <xf numFmtId="0" fontId="0" fillId="0" borderId="44" xfId="0" applyFill="1" applyBorder="1" applyAlignment="1">
      <alignment horizontal="center" vertical="center"/>
    </xf>
    <xf numFmtId="194" fontId="0" fillId="0" borderId="71" xfId="0" applyNumberFormat="1" applyFill="1" applyBorder="1" applyAlignment="1">
      <alignment horizontal="right" vertical="center"/>
    </xf>
    <xf numFmtId="194" fontId="0" fillId="0" borderId="84" xfId="0" applyNumberFormat="1" applyBorder="1" applyAlignment="1">
      <alignment horizontal="right" vertical="center"/>
    </xf>
    <xf numFmtId="0" fontId="0" fillId="0" borderId="14" xfId="0" applyFill="1" applyBorder="1" applyAlignment="1">
      <alignment vertical="center"/>
    </xf>
    <xf numFmtId="194" fontId="0" fillId="0" borderId="113" xfId="0" applyNumberFormat="1" applyFill="1" applyBorder="1" applyAlignment="1">
      <alignment vertical="center"/>
    </xf>
    <xf numFmtId="0" fontId="0" fillId="0" borderId="46" xfId="0" applyFill="1" applyBorder="1" applyAlignment="1">
      <alignment horizontal="center" vertical="center"/>
    </xf>
    <xf numFmtId="194" fontId="0" fillId="0" borderId="104" xfId="0" applyNumberFormat="1" applyFill="1" applyBorder="1" applyAlignment="1">
      <alignment horizontal="right" vertical="center"/>
    </xf>
    <xf numFmtId="194" fontId="0" fillId="0" borderId="61" xfId="0" applyNumberFormat="1" applyBorder="1" applyAlignment="1">
      <alignment vertical="center"/>
    </xf>
    <xf numFmtId="194" fontId="0" fillId="0" borderId="85" xfId="0" applyNumberFormat="1" applyBorder="1" applyAlignment="1">
      <alignment horizontal="right" vertical="center"/>
    </xf>
    <xf numFmtId="194" fontId="0" fillId="0" borderId="70" xfId="0" applyNumberFormat="1" applyBorder="1" applyAlignment="1">
      <alignment vertical="center"/>
    </xf>
    <xf numFmtId="192" fontId="7" fillId="0" borderId="10" xfId="49" applyNumberFormat="1" applyFont="1" applyBorder="1" applyAlignment="1">
      <alignment vertical="center"/>
    </xf>
    <xf numFmtId="192" fontId="7" fillId="0" borderId="70" xfId="49" applyNumberFormat="1" applyFont="1" applyBorder="1" applyAlignment="1">
      <alignment vertical="center"/>
    </xf>
    <xf numFmtId="192" fontId="7" fillId="0" borderId="44" xfId="49" applyNumberFormat="1" applyFont="1" applyBorder="1" applyAlignment="1">
      <alignment vertical="center"/>
    </xf>
    <xf numFmtId="192" fontId="7" fillId="0" borderId="71" xfId="49" applyNumberFormat="1" applyFont="1" applyBorder="1" applyAlignment="1">
      <alignment vertical="center"/>
    </xf>
    <xf numFmtId="0" fontId="28" fillId="0" borderId="0" xfId="0" applyFont="1" applyAlignment="1">
      <alignment vertical="center"/>
    </xf>
    <xf numFmtId="0" fontId="7" fillId="39" borderId="116" xfId="0" applyFont="1" applyFill="1" applyBorder="1" applyAlignment="1">
      <alignment vertical="center"/>
    </xf>
    <xf numFmtId="0" fontId="7" fillId="39" borderId="39" xfId="0" applyFont="1" applyFill="1" applyBorder="1" applyAlignment="1">
      <alignment vertical="center"/>
    </xf>
    <xf numFmtId="0" fontId="7" fillId="39" borderId="65" xfId="0" applyFont="1" applyFill="1" applyBorder="1" applyAlignment="1">
      <alignment vertical="center"/>
    </xf>
    <xf numFmtId="0" fontId="7" fillId="0" borderId="56" xfId="0" applyFont="1" applyFill="1" applyBorder="1" applyAlignment="1">
      <alignment vertical="center"/>
    </xf>
    <xf numFmtId="0" fontId="7" fillId="39" borderId="117" xfId="0" applyFont="1" applyFill="1" applyBorder="1" applyAlignment="1">
      <alignment vertical="center"/>
    </xf>
    <xf numFmtId="0" fontId="7" fillId="0" borderId="118" xfId="0" applyFont="1" applyBorder="1" applyAlignment="1">
      <alignment horizontal="distributed" vertical="center"/>
    </xf>
    <xf numFmtId="0" fontId="7" fillId="39" borderId="119" xfId="0" applyFont="1" applyFill="1" applyBorder="1" applyAlignment="1">
      <alignment vertical="center"/>
    </xf>
    <xf numFmtId="0" fontId="7" fillId="39" borderId="106" xfId="0" applyFont="1" applyFill="1" applyBorder="1" applyAlignment="1">
      <alignment vertical="center"/>
    </xf>
    <xf numFmtId="0" fontId="7" fillId="39" borderId="120" xfId="0" applyFont="1" applyFill="1" applyBorder="1" applyAlignment="1">
      <alignment vertical="center"/>
    </xf>
    <xf numFmtId="0" fontId="28" fillId="0" borderId="0" xfId="0" applyFont="1" applyAlignment="1">
      <alignment/>
    </xf>
    <xf numFmtId="0" fontId="0" fillId="0" borderId="0" xfId="0" applyFont="1" applyAlignment="1">
      <alignment/>
    </xf>
    <xf numFmtId="0" fontId="7" fillId="0" borderId="19" xfId="0" applyFont="1" applyFill="1" applyBorder="1" applyAlignment="1">
      <alignment vertical="center"/>
    </xf>
    <xf numFmtId="0" fontId="7" fillId="0" borderId="37" xfId="0" applyFont="1" applyBorder="1" applyAlignment="1">
      <alignment horizontal="distributed" vertical="center"/>
    </xf>
    <xf numFmtId="38" fontId="7" fillId="39" borderId="119" xfId="49" applyFont="1" applyFill="1" applyBorder="1" applyAlignment="1">
      <alignment vertical="center"/>
    </xf>
    <xf numFmtId="0" fontId="7" fillId="39" borderId="121" xfId="0" applyFont="1" applyFill="1" applyBorder="1" applyAlignment="1">
      <alignment vertical="center"/>
    </xf>
    <xf numFmtId="0" fontId="7" fillId="39" borderId="122" xfId="0" applyFont="1" applyFill="1" applyBorder="1" applyAlignment="1">
      <alignment vertical="center"/>
    </xf>
    <xf numFmtId="0" fontId="7" fillId="39" borderId="123" xfId="0" applyFont="1" applyFill="1" applyBorder="1" applyAlignment="1">
      <alignment vertical="center"/>
    </xf>
    <xf numFmtId="184" fontId="7" fillId="34" borderId="124" xfId="62" applyNumberFormat="1" applyFont="1" applyFill="1" applyBorder="1" applyAlignment="1" applyProtection="1">
      <alignment vertical="center"/>
      <protection/>
    </xf>
    <xf numFmtId="184" fontId="7" fillId="34" borderId="125" xfId="62" applyNumberFormat="1" applyFont="1" applyFill="1" applyBorder="1" applyAlignment="1" applyProtection="1">
      <alignment vertical="center"/>
      <protection/>
    </xf>
    <xf numFmtId="184" fontId="7" fillId="39" borderId="126" xfId="62" applyNumberFormat="1" applyFont="1" applyFill="1" applyBorder="1" applyAlignment="1" applyProtection="1">
      <alignment vertical="center"/>
      <protection/>
    </xf>
    <xf numFmtId="184" fontId="7" fillId="39" borderId="90" xfId="62" applyNumberFormat="1" applyFont="1" applyFill="1" applyBorder="1" applyAlignment="1" applyProtection="1">
      <alignment vertical="center"/>
      <protection/>
    </xf>
    <xf numFmtId="200" fontId="0" fillId="0" borderId="61" xfId="0" applyNumberFormat="1" applyBorder="1" applyAlignment="1">
      <alignment vertical="center"/>
    </xf>
    <xf numFmtId="0" fontId="0" fillId="0" borderId="70" xfId="0" applyFill="1" applyBorder="1" applyAlignment="1">
      <alignment vertical="center"/>
    </xf>
    <xf numFmtId="200" fontId="0" fillId="0" borderId="70" xfId="0" applyNumberFormat="1" applyBorder="1" applyAlignment="1">
      <alignment vertical="center"/>
    </xf>
    <xf numFmtId="200" fontId="0" fillId="0" borderId="71" xfId="0" applyNumberFormat="1" applyBorder="1" applyAlignment="1">
      <alignment vertical="center"/>
    </xf>
    <xf numFmtId="200" fontId="0" fillId="0" borderId="84" xfId="0" applyNumberFormat="1" applyBorder="1" applyAlignment="1">
      <alignment vertical="center"/>
    </xf>
    <xf numFmtId="0" fontId="0" fillId="0" borderId="71" xfId="0" applyFill="1" applyBorder="1" applyAlignment="1">
      <alignment vertical="center"/>
    </xf>
    <xf numFmtId="200" fontId="0" fillId="0" borderId="127" xfId="0" applyNumberFormat="1" applyBorder="1" applyAlignment="1">
      <alignment vertical="center"/>
    </xf>
    <xf numFmtId="198" fontId="0" fillId="0" borderId="127" xfId="0" applyNumberFormat="1" applyBorder="1" applyAlignment="1">
      <alignment vertical="center"/>
    </xf>
    <xf numFmtId="200" fontId="0" fillId="33" borderId="105" xfId="0" applyNumberFormat="1" applyFill="1" applyBorder="1" applyAlignment="1">
      <alignment vertical="center"/>
    </xf>
    <xf numFmtId="200" fontId="0" fillId="33" borderId="106" xfId="0" applyNumberFormat="1" applyFill="1" applyBorder="1" applyAlignment="1">
      <alignment vertical="center"/>
    </xf>
    <xf numFmtId="198" fontId="0" fillId="33" borderId="106" xfId="0" applyNumberFormat="1" applyFill="1" applyBorder="1" applyAlignment="1">
      <alignment vertical="center"/>
    </xf>
    <xf numFmtId="0" fontId="5" fillId="0" borderId="59" xfId="0" applyFont="1" applyBorder="1" applyAlignment="1">
      <alignment horizontal="center" vertical="center"/>
    </xf>
    <xf numFmtId="0" fontId="5" fillId="33" borderId="59" xfId="0" applyFont="1" applyFill="1" applyBorder="1" applyAlignment="1">
      <alignment horizontal="center" vertical="center"/>
    </xf>
    <xf numFmtId="0" fontId="3" fillId="0" borderId="71" xfId="0" applyFont="1" applyBorder="1" applyAlignment="1">
      <alignment horizontal="center" vertical="center" wrapText="1"/>
    </xf>
    <xf numFmtId="0" fontId="3" fillId="33" borderId="71"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07" xfId="0" applyBorder="1" applyAlignment="1">
      <alignment vertical="center"/>
    </xf>
    <xf numFmtId="0" fontId="0" fillId="0" borderId="73" xfId="0" applyBorder="1" applyAlignment="1">
      <alignment vertical="center"/>
    </xf>
    <xf numFmtId="184" fontId="0" fillId="0" borderId="40" xfId="0" applyNumberFormat="1" applyBorder="1" applyAlignment="1">
      <alignment vertical="center"/>
    </xf>
    <xf numFmtId="200" fontId="0" fillId="0" borderId="107" xfId="0" applyNumberFormat="1" applyBorder="1" applyAlignment="1">
      <alignment vertical="center"/>
    </xf>
    <xf numFmtId="0" fontId="0" fillId="33" borderId="73" xfId="0" applyFill="1" applyBorder="1" applyAlignment="1">
      <alignment vertical="center"/>
    </xf>
    <xf numFmtId="184" fontId="0" fillId="33" borderId="40" xfId="0" applyNumberFormat="1" applyFill="1" applyBorder="1" applyAlignment="1">
      <alignment vertical="center"/>
    </xf>
    <xf numFmtId="200" fontId="0" fillId="33" borderId="107" xfId="0" applyNumberFormat="1" applyFill="1" applyBorder="1" applyAlignment="1">
      <alignment vertical="center"/>
    </xf>
    <xf numFmtId="0" fontId="0" fillId="0" borderId="129" xfId="0" applyFill="1" applyBorder="1" applyAlignment="1">
      <alignment horizontal="center" vertical="center"/>
    </xf>
    <xf numFmtId="0" fontId="0" fillId="0" borderId="130" xfId="0" applyBorder="1" applyAlignment="1">
      <alignment vertical="center"/>
    </xf>
    <xf numFmtId="0" fontId="0" fillId="0" borderId="129" xfId="0" applyBorder="1" applyAlignment="1">
      <alignment vertical="center"/>
    </xf>
    <xf numFmtId="184" fontId="0" fillId="0" borderId="131" xfId="0" applyNumberFormat="1" applyBorder="1" applyAlignment="1">
      <alignment vertical="center"/>
    </xf>
    <xf numFmtId="200" fontId="0" fillId="0" borderId="130" xfId="0" applyNumberFormat="1" applyBorder="1" applyAlignment="1">
      <alignment vertical="center"/>
    </xf>
    <xf numFmtId="0" fontId="0" fillId="33" borderId="129" xfId="0" applyFill="1" applyBorder="1" applyAlignment="1">
      <alignment vertical="center"/>
    </xf>
    <xf numFmtId="184" fontId="0" fillId="33" borderId="131" xfId="0" applyNumberFormat="1" applyFill="1" applyBorder="1" applyAlignment="1">
      <alignment vertical="center"/>
    </xf>
    <xf numFmtId="200" fontId="0" fillId="33" borderId="130" xfId="0" applyNumberFormat="1" applyFill="1" applyBorder="1" applyAlignment="1">
      <alignment vertical="center"/>
    </xf>
    <xf numFmtId="200" fontId="0" fillId="0" borderId="105" xfId="0" applyNumberFormat="1" applyBorder="1" applyAlignment="1">
      <alignment vertical="center"/>
    </xf>
    <xf numFmtId="0" fontId="0" fillId="0" borderId="76" xfId="0" applyBorder="1" applyAlignment="1">
      <alignment vertical="center"/>
    </xf>
    <xf numFmtId="0" fontId="0" fillId="0" borderId="128" xfId="0" applyBorder="1" applyAlignment="1">
      <alignment vertical="center"/>
    </xf>
    <xf numFmtId="184" fontId="0" fillId="0" borderId="35" xfId="0" applyNumberFormat="1" applyBorder="1" applyAlignment="1">
      <alignment vertical="center"/>
    </xf>
    <xf numFmtId="0" fontId="0" fillId="33" borderId="128" xfId="0" applyFill="1" applyBorder="1" applyAlignment="1">
      <alignment vertical="center"/>
    </xf>
    <xf numFmtId="0" fontId="0" fillId="0" borderId="115" xfId="0" applyBorder="1" applyAlignment="1">
      <alignment vertical="center"/>
    </xf>
    <xf numFmtId="0" fontId="0" fillId="0" borderId="132" xfId="0" applyBorder="1" applyAlignment="1">
      <alignment vertical="center"/>
    </xf>
    <xf numFmtId="184" fontId="0" fillId="0" borderId="133" xfId="0" applyNumberFormat="1" applyBorder="1" applyAlignment="1">
      <alignment vertical="center"/>
    </xf>
    <xf numFmtId="200" fontId="0" fillId="0" borderId="115" xfId="0" applyNumberFormat="1" applyBorder="1" applyAlignment="1">
      <alignment vertical="center"/>
    </xf>
    <xf numFmtId="0" fontId="0" fillId="33" borderId="132" xfId="0" applyFill="1" applyBorder="1" applyAlignment="1">
      <alignment vertical="center"/>
    </xf>
    <xf numFmtId="184" fontId="0" fillId="33" borderId="133" xfId="0" applyNumberFormat="1" applyFill="1" applyBorder="1" applyAlignment="1">
      <alignment vertical="center"/>
    </xf>
    <xf numFmtId="200" fontId="0" fillId="33" borderId="115" xfId="0" applyNumberFormat="1" applyFill="1" applyBorder="1" applyAlignment="1">
      <alignment vertical="center"/>
    </xf>
    <xf numFmtId="0" fontId="0" fillId="35" borderId="87" xfId="0" applyFill="1" applyBorder="1" applyAlignment="1">
      <alignment vertical="center"/>
    </xf>
    <xf numFmtId="184" fontId="0" fillId="35" borderId="98" xfId="0" applyNumberFormat="1" applyFill="1" applyBorder="1" applyAlignment="1">
      <alignment vertical="center"/>
    </xf>
    <xf numFmtId="200" fontId="0" fillId="35" borderId="127" xfId="0" applyNumberFormat="1" applyFill="1" applyBorder="1" applyAlignment="1">
      <alignment vertical="center"/>
    </xf>
    <xf numFmtId="200" fontId="0" fillId="0" borderId="134" xfId="0" applyNumberFormat="1" applyBorder="1" applyAlignment="1">
      <alignment vertical="center"/>
    </xf>
    <xf numFmtId="200" fontId="0" fillId="33" borderId="134" xfId="0" applyNumberFormat="1" applyFill="1" applyBorder="1" applyAlignment="1">
      <alignment vertical="center"/>
    </xf>
    <xf numFmtId="184" fontId="0" fillId="33" borderId="35" xfId="0" applyNumberFormat="1" applyFill="1" applyBorder="1" applyAlignment="1">
      <alignment vertical="center"/>
    </xf>
    <xf numFmtId="200" fontId="0" fillId="0" borderId="130" xfId="0" applyNumberFormat="1" applyFill="1" applyBorder="1" applyAlignment="1">
      <alignment vertical="center"/>
    </xf>
    <xf numFmtId="200" fontId="0" fillId="0" borderId="76" xfId="0" applyNumberFormat="1" applyBorder="1" applyAlignment="1">
      <alignment vertical="center"/>
    </xf>
    <xf numFmtId="200" fontId="0" fillId="33" borderId="76" xfId="0" applyNumberFormat="1" applyFill="1" applyBorder="1" applyAlignment="1">
      <alignment vertical="center"/>
    </xf>
    <xf numFmtId="0" fontId="0" fillId="35" borderId="95" xfId="0" applyFill="1" applyBorder="1" applyAlignment="1">
      <alignment vertical="center"/>
    </xf>
    <xf numFmtId="0" fontId="0" fillId="35" borderId="86" xfId="0" applyFill="1" applyBorder="1" applyAlignment="1">
      <alignment vertical="center"/>
    </xf>
    <xf numFmtId="0" fontId="0" fillId="36" borderId="87" xfId="0" applyFill="1" applyBorder="1" applyAlignment="1">
      <alignment vertical="center"/>
    </xf>
    <xf numFmtId="0" fontId="0" fillId="36" borderId="96" xfId="0" applyFill="1" applyBorder="1" applyAlignment="1">
      <alignment vertical="center"/>
    </xf>
    <xf numFmtId="184" fontId="0" fillId="36" borderId="98" xfId="0" applyNumberFormat="1" applyFill="1" applyBorder="1" applyAlignment="1">
      <alignment vertical="center"/>
    </xf>
    <xf numFmtId="200" fontId="0" fillId="36" borderId="127" xfId="0" applyNumberFormat="1" applyFill="1" applyBorder="1" applyAlignment="1">
      <alignment vertical="center"/>
    </xf>
    <xf numFmtId="0" fontId="0" fillId="0" borderId="108" xfId="0" applyBorder="1" applyAlignment="1">
      <alignment vertical="center"/>
    </xf>
    <xf numFmtId="184" fontId="0" fillId="0" borderId="43" xfId="0" applyNumberFormat="1" applyBorder="1" applyAlignment="1">
      <alignment vertical="center"/>
    </xf>
    <xf numFmtId="200" fontId="0" fillId="0" borderId="54" xfId="0" applyNumberFormat="1" applyBorder="1" applyAlignment="1">
      <alignment vertical="center"/>
    </xf>
    <xf numFmtId="0" fontId="0" fillId="0" borderId="135" xfId="0" applyBorder="1" applyAlignment="1">
      <alignment vertical="center"/>
    </xf>
    <xf numFmtId="184" fontId="0" fillId="0" borderId="136" xfId="0" applyNumberFormat="1" applyBorder="1" applyAlignment="1">
      <alignment vertical="center"/>
    </xf>
    <xf numFmtId="200" fontId="0" fillId="0" borderId="137" xfId="0" applyNumberFormat="1" applyBorder="1" applyAlignment="1">
      <alignment vertical="center"/>
    </xf>
    <xf numFmtId="0" fontId="0" fillId="0" borderId="88" xfId="0" applyBorder="1" applyAlignment="1">
      <alignment vertical="center"/>
    </xf>
    <xf numFmtId="184" fontId="0" fillId="0" borderId="138" xfId="0" applyNumberFormat="1" applyBorder="1" applyAlignment="1">
      <alignment vertical="center"/>
    </xf>
    <xf numFmtId="0" fontId="0" fillId="0" borderId="139" xfId="0" applyBorder="1" applyAlignment="1">
      <alignment vertical="center"/>
    </xf>
    <xf numFmtId="184" fontId="0" fillId="0" borderId="12" xfId="0" applyNumberFormat="1" applyBorder="1" applyAlignment="1">
      <alignment vertical="center"/>
    </xf>
    <xf numFmtId="0" fontId="0" fillId="0" borderId="130" xfId="0" applyFill="1" applyBorder="1" applyAlignment="1">
      <alignment vertical="center"/>
    </xf>
    <xf numFmtId="0" fontId="0" fillId="0" borderId="140" xfId="0" applyFill="1" applyBorder="1" applyAlignment="1">
      <alignment horizontal="center" vertical="center"/>
    </xf>
    <xf numFmtId="0" fontId="0" fillId="0" borderId="141" xfId="0" applyBorder="1" applyAlignment="1">
      <alignment vertical="center"/>
    </xf>
    <xf numFmtId="0" fontId="0" fillId="0" borderId="140" xfId="0" applyBorder="1" applyAlignment="1">
      <alignment vertical="center"/>
    </xf>
    <xf numFmtId="184" fontId="0" fillId="0" borderId="142" xfId="0" applyNumberFormat="1" applyBorder="1" applyAlignment="1">
      <alignment vertical="center"/>
    </xf>
    <xf numFmtId="200" fontId="0" fillId="0" borderId="141" xfId="0" applyNumberFormat="1" applyBorder="1" applyAlignment="1">
      <alignment vertical="center"/>
    </xf>
    <xf numFmtId="0" fontId="0" fillId="0" borderId="143" xfId="0" applyBorder="1" applyAlignment="1">
      <alignment vertical="center"/>
    </xf>
    <xf numFmtId="184" fontId="0" fillId="0" borderId="144" xfId="0" applyNumberFormat="1" applyBorder="1" applyAlignment="1">
      <alignment vertical="center"/>
    </xf>
    <xf numFmtId="200" fontId="0" fillId="0" borderId="145" xfId="0" applyNumberFormat="1" applyBorder="1" applyAlignment="1">
      <alignment vertical="center"/>
    </xf>
    <xf numFmtId="0" fontId="0" fillId="33" borderId="140" xfId="0" applyFill="1" applyBorder="1" applyAlignment="1">
      <alignment vertical="center"/>
    </xf>
    <xf numFmtId="184" fontId="0" fillId="33" borderId="142" xfId="0" applyNumberFormat="1" applyFill="1" applyBorder="1" applyAlignment="1">
      <alignment vertical="center"/>
    </xf>
    <xf numFmtId="200" fontId="0" fillId="33" borderId="141" xfId="0" applyNumberFormat="1" applyFill="1" applyBorder="1" applyAlignment="1">
      <alignment vertical="center"/>
    </xf>
    <xf numFmtId="184" fontId="0" fillId="35" borderId="146" xfId="0" applyNumberFormat="1" applyFill="1" applyBorder="1" applyAlignment="1">
      <alignment vertical="center"/>
    </xf>
    <xf numFmtId="200" fontId="0" fillId="35" borderId="95" xfId="0" applyNumberFormat="1" applyFill="1" applyBorder="1" applyAlignment="1">
      <alignment vertical="center"/>
    </xf>
    <xf numFmtId="200" fontId="0" fillId="33" borderId="127" xfId="0" applyNumberFormat="1" applyFill="1" applyBorder="1" applyAlignment="1">
      <alignment vertical="center"/>
    </xf>
    <xf numFmtId="184" fontId="0" fillId="0" borderId="63" xfId="0" applyNumberFormat="1" applyBorder="1" applyAlignment="1">
      <alignment vertical="center"/>
    </xf>
    <xf numFmtId="200" fontId="0" fillId="0" borderId="78" xfId="0" applyNumberForma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7" fillId="0" borderId="40" xfId="0" applyFont="1" applyBorder="1" applyAlignment="1">
      <alignment horizontal="center" vertical="center"/>
    </xf>
    <xf numFmtId="0" fontId="7" fillId="0" borderId="35" xfId="0" applyFont="1" applyBorder="1" applyAlignment="1">
      <alignment horizontal="center" vertical="center"/>
    </xf>
    <xf numFmtId="0" fontId="7" fillId="0" borderId="39" xfId="0" applyFont="1" applyBorder="1" applyAlignment="1">
      <alignment horizontal="distributed" vertical="center" wrapText="1"/>
    </xf>
    <xf numFmtId="38" fontId="7" fillId="39" borderId="116" xfId="49" applyFont="1" applyFill="1" applyBorder="1" applyAlignment="1">
      <alignment vertical="center"/>
    </xf>
    <xf numFmtId="210" fontId="7" fillId="39" borderId="76" xfId="49" applyNumberFormat="1" applyFont="1" applyFill="1" applyBorder="1" applyAlignment="1" applyProtection="1">
      <alignment horizontal="right" vertical="center" shrinkToFit="1"/>
      <protection/>
    </xf>
    <xf numFmtId="38" fontId="7" fillId="39" borderId="84" xfId="49" applyFont="1" applyFill="1" applyBorder="1" applyAlignment="1">
      <alignment vertical="center"/>
    </xf>
    <xf numFmtId="210" fontId="7" fillId="39" borderId="85" xfId="49" applyNumberFormat="1" applyFont="1" applyFill="1" applyBorder="1" applyAlignment="1" applyProtection="1">
      <alignment horizontal="right" vertical="center" shrinkToFit="1"/>
      <protection/>
    </xf>
    <xf numFmtId="210" fontId="7" fillId="39" borderId="71" xfId="49" applyNumberFormat="1" applyFont="1" applyFill="1" applyBorder="1" applyAlignment="1" applyProtection="1">
      <alignment horizontal="right" vertical="center" shrinkToFit="1"/>
      <protection/>
    </xf>
    <xf numFmtId="0" fontId="0" fillId="0" borderId="0" xfId="0" applyFont="1" applyFill="1" applyBorder="1" applyAlignment="1">
      <alignment horizontal="right" vertical="center"/>
    </xf>
    <xf numFmtId="0" fontId="5" fillId="0" borderId="0" xfId="0" applyFont="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192" fontId="7" fillId="39" borderId="116" xfId="49" applyNumberFormat="1" applyFont="1" applyFill="1" applyBorder="1" applyAlignment="1">
      <alignment vertical="center"/>
    </xf>
    <xf numFmtId="192" fontId="7" fillId="39" borderId="84" xfId="49" applyNumberFormat="1" applyFont="1" applyFill="1" applyBorder="1" applyAlignment="1">
      <alignment vertical="center"/>
    </xf>
    <xf numFmtId="0" fontId="27" fillId="0" borderId="0" xfId="0" applyFont="1" applyFill="1" applyBorder="1" applyAlignment="1">
      <alignment vertical="center"/>
    </xf>
    <xf numFmtId="0" fontId="5" fillId="0" borderId="0" xfId="0" applyFont="1" applyBorder="1" applyAlignment="1">
      <alignment horizontal="center" vertical="center"/>
    </xf>
    <xf numFmtId="0" fontId="0" fillId="0" borderId="43" xfId="0" applyFont="1" applyFill="1" applyBorder="1" applyAlignment="1">
      <alignment vertical="center"/>
    </xf>
    <xf numFmtId="0" fontId="0" fillId="0" borderId="147" xfId="0" applyFont="1" applyFill="1" applyBorder="1" applyAlignment="1">
      <alignment vertical="center"/>
    </xf>
    <xf numFmtId="0" fontId="0" fillId="0" borderId="62" xfId="0" applyFont="1" applyFill="1" applyBorder="1" applyAlignment="1">
      <alignment vertical="center"/>
    </xf>
    <xf numFmtId="38" fontId="0" fillId="0" borderId="147" xfId="49" applyFont="1" applyFill="1" applyBorder="1" applyAlignment="1">
      <alignment vertical="center"/>
    </xf>
    <xf numFmtId="38" fontId="0" fillId="0" borderId="40" xfId="49" applyFont="1" applyFill="1" applyBorder="1" applyAlignment="1">
      <alignment vertical="center"/>
    </xf>
    <xf numFmtId="38" fontId="0" fillId="0" borderId="148" xfId="49" applyFont="1" applyFill="1" applyBorder="1" applyAlignment="1">
      <alignment vertical="center"/>
    </xf>
    <xf numFmtId="200" fontId="0" fillId="0" borderId="13" xfId="0" applyNumberFormat="1" applyFont="1" applyFill="1" applyBorder="1" applyAlignment="1">
      <alignment vertical="center"/>
    </xf>
    <xf numFmtId="200" fontId="0" fillId="0" borderId="149" xfId="0" applyNumberFormat="1" applyFont="1" applyFill="1" applyBorder="1" applyAlignment="1">
      <alignment vertical="center"/>
    </xf>
    <xf numFmtId="200" fontId="0" fillId="0" borderId="28" xfId="0" applyNumberFormat="1" applyFont="1" applyFill="1" applyBorder="1" applyAlignment="1">
      <alignment vertical="center"/>
    </xf>
    <xf numFmtId="200" fontId="0" fillId="0" borderId="149" xfId="49" applyNumberFormat="1" applyFont="1" applyFill="1" applyBorder="1" applyAlignment="1">
      <alignment vertical="center"/>
    </xf>
    <xf numFmtId="200" fontId="0" fillId="0" borderId="150" xfId="49" applyNumberFormat="1" applyFont="1" applyFill="1" applyBorder="1" applyAlignment="1">
      <alignment vertical="center"/>
    </xf>
    <xf numFmtId="200" fontId="0" fillId="0" borderId="151" xfId="49" applyNumberFormat="1" applyFont="1" applyFill="1" applyBorder="1" applyAlignment="1">
      <alignment vertical="center"/>
    </xf>
    <xf numFmtId="0" fontId="0" fillId="0" borderId="68" xfId="0" applyFont="1" applyFill="1" applyBorder="1" applyAlignment="1">
      <alignment vertical="center"/>
    </xf>
    <xf numFmtId="0" fontId="0" fillId="0" borderId="152" xfId="0" applyFont="1" applyFill="1" applyBorder="1" applyAlignment="1">
      <alignment vertical="center"/>
    </xf>
    <xf numFmtId="0" fontId="0" fillId="0" borderId="20" xfId="0" applyFont="1" applyFill="1" applyBorder="1" applyAlignment="1">
      <alignment vertical="center"/>
    </xf>
    <xf numFmtId="38" fontId="0" fillId="0" borderId="152" xfId="49" applyFont="1" applyFill="1" applyBorder="1" applyAlignment="1">
      <alignment vertical="center"/>
    </xf>
    <xf numFmtId="38" fontId="0" fillId="0" borderId="65" xfId="49" applyFont="1" applyFill="1" applyBorder="1" applyAlignment="1">
      <alignment vertical="center"/>
    </xf>
    <xf numFmtId="38" fontId="0" fillId="0" borderId="153" xfId="49" applyFont="1" applyFill="1" applyBorder="1" applyAlignment="1">
      <alignment vertical="center"/>
    </xf>
    <xf numFmtId="200" fontId="0" fillId="0" borderId="112" xfId="0" applyNumberFormat="1" applyFont="1" applyFill="1" applyBorder="1" applyAlignment="1">
      <alignment vertical="center"/>
    </xf>
    <xf numFmtId="200" fontId="0" fillId="0" borderId="154" xfId="0" applyNumberFormat="1" applyFont="1" applyFill="1" applyBorder="1" applyAlignment="1">
      <alignment vertical="center"/>
    </xf>
    <xf numFmtId="200" fontId="0" fillId="0" borderId="155" xfId="0" applyNumberFormat="1" applyFont="1" applyFill="1" applyBorder="1" applyAlignment="1">
      <alignment vertical="center"/>
    </xf>
    <xf numFmtId="200" fontId="0" fillId="0" borderId="154" xfId="49" applyNumberFormat="1" applyFont="1" applyFill="1" applyBorder="1" applyAlignment="1">
      <alignment vertical="center"/>
    </xf>
    <xf numFmtId="200" fontId="0" fillId="0" borderId="156" xfId="49" applyNumberFormat="1" applyFont="1" applyFill="1" applyBorder="1" applyAlignment="1">
      <alignment vertical="center"/>
    </xf>
    <xf numFmtId="200" fontId="0" fillId="0" borderId="157" xfId="49" applyNumberFormat="1" applyFont="1" applyFill="1" applyBorder="1" applyAlignment="1">
      <alignment vertical="center"/>
    </xf>
    <xf numFmtId="200" fontId="0" fillId="0" borderId="114" xfId="0" applyNumberFormat="1" applyFont="1" applyFill="1" applyBorder="1" applyAlignment="1">
      <alignment vertical="center"/>
    </xf>
    <xf numFmtId="200" fontId="0" fillId="0" borderId="158" xfId="0" applyNumberFormat="1" applyFont="1" applyFill="1" applyBorder="1" applyAlignment="1">
      <alignment vertical="center"/>
    </xf>
    <xf numFmtId="200" fontId="0" fillId="0" borderId="159" xfId="0" applyNumberFormat="1" applyFont="1" applyFill="1" applyBorder="1" applyAlignment="1">
      <alignment vertical="center"/>
    </xf>
    <xf numFmtId="200" fontId="0" fillId="0" borderId="158" xfId="49" applyNumberFormat="1" applyFont="1" applyFill="1" applyBorder="1" applyAlignment="1">
      <alignment vertical="center"/>
    </xf>
    <xf numFmtId="200" fontId="0" fillId="0" borderId="133" xfId="49" applyNumberFormat="1" applyFont="1" applyFill="1" applyBorder="1" applyAlignment="1">
      <alignment vertical="center"/>
    </xf>
    <xf numFmtId="200" fontId="0" fillId="0" borderId="160" xfId="49" applyNumberFormat="1" applyFont="1" applyFill="1" applyBorder="1" applyAlignment="1">
      <alignment vertical="center"/>
    </xf>
    <xf numFmtId="38" fontId="0" fillId="0" borderId="80" xfId="49" applyFont="1" applyFill="1" applyBorder="1" applyAlignment="1">
      <alignment vertical="center"/>
    </xf>
    <xf numFmtId="38" fontId="0" fillId="0" borderId="161" xfId="49" applyFont="1" applyFill="1" applyBorder="1" applyAlignment="1">
      <alignment vertical="center"/>
    </xf>
    <xf numFmtId="186" fontId="0" fillId="0" borderId="83" xfId="49" applyNumberFormat="1" applyFont="1" applyFill="1" applyBorder="1" applyAlignment="1">
      <alignment vertical="center"/>
    </xf>
    <xf numFmtId="186" fontId="0" fillId="0" borderId="162" xfId="49" applyNumberFormat="1" applyFont="1" applyFill="1" applyBorder="1" applyAlignment="1">
      <alignment vertical="center"/>
    </xf>
    <xf numFmtId="186" fontId="0" fillId="0" borderId="163" xfId="49" applyNumberFormat="1" applyFont="1" applyFill="1" applyBorder="1" applyAlignment="1">
      <alignment vertical="center"/>
    </xf>
    <xf numFmtId="200" fontId="0" fillId="0" borderId="83" xfId="49" applyNumberFormat="1" applyFont="1" applyFill="1" applyBorder="1" applyAlignment="1">
      <alignment vertical="center"/>
    </xf>
    <xf numFmtId="200" fontId="0" fillId="0" borderId="163" xfId="49" applyNumberFormat="1" applyFont="1" applyFill="1" applyBorder="1" applyAlignment="1">
      <alignment vertical="center"/>
    </xf>
    <xf numFmtId="38" fontId="0" fillId="0" borderId="36" xfId="49" applyFont="1" applyFill="1" applyBorder="1" applyAlignment="1">
      <alignment vertical="center"/>
    </xf>
    <xf numFmtId="38" fontId="0" fillId="0" borderId="164" xfId="49" applyFont="1" applyFill="1" applyBorder="1" applyAlignment="1">
      <alignment vertical="center"/>
    </xf>
    <xf numFmtId="38" fontId="0" fillId="0" borderId="165" xfId="49" applyFont="1" applyFill="1" applyBorder="1" applyAlignment="1">
      <alignment vertical="center"/>
    </xf>
    <xf numFmtId="38" fontId="0" fillId="0" borderId="39" xfId="49" applyFont="1" applyFill="1" applyBorder="1" applyAlignment="1">
      <alignment vertical="center"/>
    </xf>
    <xf numFmtId="38" fontId="0" fillId="0" borderId="166" xfId="49" applyFont="1" applyFill="1" applyBorder="1" applyAlignment="1">
      <alignment vertical="center"/>
    </xf>
    <xf numFmtId="200" fontId="0" fillId="0" borderId="101" xfId="49" applyNumberFormat="1" applyFont="1" applyFill="1" applyBorder="1" applyAlignment="1">
      <alignment vertical="center"/>
    </xf>
    <xf numFmtId="0" fontId="7" fillId="33" borderId="81" xfId="0" applyFont="1" applyFill="1" applyBorder="1" applyAlignment="1">
      <alignment horizontal="center" vertical="center"/>
    </xf>
    <xf numFmtId="38" fontId="7" fillId="0" borderId="83" xfId="49" applyFont="1" applyBorder="1" applyAlignment="1">
      <alignment vertical="center"/>
    </xf>
    <xf numFmtId="0" fontId="0" fillId="0" borderId="0" xfId="0"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198" fontId="0" fillId="0" borderId="73" xfId="0" applyNumberFormat="1" applyBorder="1" applyAlignment="1">
      <alignment vertical="center"/>
    </xf>
    <xf numFmtId="198" fontId="0" fillId="0" borderId="43" xfId="0" applyNumberFormat="1" applyBorder="1" applyAlignment="1">
      <alignment vertical="center"/>
    </xf>
    <xf numFmtId="198" fontId="0" fillId="0" borderId="107" xfId="0" applyNumberFormat="1" applyBorder="1" applyAlignment="1">
      <alignment vertical="center"/>
    </xf>
    <xf numFmtId="198" fontId="0" fillId="0" borderId="54" xfId="0" applyNumberFormat="1" applyBorder="1" applyAlignment="1">
      <alignment vertical="center"/>
    </xf>
    <xf numFmtId="198" fontId="0" fillId="0" borderId="129" xfId="0" applyNumberFormat="1" applyBorder="1" applyAlignment="1">
      <alignment vertical="center"/>
    </xf>
    <xf numFmtId="198" fontId="0" fillId="0" borderId="136" xfId="0" applyNumberFormat="1" applyBorder="1" applyAlignment="1">
      <alignment vertical="center"/>
    </xf>
    <xf numFmtId="198" fontId="0" fillId="0" borderId="130" xfId="0" applyNumberFormat="1" applyBorder="1" applyAlignment="1">
      <alignment vertical="center"/>
    </xf>
    <xf numFmtId="198" fontId="0" fillId="0" borderId="137" xfId="0" applyNumberFormat="1" applyBorder="1" applyAlignment="1">
      <alignment vertical="center"/>
    </xf>
    <xf numFmtId="198" fontId="0" fillId="0" borderId="138" xfId="0" applyNumberFormat="1" applyBorder="1" applyAlignment="1">
      <alignment vertical="center"/>
    </xf>
    <xf numFmtId="198" fontId="0" fillId="0" borderId="105" xfId="0" applyNumberFormat="1" applyBorder="1" applyAlignment="1">
      <alignment vertical="center"/>
    </xf>
    <xf numFmtId="198" fontId="0" fillId="0" borderId="75" xfId="0" applyNumberFormat="1" applyBorder="1" applyAlignment="1">
      <alignment vertical="center"/>
    </xf>
    <xf numFmtId="198" fontId="0" fillId="0" borderId="128" xfId="0" applyNumberFormat="1" applyBorder="1" applyAlignment="1">
      <alignment vertical="center"/>
    </xf>
    <xf numFmtId="198" fontId="0" fillId="0" borderId="12" xfId="0" applyNumberFormat="1" applyBorder="1" applyAlignment="1">
      <alignment vertical="center"/>
    </xf>
    <xf numFmtId="198" fontId="0" fillId="0" borderId="76" xfId="0" applyNumberFormat="1" applyBorder="1" applyAlignment="1">
      <alignment vertical="center"/>
    </xf>
    <xf numFmtId="198" fontId="0" fillId="0" borderId="78" xfId="0" applyNumberFormat="1" applyBorder="1" applyAlignment="1">
      <alignment vertical="center"/>
    </xf>
    <xf numFmtId="198" fontId="0" fillId="0" borderId="129" xfId="0" applyNumberFormat="1" applyFill="1" applyBorder="1" applyAlignment="1">
      <alignment vertical="center"/>
    </xf>
    <xf numFmtId="198" fontId="0" fillId="0" borderId="130" xfId="0" applyNumberFormat="1" applyFill="1" applyBorder="1" applyAlignment="1">
      <alignment vertical="center"/>
    </xf>
    <xf numFmtId="198" fontId="0" fillId="0" borderId="128" xfId="0" applyNumberFormat="1" applyFill="1" applyBorder="1" applyAlignment="1">
      <alignment vertical="center"/>
    </xf>
    <xf numFmtId="198" fontId="0" fillId="0" borderId="76" xfId="0" applyNumberFormat="1" applyFill="1" applyBorder="1" applyAlignment="1">
      <alignment vertical="center"/>
    </xf>
    <xf numFmtId="198" fontId="0" fillId="0" borderId="136" xfId="0" applyNumberFormat="1" applyFill="1" applyBorder="1" applyAlignment="1">
      <alignment vertical="center"/>
    </xf>
    <xf numFmtId="198" fontId="0" fillId="0" borderId="137" xfId="0" applyNumberFormat="1" applyFill="1" applyBorder="1" applyAlignment="1">
      <alignment vertical="center"/>
    </xf>
    <xf numFmtId="198" fontId="0" fillId="0" borderId="74" xfId="0" applyNumberFormat="1" applyFill="1" applyBorder="1" applyAlignment="1">
      <alignment vertical="center"/>
    </xf>
    <xf numFmtId="198" fontId="0" fillId="0" borderId="105" xfId="0" applyNumberFormat="1" applyFill="1" applyBorder="1" applyAlignment="1">
      <alignment vertical="center"/>
    </xf>
    <xf numFmtId="198" fontId="0" fillId="0" borderId="75" xfId="0" applyNumberFormat="1" applyFill="1" applyBorder="1" applyAlignment="1">
      <alignment vertical="center"/>
    </xf>
    <xf numFmtId="198" fontId="0" fillId="0" borderId="89" xfId="0" applyNumberFormat="1" applyBorder="1" applyAlignment="1">
      <alignment horizontal="right" vertical="center"/>
    </xf>
    <xf numFmtId="198" fontId="0" fillId="0" borderId="61" xfId="0" applyNumberFormat="1" applyBorder="1" applyAlignment="1">
      <alignment horizontal="right" vertical="center"/>
    </xf>
    <xf numFmtId="198" fontId="0" fillId="0" borderId="167" xfId="0" applyNumberFormat="1" applyBorder="1" applyAlignment="1">
      <alignment horizontal="right" vertical="center"/>
    </xf>
    <xf numFmtId="198" fontId="0" fillId="0" borderId="168" xfId="0" applyNumberFormat="1" applyBorder="1" applyAlignment="1">
      <alignment vertical="center"/>
    </xf>
    <xf numFmtId="198" fontId="0" fillId="0" borderId="169" xfId="0" applyNumberFormat="1" applyBorder="1" applyAlignment="1">
      <alignment vertical="center"/>
    </xf>
    <xf numFmtId="198" fontId="0" fillId="0" borderId="170" xfId="0" applyNumberFormat="1" applyBorder="1" applyAlignment="1">
      <alignment vertical="center"/>
    </xf>
    <xf numFmtId="198" fontId="0" fillId="0" borderId="167" xfId="0" applyNumberFormat="1" applyBorder="1" applyAlignment="1">
      <alignment vertical="center"/>
    </xf>
    <xf numFmtId="198" fontId="0" fillId="0" borderId="171" xfId="0" applyNumberFormat="1" applyBorder="1" applyAlignment="1">
      <alignment vertical="center"/>
    </xf>
    <xf numFmtId="198" fontId="0" fillId="0" borderId="172" xfId="0" applyNumberFormat="1" applyBorder="1" applyAlignment="1">
      <alignment vertical="center"/>
    </xf>
    <xf numFmtId="0" fontId="0" fillId="0" borderId="89" xfId="0" applyBorder="1" applyAlignment="1">
      <alignment vertical="center"/>
    </xf>
    <xf numFmtId="0" fontId="0" fillId="0" borderId="173" xfId="0" applyBorder="1" applyAlignment="1">
      <alignment vertical="center"/>
    </xf>
    <xf numFmtId="0" fontId="0" fillId="0" borderId="92" xfId="0" applyBorder="1" applyAlignment="1">
      <alignment vertical="center"/>
    </xf>
    <xf numFmtId="0" fontId="0" fillId="0" borderId="106" xfId="0" applyBorder="1" applyAlignment="1">
      <alignment vertical="center"/>
    </xf>
    <xf numFmtId="0" fontId="0" fillId="0" borderId="0" xfId="0" applyBorder="1" applyAlignment="1">
      <alignment vertical="center"/>
    </xf>
    <xf numFmtId="38" fontId="7" fillId="39" borderId="69" xfId="49" applyFont="1" applyFill="1" applyBorder="1" applyAlignment="1">
      <alignment vertical="center"/>
    </xf>
    <xf numFmtId="193" fontId="7" fillId="39" borderId="11" xfId="0" applyNumberFormat="1" applyFont="1" applyFill="1" applyBorder="1" applyAlignment="1">
      <alignment vertical="center"/>
    </xf>
    <xf numFmtId="38" fontId="7" fillId="39" borderId="11" xfId="49" applyFont="1" applyFill="1" applyBorder="1" applyAlignment="1">
      <alignment vertical="center"/>
    </xf>
    <xf numFmtId="193" fontId="7" fillId="39" borderId="103" xfId="0" applyNumberFormat="1" applyFont="1" applyFill="1" applyBorder="1" applyAlignment="1">
      <alignment vertical="center"/>
    </xf>
    <xf numFmtId="38" fontId="7" fillId="40" borderId="174" xfId="49" applyFont="1" applyFill="1" applyBorder="1" applyAlignment="1">
      <alignment vertical="center"/>
    </xf>
    <xf numFmtId="38" fontId="7" fillId="39" borderId="175" xfId="49" applyFont="1" applyFill="1" applyBorder="1" applyAlignment="1">
      <alignment vertical="center"/>
    </xf>
    <xf numFmtId="193" fontId="7" fillId="39" borderId="13" xfId="0" applyNumberFormat="1" applyFont="1" applyFill="1" applyBorder="1" applyAlignment="1">
      <alignment vertical="center"/>
    </xf>
    <xf numFmtId="38" fontId="7" fillId="39" borderId="13" xfId="49" applyFont="1" applyFill="1" applyBorder="1" applyAlignment="1">
      <alignment vertical="center"/>
    </xf>
    <xf numFmtId="193" fontId="7" fillId="39" borderId="111" xfId="0" applyNumberFormat="1" applyFont="1" applyFill="1" applyBorder="1" applyAlignment="1">
      <alignment vertical="center"/>
    </xf>
    <xf numFmtId="38" fontId="7" fillId="0" borderId="11" xfId="49" applyFont="1" applyFill="1" applyBorder="1" applyAlignment="1">
      <alignment vertical="center"/>
    </xf>
    <xf numFmtId="9" fontId="7" fillId="40" borderId="176" xfId="0" applyNumberFormat="1" applyFont="1" applyFill="1" applyBorder="1" applyAlignment="1">
      <alignment vertical="center"/>
    </xf>
    <xf numFmtId="9" fontId="7" fillId="40" borderId="177" xfId="0" applyNumberFormat="1" applyFont="1" applyFill="1" applyBorder="1" applyAlignment="1">
      <alignment vertical="center"/>
    </xf>
    <xf numFmtId="38" fontId="7" fillId="40" borderId="178" xfId="49" applyFont="1" applyFill="1" applyBorder="1" applyAlignment="1">
      <alignment vertical="center"/>
    </xf>
    <xf numFmtId="9" fontId="7" fillId="40" borderId="174" xfId="0" applyNumberFormat="1" applyFont="1" applyFill="1" applyBorder="1" applyAlignment="1">
      <alignment vertical="center"/>
    </xf>
    <xf numFmtId="9" fontId="7" fillId="40" borderId="179" xfId="0" applyNumberFormat="1" applyFont="1" applyFill="1" applyBorder="1" applyAlignment="1">
      <alignment vertical="center"/>
    </xf>
    <xf numFmtId="38" fontId="7" fillId="0" borderId="68" xfId="49" applyFont="1" applyFill="1" applyBorder="1" applyAlignment="1">
      <alignment vertical="center"/>
    </xf>
    <xf numFmtId="38" fontId="7" fillId="40" borderId="180" xfId="49" applyFont="1" applyFill="1" applyBorder="1" applyAlignment="1">
      <alignment vertical="center"/>
    </xf>
    <xf numFmtId="38" fontId="7" fillId="0" borderId="72" xfId="49" applyFont="1" applyBorder="1" applyAlignment="1">
      <alignment vertical="center"/>
    </xf>
    <xf numFmtId="38" fontId="7" fillId="0" borderId="15" xfId="49" applyFont="1" applyFill="1" applyBorder="1" applyAlignment="1">
      <alignment vertical="center"/>
    </xf>
    <xf numFmtId="38" fontId="7" fillId="40" borderId="181" xfId="49" applyFont="1" applyFill="1" applyBorder="1" applyAlignment="1">
      <alignment vertical="center"/>
    </xf>
    <xf numFmtId="38" fontId="7" fillId="39" borderId="15" xfId="49" applyFont="1" applyFill="1" applyBorder="1" applyAlignment="1">
      <alignment vertical="center"/>
    </xf>
    <xf numFmtId="9" fontId="7" fillId="40" borderId="182" xfId="0" applyNumberFormat="1" applyFont="1" applyFill="1" applyBorder="1" applyAlignment="1">
      <alignment vertical="center"/>
    </xf>
    <xf numFmtId="9" fontId="7" fillId="40" borderId="183" xfId="0" applyNumberFormat="1" applyFont="1" applyFill="1" applyBorder="1" applyAlignment="1">
      <alignment vertical="center"/>
    </xf>
    <xf numFmtId="38" fontId="7" fillId="40" borderId="184" xfId="49" applyFont="1" applyFill="1" applyBorder="1" applyAlignment="1">
      <alignment vertical="center"/>
    </xf>
    <xf numFmtId="38" fontId="7" fillId="40" borderId="185" xfId="49" applyFont="1" applyFill="1" applyBorder="1" applyAlignment="1">
      <alignment vertical="center"/>
    </xf>
    <xf numFmtId="38" fontId="7" fillId="39" borderId="186" xfId="49" applyFont="1" applyFill="1" applyBorder="1" applyAlignment="1">
      <alignment vertical="center"/>
    </xf>
    <xf numFmtId="9" fontId="7" fillId="40" borderId="187" xfId="0" applyNumberFormat="1" applyFont="1" applyFill="1" applyBorder="1" applyAlignment="1">
      <alignment vertical="center"/>
    </xf>
    <xf numFmtId="38" fontId="7" fillId="39" borderId="16" xfId="49" applyFont="1" applyFill="1" applyBorder="1" applyAlignment="1">
      <alignment vertical="center"/>
    </xf>
    <xf numFmtId="38" fontId="7" fillId="0" borderId="188" xfId="49" applyFont="1" applyFill="1" applyBorder="1" applyAlignment="1">
      <alignment vertical="center"/>
    </xf>
    <xf numFmtId="38" fontId="7" fillId="40" borderId="189" xfId="49" applyFont="1" applyFill="1" applyBorder="1" applyAlignment="1">
      <alignment vertical="center"/>
    </xf>
    <xf numFmtId="9" fontId="7" fillId="40" borderId="190" xfId="0" applyNumberFormat="1" applyFont="1" applyFill="1" applyBorder="1" applyAlignment="1">
      <alignment vertical="center"/>
    </xf>
    <xf numFmtId="9" fontId="7" fillId="40" borderId="191" xfId="0" applyNumberFormat="1" applyFont="1" applyFill="1" applyBorder="1" applyAlignment="1">
      <alignment vertical="center"/>
    </xf>
    <xf numFmtId="38" fontId="7" fillId="40" borderId="192" xfId="49" applyFont="1" applyFill="1" applyBorder="1" applyAlignment="1">
      <alignment vertical="center"/>
    </xf>
    <xf numFmtId="38" fontId="7" fillId="40" borderId="193" xfId="49" applyFont="1" applyFill="1" applyBorder="1" applyAlignment="1">
      <alignment vertical="center"/>
    </xf>
    <xf numFmtId="9" fontId="7" fillId="40" borderId="192" xfId="0" applyNumberFormat="1" applyFont="1" applyFill="1" applyBorder="1" applyAlignment="1">
      <alignment vertical="center"/>
    </xf>
    <xf numFmtId="38" fontId="7" fillId="39" borderId="46" xfId="49" applyFont="1" applyFill="1" applyBorder="1" applyAlignment="1">
      <alignment vertical="center"/>
    </xf>
    <xf numFmtId="9" fontId="7" fillId="40" borderId="194" xfId="0" applyNumberFormat="1" applyFont="1" applyFill="1" applyBorder="1" applyAlignment="1">
      <alignment vertical="center"/>
    </xf>
    <xf numFmtId="0" fontId="0" fillId="0" borderId="0" xfId="0" applyFont="1" applyFill="1" applyBorder="1" applyAlignment="1">
      <alignment horizontal="center" vertical="center"/>
    </xf>
    <xf numFmtId="193" fontId="0" fillId="0" borderId="36" xfId="42" applyNumberFormat="1" applyFont="1" applyBorder="1" applyAlignment="1">
      <alignment horizontal="right"/>
    </xf>
    <xf numFmtId="193" fontId="0" fillId="0" borderId="10" xfId="42" applyNumberFormat="1" applyFont="1" applyBorder="1" applyAlignment="1">
      <alignment horizontal="right"/>
    </xf>
    <xf numFmtId="193" fontId="0" fillId="35" borderId="10" xfId="42" applyNumberFormat="1" applyFont="1" applyFill="1" applyBorder="1" applyAlignment="1">
      <alignment horizontal="right"/>
    </xf>
    <xf numFmtId="9" fontId="0" fillId="0" borderId="10" xfId="42" applyNumberFormat="1" applyFont="1" applyBorder="1" applyAlignment="1">
      <alignment horizontal="right"/>
    </xf>
    <xf numFmtId="194" fontId="23" fillId="0" borderId="10" xfId="49" applyNumberFormat="1" applyFont="1" applyFill="1" applyBorder="1" applyAlignment="1">
      <alignment horizontal="right" wrapText="1"/>
    </xf>
    <xf numFmtId="194" fontId="23" fillId="37" borderId="10" xfId="49" applyNumberFormat="1" applyFont="1" applyFill="1" applyBorder="1" applyAlignment="1">
      <alignment horizontal="right" wrapText="1"/>
    </xf>
    <xf numFmtId="193" fontId="0" fillId="35" borderId="36" xfId="42" applyNumberFormat="1" applyFont="1" applyFill="1" applyBorder="1" applyAlignment="1">
      <alignment horizontal="right"/>
    </xf>
    <xf numFmtId="0" fontId="0" fillId="0" borderId="36" xfId="0" applyFont="1" applyBorder="1" applyAlignment="1">
      <alignment vertical="center"/>
    </xf>
    <xf numFmtId="0" fontId="0" fillId="0" borderId="10" xfId="0" applyFont="1" applyBorder="1" applyAlignment="1">
      <alignment vertical="center"/>
    </xf>
    <xf numFmtId="0" fontId="0" fillId="0" borderId="10" xfId="49" applyNumberFormat="1" applyFont="1" applyBorder="1" applyAlignment="1">
      <alignment vertical="center"/>
    </xf>
    <xf numFmtId="0" fontId="8" fillId="33" borderId="101"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7" fillId="33" borderId="195" xfId="0" applyFont="1" applyFill="1" applyBorder="1" applyAlignment="1">
      <alignment horizontal="center" vertical="center"/>
    </xf>
    <xf numFmtId="0" fontId="8" fillId="33" borderId="71" xfId="0" applyFont="1" applyFill="1" applyBorder="1" applyAlignment="1">
      <alignment horizontal="center" vertical="center"/>
    </xf>
    <xf numFmtId="38" fontId="7" fillId="39" borderId="99" xfId="49" applyFont="1" applyFill="1" applyBorder="1" applyAlignment="1">
      <alignment vertical="center"/>
    </xf>
    <xf numFmtId="38" fontId="7" fillId="39" borderId="61" xfId="49" applyFont="1" applyFill="1" applyBorder="1" applyAlignment="1">
      <alignment vertical="center"/>
    </xf>
    <xf numFmtId="38" fontId="7" fillId="39" borderId="196" xfId="49" applyFont="1" applyFill="1" applyBorder="1" applyAlignment="1">
      <alignment vertical="center"/>
    </xf>
    <xf numFmtId="38" fontId="7" fillId="39" borderId="197" xfId="49" applyFont="1" applyFill="1" applyBorder="1" applyAlignment="1">
      <alignment vertical="center"/>
    </xf>
    <xf numFmtId="38" fontId="7" fillId="39" borderId="20" xfId="49" applyFont="1" applyFill="1" applyBorder="1" applyAlignment="1">
      <alignment vertical="center"/>
    </xf>
    <xf numFmtId="38" fontId="7" fillId="39" borderId="85" xfId="49" applyFont="1" applyFill="1" applyBorder="1" applyAlignment="1">
      <alignment vertical="center"/>
    </xf>
    <xf numFmtId="38" fontId="7" fillId="39" borderId="198" xfId="49" applyFont="1" applyFill="1" applyBorder="1" applyAlignment="1">
      <alignment vertical="center"/>
    </xf>
    <xf numFmtId="38" fontId="7" fillId="39" borderId="199" xfId="49" applyFont="1" applyFill="1" applyBorder="1" applyAlignment="1">
      <alignment vertical="center"/>
    </xf>
    <xf numFmtId="38" fontId="7" fillId="39" borderId="200" xfId="49" applyFont="1" applyFill="1" applyBorder="1" applyAlignment="1">
      <alignment vertical="center"/>
    </xf>
    <xf numFmtId="38" fontId="7" fillId="39" borderId="201" xfId="49" applyFont="1" applyFill="1" applyBorder="1" applyAlignment="1">
      <alignment vertical="center"/>
    </xf>
    <xf numFmtId="193" fontId="0" fillId="36" borderId="10" xfId="42" applyNumberFormat="1" applyFont="1" applyFill="1" applyBorder="1" applyAlignment="1">
      <alignment horizontal="right"/>
    </xf>
    <xf numFmtId="193" fontId="0" fillId="36" borderId="36" xfId="42" applyNumberFormat="1" applyFont="1" applyFill="1" applyBorder="1" applyAlignment="1">
      <alignment horizontal="right"/>
    </xf>
    <xf numFmtId="0" fontId="0" fillId="41" borderId="0" xfId="0" applyFill="1" applyAlignment="1">
      <alignment vertical="center"/>
    </xf>
    <xf numFmtId="0" fontId="5" fillId="0" borderId="202" xfId="0" applyFont="1" applyBorder="1" applyAlignment="1">
      <alignment vertical="center"/>
    </xf>
    <xf numFmtId="0" fontId="3" fillId="0" borderId="106" xfId="0" applyFont="1" applyBorder="1" applyAlignment="1">
      <alignment horizontal="center" vertical="center"/>
    </xf>
    <xf numFmtId="0" fontId="0" fillId="0" borderId="71" xfId="0" applyBorder="1" applyAlignment="1">
      <alignment horizontal="center" vertical="center"/>
    </xf>
    <xf numFmtId="0" fontId="0" fillId="33" borderId="88" xfId="0" applyFill="1" applyBorder="1" applyAlignment="1">
      <alignment vertical="center"/>
    </xf>
    <xf numFmtId="0" fontId="3" fillId="33" borderId="75" xfId="0" applyFont="1" applyFill="1" applyBorder="1" applyAlignment="1">
      <alignment horizontal="center" vertical="center"/>
    </xf>
    <xf numFmtId="0" fontId="5" fillId="0" borderId="203" xfId="0" applyFont="1" applyBorder="1" applyAlignment="1">
      <alignment vertical="center"/>
    </xf>
    <xf numFmtId="200" fontId="0" fillId="0" borderId="21" xfId="0" applyNumberFormat="1" applyBorder="1" applyAlignment="1">
      <alignment vertical="center"/>
    </xf>
    <xf numFmtId="200" fontId="0" fillId="0" borderId="90" xfId="0" applyNumberFormat="1" applyBorder="1" applyAlignment="1">
      <alignment vertical="center"/>
    </xf>
    <xf numFmtId="198" fontId="0" fillId="0" borderId="48" xfId="0" applyNumberFormat="1" applyBorder="1" applyAlignment="1">
      <alignment vertical="center"/>
    </xf>
    <xf numFmtId="198" fontId="0" fillId="0" borderId="173" xfId="0" applyNumberFormat="1" applyBorder="1" applyAlignment="1">
      <alignment vertical="center"/>
    </xf>
    <xf numFmtId="200" fontId="0" fillId="0" borderId="173" xfId="0" applyNumberFormat="1" applyBorder="1" applyAlignment="1">
      <alignment vertical="center"/>
    </xf>
    <xf numFmtId="200" fontId="0" fillId="0" borderId="165" xfId="0" applyNumberFormat="1" applyBorder="1" applyAlignment="1">
      <alignment vertical="center"/>
    </xf>
    <xf numFmtId="200" fontId="0" fillId="33" borderId="173" xfId="0" applyNumberFormat="1" applyFill="1" applyBorder="1" applyAlignment="1">
      <alignment vertical="center"/>
    </xf>
    <xf numFmtId="200" fontId="0" fillId="0" borderId="59" xfId="0" applyNumberFormat="1" applyBorder="1" applyAlignment="1">
      <alignment vertical="center"/>
    </xf>
    <xf numFmtId="198" fontId="0" fillId="0" borderId="21" xfId="0" applyNumberFormat="1" applyBorder="1" applyAlignment="1">
      <alignment vertical="center"/>
    </xf>
    <xf numFmtId="198" fontId="0" fillId="0" borderId="204" xfId="0" applyNumberFormat="1" applyBorder="1" applyAlignment="1">
      <alignment vertical="center"/>
    </xf>
    <xf numFmtId="200" fontId="0" fillId="0" borderId="204" xfId="0" applyNumberFormat="1" applyBorder="1" applyAlignment="1">
      <alignment vertical="center"/>
    </xf>
    <xf numFmtId="200" fontId="0" fillId="33" borderId="205" xfId="0" applyNumberFormat="1" applyFill="1" applyBorder="1" applyAlignment="1">
      <alignment vertical="center"/>
    </xf>
    <xf numFmtId="200" fontId="0" fillId="0" borderId="20" xfId="0" applyNumberFormat="1" applyBorder="1" applyAlignment="1">
      <alignment vertical="center"/>
    </xf>
    <xf numFmtId="200" fontId="0" fillId="0" borderId="94" xfId="0" applyNumberFormat="1" applyBorder="1" applyAlignment="1">
      <alignment vertical="center"/>
    </xf>
    <xf numFmtId="198" fontId="0" fillId="0" borderId="101" xfId="0" applyNumberFormat="1" applyBorder="1" applyAlignment="1">
      <alignment vertical="center"/>
    </xf>
    <xf numFmtId="198" fontId="0" fillId="0" borderId="109" xfId="0" applyNumberFormat="1" applyBorder="1" applyAlignment="1">
      <alignment vertical="center"/>
    </xf>
    <xf numFmtId="200" fontId="0" fillId="0" borderId="109" xfId="0" applyNumberFormat="1" applyBorder="1" applyAlignment="1">
      <alignment vertical="center"/>
    </xf>
    <xf numFmtId="200" fontId="0" fillId="0" borderId="101" xfId="0" applyNumberFormat="1" applyBorder="1" applyAlignment="1">
      <alignment vertical="center"/>
    </xf>
    <xf numFmtId="200" fontId="0" fillId="0" borderId="48" xfId="0" applyNumberFormat="1" applyBorder="1" applyAlignment="1">
      <alignment vertical="center"/>
    </xf>
    <xf numFmtId="198" fontId="0" fillId="0" borderId="165" xfId="0" applyNumberFormat="1" applyBorder="1" applyAlignment="1">
      <alignment vertical="center"/>
    </xf>
    <xf numFmtId="198" fontId="0" fillId="0" borderId="205" xfId="0" applyNumberFormat="1" applyBorder="1" applyAlignment="1">
      <alignment vertical="center"/>
    </xf>
    <xf numFmtId="200" fontId="0" fillId="0" borderId="205" xfId="0" applyNumberFormat="1" applyBorder="1" applyAlignment="1">
      <alignment vertical="center"/>
    </xf>
    <xf numFmtId="198" fontId="0" fillId="33" borderId="139" xfId="0" applyNumberFormat="1" applyFill="1" applyBorder="1" applyAlignment="1">
      <alignment vertical="center"/>
    </xf>
    <xf numFmtId="200" fontId="0" fillId="33" borderId="0" xfId="0" applyNumberFormat="1" applyFill="1" applyBorder="1" applyAlignment="1">
      <alignment vertical="center"/>
    </xf>
    <xf numFmtId="200" fontId="0" fillId="0" borderId="206" xfId="0" applyNumberFormat="1" applyBorder="1" applyAlignment="1">
      <alignment vertical="center"/>
    </xf>
    <xf numFmtId="200" fontId="0" fillId="0" borderId="95" xfId="0" applyNumberFormat="1" applyBorder="1" applyAlignment="1">
      <alignment vertical="center"/>
    </xf>
    <xf numFmtId="200" fontId="0" fillId="33" borderId="96" xfId="0" applyNumberFormat="1" applyFill="1" applyBorder="1" applyAlignment="1">
      <alignment vertical="center"/>
    </xf>
    <xf numFmtId="198" fontId="0" fillId="0" borderId="207" xfId="0" applyNumberFormat="1" applyBorder="1" applyAlignment="1">
      <alignment vertical="center"/>
    </xf>
    <xf numFmtId="0" fontId="0" fillId="0" borderId="169" xfId="0" applyBorder="1" applyAlignment="1">
      <alignment vertical="center"/>
    </xf>
    <xf numFmtId="0" fontId="0" fillId="0" borderId="49" xfId="0" applyBorder="1" applyAlignment="1">
      <alignment vertical="center"/>
    </xf>
    <xf numFmtId="200" fontId="0" fillId="0" borderId="49" xfId="0" applyNumberFormat="1" applyBorder="1" applyAlignment="1">
      <alignment vertical="center"/>
    </xf>
    <xf numFmtId="198" fontId="0" fillId="0" borderId="72" xfId="0" applyNumberFormat="1" applyBorder="1" applyAlignment="1">
      <alignment vertical="center"/>
    </xf>
    <xf numFmtId="200" fontId="0" fillId="0" borderId="72" xfId="0" applyNumberFormat="1" applyBorder="1" applyAlignment="1">
      <alignment vertical="center"/>
    </xf>
    <xf numFmtId="200" fontId="0" fillId="0" borderId="85" xfId="0" applyNumberFormat="1" applyBorder="1" applyAlignment="1">
      <alignment vertical="center"/>
    </xf>
    <xf numFmtId="0" fontId="0" fillId="33" borderId="95" xfId="0" applyFill="1" applyBorder="1" applyAlignment="1">
      <alignment vertical="center"/>
    </xf>
    <xf numFmtId="198" fontId="0" fillId="33" borderId="207" xfId="0" applyNumberFormat="1" applyFill="1" applyBorder="1" applyAlignment="1">
      <alignment vertical="center"/>
    </xf>
    <xf numFmtId="193" fontId="0" fillId="35" borderId="10" xfId="49" applyNumberFormat="1" applyFont="1" applyFill="1" applyBorder="1" applyAlignment="1">
      <alignment horizontal="right"/>
    </xf>
    <xf numFmtId="0" fontId="26" fillId="0" borderId="36" xfId="61" applyFont="1" applyFill="1" applyBorder="1" applyAlignment="1">
      <alignment vertical="center" wrapText="1"/>
      <protection/>
    </xf>
    <xf numFmtId="0" fontId="26" fillId="0" borderId="10" xfId="61" applyFont="1" applyFill="1" applyBorder="1" applyAlignment="1">
      <alignment vertical="center" wrapText="1"/>
      <protection/>
    </xf>
    <xf numFmtId="0" fontId="23" fillId="37" borderId="10" xfId="49" applyNumberFormat="1" applyFont="1" applyFill="1" applyBorder="1" applyAlignment="1">
      <alignment horizontal="right" vertical="center" wrapText="1"/>
    </xf>
    <xf numFmtId="0" fontId="0" fillId="36" borderId="10" xfId="0" applyNumberFormat="1" applyFont="1" applyFill="1" applyBorder="1" applyAlignment="1">
      <alignment horizontal="right" vertical="center"/>
    </xf>
    <xf numFmtId="0" fontId="23" fillId="0" borderId="10" xfId="49" applyNumberFormat="1" applyFont="1" applyFill="1" applyBorder="1" applyAlignment="1">
      <alignment horizontal="right" vertical="center" wrapText="1"/>
    </xf>
    <xf numFmtId="38" fontId="23" fillId="0" borderId="10" xfId="49" applyFont="1" applyFill="1" applyBorder="1" applyAlignment="1">
      <alignment horizontal="right" vertical="center" wrapText="1"/>
    </xf>
    <xf numFmtId="0" fontId="0" fillId="35" borderId="10" xfId="49" applyNumberFormat="1" applyFont="1" applyFill="1" applyBorder="1" applyAlignment="1">
      <alignment vertical="center"/>
    </xf>
    <xf numFmtId="38" fontId="0" fillId="35" borderId="10" xfId="49" applyFont="1" applyFill="1" applyBorder="1" applyAlignment="1">
      <alignment vertical="center"/>
    </xf>
    <xf numFmtId="0" fontId="0" fillId="36" borderId="10" xfId="0" applyNumberFormat="1" applyFont="1" applyFill="1" applyBorder="1" applyAlignment="1">
      <alignment vertical="center"/>
    </xf>
    <xf numFmtId="38" fontId="0" fillId="36" borderId="10" xfId="49" applyFont="1" applyFill="1" applyBorder="1" applyAlignment="1">
      <alignment vertical="center"/>
    </xf>
    <xf numFmtId="0" fontId="3" fillId="0" borderId="71" xfId="0" applyFont="1" applyBorder="1" applyAlignment="1">
      <alignment horizontal="center" vertical="center"/>
    </xf>
    <xf numFmtId="0" fontId="0" fillId="0" borderId="0" xfId="0" applyBorder="1" applyAlignment="1">
      <alignment horizontal="right" vertical="center"/>
    </xf>
    <xf numFmtId="0" fontId="0" fillId="0" borderId="72" xfId="0" applyBorder="1" applyAlignment="1">
      <alignment horizontal="center" vertical="center"/>
    </xf>
    <xf numFmtId="0" fontId="2" fillId="0" borderId="0" xfId="0" applyFont="1" applyAlignment="1">
      <alignment horizontal="center" vertical="center"/>
    </xf>
    <xf numFmtId="0" fontId="0" fillId="0" borderId="128" xfId="0" applyBorder="1" applyAlignment="1">
      <alignment horizontal="center" vertical="center"/>
    </xf>
    <xf numFmtId="0" fontId="0" fillId="0" borderId="79" xfId="0" applyBorder="1" applyAlignment="1">
      <alignment horizontal="center" vertical="center"/>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Font="1" applyAlignment="1" applyProtection="1">
      <alignment vertical="center"/>
      <protection locked="0"/>
    </xf>
    <xf numFmtId="0" fontId="28" fillId="0" borderId="0" xfId="0" applyFont="1" applyAlignment="1" applyProtection="1">
      <alignment vertical="center"/>
      <protection locked="0"/>
    </xf>
    <xf numFmtId="0" fontId="2" fillId="0" borderId="0" xfId="0" applyFont="1" applyAlignment="1" applyProtection="1">
      <alignment vertical="center"/>
      <protection locked="0"/>
    </xf>
    <xf numFmtId="0" fontId="28" fillId="0" borderId="0" xfId="0" applyFont="1" applyAlignment="1" applyProtection="1">
      <alignment vertical="center"/>
      <protection locked="0"/>
    </xf>
    <xf numFmtId="3" fontId="0" fillId="0" borderId="0" xfId="0" applyNumberFormat="1" applyFill="1" applyBorder="1" applyAlignment="1">
      <alignment vertical="center"/>
    </xf>
    <xf numFmtId="3" fontId="0" fillId="0" borderId="105" xfId="0" applyNumberFormat="1" applyBorder="1" applyAlignment="1">
      <alignment vertical="center"/>
    </xf>
    <xf numFmtId="3" fontId="0" fillId="0" borderId="138" xfId="0" applyNumberFormat="1" applyBorder="1" applyAlignment="1">
      <alignment vertical="center"/>
    </xf>
    <xf numFmtId="3" fontId="0" fillId="0" borderId="208" xfId="0" applyNumberFormat="1" applyBorder="1" applyAlignment="1">
      <alignment vertical="center"/>
    </xf>
    <xf numFmtId="0" fontId="0" fillId="0" borderId="44" xfId="0" applyBorder="1" applyAlignment="1">
      <alignment vertical="center"/>
    </xf>
    <xf numFmtId="0" fontId="0" fillId="0" borderId="47" xfId="0" applyBorder="1" applyAlignment="1">
      <alignment horizontal="center" vertical="center"/>
    </xf>
    <xf numFmtId="198" fontId="0" fillId="0" borderId="36" xfId="0" applyNumberFormat="1" applyBorder="1" applyAlignment="1">
      <alignment vertical="center"/>
    </xf>
    <xf numFmtId="0" fontId="0" fillId="0" borderId="82" xfId="0" applyBorder="1" applyAlignment="1">
      <alignment horizontal="center" vertical="center"/>
    </xf>
    <xf numFmtId="0" fontId="0" fillId="0" borderId="61" xfId="0" applyBorder="1" applyAlignment="1">
      <alignment vertical="center"/>
    </xf>
    <xf numFmtId="198" fontId="0" fillId="0" borderId="70" xfId="0" applyNumberFormat="1" applyFont="1" applyBorder="1" applyAlignment="1">
      <alignment vertical="center"/>
    </xf>
    <xf numFmtId="198" fontId="0" fillId="0" borderId="10" xfId="0" applyNumberFormat="1" applyFont="1" applyBorder="1" applyAlignment="1">
      <alignment vertical="center"/>
    </xf>
    <xf numFmtId="198" fontId="0" fillId="0" borderId="168" xfId="0" applyNumberFormat="1" applyFont="1" applyBorder="1" applyAlignment="1">
      <alignment vertical="center"/>
    </xf>
    <xf numFmtId="198" fontId="0" fillId="0" borderId="10" xfId="0" applyNumberFormat="1" applyFill="1" applyBorder="1" applyAlignment="1">
      <alignment vertical="center"/>
    </xf>
    <xf numFmtId="198" fontId="0" fillId="0" borderId="168" xfId="0" applyNumberFormat="1" applyFill="1" applyBorder="1" applyAlignment="1">
      <alignment vertical="center"/>
    </xf>
    <xf numFmtId="198" fontId="0" fillId="0" borderId="70" xfId="0" applyNumberFormat="1" applyFill="1" applyBorder="1" applyAlignment="1">
      <alignment vertical="center"/>
    </xf>
    <xf numFmtId="198" fontId="0" fillId="0" borderId="21" xfId="0" applyNumberFormat="1" applyFill="1" applyBorder="1" applyAlignment="1">
      <alignment vertical="center"/>
    </xf>
    <xf numFmtId="198" fontId="0" fillId="0" borderId="171" xfId="0" applyNumberFormat="1" applyFill="1" applyBorder="1" applyAlignment="1">
      <alignment vertical="center"/>
    </xf>
    <xf numFmtId="0" fontId="0" fillId="0" borderId="78" xfId="0" applyBorder="1" applyAlignment="1">
      <alignment vertical="center"/>
    </xf>
    <xf numFmtId="0" fontId="0" fillId="0" borderId="106" xfId="0" applyBorder="1" applyAlignment="1">
      <alignment vertical="center"/>
    </xf>
    <xf numFmtId="0" fontId="0" fillId="0" borderId="53" xfId="0" applyBorder="1" applyAlignment="1">
      <alignment vertical="center"/>
    </xf>
    <xf numFmtId="198" fontId="0" fillId="0" borderId="0" xfId="0" applyNumberFormat="1" applyBorder="1" applyAlignment="1">
      <alignment vertical="center"/>
    </xf>
    <xf numFmtId="198" fontId="0" fillId="0" borderId="92" xfId="0" applyNumberFormat="1" applyBorder="1" applyAlignment="1">
      <alignment vertical="center"/>
    </xf>
    <xf numFmtId="198" fontId="0" fillId="0" borderId="49" xfId="0" applyNumberFormat="1" applyBorder="1" applyAlignment="1">
      <alignment vertical="center"/>
    </xf>
    <xf numFmtId="198" fontId="0" fillId="0" borderId="21" xfId="0" applyNumberFormat="1" applyBorder="1" applyAlignment="1">
      <alignment horizontal="center" vertical="center"/>
    </xf>
    <xf numFmtId="198" fontId="0" fillId="0" borderId="31" xfId="0" applyNumberFormat="1" applyBorder="1" applyAlignment="1">
      <alignment horizontal="center" vertical="center"/>
    </xf>
    <xf numFmtId="198" fontId="0" fillId="0" borderId="31" xfId="0" applyNumberFormat="1" applyBorder="1" applyAlignment="1">
      <alignment vertical="center"/>
    </xf>
    <xf numFmtId="0" fontId="0" fillId="0" borderId="44" xfId="0" applyBorder="1" applyAlignment="1">
      <alignment horizontal="right" vertical="center"/>
    </xf>
    <xf numFmtId="0" fontId="16" fillId="0" borderId="0" xfId="0" applyFont="1" applyBorder="1" applyAlignment="1">
      <alignment vertical="center"/>
    </xf>
    <xf numFmtId="0" fontId="2" fillId="0" borderId="0" xfId="0" applyFont="1" applyBorder="1" applyAlignment="1">
      <alignment horizontal="distributed" vertical="center" indent="2"/>
    </xf>
    <xf numFmtId="0" fontId="2" fillId="0" borderId="0" xfId="0" applyFont="1" applyBorder="1" applyAlignment="1">
      <alignment horizontal="distributed" vertical="center" indent="3"/>
    </xf>
    <xf numFmtId="209" fontId="0" fillId="0" borderId="105" xfId="0" applyNumberFormat="1" applyBorder="1" applyAlignment="1">
      <alignment vertical="center"/>
    </xf>
    <xf numFmtId="198" fontId="0" fillId="0" borderId="106" xfId="0" applyNumberFormat="1" applyBorder="1" applyAlignment="1">
      <alignment vertical="center"/>
    </xf>
    <xf numFmtId="209" fontId="0" fillId="0" borderId="78" xfId="0" applyNumberFormat="1" applyBorder="1" applyAlignment="1">
      <alignment vertical="center"/>
    </xf>
    <xf numFmtId="209" fontId="0" fillId="0" borderId="90" xfId="0" applyNumberFormat="1" applyBorder="1" applyAlignment="1">
      <alignment vertical="center"/>
    </xf>
    <xf numFmtId="0" fontId="0" fillId="0" borderId="90" xfId="0" applyBorder="1" applyAlignment="1">
      <alignment vertical="center"/>
    </xf>
    <xf numFmtId="0" fontId="0" fillId="0" borderId="54" xfId="0" applyBorder="1" applyAlignment="1">
      <alignment horizontal="right" vertical="center"/>
    </xf>
    <xf numFmtId="0" fontId="0" fillId="0" borderId="73" xfId="0" applyBorder="1" applyAlignment="1">
      <alignment horizontal="right" vertical="center"/>
    </xf>
    <xf numFmtId="0" fontId="0" fillId="0" borderId="62" xfId="0" applyBorder="1" applyAlignment="1">
      <alignment horizontal="right" vertical="center"/>
    </xf>
    <xf numFmtId="0" fontId="0" fillId="0" borderId="54" xfId="0" applyBorder="1" applyAlignment="1">
      <alignment vertical="center"/>
    </xf>
    <xf numFmtId="0" fontId="0" fillId="0" borderId="208" xfId="0" applyBorder="1" applyAlignment="1">
      <alignment horizontal="center" vertical="center"/>
    </xf>
    <xf numFmtId="0" fontId="0" fillId="0" borderId="54" xfId="0" applyBorder="1" applyAlignment="1">
      <alignment vertical="center"/>
    </xf>
    <xf numFmtId="213" fontId="0" fillId="0" borderId="0" xfId="0" applyNumberFormat="1" applyFont="1" applyAlignment="1">
      <alignment vertical="center"/>
    </xf>
    <xf numFmtId="198" fontId="0" fillId="0" borderId="0" xfId="0" applyNumberFormat="1" applyFill="1" applyBorder="1" applyAlignment="1">
      <alignment horizontal="right" vertical="center"/>
    </xf>
    <xf numFmtId="203" fontId="0" fillId="0" borderId="0" xfId="0" applyNumberFormat="1" applyFont="1" applyAlignment="1">
      <alignment vertical="center"/>
    </xf>
    <xf numFmtId="0" fontId="0" fillId="0" borderId="21" xfId="0" applyBorder="1" applyAlignment="1">
      <alignment vertical="center"/>
    </xf>
    <xf numFmtId="9" fontId="0" fillId="0" borderId="205" xfId="0" applyNumberFormat="1" applyBorder="1" applyAlignment="1">
      <alignment vertical="center"/>
    </xf>
    <xf numFmtId="0" fontId="0" fillId="0" borderId="31" xfId="0" applyBorder="1" applyAlignment="1">
      <alignment vertical="center"/>
    </xf>
    <xf numFmtId="10" fontId="0" fillId="0" borderId="205" xfId="0" applyNumberFormat="1" applyBorder="1" applyAlignment="1">
      <alignment vertical="center"/>
    </xf>
    <xf numFmtId="0" fontId="0" fillId="0" borderId="165" xfId="0" applyBorder="1" applyAlignment="1">
      <alignment vertical="center"/>
    </xf>
    <xf numFmtId="10" fontId="0" fillId="0" borderId="0" xfId="0" applyNumberFormat="1" applyBorder="1" applyAlignment="1">
      <alignment vertical="center"/>
    </xf>
    <xf numFmtId="198" fontId="0" fillId="0" borderId="35" xfId="0" applyNumberFormat="1" applyBorder="1" applyAlignment="1">
      <alignment vertical="center"/>
    </xf>
    <xf numFmtId="0" fontId="0" fillId="0" borderId="12" xfId="0" applyBorder="1" applyAlignment="1">
      <alignment vertical="center"/>
    </xf>
    <xf numFmtId="198" fontId="0" fillId="0" borderId="39" xfId="0" applyNumberFormat="1" applyBorder="1" applyAlignment="1">
      <alignment vertical="center"/>
    </xf>
    <xf numFmtId="0" fontId="3" fillId="0" borderId="36" xfId="0" applyFont="1" applyBorder="1" applyAlignment="1">
      <alignment vertical="center"/>
    </xf>
    <xf numFmtId="0" fontId="0" fillId="0" borderId="20" xfId="0" applyBorder="1" applyAlignment="1">
      <alignment vertical="center"/>
    </xf>
    <xf numFmtId="10" fontId="0" fillId="0" borderId="72" xfId="0" applyNumberFormat="1" applyBorder="1" applyAlignment="1">
      <alignment vertical="center"/>
    </xf>
    <xf numFmtId="198" fontId="0" fillId="0" borderId="65" xfId="0" applyNumberFormat="1" applyBorder="1" applyAlignment="1">
      <alignment vertical="center"/>
    </xf>
    <xf numFmtId="0" fontId="0" fillId="0" borderId="68" xfId="0" applyBorder="1" applyAlignment="1">
      <alignment vertical="center"/>
    </xf>
    <xf numFmtId="0" fontId="3" fillId="0" borderId="12" xfId="0" applyFont="1" applyBorder="1" applyAlignment="1">
      <alignment vertical="center"/>
    </xf>
    <xf numFmtId="0" fontId="0" fillId="0" borderId="0" xfId="0" applyFill="1" applyBorder="1" applyAlignment="1">
      <alignment horizontal="left" vertical="center"/>
    </xf>
    <xf numFmtId="193" fontId="0" fillId="0" borderId="75" xfId="0" applyNumberFormat="1" applyBorder="1" applyAlignment="1">
      <alignment vertical="center"/>
    </xf>
    <xf numFmtId="198" fontId="0" fillId="0" borderId="209" xfId="0" applyNumberFormat="1" applyBorder="1" applyAlignment="1">
      <alignment vertical="center"/>
    </xf>
    <xf numFmtId="193" fontId="0" fillId="0" borderId="210" xfId="0" applyNumberFormat="1" applyBorder="1" applyAlignment="1">
      <alignment vertical="center"/>
    </xf>
    <xf numFmtId="193" fontId="0" fillId="0" borderId="208" xfId="0" applyNumberFormat="1" applyBorder="1" applyAlignment="1">
      <alignment vertical="center"/>
    </xf>
    <xf numFmtId="198" fontId="0" fillId="0" borderId="211" xfId="0" applyNumberFormat="1" applyBorder="1" applyAlignment="1">
      <alignment horizontal="right" vertical="center"/>
    </xf>
    <xf numFmtId="198" fontId="0" fillId="0" borderId="212" xfId="0" applyNumberFormat="1" applyBorder="1" applyAlignment="1">
      <alignment vertical="center"/>
    </xf>
    <xf numFmtId="0" fontId="0" fillId="0" borderId="212" xfId="0" applyBorder="1" applyAlignment="1">
      <alignment vertical="center"/>
    </xf>
    <xf numFmtId="193" fontId="0" fillId="0" borderId="78" xfId="0" applyNumberFormat="1" applyBorder="1" applyAlignment="1">
      <alignment vertical="center"/>
    </xf>
    <xf numFmtId="198" fontId="0" fillId="0" borderId="213" xfId="0" applyNumberFormat="1" applyBorder="1" applyAlignment="1">
      <alignment horizontal="right" vertical="center"/>
    </xf>
    <xf numFmtId="193" fontId="0" fillId="0" borderId="214" xfId="0" applyNumberFormat="1" applyBorder="1" applyAlignment="1">
      <alignment vertical="center"/>
    </xf>
    <xf numFmtId="198" fontId="0" fillId="0" borderId="215" xfId="0" applyNumberFormat="1" applyBorder="1" applyAlignment="1">
      <alignment horizontal="right" vertical="center"/>
    </xf>
    <xf numFmtId="193" fontId="0" fillId="0" borderId="31" xfId="0" applyNumberFormat="1" applyBorder="1" applyAlignment="1">
      <alignment vertical="center"/>
    </xf>
    <xf numFmtId="198" fontId="0" fillId="0" borderId="216" xfId="0" applyNumberFormat="1" applyBorder="1" applyAlignment="1">
      <alignment horizontal="right" vertical="center"/>
    </xf>
    <xf numFmtId="198" fontId="0" fillId="0" borderId="217" xfId="0" applyNumberFormat="1" applyBorder="1" applyAlignment="1">
      <alignment horizontal="right" vertical="center"/>
    </xf>
    <xf numFmtId="0" fontId="0" fillId="0" borderId="203" xfId="0" applyBorder="1" applyAlignment="1">
      <alignment horizontal="center" vertical="center"/>
    </xf>
    <xf numFmtId="193" fontId="0" fillId="0" borderId="218" xfId="0" applyNumberFormat="1" applyBorder="1" applyAlignment="1">
      <alignment vertical="center"/>
    </xf>
    <xf numFmtId="193" fontId="0" fillId="0" borderId="219" xfId="0" applyNumberFormat="1" applyBorder="1" applyAlignment="1">
      <alignment vertical="center"/>
    </xf>
    <xf numFmtId="198" fontId="0" fillId="0" borderId="220" xfId="0" applyNumberFormat="1" applyBorder="1" applyAlignment="1">
      <alignment vertical="center"/>
    </xf>
    <xf numFmtId="193" fontId="0" fillId="0" borderId="221" xfId="0" applyNumberFormat="1" applyBorder="1" applyAlignment="1">
      <alignment vertical="center"/>
    </xf>
    <xf numFmtId="198" fontId="0" fillId="0" borderId="222" xfId="0" applyNumberFormat="1" applyBorder="1" applyAlignment="1">
      <alignment vertical="center"/>
    </xf>
    <xf numFmtId="198" fontId="0" fillId="0" borderId="203" xfId="0" applyNumberFormat="1" applyBorder="1" applyAlignment="1">
      <alignment horizontal="right" vertical="center"/>
    </xf>
    <xf numFmtId="193" fontId="0" fillId="0" borderId="29" xfId="0" applyNumberFormat="1" applyBorder="1" applyAlignment="1">
      <alignment vertical="center"/>
    </xf>
    <xf numFmtId="0" fontId="0" fillId="0" borderId="215" xfId="0" applyBorder="1" applyAlignment="1">
      <alignment horizontal="right" vertical="center"/>
    </xf>
    <xf numFmtId="198" fontId="0" fillId="0" borderId="222" xfId="0" applyNumberFormat="1" applyBorder="1" applyAlignment="1">
      <alignment horizontal="right" vertical="center"/>
    </xf>
    <xf numFmtId="0" fontId="0" fillId="0" borderId="203" xfId="0" applyBorder="1" applyAlignment="1">
      <alignment vertical="center"/>
    </xf>
    <xf numFmtId="193" fontId="0" fillId="0" borderId="90" xfId="0" applyNumberFormat="1" applyBorder="1" applyAlignment="1">
      <alignment vertical="center"/>
    </xf>
    <xf numFmtId="198" fontId="0" fillId="0" borderId="223" xfId="0" applyNumberFormat="1" applyBorder="1" applyAlignment="1">
      <alignment vertical="center"/>
    </xf>
    <xf numFmtId="193" fontId="0" fillId="0" borderId="224" xfId="0" applyNumberFormat="1" applyBorder="1" applyAlignment="1">
      <alignment vertical="center"/>
    </xf>
    <xf numFmtId="193" fontId="0" fillId="0" borderId="165" xfId="0" applyNumberFormat="1" applyBorder="1" applyAlignment="1">
      <alignment vertical="center"/>
    </xf>
    <xf numFmtId="198" fontId="0" fillId="0" borderId="225" xfId="0" applyNumberFormat="1" applyBorder="1" applyAlignment="1">
      <alignment vertical="center"/>
    </xf>
    <xf numFmtId="0" fontId="0" fillId="0" borderId="171" xfId="0" applyBorder="1" applyAlignment="1">
      <alignment horizontal="center" vertical="center"/>
    </xf>
    <xf numFmtId="198" fontId="0" fillId="0" borderId="226" xfId="0" applyNumberFormat="1" applyBorder="1" applyAlignment="1">
      <alignment horizontal="right" vertical="center"/>
    </xf>
    <xf numFmtId="198" fontId="0" fillId="0" borderId="227" xfId="0" applyNumberFormat="1" applyBorder="1" applyAlignment="1">
      <alignment vertical="center"/>
    </xf>
    <xf numFmtId="198" fontId="0" fillId="0" borderId="228" xfId="0" applyNumberFormat="1" applyBorder="1" applyAlignment="1">
      <alignment vertical="center"/>
    </xf>
    <xf numFmtId="198" fontId="0" fillId="0" borderId="229" xfId="0" applyNumberFormat="1" applyBorder="1" applyAlignment="1">
      <alignment horizontal="right" vertical="center"/>
    </xf>
    <xf numFmtId="193" fontId="0" fillId="0" borderId="33" xfId="0" applyNumberFormat="1" applyBorder="1" applyAlignment="1">
      <alignment vertical="center"/>
    </xf>
    <xf numFmtId="0" fontId="0" fillId="0" borderId="203" xfId="0" applyBorder="1" applyAlignment="1">
      <alignment horizontal="right" vertical="center"/>
    </xf>
    <xf numFmtId="0" fontId="0" fillId="0" borderId="203" xfId="0" applyBorder="1" applyAlignment="1">
      <alignment horizontal="left" vertical="center"/>
    </xf>
    <xf numFmtId="0" fontId="0" fillId="0" borderId="171" xfId="0" applyBorder="1" applyAlignment="1">
      <alignment vertical="center"/>
    </xf>
    <xf numFmtId="0" fontId="0" fillId="0" borderId="230" xfId="0" applyBorder="1" applyAlignment="1">
      <alignment horizontal="right" vertical="center"/>
    </xf>
    <xf numFmtId="0" fontId="0" fillId="0" borderId="62" xfId="0" applyBorder="1" applyAlignment="1">
      <alignment vertical="center"/>
    </xf>
    <xf numFmtId="0" fontId="0" fillId="0" borderId="231" xfId="0" applyBorder="1" applyAlignment="1">
      <alignment horizontal="right" vertical="center"/>
    </xf>
    <xf numFmtId="0" fontId="0" fillId="0" borderId="212" xfId="0" applyBorder="1" applyAlignment="1">
      <alignment horizontal="center" vertical="center"/>
    </xf>
    <xf numFmtId="0" fontId="0" fillId="0" borderId="232" xfId="0" applyBorder="1" applyAlignment="1">
      <alignment horizontal="center" vertical="center"/>
    </xf>
    <xf numFmtId="0" fontId="0" fillId="0" borderId="167" xfId="0" applyBorder="1" applyAlignment="1">
      <alignment horizontal="center" vertical="center"/>
    </xf>
    <xf numFmtId="0" fontId="0" fillId="0" borderId="202" xfId="0" applyBorder="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10" xfId="0" applyFill="1" applyBorder="1" applyAlignment="1">
      <alignment vertical="center"/>
    </xf>
    <xf numFmtId="0" fontId="0" fillId="0" borderId="233" xfId="0" applyBorder="1" applyAlignment="1">
      <alignment vertical="center"/>
    </xf>
    <xf numFmtId="0" fontId="0" fillId="0" borderId="234" xfId="0" applyBorder="1" applyAlignment="1">
      <alignment vertical="center"/>
    </xf>
    <xf numFmtId="0" fontId="0" fillId="44" borderId="234" xfId="0" applyFill="1" applyBorder="1" applyAlignment="1">
      <alignment vertical="center"/>
    </xf>
    <xf numFmtId="0" fontId="0" fillId="44" borderId="233" xfId="0" applyFill="1" applyBorder="1" applyAlignment="1">
      <alignment vertical="center"/>
    </xf>
    <xf numFmtId="0" fontId="0" fillId="44" borderId="235" xfId="0" applyFill="1" applyBorder="1" applyAlignment="1">
      <alignment vertical="center"/>
    </xf>
    <xf numFmtId="0" fontId="0" fillId="0" borderId="236" xfId="0" applyBorder="1" applyAlignment="1">
      <alignment vertical="center"/>
    </xf>
    <xf numFmtId="0" fontId="0" fillId="0" borderId="237" xfId="0" applyBorder="1" applyAlignment="1">
      <alignment vertical="center"/>
    </xf>
    <xf numFmtId="0" fontId="0" fillId="44" borderId="237" xfId="0" applyFill="1" applyBorder="1" applyAlignment="1">
      <alignment vertical="center"/>
    </xf>
    <xf numFmtId="0" fontId="0" fillId="44" borderId="236" xfId="0" applyFill="1" applyBorder="1" applyAlignment="1">
      <alignment vertical="center"/>
    </xf>
    <xf numFmtId="0" fontId="0" fillId="44" borderId="238" xfId="0" applyFill="1" applyBorder="1" applyAlignment="1">
      <alignment vertical="center"/>
    </xf>
    <xf numFmtId="0" fontId="0" fillId="0" borderId="239" xfId="0" applyBorder="1" applyAlignment="1">
      <alignment vertical="center"/>
    </xf>
    <xf numFmtId="0" fontId="0" fillId="0" borderId="240" xfId="0" applyBorder="1" applyAlignment="1">
      <alignment vertical="center"/>
    </xf>
    <xf numFmtId="0" fontId="0" fillId="44" borderId="240" xfId="0" applyFill="1" applyBorder="1" applyAlignment="1">
      <alignment vertical="center"/>
    </xf>
    <xf numFmtId="0" fontId="0" fillId="44" borderId="239" xfId="0" applyFill="1" applyBorder="1" applyAlignment="1">
      <alignment vertical="center"/>
    </xf>
    <xf numFmtId="0" fontId="0" fillId="44" borderId="241" xfId="0" applyFill="1" applyBorder="1" applyAlignment="1">
      <alignment vertical="center"/>
    </xf>
    <xf numFmtId="0" fontId="0" fillId="44" borderId="242" xfId="0" applyFill="1" applyBorder="1" applyAlignment="1">
      <alignment vertical="center"/>
    </xf>
    <xf numFmtId="0" fontId="0" fillId="44" borderId="243" xfId="0" applyFill="1" applyBorder="1" applyAlignment="1">
      <alignment vertical="center"/>
    </xf>
    <xf numFmtId="0" fontId="0" fillId="43" borderId="237" xfId="0" applyFill="1" applyBorder="1" applyAlignment="1">
      <alignment vertical="center"/>
    </xf>
    <xf numFmtId="0" fontId="0" fillId="43" borderId="236" xfId="0" applyFill="1" applyBorder="1" applyAlignment="1">
      <alignment vertical="center"/>
    </xf>
    <xf numFmtId="0" fontId="0" fillId="44" borderId="244" xfId="0" applyFill="1" applyBorder="1" applyAlignment="1">
      <alignment vertical="center"/>
    </xf>
    <xf numFmtId="0" fontId="0" fillId="0" borderId="244" xfId="0" applyBorder="1" applyAlignment="1">
      <alignment vertical="center"/>
    </xf>
    <xf numFmtId="0" fontId="0" fillId="0" borderId="236" xfId="0" applyFill="1" applyBorder="1" applyAlignment="1">
      <alignment vertical="center"/>
    </xf>
    <xf numFmtId="0" fontId="0" fillId="0" borderId="59" xfId="0" applyBorder="1" applyAlignment="1">
      <alignment vertical="center"/>
    </xf>
    <xf numFmtId="0" fontId="0" fillId="44" borderId="59" xfId="0" applyFill="1" applyBorder="1" applyAlignment="1">
      <alignment vertical="center"/>
    </xf>
    <xf numFmtId="0" fontId="0" fillId="0" borderId="242" xfId="0" applyBorder="1" applyAlignment="1">
      <alignment vertical="center"/>
    </xf>
    <xf numFmtId="0" fontId="0" fillId="0" borderId="245" xfId="0" applyBorder="1" applyAlignment="1">
      <alignment vertical="center"/>
    </xf>
    <xf numFmtId="0" fontId="0" fillId="45" borderId="236" xfId="0" applyFill="1" applyBorder="1" applyAlignment="1">
      <alignment vertical="center"/>
    </xf>
    <xf numFmtId="0" fontId="0" fillId="42" borderId="70" xfId="0" applyFill="1" applyBorder="1" applyAlignment="1">
      <alignment vertical="center"/>
    </xf>
    <xf numFmtId="0" fontId="0" fillId="42" borderId="236" xfId="0" applyFill="1" applyBorder="1" applyAlignment="1">
      <alignment vertical="center"/>
    </xf>
    <xf numFmtId="0" fontId="0" fillId="43" borderId="234" xfId="0" applyFill="1" applyBorder="1" applyAlignment="1">
      <alignment vertical="center"/>
    </xf>
    <xf numFmtId="0" fontId="0" fillId="43" borderId="233" xfId="0" applyFill="1" applyBorder="1" applyAlignment="1">
      <alignment vertical="center"/>
    </xf>
    <xf numFmtId="198" fontId="0" fillId="44" borderId="236" xfId="0" applyNumberFormat="1" applyFill="1" applyBorder="1" applyAlignment="1">
      <alignment vertical="center"/>
    </xf>
    <xf numFmtId="0" fontId="0" fillId="44" borderId="246" xfId="0" applyFill="1" applyBorder="1" applyAlignment="1">
      <alignment vertical="center"/>
    </xf>
    <xf numFmtId="0" fontId="0" fillId="0" borderId="127" xfId="0" applyBorder="1" applyAlignment="1">
      <alignment horizontal="center" vertical="center"/>
    </xf>
    <xf numFmtId="0" fontId="0" fillId="0" borderId="247" xfId="0" applyBorder="1" applyAlignment="1">
      <alignment horizontal="center" vertical="center"/>
    </xf>
    <xf numFmtId="0" fontId="0" fillId="0" borderId="248" xfId="0" applyBorder="1" applyAlignment="1">
      <alignment horizontal="center" vertical="center"/>
    </xf>
    <xf numFmtId="0" fontId="0" fillId="0" borderId="249" xfId="0" applyBorder="1" applyAlignment="1">
      <alignment horizontal="center" vertical="center"/>
    </xf>
    <xf numFmtId="0" fontId="0" fillId="0" borderId="86" xfId="0" applyBorder="1" applyAlignment="1">
      <alignment vertical="center"/>
    </xf>
    <xf numFmtId="215" fontId="0" fillId="0" borderId="0" xfId="0" applyNumberFormat="1" applyBorder="1" applyAlignment="1">
      <alignment horizontal="center" vertical="center"/>
    </xf>
    <xf numFmtId="198" fontId="0" fillId="0" borderId="0" xfId="0" applyNumberFormat="1" applyBorder="1" applyAlignment="1">
      <alignment horizontal="right" vertical="center"/>
    </xf>
    <xf numFmtId="215" fontId="0" fillId="0" borderId="75" xfId="0" applyNumberFormat="1" applyBorder="1" applyAlignment="1">
      <alignment horizontal="center" vertical="center"/>
    </xf>
    <xf numFmtId="198" fontId="0" fillId="0" borderId="138" xfId="0" applyNumberFormat="1" applyBorder="1" applyAlignment="1">
      <alignment horizontal="right" vertical="center"/>
    </xf>
    <xf numFmtId="198" fontId="0" fillId="0" borderId="208" xfId="0" applyNumberFormat="1" applyBorder="1" applyAlignment="1">
      <alignment vertical="center"/>
    </xf>
    <xf numFmtId="215" fontId="0" fillId="0" borderId="208" xfId="0" applyNumberFormat="1" applyBorder="1" applyAlignment="1">
      <alignment horizontal="center" vertical="center"/>
    </xf>
    <xf numFmtId="215" fontId="0" fillId="0" borderId="59" xfId="0" applyNumberFormat="1" applyBorder="1" applyAlignment="1">
      <alignment horizontal="center" vertical="center"/>
    </xf>
    <xf numFmtId="198" fontId="0" fillId="0" borderId="10" xfId="0" applyNumberFormat="1" applyBorder="1" applyAlignment="1">
      <alignment horizontal="right" vertical="center"/>
    </xf>
    <xf numFmtId="215" fontId="0" fillId="0" borderId="21" xfId="0" applyNumberFormat="1" applyBorder="1" applyAlignment="1">
      <alignment horizontal="center" vertical="center"/>
    </xf>
    <xf numFmtId="215" fontId="0" fillId="0" borderId="165" xfId="0" applyNumberFormat="1" applyBorder="1" applyAlignment="1">
      <alignment horizontal="center" vertical="center"/>
    </xf>
    <xf numFmtId="198" fontId="0" fillId="0" borderId="36" xfId="0" applyNumberFormat="1" applyBorder="1" applyAlignment="1">
      <alignment horizontal="right" vertical="center"/>
    </xf>
    <xf numFmtId="215" fontId="0" fillId="0" borderId="90" xfId="0" applyNumberFormat="1" applyBorder="1" applyAlignment="1">
      <alignment horizontal="center" vertical="center"/>
    </xf>
    <xf numFmtId="215" fontId="0" fillId="0" borderId="90" xfId="0" applyNumberFormat="1" applyFont="1" applyBorder="1" applyAlignment="1">
      <alignment horizontal="center" vertical="center"/>
    </xf>
    <xf numFmtId="215" fontId="0" fillId="0" borderId="31" xfId="0" applyNumberFormat="1" applyBorder="1" applyAlignment="1">
      <alignment horizontal="center" vertical="center"/>
    </xf>
    <xf numFmtId="0" fontId="0" fillId="0" borderId="21" xfId="0" applyBorder="1" applyAlignment="1">
      <alignment horizontal="center" vertical="center"/>
    </xf>
    <xf numFmtId="215" fontId="0" fillId="0" borderId="49" xfId="0" applyNumberFormat="1" applyBorder="1" applyAlignment="1">
      <alignment horizontal="center" vertical="center"/>
    </xf>
    <xf numFmtId="215" fontId="0" fillId="0" borderId="20" xfId="0" applyNumberFormat="1" applyBorder="1" applyAlignment="1">
      <alignment horizontal="center" vertical="center"/>
    </xf>
    <xf numFmtId="198" fontId="0" fillId="0" borderId="68" xfId="0" applyNumberFormat="1" applyBorder="1" applyAlignment="1">
      <alignment horizontal="right" vertical="center"/>
    </xf>
    <xf numFmtId="198" fontId="0" fillId="0" borderId="12" xfId="0" applyNumberFormat="1" applyBorder="1" applyAlignment="1">
      <alignment horizontal="right" vertical="center"/>
    </xf>
    <xf numFmtId="202" fontId="0" fillId="0" borderId="59" xfId="0" applyNumberFormat="1" applyBorder="1" applyAlignment="1">
      <alignment horizontal="center" vertical="center"/>
    </xf>
    <xf numFmtId="198" fontId="0" fillId="0" borderId="60" xfId="0" applyNumberFormat="1" applyBorder="1" applyAlignment="1">
      <alignment horizontal="right" vertical="center"/>
    </xf>
    <xf numFmtId="215" fontId="0" fillId="0" borderId="31" xfId="0" applyNumberFormat="1" applyFont="1" applyBorder="1" applyAlignment="1">
      <alignment horizontal="center" vertical="center"/>
    </xf>
    <xf numFmtId="198" fontId="0" fillId="0" borderId="43" xfId="0" applyNumberFormat="1" applyBorder="1" applyAlignment="1">
      <alignment horizontal="right" vertical="center"/>
    </xf>
    <xf numFmtId="0" fontId="0" fillId="0" borderId="71" xfId="0" applyBorder="1" applyAlignment="1">
      <alignment horizontal="right" vertical="center"/>
    </xf>
    <xf numFmtId="0" fontId="2" fillId="0" borderId="0" xfId="0" applyFont="1" applyBorder="1" applyAlignment="1">
      <alignment horizontal="left" vertical="center"/>
    </xf>
    <xf numFmtId="0" fontId="0" fillId="0" borderId="238" xfId="0" applyBorder="1" applyAlignment="1">
      <alignment vertical="center"/>
    </xf>
    <xf numFmtId="0" fontId="0" fillId="0" borderId="235" xfId="0" applyBorder="1" applyAlignment="1">
      <alignment vertical="center"/>
    </xf>
    <xf numFmtId="0" fontId="0" fillId="0" borderId="241" xfId="0" applyBorder="1" applyAlignment="1">
      <alignment vertical="center"/>
    </xf>
    <xf numFmtId="0" fontId="0" fillId="43" borderId="71" xfId="0" applyFill="1" applyBorder="1" applyAlignment="1">
      <alignment vertical="center"/>
    </xf>
    <xf numFmtId="0" fontId="0" fillId="43" borderId="235" xfId="0" applyFill="1" applyBorder="1" applyAlignment="1">
      <alignment vertical="center"/>
    </xf>
    <xf numFmtId="0" fontId="3" fillId="0" borderId="127" xfId="0" applyFont="1" applyBorder="1" applyAlignment="1">
      <alignment horizontal="center" vertical="center"/>
    </xf>
    <xf numFmtId="0" fontId="3" fillId="0" borderId="247" xfId="0" applyFont="1" applyBorder="1" applyAlignment="1">
      <alignment horizontal="center" vertical="center"/>
    </xf>
    <xf numFmtId="0" fontId="3" fillId="0" borderId="248" xfId="0" applyFont="1" applyBorder="1" applyAlignment="1">
      <alignment horizontal="center" vertical="center"/>
    </xf>
    <xf numFmtId="0" fontId="3" fillId="0" borderId="249" xfId="0" applyFont="1" applyBorder="1" applyAlignment="1">
      <alignment horizontal="center" vertical="center"/>
    </xf>
    <xf numFmtId="215" fontId="0" fillId="0" borderId="0" xfId="0" applyNumberFormat="1" applyBorder="1" applyAlignment="1">
      <alignment horizontal="left" vertical="center"/>
    </xf>
    <xf numFmtId="198" fontId="0" fillId="0" borderId="0" xfId="0" applyNumberFormat="1" applyBorder="1" applyAlignment="1">
      <alignment horizontal="center" vertical="center"/>
    </xf>
    <xf numFmtId="215" fontId="0" fillId="0" borderId="70" xfId="0" applyNumberFormat="1" applyBorder="1" applyAlignment="1">
      <alignment horizontal="left" vertical="center"/>
    </xf>
    <xf numFmtId="198" fontId="0" fillId="0" borderId="10" xfId="0" applyNumberFormat="1" applyBorder="1" applyAlignment="1">
      <alignment horizontal="left" vertical="center"/>
    </xf>
    <xf numFmtId="215" fontId="0" fillId="0" borderId="10" xfId="0" applyNumberFormat="1" applyBorder="1" applyAlignment="1">
      <alignment horizontal="left" vertical="center"/>
    </xf>
    <xf numFmtId="215" fontId="0" fillId="0" borderId="84" xfId="0" applyNumberFormat="1" applyBorder="1" applyAlignment="1">
      <alignment horizontal="left" vertical="center"/>
    </xf>
    <xf numFmtId="198" fontId="0" fillId="0" borderId="36" xfId="0" applyNumberFormat="1" applyBorder="1" applyAlignment="1">
      <alignment horizontal="left" vertical="center"/>
    </xf>
    <xf numFmtId="215" fontId="0" fillId="0" borderId="36" xfId="0" applyNumberFormat="1" applyBorder="1" applyAlignment="1">
      <alignment horizontal="left" vertical="center"/>
    </xf>
    <xf numFmtId="0" fontId="0" fillId="0" borderId="10" xfId="0" applyBorder="1" applyAlignment="1">
      <alignment horizontal="left" vertical="center"/>
    </xf>
    <xf numFmtId="0" fontId="0" fillId="0" borderId="37" xfId="0" applyBorder="1" applyAlignment="1">
      <alignment horizontal="right" vertical="center"/>
    </xf>
    <xf numFmtId="0" fontId="0" fillId="0" borderId="37" xfId="0" applyFill="1" applyBorder="1" applyAlignment="1">
      <alignment vertical="center"/>
    </xf>
    <xf numFmtId="198" fontId="0" fillId="0" borderId="20" xfId="0" applyNumberFormat="1" applyBorder="1" applyAlignment="1">
      <alignment vertical="center"/>
    </xf>
    <xf numFmtId="215" fontId="0" fillId="0" borderId="165" xfId="0" applyNumberFormat="1" applyFont="1" applyBorder="1" applyAlignment="1">
      <alignment horizontal="center" vertical="center"/>
    </xf>
    <xf numFmtId="198" fontId="0" fillId="0" borderId="36" xfId="0" applyNumberFormat="1" applyFont="1" applyBorder="1" applyAlignment="1">
      <alignment vertical="center"/>
    </xf>
    <xf numFmtId="198" fontId="0" fillId="0" borderId="165" xfId="0" applyNumberFormat="1" applyFont="1" applyBorder="1" applyAlignment="1">
      <alignment vertical="center"/>
    </xf>
    <xf numFmtId="0" fontId="0" fillId="0" borderId="82" xfId="0" applyFill="1" applyBorder="1" applyAlignment="1">
      <alignment vertical="center"/>
    </xf>
    <xf numFmtId="215" fontId="0" fillId="0" borderId="71" xfId="0" applyNumberFormat="1" applyBorder="1" applyAlignment="1">
      <alignment horizontal="left" vertical="center"/>
    </xf>
    <xf numFmtId="198" fontId="0" fillId="0" borderId="44" xfId="0" applyNumberFormat="1" applyBorder="1" applyAlignment="1">
      <alignment horizontal="center" vertical="center"/>
    </xf>
    <xf numFmtId="215" fontId="0" fillId="0" borderId="101" xfId="0" applyNumberFormat="1" applyBorder="1" applyAlignment="1">
      <alignment horizontal="left" vertical="center"/>
    </xf>
    <xf numFmtId="0" fontId="0" fillId="0" borderId="0" xfId="0" applyBorder="1" applyAlignment="1">
      <alignment horizontal="distributed" vertical="center" indent="3"/>
    </xf>
    <xf numFmtId="0" fontId="2" fillId="0" borderId="106" xfId="0" applyFont="1" applyBorder="1" applyAlignment="1">
      <alignment vertical="center"/>
    </xf>
    <xf numFmtId="0" fontId="2" fillId="0" borderId="0" xfId="0" applyFont="1" applyBorder="1" applyAlignment="1">
      <alignment vertical="center"/>
    </xf>
    <xf numFmtId="192" fontId="7" fillId="39" borderId="71" xfId="49" applyNumberFormat="1" applyFont="1" applyFill="1" applyBorder="1" applyAlignment="1">
      <alignment/>
    </xf>
    <xf numFmtId="192" fontId="7" fillId="39" borderId="101" xfId="49" applyNumberFormat="1" applyFont="1" applyFill="1" applyBorder="1" applyAlignment="1">
      <alignment/>
    </xf>
    <xf numFmtId="192" fontId="7" fillId="39" borderId="44" xfId="49" applyNumberFormat="1" applyFont="1" applyFill="1" applyBorder="1" applyAlignment="1">
      <alignment/>
    </xf>
    <xf numFmtId="38" fontId="30" fillId="34" borderId="47" xfId="49" applyFont="1" applyFill="1" applyBorder="1" applyAlignment="1">
      <alignment horizontal="distributed" vertical="center"/>
    </xf>
    <xf numFmtId="192" fontId="7" fillId="39" borderId="70" xfId="49" applyNumberFormat="1" applyFont="1" applyFill="1" applyBorder="1" applyAlignment="1">
      <alignment/>
    </xf>
    <xf numFmtId="192" fontId="7" fillId="39" borderId="21" xfId="49" applyNumberFormat="1" applyFont="1" applyFill="1" applyBorder="1" applyAlignment="1">
      <alignment/>
    </xf>
    <xf numFmtId="192" fontId="7" fillId="39" borderId="10" xfId="49" applyNumberFormat="1" applyFont="1" applyFill="1" applyBorder="1" applyAlignment="1">
      <alignment vertical="center"/>
    </xf>
    <xf numFmtId="0" fontId="7" fillId="0" borderId="169" xfId="0" applyFont="1" applyBorder="1" applyAlignment="1">
      <alignment vertical="center"/>
    </xf>
    <xf numFmtId="0" fontId="7" fillId="0" borderId="45" xfId="0" applyFont="1" applyBorder="1" applyAlignment="1">
      <alignment vertical="center"/>
    </xf>
    <xf numFmtId="38" fontId="7" fillId="34" borderId="70" xfId="49" applyFont="1" applyFill="1" applyBorder="1" applyAlignment="1">
      <alignment horizontal="distributed" vertical="center" wrapText="1"/>
    </xf>
    <xf numFmtId="38" fontId="7" fillId="34" borderId="21" xfId="49" applyFont="1" applyFill="1" applyBorder="1" applyAlignment="1">
      <alignment horizontal="distributed" vertical="center" wrapText="1"/>
    </xf>
    <xf numFmtId="0" fontId="7" fillId="0" borderId="10" xfId="0" applyFont="1" applyBorder="1" applyAlignment="1">
      <alignment horizontal="center" vertical="center"/>
    </xf>
    <xf numFmtId="0" fontId="31" fillId="0" borderId="0" xfId="0" applyFont="1" applyAlignment="1">
      <alignment horizontal="left" vertical="center"/>
    </xf>
    <xf numFmtId="192" fontId="7" fillId="39" borderId="10" xfId="49" applyNumberFormat="1" applyFont="1" applyFill="1" applyBorder="1" applyAlignment="1">
      <alignment/>
    </xf>
    <xf numFmtId="0" fontId="7" fillId="0" borderId="37"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distributed" vertical="center"/>
    </xf>
    <xf numFmtId="0" fontId="32" fillId="0" borderId="0" xfId="0" applyFont="1" applyBorder="1" applyAlignment="1">
      <alignment horizontal="left" vertical="center"/>
    </xf>
    <xf numFmtId="38" fontId="7" fillId="34" borderId="10" xfId="49" applyFont="1" applyFill="1" applyBorder="1" applyAlignment="1">
      <alignment horizontal="distributed" vertical="center" wrapText="1"/>
    </xf>
    <xf numFmtId="0" fontId="7" fillId="0" borderId="77" xfId="0" applyFont="1" applyBorder="1" applyAlignment="1">
      <alignment vertical="center"/>
    </xf>
    <xf numFmtId="0" fontId="32" fillId="0" borderId="0" xfId="0" applyFont="1" applyBorder="1" applyAlignment="1" quotePrefix="1">
      <alignment horizontal="center" vertical="center"/>
    </xf>
    <xf numFmtId="0" fontId="0" fillId="0" borderId="0" xfId="0" applyFont="1" applyBorder="1" applyAlignment="1">
      <alignment vertical="center"/>
    </xf>
    <xf numFmtId="0" fontId="33" fillId="0" borderId="0" xfId="0" applyFont="1" applyBorder="1" applyAlignment="1">
      <alignment vertical="center"/>
    </xf>
    <xf numFmtId="0" fontId="28" fillId="0" borderId="0" xfId="0" applyFont="1" applyBorder="1" applyAlignment="1">
      <alignment vertical="center"/>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19" fillId="0" borderId="0" xfId="0" applyFont="1" applyAlignment="1" applyProtection="1">
      <alignment horizontal="center" vertical="center"/>
      <protection locked="0"/>
    </xf>
    <xf numFmtId="0" fontId="19" fillId="0" borderId="0" xfId="0" applyFont="1" applyAlignment="1">
      <alignment horizontal="center" vertical="center"/>
    </xf>
    <xf numFmtId="0" fontId="28" fillId="0" borderId="0" xfId="0" applyFont="1" applyAlignment="1" applyProtection="1">
      <alignment horizontal="left" vertical="center"/>
      <protection locked="0"/>
    </xf>
    <xf numFmtId="0" fontId="7" fillId="33" borderId="173" xfId="0" applyFont="1" applyFill="1" applyBorder="1" applyAlignment="1">
      <alignment horizontal="center" vertical="center"/>
    </xf>
    <xf numFmtId="0" fontId="7" fillId="33" borderId="92" xfId="0" applyFont="1" applyFill="1" applyBorder="1" applyAlignment="1">
      <alignment horizontal="center" vertical="center"/>
    </xf>
    <xf numFmtId="0" fontId="7" fillId="0" borderId="250" xfId="0" applyFont="1" applyBorder="1" applyAlignment="1">
      <alignment horizontal="distributed" vertical="center"/>
    </xf>
    <xf numFmtId="0" fontId="7" fillId="0" borderId="225" xfId="0" applyFont="1" applyBorder="1" applyAlignment="1">
      <alignment horizontal="distributed" vertical="center"/>
    </xf>
    <xf numFmtId="0" fontId="7" fillId="33" borderId="108" xfId="0" applyFont="1" applyFill="1" applyBorder="1" applyAlignment="1">
      <alignment horizontal="center" vertical="center"/>
    </xf>
    <xf numFmtId="0" fontId="7" fillId="33" borderId="62"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165"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251" xfId="0" applyFont="1" applyFill="1" applyBorder="1" applyAlignment="1">
      <alignment horizontal="center" vertical="center"/>
    </xf>
    <xf numFmtId="0" fontId="7" fillId="33" borderId="252" xfId="0" applyFont="1" applyFill="1" applyBorder="1" applyAlignment="1">
      <alignment horizontal="center" vertical="center"/>
    </xf>
    <xf numFmtId="0" fontId="7" fillId="33" borderId="253"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80" xfId="0" applyFont="1" applyFill="1" applyBorder="1" applyAlignment="1">
      <alignment horizontal="center" vertical="center"/>
    </xf>
    <xf numFmtId="0" fontId="0" fillId="0" borderId="0" xfId="0" applyFont="1" applyAlignment="1">
      <alignment vertical="center" wrapText="1"/>
    </xf>
    <xf numFmtId="0" fontId="0" fillId="0" borderId="0" xfId="0" applyAlignment="1">
      <alignment vertical="center"/>
    </xf>
    <xf numFmtId="0" fontId="0" fillId="0" borderId="0" xfId="0" applyFont="1" applyFill="1" applyBorder="1" applyAlignment="1">
      <alignment horizontal="center" vertical="center"/>
    </xf>
    <xf numFmtId="0" fontId="29" fillId="0" borderId="0" xfId="0" applyFont="1" applyAlignment="1">
      <alignment horizontal="left" vertical="center"/>
    </xf>
    <xf numFmtId="0" fontId="14" fillId="0" borderId="0" xfId="0" applyFont="1" applyBorder="1" applyAlignment="1">
      <alignment horizontal="left" vertical="center" wrapText="1"/>
    </xf>
    <xf numFmtId="0" fontId="7" fillId="0" borderId="250" xfId="0" applyFont="1" applyBorder="1" applyAlignment="1">
      <alignment horizontal="distributed" vertical="center" wrapText="1"/>
    </xf>
    <xf numFmtId="0" fontId="7" fillId="0" borderId="225" xfId="0" applyFont="1" applyBorder="1" applyAlignment="1">
      <alignment horizontal="distributed" vertical="center" wrapText="1"/>
    </xf>
    <xf numFmtId="0" fontId="7" fillId="0" borderId="222" xfId="0" applyFont="1" applyBorder="1" applyAlignment="1">
      <alignment horizontal="center" vertical="center"/>
    </xf>
    <xf numFmtId="0" fontId="7" fillId="0" borderId="254" xfId="0" applyFont="1" applyBorder="1" applyAlignment="1">
      <alignment horizontal="center" vertical="center"/>
    </xf>
    <xf numFmtId="0" fontId="7" fillId="0" borderId="255" xfId="0" applyFont="1" applyBorder="1" applyAlignment="1">
      <alignment horizontal="distributed" vertical="center"/>
    </xf>
    <xf numFmtId="0" fontId="7" fillId="0" borderId="211" xfId="0" applyFont="1" applyBorder="1" applyAlignment="1">
      <alignment vertical="center"/>
    </xf>
    <xf numFmtId="0" fontId="5" fillId="35" borderId="10" xfId="0" applyFont="1" applyFill="1" applyBorder="1" applyAlignment="1">
      <alignment horizontal="center" vertical="center"/>
    </xf>
    <xf numFmtId="0" fontId="0" fillId="0" borderId="0" xfId="0" applyAlignment="1">
      <alignment horizontal="center" vertical="center"/>
    </xf>
    <xf numFmtId="0" fontId="0" fillId="0" borderId="205" xfId="0" applyBorder="1" applyAlignment="1">
      <alignment horizontal="right" vertical="center"/>
    </xf>
    <xf numFmtId="0" fontId="25" fillId="46" borderId="10" xfId="61" applyFont="1" applyFill="1" applyBorder="1" applyAlignment="1">
      <alignment horizontal="center" vertical="center"/>
      <protection/>
    </xf>
    <xf numFmtId="0" fontId="0" fillId="0" borderId="10" xfId="0" applyBorder="1" applyAlignment="1">
      <alignment horizontal="center" vertical="center"/>
    </xf>
    <xf numFmtId="0" fontId="5" fillId="35" borderId="81" xfId="0" applyFont="1" applyFill="1" applyBorder="1" applyAlignment="1">
      <alignment horizontal="center"/>
    </xf>
    <xf numFmtId="0" fontId="5" fillId="35" borderId="21" xfId="0" applyFont="1" applyFill="1" applyBorder="1" applyAlignment="1">
      <alignment horizontal="center"/>
    </xf>
    <xf numFmtId="0" fontId="5" fillId="36" borderId="81" xfId="0" applyFont="1" applyFill="1" applyBorder="1" applyAlignment="1">
      <alignment horizontal="center"/>
    </xf>
    <xf numFmtId="0" fontId="5" fillId="36" borderId="21" xfId="0" applyFont="1" applyFill="1" applyBorder="1" applyAlignment="1">
      <alignment horizontal="center"/>
    </xf>
    <xf numFmtId="0" fontId="0" fillId="0" borderId="0" xfId="0" applyBorder="1" applyAlignment="1">
      <alignment horizontal="right" vertical="center"/>
    </xf>
    <xf numFmtId="0" fontId="0" fillId="0" borderId="72" xfId="0" applyBorder="1" applyAlignment="1">
      <alignment horizontal="center" vertical="center"/>
    </xf>
    <xf numFmtId="0" fontId="0" fillId="0" borderId="205" xfId="0" applyBorder="1" applyAlignment="1">
      <alignment horizontal="center" vertical="center"/>
    </xf>
    <xf numFmtId="0" fontId="5" fillId="35" borderId="10" xfId="0" applyFont="1" applyFill="1" applyBorder="1" applyAlignment="1">
      <alignment horizontal="right"/>
    </xf>
    <xf numFmtId="0" fontId="0" fillId="0" borderId="0" xfId="0" applyBorder="1" applyAlignment="1">
      <alignment horizontal="center" vertical="center"/>
    </xf>
    <xf numFmtId="0" fontId="5" fillId="35" borderId="81" xfId="0" applyFont="1" applyFill="1" applyBorder="1" applyAlignment="1">
      <alignment horizontal="center" vertical="center"/>
    </xf>
    <xf numFmtId="0" fontId="5" fillId="35" borderId="21" xfId="0" applyFont="1" applyFill="1" applyBorder="1" applyAlignment="1">
      <alignment horizontal="center" vertical="center"/>
    </xf>
    <xf numFmtId="0" fontId="0" fillId="36" borderId="81" xfId="0" applyFill="1" applyBorder="1" applyAlignment="1">
      <alignment horizontal="center" vertical="center"/>
    </xf>
    <xf numFmtId="0" fontId="0" fillId="36" borderId="21" xfId="0" applyFill="1" applyBorder="1" applyAlignment="1">
      <alignment horizontal="center" vertical="center"/>
    </xf>
    <xf numFmtId="0" fontId="0" fillId="0" borderId="81" xfId="0" applyFill="1" applyBorder="1" applyAlignment="1">
      <alignment horizontal="center" vertical="center"/>
    </xf>
    <xf numFmtId="0" fontId="0" fillId="0" borderId="21" xfId="0" applyFill="1" applyBorder="1" applyAlignment="1">
      <alignment horizontal="center" vertical="center"/>
    </xf>
    <xf numFmtId="0" fontId="5" fillId="36" borderId="81" xfId="0" applyFont="1" applyFill="1" applyBorder="1" applyAlignment="1">
      <alignment horizontal="center" vertical="center"/>
    </xf>
    <xf numFmtId="0" fontId="5" fillId="36" borderId="21"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21" xfId="0" applyFont="1" applyFill="1" applyBorder="1" applyAlignment="1">
      <alignment horizontal="center" vertical="center"/>
    </xf>
    <xf numFmtId="0" fontId="7" fillId="33" borderId="108" xfId="0" applyFont="1" applyFill="1" applyBorder="1" applyAlignment="1">
      <alignment horizontal="distributed" vertical="center" indent="3"/>
    </xf>
    <xf numFmtId="0" fontId="7" fillId="33" borderId="54" xfId="0" applyFont="1" applyFill="1" applyBorder="1" applyAlignment="1">
      <alignment horizontal="distributed" vertical="center" indent="3"/>
    </xf>
    <xf numFmtId="0" fontId="7" fillId="33" borderId="88" xfId="0" applyFont="1" applyFill="1" applyBorder="1" applyAlignment="1">
      <alignment horizontal="distributed" vertical="center" indent="3"/>
    </xf>
    <xf numFmtId="0" fontId="7" fillId="33" borderId="75" xfId="0" applyFont="1" applyFill="1" applyBorder="1" applyAlignment="1">
      <alignment horizontal="distributed" vertical="center" indent="3"/>
    </xf>
    <xf numFmtId="0" fontId="7" fillId="33" borderId="89" xfId="0" applyFont="1" applyFill="1" applyBorder="1" applyAlignment="1">
      <alignment horizontal="distributed" vertical="center" wrapText="1" indent="2"/>
    </xf>
    <xf numFmtId="0" fontId="7" fillId="33" borderId="48" xfId="0" applyFont="1" applyFill="1" applyBorder="1" applyAlignment="1">
      <alignment horizontal="distributed" vertical="center" wrapText="1" indent="2"/>
    </xf>
    <xf numFmtId="0" fontId="7" fillId="33" borderId="80" xfId="0" applyFont="1" applyFill="1" applyBorder="1" applyAlignment="1">
      <alignment horizontal="distributed" vertical="center" wrapText="1" indent="2"/>
    </xf>
    <xf numFmtId="0" fontId="7" fillId="33" borderId="256" xfId="0" applyFont="1" applyFill="1" applyBorder="1" applyAlignment="1">
      <alignment horizontal="distributed" vertical="center" wrapText="1" indent="2"/>
    </xf>
    <xf numFmtId="0" fontId="7" fillId="33" borderId="253" xfId="0" applyFont="1" applyFill="1" applyBorder="1" applyAlignment="1">
      <alignment horizontal="distributed" vertical="center" wrapText="1" indent="3"/>
    </xf>
    <xf numFmtId="0" fontId="7" fillId="33" borderId="92" xfId="0" applyFont="1" applyFill="1" applyBorder="1" applyAlignment="1">
      <alignment horizontal="distributed" vertical="center" wrapText="1" indent="3"/>
    </xf>
    <xf numFmtId="0" fontId="7" fillId="0" borderId="58" xfId="0" applyFont="1" applyBorder="1" applyAlignment="1">
      <alignment horizontal="center" vertical="center"/>
    </xf>
    <xf numFmtId="0" fontId="7" fillId="0" borderId="123" xfId="0" applyFont="1" applyBorder="1" applyAlignment="1">
      <alignment horizontal="center" vertical="center"/>
    </xf>
    <xf numFmtId="0" fontId="7" fillId="0" borderId="89" xfId="0" applyFont="1" applyBorder="1" applyAlignment="1">
      <alignment horizontal="center" vertical="center"/>
    </xf>
    <xf numFmtId="0" fontId="7" fillId="0" borderId="92" xfId="0" applyFont="1" applyBorder="1" applyAlignment="1">
      <alignment horizontal="center" vertical="center"/>
    </xf>
    <xf numFmtId="0" fontId="7" fillId="0" borderId="45" xfId="0" applyFont="1" applyBorder="1" applyAlignment="1">
      <alignment horizontal="center" vertical="center"/>
    </xf>
    <xf numFmtId="0" fontId="7" fillId="0" borderId="59" xfId="0" applyFont="1" applyBorder="1" applyAlignment="1">
      <alignment horizontal="center" vertical="center"/>
    </xf>
    <xf numFmtId="0" fontId="7" fillId="0" borderId="257" xfId="0" applyFont="1" applyBorder="1" applyAlignment="1">
      <alignment horizontal="center" vertical="center"/>
    </xf>
    <xf numFmtId="0" fontId="7" fillId="0" borderId="258" xfId="0" applyFont="1" applyBorder="1" applyAlignment="1">
      <alignment horizontal="center" vertical="center"/>
    </xf>
    <xf numFmtId="0" fontId="0" fillId="0" borderId="173" xfId="0" applyBorder="1" applyAlignment="1">
      <alignment horizontal="center" vertical="center"/>
    </xf>
    <xf numFmtId="0" fontId="0" fillId="0" borderId="92" xfId="0" applyBorder="1" applyAlignment="1">
      <alignment horizontal="center" vertical="center"/>
    </xf>
    <xf numFmtId="0" fontId="2" fillId="0" borderId="0" xfId="0" applyFont="1" applyAlignment="1">
      <alignment horizontal="center" vertical="center"/>
    </xf>
    <xf numFmtId="0" fontId="0" fillId="35" borderId="89" xfId="0" applyFill="1" applyBorder="1" applyAlignment="1">
      <alignment horizontal="center" vertical="center"/>
    </xf>
    <xf numFmtId="0" fontId="0" fillId="35" borderId="92" xfId="0" applyFill="1" applyBorder="1" applyAlignment="1">
      <alignment horizontal="center" vertical="center"/>
    </xf>
    <xf numFmtId="0" fontId="0" fillId="0" borderId="89" xfId="0" applyBorder="1" applyAlignment="1">
      <alignment horizontal="center" vertical="center"/>
    </xf>
    <xf numFmtId="0" fontId="0" fillId="0" borderId="107" xfId="0" applyBorder="1" applyAlignment="1">
      <alignment horizontal="left" vertical="center"/>
    </xf>
    <xf numFmtId="0" fontId="0" fillId="0" borderId="105" xfId="0" applyBorder="1" applyAlignment="1">
      <alignment horizontal="left" vertical="center"/>
    </xf>
    <xf numFmtId="0" fontId="0" fillId="36" borderId="93" xfId="0" applyFill="1" applyBorder="1" applyAlignment="1">
      <alignment horizontal="center" vertical="center"/>
    </xf>
    <xf numFmtId="0" fontId="0" fillId="36" borderId="109" xfId="0" applyFill="1" applyBorder="1" applyAlignment="1">
      <alignment horizontal="center" vertical="center"/>
    </xf>
    <xf numFmtId="0" fontId="0" fillId="0" borderId="106" xfId="0" applyBorder="1" applyAlignment="1">
      <alignment horizontal="right" vertical="center"/>
    </xf>
    <xf numFmtId="0" fontId="0" fillId="35" borderId="108" xfId="0" applyFill="1" applyBorder="1" applyAlignment="1">
      <alignment horizontal="center" vertical="center"/>
    </xf>
    <xf numFmtId="0" fontId="0" fillId="35" borderId="53" xfId="0" applyFill="1" applyBorder="1" applyAlignment="1">
      <alignment horizontal="center" vertical="center"/>
    </xf>
    <xf numFmtId="0" fontId="0" fillId="38" borderId="10" xfId="0" applyFill="1" applyBorder="1" applyAlignment="1">
      <alignment horizontal="center" vertical="center"/>
    </xf>
    <xf numFmtId="0" fontId="0" fillId="38" borderId="81" xfId="0" applyFill="1" applyBorder="1" applyAlignment="1">
      <alignment horizontal="center" vertical="center"/>
    </xf>
    <xf numFmtId="58" fontId="0" fillId="0" borderId="106" xfId="0" applyNumberFormat="1" applyBorder="1" applyAlignment="1">
      <alignment horizontal="right" vertical="center"/>
    </xf>
    <xf numFmtId="0" fontId="0" fillId="35" borderId="54" xfId="0" applyFill="1" applyBorder="1" applyAlignment="1">
      <alignment horizontal="center" vertical="center"/>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4" fillId="0" borderId="139" xfId="0" applyFont="1" applyBorder="1" applyAlignment="1">
      <alignment horizontal="left" vertical="center" wrapText="1"/>
    </xf>
    <xf numFmtId="0" fontId="0" fillId="0" borderId="0" xfId="0" applyFont="1" applyAlignment="1">
      <alignment vertical="top" wrapText="1"/>
    </xf>
    <xf numFmtId="0" fontId="5" fillId="0" borderId="0" xfId="0" applyFont="1" applyAlignment="1">
      <alignment vertical="top"/>
    </xf>
    <xf numFmtId="0" fontId="0" fillId="0" borderId="0" xfId="0" applyFont="1" applyAlignment="1">
      <alignment vertical="center"/>
    </xf>
    <xf numFmtId="0" fontId="7" fillId="33" borderId="161" xfId="0" applyFont="1" applyFill="1" applyBorder="1" applyAlignment="1">
      <alignment horizontal="distributed" vertical="center"/>
    </xf>
    <xf numFmtId="0" fontId="7" fillId="33" borderId="126" xfId="0" applyFont="1" applyFill="1" applyBorder="1" applyAlignment="1">
      <alignment horizontal="distributed" vertical="center"/>
    </xf>
    <xf numFmtId="0" fontId="7" fillId="33" borderId="73" xfId="0" applyFont="1" applyFill="1" applyBorder="1" applyAlignment="1">
      <alignment horizontal="distributed" vertical="center"/>
    </xf>
    <xf numFmtId="0" fontId="7" fillId="33" borderId="82" xfId="0" applyFont="1" applyFill="1" applyBorder="1" applyAlignment="1">
      <alignment horizontal="distributed" vertical="center"/>
    </xf>
    <xf numFmtId="0" fontId="7" fillId="33" borderId="40" xfId="0" applyFont="1" applyFill="1" applyBorder="1" applyAlignment="1">
      <alignment horizontal="distributed" vertical="center" indent="1"/>
    </xf>
    <xf numFmtId="0" fontId="7" fillId="33" borderId="35" xfId="0" applyFont="1" applyFill="1" applyBorder="1" applyAlignment="1">
      <alignment horizontal="distributed" vertical="center" indent="1"/>
    </xf>
    <xf numFmtId="0" fontId="7" fillId="34" borderId="79" xfId="62" applyFont="1" applyFill="1" applyBorder="1" applyAlignment="1" applyProtection="1">
      <alignment horizontal="center" vertical="center"/>
      <protection/>
    </xf>
    <xf numFmtId="0" fontId="7" fillId="34" borderId="60" xfId="62" applyFont="1" applyFill="1" applyBorder="1" applyAlignment="1" applyProtection="1">
      <alignment horizontal="center" vertical="center"/>
      <protection/>
    </xf>
    <xf numFmtId="0" fontId="7" fillId="34" borderId="37" xfId="62" applyFont="1" applyFill="1" applyBorder="1" applyAlignment="1" applyProtection="1">
      <alignment horizontal="center" vertical="center"/>
      <protection/>
    </xf>
    <xf numFmtId="0" fontId="7" fillId="34" borderId="10" xfId="62" applyFont="1" applyFill="1" applyBorder="1" applyAlignment="1" applyProtection="1">
      <alignment horizontal="center" vertical="center"/>
      <protection/>
    </xf>
    <xf numFmtId="0" fontId="8" fillId="34" borderId="40" xfId="62" applyFont="1" applyFill="1" applyBorder="1" applyAlignment="1" applyProtection="1">
      <alignment horizontal="center" vertical="center" shrinkToFit="1"/>
      <protection/>
    </xf>
    <xf numFmtId="0" fontId="8" fillId="34" borderId="53" xfId="62" applyFont="1" applyFill="1" applyBorder="1" applyAlignment="1" applyProtection="1">
      <alignment horizontal="center" vertical="center" shrinkToFit="1"/>
      <protection/>
    </xf>
    <xf numFmtId="0" fontId="8" fillId="34" borderId="62" xfId="62" applyFont="1" applyFill="1" applyBorder="1" applyAlignment="1" applyProtection="1">
      <alignment horizontal="center" vertical="center" shrinkToFit="1"/>
      <protection/>
    </xf>
    <xf numFmtId="0" fontId="9" fillId="34" borderId="53" xfId="62" applyFont="1" applyFill="1" applyBorder="1" applyAlignment="1" applyProtection="1">
      <alignment horizontal="center" vertical="center"/>
      <protection/>
    </xf>
    <xf numFmtId="0" fontId="9" fillId="34" borderId="40" xfId="62" applyFont="1" applyFill="1" applyBorder="1" applyAlignment="1" applyProtection="1">
      <alignment horizontal="center" vertical="center"/>
      <protection/>
    </xf>
    <xf numFmtId="0" fontId="9" fillId="34" borderId="77" xfId="62" applyFont="1" applyFill="1" applyBorder="1" applyAlignment="1" applyProtection="1">
      <alignment horizontal="center" vertical="center" wrapText="1"/>
      <protection/>
    </xf>
    <xf numFmtId="0" fontId="9" fillId="34" borderId="128" xfId="62" applyFont="1" applyFill="1" applyBorder="1" applyAlignment="1" applyProtection="1">
      <alignment horizontal="center" vertical="center" wrapText="1"/>
      <protection/>
    </xf>
    <xf numFmtId="0" fontId="9" fillId="34" borderId="82" xfId="62" applyFont="1" applyFill="1" applyBorder="1" applyAlignment="1" applyProtection="1">
      <alignment horizontal="center" vertical="center" wrapText="1"/>
      <protection/>
    </xf>
    <xf numFmtId="0" fontId="7" fillId="0" borderId="0" xfId="0" applyFont="1" applyAlignment="1">
      <alignment horizontal="left" vertical="center" wrapText="1"/>
    </xf>
    <xf numFmtId="0" fontId="7" fillId="34" borderId="40" xfId="62" applyFont="1" applyFill="1" applyBorder="1" applyAlignment="1" applyProtection="1">
      <alignment horizontal="center" vertical="center"/>
      <protection/>
    </xf>
    <xf numFmtId="0" fontId="7" fillId="34" borderId="53" xfId="62" applyFont="1" applyFill="1" applyBorder="1" applyAlignment="1" applyProtection="1">
      <alignment horizontal="center" vertical="center"/>
      <protection/>
    </xf>
    <xf numFmtId="0" fontId="7" fillId="34" borderId="54" xfId="62" applyFont="1" applyFill="1" applyBorder="1" applyAlignment="1" applyProtection="1">
      <alignment horizontal="center" vertical="center"/>
      <protection/>
    </xf>
    <xf numFmtId="0" fontId="7" fillId="34" borderId="35" xfId="62" applyFont="1" applyFill="1" applyBorder="1" applyAlignment="1" applyProtection="1">
      <alignment horizontal="center" vertical="center"/>
      <protection/>
    </xf>
    <xf numFmtId="0" fontId="7" fillId="34" borderId="0" xfId="62" applyFont="1" applyFill="1" applyBorder="1" applyAlignment="1" applyProtection="1">
      <alignment horizontal="center" vertical="center"/>
      <protection/>
    </xf>
    <xf numFmtId="0" fontId="7" fillId="34" borderId="78" xfId="62" applyFont="1" applyFill="1" applyBorder="1" applyAlignment="1" applyProtection="1">
      <alignment horizontal="center" vertical="center"/>
      <protection/>
    </xf>
    <xf numFmtId="0" fontId="9" fillId="34" borderId="35" xfId="62" applyFont="1" applyFill="1" applyBorder="1" applyAlignment="1" applyProtection="1">
      <alignment horizontal="center" vertical="center"/>
      <protection/>
    </xf>
    <xf numFmtId="0" fontId="9" fillId="34" borderId="0" xfId="62" applyFont="1" applyFill="1" applyBorder="1" applyAlignment="1" applyProtection="1">
      <alignment horizontal="center" vertical="center"/>
      <protection/>
    </xf>
    <xf numFmtId="0" fontId="9" fillId="34" borderId="39" xfId="62" applyNumberFormat="1" applyFont="1" applyFill="1" applyBorder="1" applyAlignment="1" applyProtection="1">
      <alignment horizontal="distributed" vertical="center" indent="1"/>
      <protection/>
    </xf>
    <xf numFmtId="0" fontId="9" fillId="34" borderId="205" xfId="62" applyNumberFormat="1" applyFont="1" applyFill="1" applyBorder="1" applyAlignment="1" applyProtection="1">
      <alignment horizontal="distributed" vertical="center" indent="1"/>
      <protection/>
    </xf>
    <xf numFmtId="0" fontId="9" fillId="34" borderId="165" xfId="62" applyNumberFormat="1" applyFont="1" applyFill="1" applyBorder="1" applyAlignment="1" applyProtection="1">
      <alignment horizontal="distributed" vertical="center" indent="1"/>
      <protection/>
    </xf>
    <xf numFmtId="0" fontId="9" fillId="34" borderId="35" xfId="62" applyFont="1" applyFill="1" applyBorder="1" applyAlignment="1" applyProtection="1">
      <alignment horizontal="center" vertical="center" textRotation="180"/>
      <protection/>
    </xf>
    <xf numFmtId="0" fontId="9" fillId="34" borderId="0" xfId="62" applyFont="1" applyFill="1" applyBorder="1" applyAlignment="1" applyProtection="1">
      <alignment horizontal="center" vertical="center" textRotation="180"/>
      <protection/>
    </xf>
    <xf numFmtId="0" fontId="9" fillId="34" borderId="39" xfId="62" applyFont="1" applyFill="1" applyBorder="1" applyAlignment="1" applyProtection="1">
      <alignment horizontal="center" vertical="center"/>
      <protection/>
    </xf>
    <xf numFmtId="0" fontId="9" fillId="34" borderId="205" xfId="62" applyFont="1" applyFill="1" applyBorder="1" applyAlignment="1" applyProtection="1">
      <alignment horizontal="center" vertical="center"/>
      <protection/>
    </xf>
    <xf numFmtId="0" fontId="8" fillId="34" borderId="35" xfId="62" applyFont="1" applyFill="1" applyBorder="1" applyAlignment="1" applyProtection="1">
      <alignment horizontal="center" vertical="center"/>
      <protection/>
    </xf>
    <xf numFmtId="0" fontId="8" fillId="34" borderId="0" xfId="62" applyFont="1" applyFill="1" applyBorder="1" applyAlignment="1" applyProtection="1">
      <alignment horizontal="center" vertical="center"/>
      <protection/>
    </xf>
    <xf numFmtId="0" fontId="8" fillId="34" borderId="31" xfId="62" applyFont="1" applyFill="1" applyBorder="1" applyAlignment="1" applyProtection="1">
      <alignment horizontal="center" vertical="center"/>
      <protection/>
    </xf>
    <xf numFmtId="0" fontId="8" fillId="34" borderId="39" xfId="62" applyFont="1" applyFill="1" applyBorder="1" applyAlignment="1" applyProtection="1">
      <alignment horizontal="distributed" vertical="center"/>
      <protection/>
    </xf>
    <xf numFmtId="0" fontId="8" fillId="34" borderId="205" xfId="62" applyFont="1" applyFill="1" applyBorder="1" applyAlignment="1" applyProtection="1">
      <alignment horizontal="distributed" vertical="center"/>
      <protection/>
    </xf>
    <xf numFmtId="0" fontId="8" fillId="34" borderId="165" xfId="62" applyFont="1" applyFill="1" applyBorder="1" applyAlignment="1" applyProtection="1">
      <alignment horizontal="distributed" vertical="center"/>
      <protection/>
    </xf>
    <xf numFmtId="0" fontId="9" fillId="34" borderId="81" xfId="62" applyFont="1" applyFill="1" applyBorder="1" applyAlignment="1" applyProtection="1">
      <alignment horizontal="distributed" vertical="center"/>
      <protection/>
    </xf>
    <xf numFmtId="0" fontId="9" fillId="34" borderId="204" xfId="62" applyFont="1" applyFill="1" applyBorder="1" applyAlignment="1" applyProtection="1">
      <alignment horizontal="distributed" vertical="center"/>
      <protection/>
    </xf>
    <xf numFmtId="0" fontId="9" fillId="34" borderId="21" xfId="62" applyFont="1" applyFill="1" applyBorder="1" applyAlignment="1" applyProtection="1">
      <alignment horizontal="distributed" vertical="center"/>
      <protection/>
    </xf>
    <xf numFmtId="184" fontId="7" fillId="34" borderId="81" xfId="62" applyNumberFormat="1" applyFont="1" applyFill="1" applyBorder="1" applyAlignment="1" applyProtection="1">
      <alignment vertical="center"/>
      <protection/>
    </xf>
    <xf numFmtId="184" fontId="7" fillId="34" borderId="204" xfId="62" applyNumberFormat="1" applyFont="1" applyFill="1" applyBorder="1" applyAlignment="1" applyProtection="1">
      <alignment vertical="center"/>
      <protection/>
    </xf>
    <xf numFmtId="184" fontId="7" fillId="39" borderId="116" xfId="62" applyNumberFormat="1" applyFont="1" applyFill="1" applyBorder="1" applyAlignment="1" applyProtection="1">
      <alignment vertical="center"/>
      <protection/>
    </xf>
    <xf numFmtId="0" fontId="7" fillId="34" borderId="81" xfId="62" applyFont="1" applyFill="1" applyBorder="1" applyAlignment="1" applyProtection="1">
      <alignment horizontal="distributed" vertical="center"/>
      <protection/>
    </xf>
    <xf numFmtId="0" fontId="7" fillId="34" borderId="204" xfId="62" applyFont="1" applyFill="1" applyBorder="1" applyAlignment="1" applyProtection="1">
      <alignment horizontal="distributed" vertical="center"/>
      <protection/>
    </xf>
    <xf numFmtId="0" fontId="7" fillId="34" borderId="21" xfId="62" applyFont="1" applyFill="1" applyBorder="1" applyAlignment="1" applyProtection="1">
      <alignment horizontal="distributed" vertical="center"/>
      <protection/>
    </xf>
    <xf numFmtId="184" fontId="7" fillId="39" borderId="39" xfId="62" applyNumberFormat="1" applyFont="1" applyFill="1" applyBorder="1" applyAlignment="1" applyProtection="1">
      <alignment vertical="center"/>
      <protection/>
    </xf>
    <xf numFmtId="184" fontId="7" fillId="39" borderId="205" xfId="62" applyNumberFormat="1" applyFont="1" applyFill="1" applyBorder="1" applyAlignment="1" applyProtection="1">
      <alignment vertical="center"/>
      <protection/>
    </xf>
    <xf numFmtId="184" fontId="7" fillId="39" borderId="90" xfId="62" applyNumberFormat="1" applyFont="1" applyFill="1" applyBorder="1" applyAlignment="1" applyProtection="1">
      <alignment vertical="center"/>
      <protection/>
    </xf>
    <xf numFmtId="0" fontId="9" fillId="34" borderId="81" xfId="62" applyFont="1" applyFill="1" applyBorder="1" applyAlignment="1" applyProtection="1">
      <alignment horizontal="center" vertical="center" shrinkToFit="1"/>
      <protection/>
    </xf>
    <xf numFmtId="0" fontId="9" fillId="34" borderId="204" xfId="62" applyFont="1" applyFill="1" applyBorder="1" applyAlignment="1" applyProtection="1">
      <alignment horizontal="center" vertical="center" shrinkToFit="1"/>
      <protection/>
    </xf>
    <xf numFmtId="0" fontId="9" fillId="34" borderId="21" xfId="62" applyFont="1" applyFill="1" applyBorder="1" applyAlignment="1" applyProtection="1">
      <alignment horizontal="center" vertical="center" shrinkToFit="1"/>
      <protection/>
    </xf>
    <xf numFmtId="183" fontId="7" fillId="39" borderId="10" xfId="62" applyNumberFormat="1" applyFont="1" applyFill="1" applyBorder="1" applyAlignment="1" applyProtection="1">
      <alignment vertical="center"/>
      <protection/>
    </xf>
    <xf numFmtId="183" fontId="7" fillId="39" borderId="65" xfId="62" applyNumberFormat="1" applyFont="1" applyFill="1" applyBorder="1" applyAlignment="1" applyProtection="1">
      <alignment vertical="center"/>
      <protection/>
    </xf>
    <xf numFmtId="183" fontId="7" fillId="39" borderId="72" xfId="62" applyNumberFormat="1" applyFont="1" applyFill="1" applyBorder="1" applyAlignment="1" applyProtection="1">
      <alignment vertical="center"/>
      <protection/>
    </xf>
    <xf numFmtId="183" fontId="7" fillId="39" borderId="59" xfId="62" applyNumberFormat="1" applyFont="1" applyFill="1" applyBorder="1" applyAlignment="1" applyProtection="1">
      <alignment vertical="center"/>
      <protection/>
    </xf>
    <xf numFmtId="0" fontId="9" fillId="34" borderId="74" xfId="62" applyFont="1" applyFill="1" applyBorder="1" applyAlignment="1" applyProtection="1">
      <alignment horizontal="center" vertical="center" wrapText="1"/>
      <protection/>
    </xf>
    <xf numFmtId="0" fontId="9" fillId="34" borderId="39" xfId="62" applyFont="1" applyFill="1" applyBorder="1" applyAlignment="1" applyProtection="1">
      <alignment horizontal="distributed" vertical="center"/>
      <protection/>
    </xf>
    <xf numFmtId="0" fontId="9" fillId="34" borderId="205" xfId="62" applyFont="1" applyFill="1" applyBorder="1" applyAlignment="1" applyProtection="1">
      <alignment horizontal="distributed" vertical="center"/>
      <protection/>
    </xf>
    <xf numFmtId="0" fontId="9" fillId="34" borderId="165" xfId="62" applyFont="1" applyFill="1" applyBorder="1" applyAlignment="1" applyProtection="1">
      <alignment horizontal="distributed" vertical="center"/>
      <protection/>
    </xf>
    <xf numFmtId="184" fontId="7" fillId="34" borderId="39" xfId="62" applyNumberFormat="1" applyFont="1" applyFill="1" applyBorder="1" applyAlignment="1" applyProtection="1">
      <alignment vertical="center"/>
      <protection/>
    </xf>
    <xf numFmtId="184" fontId="7" fillId="34" borderId="205" xfId="62" applyNumberFormat="1" applyFont="1" applyFill="1" applyBorder="1" applyAlignment="1" applyProtection="1">
      <alignment vertical="center"/>
      <protection/>
    </xf>
    <xf numFmtId="184" fontId="7" fillId="39" borderId="259" xfId="62" applyNumberFormat="1" applyFont="1" applyFill="1" applyBorder="1" applyAlignment="1" applyProtection="1">
      <alignment vertical="center"/>
      <protection/>
    </xf>
    <xf numFmtId="184" fontId="7" fillId="39" borderId="260" xfId="62" applyNumberFormat="1" applyFont="1" applyFill="1" applyBorder="1" applyAlignment="1" applyProtection="1">
      <alignment vertical="center"/>
      <protection/>
    </xf>
    <xf numFmtId="184" fontId="7" fillId="39" borderId="261" xfId="62" applyNumberFormat="1" applyFont="1" applyFill="1" applyBorder="1" applyAlignment="1" applyProtection="1">
      <alignment vertical="center"/>
      <protection/>
    </xf>
    <xf numFmtId="184" fontId="7" fillId="39" borderId="59" xfId="62" applyNumberFormat="1" applyFont="1" applyFill="1" applyBorder="1" applyAlignment="1" applyProtection="1">
      <alignment vertical="center"/>
      <protection/>
    </xf>
    <xf numFmtId="0" fontId="9" fillId="34" borderId="83" xfId="62" applyFont="1" applyFill="1" applyBorder="1" applyAlignment="1" applyProtection="1">
      <alignment horizontal="center" vertical="center" shrinkToFit="1"/>
      <protection/>
    </xf>
    <xf numFmtId="0" fontId="9" fillId="34" borderId="109" xfId="62" applyFont="1" applyFill="1" applyBorder="1" applyAlignment="1" applyProtection="1">
      <alignment horizontal="center" vertical="center" shrinkToFit="1"/>
      <protection/>
    </xf>
    <xf numFmtId="0" fontId="9" fillId="34" borderId="101" xfId="62" applyFont="1" applyFill="1" applyBorder="1" applyAlignment="1" applyProtection="1">
      <alignment horizontal="center" vertical="center" shrinkToFit="1"/>
      <protection/>
    </xf>
    <xf numFmtId="183" fontId="7" fillId="39" borderId="44" xfId="62" applyNumberFormat="1" applyFont="1" applyFill="1" applyBorder="1" applyAlignment="1" applyProtection="1">
      <alignment vertical="center"/>
      <protection/>
    </xf>
    <xf numFmtId="0" fontId="9" fillId="34" borderId="62" xfId="62" applyFont="1" applyFill="1" applyBorder="1" applyAlignment="1" applyProtection="1">
      <alignment horizontal="center" vertical="center"/>
      <protection/>
    </xf>
    <xf numFmtId="0" fontId="10" fillId="34" borderId="40" xfId="62" applyFont="1" applyFill="1" applyBorder="1" applyAlignment="1" applyProtection="1">
      <alignment horizontal="distributed" vertical="center"/>
      <protection/>
    </xf>
    <xf numFmtId="0" fontId="10" fillId="34" borderId="53" xfId="62" applyFont="1" applyFill="1" applyBorder="1" applyAlignment="1" applyProtection="1">
      <alignment horizontal="distributed" vertical="center"/>
      <protection/>
    </xf>
    <xf numFmtId="0" fontId="10" fillId="34" borderId="62" xfId="62" applyFont="1" applyFill="1" applyBorder="1" applyAlignment="1" applyProtection="1">
      <alignment horizontal="distributed" vertical="center"/>
      <protection/>
    </xf>
    <xf numFmtId="0" fontId="11" fillId="34" borderId="39" xfId="62" applyFont="1" applyFill="1" applyBorder="1" applyAlignment="1" applyProtection="1">
      <alignment horizontal="distributed" vertical="center"/>
      <protection/>
    </xf>
    <xf numFmtId="0" fontId="11" fillId="34" borderId="205" xfId="62" applyFont="1" applyFill="1" applyBorder="1" applyAlignment="1" applyProtection="1">
      <alignment horizontal="distributed" vertical="center"/>
      <protection/>
    </xf>
    <xf numFmtId="0" fontId="11" fillId="34" borderId="165" xfId="62" applyFont="1" applyFill="1" applyBorder="1" applyAlignment="1" applyProtection="1">
      <alignment horizontal="distributed" vertical="center"/>
      <protection/>
    </xf>
    <xf numFmtId="0" fontId="9" fillId="34" borderId="165" xfId="62" applyFont="1" applyFill="1" applyBorder="1" applyAlignment="1" applyProtection="1">
      <alignment horizontal="center" vertical="center"/>
      <protection/>
    </xf>
    <xf numFmtId="183" fontId="7" fillId="39" borderId="83" xfId="62" applyNumberFormat="1" applyFont="1" applyFill="1" applyBorder="1" applyAlignment="1" applyProtection="1">
      <alignment vertical="center"/>
      <protection/>
    </xf>
    <xf numFmtId="183" fontId="7" fillId="39" borderId="109" xfId="62" applyNumberFormat="1" applyFont="1" applyFill="1" applyBorder="1" applyAlignment="1" applyProtection="1">
      <alignment vertical="center"/>
      <protection/>
    </xf>
    <xf numFmtId="183" fontId="7" fillId="39" borderId="94" xfId="62" applyNumberFormat="1" applyFont="1" applyFill="1" applyBorder="1" applyAlignment="1" applyProtection="1">
      <alignment vertical="center"/>
      <protection/>
    </xf>
    <xf numFmtId="0" fontId="9" fillId="34" borderId="31" xfId="62" applyFont="1" applyFill="1" applyBorder="1" applyAlignment="1" applyProtection="1">
      <alignment horizontal="center" vertical="center" textRotation="180"/>
      <protection/>
    </xf>
    <xf numFmtId="0" fontId="9" fillId="34" borderId="31" xfId="62" applyFont="1" applyFill="1" applyBorder="1" applyAlignment="1" applyProtection="1">
      <alignment horizontal="center" vertical="center"/>
      <protection/>
    </xf>
    <xf numFmtId="0" fontId="9" fillId="34" borderId="45" xfId="62" applyFont="1" applyFill="1" applyBorder="1" applyAlignment="1" applyProtection="1">
      <alignment horizontal="distributed" vertical="center"/>
      <protection/>
    </xf>
    <xf numFmtId="0" fontId="7" fillId="34" borderId="45" xfId="62" applyFont="1" applyFill="1" applyBorder="1" applyAlignment="1" applyProtection="1">
      <alignment horizontal="distributed" vertical="center"/>
      <protection/>
    </xf>
    <xf numFmtId="184" fontId="7" fillId="34" borderId="10" xfId="62" applyNumberFormat="1" applyFont="1" applyFill="1" applyBorder="1" applyAlignment="1" applyProtection="1">
      <alignment vertical="center"/>
      <protection/>
    </xf>
    <xf numFmtId="184" fontId="7" fillId="34" borderId="21" xfId="62" applyNumberFormat="1" applyFont="1" applyFill="1" applyBorder="1" applyAlignment="1" applyProtection="1">
      <alignment vertical="center"/>
      <protection/>
    </xf>
    <xf numFmtId="211" fontId="7" fillId="39" borderId="44" xfId="62" applyNumberFormat="1" applyFont="1" applyFill="1" applyBorder="1" applyAlignment="1" applyProtection="1">
      <alignment vertical="center"/>
      <protection/>
    </xf>
    <xf numFmtId="0" fontId="9" fillId="34" borderId="93" xfId="62" applyFont="1" applyFill="1" applyBorder="1" applyAlignment="1" applyProtection="1">
      <alignment horizontal="distributed" vertical="center" shrinkToFit="1"/>
      <protection/>
    </xf>
    <xf numFmtId="0" fontId="9" fillId="34" borderId="109" xfId="62" applyFont="1" applyFill="1" applyBorder="1" applyAlignment="1" applyProtection="1">
      <alignment horizontal="distributed" vertical="center" shrinkToFit="1"/>
      <protection/>
    </xf>
    <xf numFmtId="0" fontId="9" fillId="34" borderId="101" xfId="62" applyFont="1" applyFill="1" applyBorder="1" applyAlignment="1" applyProtection="1">
      <alignment horizontal="distributed" vertical="center" shrinkToFit="1"/>
      <protection/>
    </xf>
    <xf numFmtId="211" fontId="7" fillId="39" borderId="83" xfId="62" applyNumberFormat="1" applyFont="1" applyFill="1" applyBorder="1" applyAlignment="1" applyProtection="1">
      <alignment vertical="center"/>
      <protection/>
    </xf>
    <xf numFmtId="211" fontId="7" fillId="39" borderId="109" xfId="62" applyNumberFormat="1" applyFont="1" applyFill="1" applyBorder="1" applyAlignment="1" applyProtection="1">
      <alignment vertical="center"/>
      <protection/>
    </xf>
    <xf numFmtId="211" fontId="7" fillId="39" borderId="94" xfId="62" applyNumberFormat="1" applyFont="1" applyFill="1" applyBorder="1" applyAlignment="1" applyProtection="1">
      <alignment vertical="center"/>
      <protection/>
    </xf>
    <xf numFmtId="0" fontId="0" fillId="0" borderId="107" xfId="0" applyBorder="1" applyAlignment="1">
      <alignment horizontal="center" vertical="center"/>
    </xf>
    <xf numFmtId="0" fontId="0" fillId="0" borderId="105" xfId="0" applyBorder="1" applyAlignment="1">
      <alignment horizontal="center" vertical="center"/>
    </xf>
    <xf numFmtId="0" fontId="0" fillId="33" borderId="108" xfId="0" applyFill="1" applyBorder="1" applyAlignment="1">
      <alignment horizontal="center" vertical="center"/>
    </xf>
    <xf numFmtId="0" fontId="0" fillId="33" borderId="54" xfId="0" applyFill="1" applyBorder="1" applyAlignment="1">
      <alignment horizontal="center" vertical="center"/>
    </xf>
    <xf numFmtId="0" fontId="0" fillId="33" borderId="88" xfId="0" applyFill="1" applyBorder="1" applyAlignment="1">
      <alignment horizontal="center" vertical="center"/>
    </xf>
    <xf numFmtId="0" fontId="0" fillId="33" borderId="75" xfId="0" applyFill="1" applyBorder="1" applyAlignment="1">
      <alignment horizontal="center" vertical="center"/>
    </xf>
    <xf numFmtId="0" fontId="0" fillId="0" borderId="108" xfId="0" applyBorder="1" applyAlignment="1">
      <alignment horizontal="center" vertical="center"/>
    </xf>
    <xf numFmtId="0" fontId="0" fillId="0" borderId="54" xfId="0" applyBorder="1" applyAlignment="1">
      <alignment horizontal="center" vertical="center"/>
    </xf>
    <xf numFmtId="0" fontId="4" fillId="0" borderId="108" xfId="0" applyFont="1" applyBorder="1" applyAlignment="1">
      <alignment horizontal="center" vertical="center"/>
    </xf>
    <xf numFmtId="0" fontId="4" fillId="0" borderId="54" xfId="0" applyFont="1" applyBorder="1" applyAlignment="1">
      <alignment horizontal="center" vertical="center"/>
    </xf>
    <xf numFmtId="0" fontId="19" fillId="0" borderId="0" xfId="0" applyFont="1" applyAlignment="1">
      <alignment horizontal="distributed" vertical="center" indent="3"/>
    </xf>
    <xf numFmtId="0" fontId="0" fillId="0" borderId="53" xfId="0" applyBorder="1" applyAlignment="1">
      <alignment horizontal="center" vertical="center"/>
    </xf>
    <xf numFmtId="0" fontId="3" fillId="0" borderId="108"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4" fillId="0" borderId="53" xfId="0" applyFont="1" applyBorder="1" applyAlignment="1">
      <alignment horizontal="center" vertical="center"/>
    </xf>
    <xf numFmtId="0" fontId="3" fillId="33" borderId="65" xfId="0" applyFont="1" applyFill="1" applyBorder="1" applyAlignment="1">
      <alignment horizontal="center" vertical="center" wrapText="1"/>
    </xf>
    <xf numFmtId="0" fontId="3" fillId="33" borderId="97" xfId="0" applyFont="1" applyFill="1" applyBorder="1" applyAlignment="1">
      <alignment horizontal="center" vertical="center" wrapText="1"/>
    </xf>
    <xf numFmtId="0" fontId="0" fillId="0" borderId="139" xfId="0" applyBorder="1" applyAlignment="1">
      <alignment horizontal="center" vertical="center"/>
    </xf>
    <xf numFmtId="0" fontId="0" fillId="0" borderId="88" xfId="0" applyBorder="1" applyAlignment="1">
      <alignment horizontal="center" vertical="center"/>
    </xf>
    <xf numFmtId="0" fontId="5" fillId="0" borderId="108"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3" fillId="0" borderId="65" xfId="0" applyFont="1" applyBorder="1" applyAlignment="1">
      <alignment horizontal="center" vertical="center" wrapText="1"/>
    </xf>
    <xf numFmtId="0" fontId="3" fillId="0" borderId="97" xfId="0" applyFont="1" applyBorder="1" applyAlignment="1">
      <alignment horizontal="center" vertical="center" wrapText="1"/>
    </xf>
    <xf numFmtId="0" fontId="5" fillId="33" borderId="108"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0" fillId="0" borderId="106" xfId="0" applyBorder="1" applyAlignment="1">
      <alignment horizontal="center" vertical="center"/>
    </xf>
    <xf numFmtId="0" fontId="0" fillId="35" borderId="207" xfId="0" applyFill="1" applyBorder="1" applyAlignment="1">
      <alignment horizontal="center" vertical="center"/>
    </xf>
    <xf numFmtId="0" fontId="0" fillId="33" borderId="139" xfId="0" applyFill="1" applyBorder="1" applyAlignment="1">
      <alignment horizontal="center" vertical="center"/>
    </xf>
    <xf numFmtId="0" fontId="0" fillId="0" borderId="73" xfId="0" applyBorder="1" applyAlignment="1">
      <alignment horizontal="center" vertical="center" textRotation="255"/>
    </xf>
    <xf numFmtId="0" fontId="0" fillId="0" borderId="128" xfId="0" applyBorder="1" applyAlignment="1">
      <alignment horizontal="center" vertical="center" textRotation="255"/>
    </xf>
    <xf numFmtId="0" fontId="0" fillId="0" borderId="74" xfId="0" applyBorder="1" applyAlignment="1">
      <alignment horizontal="center" vertical="center" textRotation="255"/>
    </xf>
    <xf numFmtId="0" fontId="0" fillId="0" borderId="76" xfId="0" applyBorder="1" applyAlignment="1">
      <alignment horizontal="center" vertical="center"/>
    </xf>
    <xf numFmtId="0" fontId="3" fillId="0" borderId="128" xfId="0" applyFont="1" applyBorder="1" applyAlignment="1">
      <alignment horizontal="center" vertical="center" wrapText="1"/>
    </xf>
    <xf numFmtId="0" fontId="3" fillId="0" borderId="74" xfId="0" applyFont="1" applyBorder="1" applyAlignment="1">
      <alignment horizontal="center" vertical="center" wrapText="1"/>
    </xf>
    <xf numFmtId="0" fontId="5" fillId="0" borderId="173" xfId="0" applyFont="1" applyBorder="1" applyAlignment="1">
      <alignment horizontal="center" vertical="center"/>
    </xf>
    <xf numFmtId="0" fontId="5" fillId="0" borderId="92" xfId="0" applyFont="1" applyBorder="1" applyAlignment="1">
      <alignment horizontal="center" vertical="center"/>
    </xf>
    <xf numFmtId="0" fontId="0" fillId="0" borderId="73" xfId="0" applyBorder="1" applyAlignment="1">
      <alignment horizontal="center" vertical="center"/>
    </xf>
    <xf numFmtId="0" fontId="0" fillId="0" borderId="128" xfId="0" applyBorder="1" applyAlignment="1">
      <alignment horizontal="center" vertical="center"/>
    </xf>
    <xf numFmtId="0" fontId="0" fillId="35" borderId="87" xfId="0" applyFill="1" applyBorder="1" applyAlignment="1">
      <alignment horizontal="center" vertical="center"/>
    </xf>
    <xf numFmtId="0" fontId="0" fillId="35" borderId="96" xfId="0" applyFill="1" applyBorder="1" applyAlignment="1">
      <alignment horizontal="center" vertical="center"/>
    </xf>
    <xf numFmtId="0" fontId="3" fillId="33" borderId="128"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77" xfId="0" applyFont="1" applyFill="1" applyBorder="1" applyAlignment="1">
      <alignment horizontal="center" vertical="center" wrapText="1"/>
    </xf>
    <xf numFmtId="199" fontId="7" fillId="0" borderId="150" xfId="49" applyNumberFormat="1" applyFont="1" applyBorder="1" applyAlignment="1">
      <alignment vertical="center"/>
    </xf>
    <xf numFmtId="199" fontId="7" fillId="0" borderId="28" xfId="49" applyNumberFormat="1" applyFont="1" applyBorder="1" applyAlignment="1">
      <alignment vertical="center"/>
    </xf>
    <xf numFmtId="199" fontId="7" fillId="0" borderId="32" xfId="49" applyNumberFormat="1" applyFont="1" applyBorder="1" applyAlignment="1">
      <alignment vertical="center"/>
    </xf>
    <xf numFmtId="199" fontId="7" fillId="39" borderId="35" xfId="49" applyNumberFormat="1" applyFont="1" applyFill="1" applyBorder="1" applyAlignment="1">
      <alignment vertical="center"/>
    </xf>
    <xf numFmtId="199" fontId="7" fillId="39" borderId="78" xfId="49" applyNumberFormat="1" applyFont="1" applyFill="1" applyBorder="1" applyAlignment="1">
      <alignment vertical="center"/>
    </xf>
    <xf numFmtId="0" fontId="7" fillId="0" borderId="77" xfId="0" applyFont="1" applyBorder="1" applyAlignment="1">
      <alignment horizontal="distributed" vertical="center"/>
    </xf>
    <xf numFmtId="0" fontId="7" fillId="0" borderId="82" xfId="0" applyFont="1" applyBorder="1" applyAlignment="1">
      <alignment horizontal="distributed" vertical="center"/>
    </xf>
    <xf numFmtId="0" fontId="7" fillId="33" borderId="80" xfId="0" applyFont="1" applyFill="1" applyBorder="1" applyAlignment="1">
      <alignment horizontal="distributed" vertical="center" indent="2"/>
    </xf>
    <xf numFmtId="0" fontId="7" fillId="33" borderId="48" xfId="0" applyFont="1" applyFill="1" applyBorder="1" applyAlignment="1">
      <alignment horizontal="distributed" vertical="center" indent="2"/>
    </xf>
    <xf numFmtId="0" fontId="7" fillId="33" borderId="80" xfId="0" applyFont="1" applyFill="1" applyBorder="1" applyAlignment="1">
      <alignment horizontal="distributed" vertical="center" indent="1"/>
    </xf>
    <xf numFmtId="0" fontId="7" fillId="33" borderId="48" xfId="0" applyFont="1" applyFill="1" applyBorder="1" applyAlignment="1">
      <alignment horizontal="distributed" vertical="center" indent="1"/>
    </xf>
    <xf numFmtId="0" fontId="7" fillId="33" borderId="54" xfId="0" applyFont="1" applyFill="1" applyBorder="1" applyAlignment="1">
      <alignment horizontal="center" vertical="center"/>
    </xf>
    <xf numFmtId="0" fontId="7" fillId="33" borderId="89" xfId="0" applyFont="1" applyFill="1" applyBorder="1" applyAlignment="1">
      <alignment horizontal="distributed" vertical="center" indent="2"/>
    </xf>
    <xf numFmtId="0" fontId="7" fillId="0" borderId="128" xfId="0" applyFont="1" applyBorder="1" applyAlignment="1">
      <alignment horizontal="distributed" vertical="center"/>
    </xf>
    <xf numFmtId="199" fontId="7" fillId="0" borderId="262" xfId="49" applyNumberFormat="1" applyFont="1" applyBorder="1" applyAlignment="1">
      <alignment vertical="center"/>
    </xf>
    <xf numFmtId="199" fontId="7" fillId="0" borderId="25" xfId="49" applyNumberFormat="1" applyFont="1" applyBorder="1" applyAlignment="1">
      <alignment vertical="center"/>
    </xf>
    <xf numFmtId="199" fontId="7" fillId="0" borderId="30" xfId="49" applyNumberFormat="1" applyFont="1" applyBorder="1" applyAlignment="1">
      <alignment vertical="center"/>
    </xf>
    <xf numFmtId="199" fontId="7" fillId="39" borderId="259" xfId="49" applyNumberFormat="1" applyFont="1" applyFill="1" applyBorder="1" applyAlignment="1">
      <alignment vertical="center"/>
    </xf>
    <xf numFmtId="199" fontId="7" fillId="39" borderId="261" xfId="49" applyNumberFormat="1" applyFont="1" applyFill="1" applyBorder="1" applyAlignment="1">
      <alignment vertical="center"/>
    </xf>
    <xf numFmtId="0" fontId="7" fillId="0" borderId="77" xfId="0" applyFont="1" applyBorder="1" applyAlignment="1">
      <alignment horizontal="distributed" vertical="center" wrapText="1"/>
    </xf>
    <xf numFmtId="0" fontId="7" fillId="0" borderId="82" xfId="0" applyFont="1" applyBorder="1" applyAlignment="1">
      <alignment horizontal="distributed" vertical="center" wrapText="1"/>
    </xf>
    <xf numFmtId="0" fontId="7" fillId="0" borderId="263" xfId="0" applyFont="1" applyBorder="1" applyAlignment="1">
      <alignment horizontal="distributed" vertical="center" wrapText="1"/>
    </xf>
    <xf numFmtId="199" fontId="7" fillId="0" borderId="264" xfId="49" applyNumberFormat="1" applyFont="1" applyBorder="1" applyAlignment="1">
      <alignment vertical="center"/>
    </xf>
    <xf numFmtId="199" fontId="7" fillId="0" borderId="265" xfId="49" applyNumberFormat="1" applyFont="1" applyBorder="1" applyAlignment="1">
      <alignment vertical="center"/>
    </xf>
    <xf numFmtId="199" fontId="7" fillId="0" borderId="266" xfId="49" applyNumberFormat="1" applyFont="1" applyBorder="1" applyAlignment="1">
      <alignment vertical="center"/>
    </xf>
    <xf numFmtId="199" fontId="7" fillId="39" borderId="267" xfId="49" applyNumberFormat="1" applyFont="1" applyFill="1" applyBorder="1" applyAlignment="1">
      <alignment vertical="center"/>
    </xf>
    <xf numFmtId="199" fontId="7" fillId="39" borderId="268" xfId="49" applyNumberFormat="1" applyFont="1" applyFill="1" applyBorder="1" applyAlignment="1">
      <alignment vertical="center"/>
    </xf>
    <xf numFmtId="0" fontId="7" fillId="0" borderId="128" xfId="0" applyFont="1" applyBorder="1" applyAlignment="1">
      <alignment horizontal="distributed" vertical="center" wrapText="1"/>
    </xf>
    <xf numFmtId="0" fontId="7" fillId="0" borderId="74" xfId="0" applyFont="1" applyBorder="1" applyAlignment="1">
      <alignment horizontal="distributed" vertical="center" wrapText="1"/>
    </xf>
    <xf numFmtId="199" fontId="7" fillId="39" borderId="269" xfId="49" applyNumberFormat="1" applyFont="1" applyFill="1" applyBorder="1" applyAlignment="1">
      <alignment vertical="center"/>
    </xf>
    <xf numFmtId="199" fontId="7" fillId="39" borderId="270" xfId="49" applyNumberFormat="1" applyFont="1" applyFill="1" applyBorder="1" applyAlignment="1">
      <alignment vertical="center"/>
    </xf>
    <xf numFmtId="199" fontId="7" fillId="39" borderId="271" xfId="49" applyNumberFormat="1" applyFont="1" applyFill="1" applyBorder="1" applyAlignment="1">
      <alignment vertical="center"/>
    </xf>
    <xf numFmtId="199" fontId="7" fillId="39" borderId="218" xfId="49" applyNumberFormat="1" applyFont="1" applyFill="1" applyBorder="1" applyAlignment="1">
      <alignment vertical="center"/>
    </xf>
    <xf numFmtId="199" fontId="7" fillId="39" borderId="272" xfId="49" applyNumberFormat="1" applyFont="1" applyFill="1" applyBorder="1" applyAlignment="1">
      <alignment vertical="center"/>
    </xf>
    <xf numFmtId="199" fontId="7" fillId="39" borderId="52" xfId="49" applyNumberFormat="1" applyFont="1" applyFill="1" applyBorder="1" applyAlignment="1">
      <alignment vertical="center"/>
    </xf>
    <xf numFmtId="199" fontId="7" fillId="39" borderId="273" xfId="49" applyNumberFormat="1" applyFont="1" applyFill="1" applyBorder="1" applyAlignment="1">
      <alignment vertical="center"/>
    </xf>
    <xf numFmtId="0" fontId="12" fillId="0" borderId="0" xfId="0" applyFont="1" applyAlignment="1">
      <alignment horizontal="left" vertical="center"/>
    </xf>
    <xf numFmtId="0" fontId="7" fillId="0" borderId="107" xfId="0" applyFont="1" applyBorder="1" applyAlignment="1">
      <alignment horizontal="center" vertical="center"/>
    </xf>
    <xf numFmtId="0" fontId="7" fillId="0" borderId="76" xfId="0" applyFont="1" applyBorder="1" applyAlignment="1">
      <alignment horizontal="center" vertical="center"/>
    </xf>
    <xf numFmtId="0" fontId="7" fillId="0" borderId="45" xfId="0" applyFont="1" applyBorder="1" applyAlignment="1">
      <alignment horizontal="distributed" vertical="center"/>
    </xf>
    <xf numFmtId="0" fontId="7" fillId="0" borderId="21" xfId="0" applyFont="1" applyBorder="1" applyAlignment="1">
      <alignment horizontal="distributed" vertical="center"/>
    </xf>
    <xf numFmtId="0" fontId="7" fillId="0" borderId="81" xfId="0" applyFont="1" applyBorder="1" applyAlignment="1">
      <alignment horizontal="distributed" vertical="center"/>
    </xf>
    <xf numFmtId="0" fontId="7" fillId="0" borderId="21" xfId="0" applyFont="1" applyBorder="1" applyAlignment="1">
      <alignment vertical="center"/>
    </xf>
    <xf numFmtId="0" fontId="7" fillId="0" borderId="108" xfId="0" applyFont="1" applyBorder="1" applyAlignment="1">
      <alignment horizontal="distributed" vertical="center" indent="3"/>
    </xf>
    <xf numFmtId="0" fontId="7" fillId="0" borderId="62" xfId="0" applyFont="1" applyBorder="1" applyAlignment="1">
      <alignment horizontal="distributed" vertical="center" indent="3"/>
    </xf>
    <xf numFmtId="0" fontId="7" fillId="0" borderId="139" xfId="0" applyFont="1" applyBorder="1" applyAlignment="1">
      <alignment horizontal="distributed" vertical="center" indent="3"/>
    </xf>
    <xf numFmtId="0" fontId="7" fillId="0" borderId="31" xfId="0" applyFont="1" applyBorder="1" applyAlignment="1">
      <alignment horizontal="distributed" vertical="center" indent="3"/>
    </xf>
    <xf numFmtId="0" fontId="7" fillId="0" borderId="91" xfId="0" applyFont="1" applyBorder="1" applyAlignment="1">
      <alignment horizontal="distributed" vertical="center" indent="3"/>
    </xf>
    <xf numFmtId="0" fontId="7" fillId="0" borderId="165" xfId="0" applyFont="1" applyBorder="1" applyAlignment="1">
      <alignment horizontal="distributed" vertical="center" indent="3"/>
    </xf>
    <xf numFmtId="0" fontId="7" fillId="0" borderId="77"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81" xfId="0" applyFont="1" applyBorder="1" applyAlignment="1">
      <alignment horizontal="center" vertical="center"/>
    </xf>
    <xf numFmtId="0" fontId="7" fillId="0" borderId="204" xfId="0" applyFont="1" applyBorder="1" applyAlignment="1">
      <alignment horizontal="center" vertical="center"/>
    </xf>
    <xf numFmtId="0" fontId="7" fillId="0" borderId="93" xfId="0" applyFont="1" applyBorder="1" applyAlignment="1">
      <alignment horizontal="distributed" vertical="center"/>
    </xf>
    <xf numFmtId="0" fontId="7" fillId="0" borderId="101" xfId="0" applyFont="1" applyBorder="1" applyAlignment="1">
      <alignment horizontal="distributed" vertical="center"/>
    </xf>
    <xf numFmtId="0" fontId="7" fillId="34" borderId="108" xfId="62" applyFont="1" applyFill="1" applyBorder="1" applyAlignment="1" applyProtection="1">
      <alignment horizontal="center" vertical="center"/>
      <protection/>
    </xf>
    <xf numFmtId="0" fontId="7" fillId="34" borderId="62" xfId="62" applyFont="1" applyFill="1" applyBorder="1" applyAlignment="1" applyProtection="1">
      <alignment horizontal="center" vertical="center"/>
      <protection/>
    </xf>
    <xf numFmtId="0" fontId="7" fillId="34" borderId="139" xfId="62" applyFont="1" applyFill="1" applyBorder="1" applyAlignment="1" applyProtection="1">
      <alignment horizontal="center" vertical="center"/>
      <protection/>
    </xf>
    <xf numFmtId="0" fontId="7" fillId="34" borderId="31" xfId="62" applyFont="1" applyFill="1" applyBorder="1" applyAlignment="1" applyProtection="1">
      <alignment horizontal="center" vertical="center"/>
      <protection/>
    </xf>
    <xf numFmtId="0" fontId="7" fillId="34" borderId="91" xfId="62" applyFont="1" applyFill="1" applyBorder="1" applyAlignment="1" applyProtection="1">
      <alignment horizontal="center" vertical="center"/>
      <protection/>
    </xf>
    <xf numFmtId="0" fontId="7" fillId="34" borderId="165" xfId="62" applyFont="1" applyFill="1" applyBorder="1" applyAlignment="1" applyProtection="1">
      <alignment horizontal="center" vertical="center"/>
      <protection/>
    </xf>
    <xf numFmtId="0" fontId="7" fillId="0" borderId="77" xfId="0" applyFont="1" applyBorder="1" applyAlignment="1">
      <alignment horizontal="center" vertical="center"/>
    </xf>
    <xf numFmtId="0" fontId="7" fillId="0" borderId="128" xfId="0" applyFont="1" applyBorder="1" applyAlignment="1">
      <alignment horizontal="center" vertical="center"/>
    </xf>
    <xf numFmtId="0" fontId="7" fillId="0" borderId="82" xfId="0" applyFont="1" applyBorder="1" applyAlignment="1">
      <alignment horizontal="center" vertical="center"/>
    </xf>
    <xf numFmtId="0" fontId="7" fillId="0" borderId="82" xfId="0" applyFont="1" applyBorder="1" applyAlignment="1">
      <alignment horizontal="center" vertical="center" wrapText="1"/>
    </xf>
    <xf numFmtId="0" fontId="0" fillId="0" borderId="3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44"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3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0" xfId="0" applyFont="1" applyFill="1" applyBorder="1" applyAlignment="1">
      <alignment horizontal="center" vertical="center"/>
    </xf>
    <xf numFmtId="0" fontId="0" fillId="0" borderId="253"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74"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275" xfId="0" applyFont="1" applyFill="1" applyBorder="1" applyAlignment="1">
      <alignment horizontal="center" vertical="center"/>
    </xf>
    <xf numFmtId="0" fontId="27" fillId="0" borderId="0" xfId="0" applyFont="1" applyFill="1" applyAlignment="1">
      <alignment horizontal="center" vertical="center"/>
    </xf>
    <xf numFmtId="0" fontId="0" fillId="0" borderId="7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276" xfId="0" applyFont="1" applyFill="1" applyBorder="1" applyAlignment="1">
      <alignment horizontal="center" vertical="center"/>
    </xf>
    <xf numFmtId="0" fontId="0" fillId="0" borderId="27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0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169"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20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36" xfId="0" applyFont="1" applyFill="1" applyBorder="1" applyAlignment="1">
      <alignment horizontal="center" vertical="center"/>
    </xf>
    <xf numFmtId="0" fontId="16" fillId="0" borderId="0" xfId="0" applyFont="1" applyBorder="1" applyAlignment="1">
      <alignment horizontal="left" vertical="center"/>
    </xf>
    <xf numFmtId="0" fontId="5" fillId="0" borderId="79" xfId="0" applyFont="1" applyFill="1" applyBorder="1" applyAlignment="1">
      <alignment horizontal="center" vertical="center"/>
    </xf>
    <xf numFmtId="0" fontId="0" fillId="33" borderId="60" xfId="0" applyFill="1" applyBorder="1" applyAlignment="1">
      <alignment horizontal="center" vertical="center"/>
    </xf>
    <xf numFmtId="0" fontId="0" fillId="33" borderId="68" xfId="0" applyFill="1" applyBorder="1" applyAlignment="1">
      <alignment horizontal="center" vertical="center"/>
    </xf>
    <xf numFmtId="0" fontId="0" fillId="33" borderId="79" xfId="0" applyFill="1" applyBorder="1" applyAlignment="1">
      <alignment horizontal="left" vertical="top" wrapText="1"/>
    </xf>
    <xf numFmtId="0" fontId="0" fillId="33" borderId="60" xfId="0" applyFill="1" applyBorder="1" applyAlignment="1">
      <alignment horizontal="left" vertical="top"/>
    </xf>
    <xf numFmtId="0" fontId="0" fillId="33" borderId="77" xfId="0" applyFill="1" applyBorder="1" applyAlignment="1">
      <alignment horizontal="left" vertical="top"/>
    </xf>
    <xf numFmtId="0" fontId="0" fillId="33" borderId="68" xfId="0" applyFill="1" applyBorder="1" applyAlignment="1">
      <alignment horizontal="left" vertical="top"/>
    </xf>
    <xf numFmtId="0" fontId="5" fillId="0" borderId="44" xfId="0" applyFont="1" applyFill="1" applyBorder="1" applyAlignment="1">
      <alignment horizontal="center" vertical="center"/>
    </xf>
    <xf numFmtId="0" fontId="0" fillId="0" borderId="106" xfId="0" applyFont="1" applyBorder="1" applyAlignment="1">
      <alignment horizontal="right" vertical="center"/>
    </xf>
    <xf numFmtId="0" fontId="16" fillId="0" borderId="106" xfId="0" applyFont="1" applyBorder="1" applyAlignment="1">
      <alignment horizontal="right" vertical="center"/>
    </xf>
    <xf numFmtId="0" fontId="0" fillId="33" borderId="61" xfId="0" applyFill="1" applyBorder="1" applyAlignment="1">
      <alignment horizontal="center" vertical="center"/>
    </xf>
    <xf numFmtId="0" fontId="0" fillId="33" borderId="85" xfId="0" applyFill="1" applyBorder="1" applyAlignment="1">
      <alignment horizontal="center" vertical="center"/>
    </xf>
    <xf numFmtId="0" fontId="5" fillId="0" borderId="10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69" xfId="0" applyFont="1" applyBorder="1" applyAlignment="1">
      <alignment horizontal="center" vertical="center"/>
    </xf>
    <xf numFmtId="0" fontId="5" fillId="0" borderId="72" xfId="0" applyFont="1" applyBorder="1" applyAlignment="1">
      <alignment horizontal="center" vertical="center"/>
    </xf>
    <xf numFmtId="0" fontId="5" fillId="0" borderId="20" xfId="0" applyFont="1" applyBorder="1" applyAlignment="1">
      <alignment horizontal="center" vertical="center"/>
    </xf>
    <xf numFmtId="0" fontId="5" fillId="0" borderId="88" xfId="0" applyFont="1" applyBorder="1" applyAlignment="1">
      <alignment horizontal="center" vertical="center"/>
    </xf>
    <xf numFmtId="0" fontId="5" fillId="0" borderId="106" xfId="0" applyFont="1" applyBorder="1" applyAlignment="1">
      <alignment horizontal="center" vertical="center"/>
    </xf>
    <xf numFmtId="0" fontId="5" fillId="0" borderId="208" xfId="0" applyFont="1" applyBorder="1" applyAlignment="1">
      <alignment horizontal="center" vertical="center"/>
    </xf>
    <xf numFmtId="0" fontId="5" fillId="0" borderId="1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82" xfId="0" applyFont="1" applyBorder="1" applyAlignment="1">
      <alignment horizontal="center" vertical="center"/>
    </xf>
    <xf numFmtId="0" fontId="5" fillId="0" borderId="36"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79" xfId="0" applyFont="1" applyBorder="1" applyAlignment="1">
      <alignment horizontal="center" vertical="center"/>
    </xf>
    <xf numFmtId="0" fontId="5" fillId="0" borderId="60"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77" xfId="0" applyFont="1" applyBorder="1" applyAlignment="1">
      <alignment horizontal="center" vertical="center"/>
    </xf>
    <xf numFmtId="0" fontId="5" fillId="0" borderId="68"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7" fillId="33" borderId="73" xfId="0" applyFont="1" applyFill="1" applyBorder="1" applyAlignment="1">
      <alignment horizontal="distributed" vertical="center" indent="1"/>
    </xf>
    <xf numFmtId="0" fontId="7" fillId="33" borderId="82" xfId="0" applyFont="1" applyFill="1" applyBorder="1" applyAlignment="1">
      <alignment horizontal="distributed" vertical="center" indent="1"/>
    </xf>
    <xf numFmtId="0" fontId="7" fillId="33" borderId="80" xfId="0" applyFont="1" applyFill="1" applyBorder="1" applyAlignment="1">
      <alignment horizontal="center" vertical="center" wrapText="1"/>
    </xf>
    <xf numFmtId="0" fontId="7" fillId="33" borderId="173" xfId="0" applyFont="1" applyFill="1" applyBorder="1" applyAlignment="1">
      <alignment horizontal="center" vertical="center" wrapText="1"/>
    </xf>
    <xf numFmtId="0" fontId="7" fillId="33" borderId="80" xfId="0" applyFont="1" applyFill="1" applyBorder="1" applyAlignment="1">
      <alignment horizontal="distributed" vertical="center"/>
    </xf>
    <xf numFmtId="0" fontId="7" fillId="33" borderId="92" xfId="0" applyFont="1" applyFill="1" applyBorder="1" applyAlignment="1">
      <alignment horizontal="distributed" vertical="center"/>
    </xf>
    <xf numFmtId="0" fontId="4" fillId="0" borderId="79" xfId="0" applyFont="1" applyBorder="1" applyAlignment="1">
      <alignment horizontal="right" vertical="center"/>
    </xf>
    <xf numFmtId="0" fontId="4" fillId="0" borderId="60" xfId="0" applyFont="1" applyBorder="1" applyAlignment="1">
      <alignment horizontal="right" vertical="center"/>
    </xf>
    <xf numFmtId="0" fontId="4" fillId="0" borderId="80" xfId="0" applyFont="1" applyBorder="1" applyAlignment="1">
      <alignment horizontal="right" vertical="center"/>
    </xf>
    <xf numFmtId="0" fontId="4" fillId="0" borderId="37" xfId="0" applyFont="1" applyBorder="1" applyAlignment="1">
      <alignment horizontal="right" vertical="center"/>
    </xf>
    <xf numFmtId="0" fontId="4" fillId="0" borderId="10" xfId="0" applyFont="1" applyBorder="1" applyAlignment="1">
      <alignment horizontal="right" vertical="center"/>
    </xf>
    <xf numFmtId="0" fontId="4" fillId="0" borderId="81" xfId="0" applyFont="1" applyBorder="1" applyAlignment="1">
      <alignment horizontal="right" vertical="center"/>
    </xf>
    <xf numFmtId="0" fontId="0" fillId="0" borderId="79" xfId="0" applyBorder="1" applyAlignment="1">
      <alignment horizontal="center" vertical="center" wrapText="1"/>
    </xf>
    <xf numFmtId="0" fontId="0" fillId="0" borderId="60" xfId="0" applyBorder="1" applyAlignment="1">
      <alignment horizontal="center" vertical="center"/>
    </xf>
    <xf numFmtId="0" fontId="0" fillId="0" borderId="79" xfId="0" applyBorder="1" applyAlignment="1">
      <alignment horizontal="center" vertical="center"/>
    </xf>
    <xf numFmtId="0" fontId="0" fillId="0" borderId="61" xfId="0" applyBorder="1" applyAlignment="1">
      <alignment horizontal="center" vertical="center"/>
    </xf>
    <xf numFmtId="0" fontId="0" fillId="0" borderId="37" xfId="0" applyBorder="1" applyAlignment="1">
      <alignment horizontal="center" vertical="center"/>
    </xf>
    <xf numFmtId="0" fontId="0" fillId="0" borderId="70" xfId="0" applyBorder="1" applyAlignment="1">
      <alignment horizontal="center" vertical="center"/>
    </xf>
    <xf numFmtId="0" fontId="0" fillId="0" borderId="169" xfId="0" applyBorder="1" applyAlignment="1">
      <alignment horizontal="center" vertical="center"/>
    </xf>
    <xf numFmtId="0" fontId="0" fillId="0" borderId="20" xfId="0" applyBorder="1" applyAlignment="1">
      <alignment horizontal="center" vertical="center"/>
    </xf>
    <xf numFmtId="0" fontId="0" fillId="0" borderId="59" xfId="0" applyBorder="1" applyAlignment="1">
      <alignment horizontal="center" vertical="center"/>
    </xf>
    <xf numFmtId="0" fontId="0" fillId="0" borderId="13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2" xfId="0" applyFont="1" applyFill="1" applyBorder="1" applyAlignment="1">
      <alignment horizontal="center" vertical="center"/>
    </xf>
    <xf numFmtId="0" fontId="16" fillId="0" borderId="106" xfId="0" applyFont="1" applyBorder="1" applyAlignment="1">
      <alignment horizontal="center" vertical="center"/>
    </xf>
    <xf numFmtId="0" fontId="0" fillId="0" borderId="91" xfId="0" applyBorder="1" applyAlignment="1">
      <alignment horizontal="center" vertical="center"/>
    </xf>
    <xf numFmtId="0" fontId="0" fillId="0" borderId="90" xfId="0" applyBorder="1" applyAlignment="1">
      <alignment horizontal="center" vertical="center"/>
    </xf>
    <xf numFmtId="0" fontId="0" fillId="0" borderId="49" xfId="0" applyBorder="1" applyAlignment="1">
      <alignment horizontal="center" vertical="center"/>
    </xf>
    <xf numFmtId="0" fontId="0" fillId="0" borderId="75" xfId="0" applyBorder="1" applyAlignment="1">
      <alignment horizontal="center" vertical="center"/>
    </xf>
    <xf numFmtId="0" fontId="0" fillId="0" borderId="78" xfId="0" applyBorder="1" applyAlignment="1">
      <alignment horizontal="center" vertical="center"/>
    </xf>
    <xf numFmtId="0" fontId="7" fillId="33" borderId="79" xfId="0" applyFont="1" applyFill="1" applyBorder="1" applyAlignment="1">
      <alignment horizontal="distributed" vertical="center"/>
    </xf>
    <xf numFmtId="0" fontId="7" fillId="33" borderId="60" xfId="0" applyFont="1" applyFill="1" applyBorder="1" applyAlignment="1">
      <alignment horizontal="distributed" vertical="center"/>
    </xf>
    <xf numFmtId="0" fontId="7" fillId="33" borderId="77" xfId="0" applyFont="1" applyFill="1" applyBorder="1" applyAlignment="1">
      <alignment horizontal="distributed" vertical="center"/>
    </xf>
    <xf numFmtId="0" fontId="7" fillId="33" borderId="128" xfId="0" applyFont="1" applyFill="1" applyBorder="1" applyAlignment="1">
      <alignment horizontal="distributed" vertical="center"/>
    </xf>
    <xf numFmtId="0" fontId="7" fillId="33" borderId="45"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0" fillId="0" borderId="74" xfId="0" applyBorder="1" applyAlignment="1">
      <alignment horizontal="center" vertical="center"/>
    </xf>
    <xf numFmtId="0" fontId="0" fillId="0" borderId="48" xfId="0" applyBorder="1" applyAlignment="1">
      <alignment horizontal="center" vertical="center"/>
    </xf>
    <xf numFmtId="0" fontId="0" fillId="0" borderId="80" xfId="0" applyBorder="1" applyAlignment="1">
      <alignment horizontal="center" vertical="center"/>
    </xf>
    <xf numFmtId="0" fontId="0" fillId="0" borderId="68"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68"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43" xfId="0" applyBorder="1" applyAlignment="1">
      <alignment horizontal="center" vertical="center"/>
    </xf>
    <xf numFmtId="0" fontId="0" fillId="0" borderId="138" xfId="0" applyBorder="1" applyAlignment="1">
      <alignment horizontal="center" vertical="center"/>
    </xf>
    <xf numFmtId="0" fontId="5" fillId="0" borderId="106" xfId="0" applyFont="1" applyBorder="1" applyAlignment="1">
      <alignment horizontal="right" vertical="center"/>
    </xf>
    <xf numFmtId="0" fontId="0" fillId="0" borderId="107" xfId="0" applyBorder="1" applyAlignment="1">
      <alignment horizontal="center" vertical="center" wrapText="1"/>
    </xf>
    <xf numFmtId="0" fontId="0" fillId="0" borderId="84" xfId="0" applyBorder="1" applyAlignment="1">
      <alignment horizontal="center" vertical="center" wrapText="1"/>
    </xf>
    <xf numFmtId="0" fontId="0" fillId="0" borderId="43" xfId="0" applyFont="1" applyBorder="1" applyAlignment="1">
      <alignment horizontal="center" vertical="center"/>
    </xf>
    <xf numFmtId="0" fontId="0" fillId="0" borderId="12" xfId="0" applyFont="1" applyBorder="1" applyAlignment="1">
      <alignment horizontal="center" vertical="center"/>
    </xf>
    <xf numFmtId="0" fontId="0" fillId="0" borderId="36" xfId="0" applyFont="1" applyBorder="1" applyAlignment="1">
      <alignment horizontal="center" vertical="center"/>
    </xf>
    <xf numFmtId="0" fontId="0" fillId="0" borderId="43" xfId="0" applyBorder="1" applyAlignment="1">
      <alignment horizontal="center" vertical="center" wrapText="1"/>
    </xf>
    <xf numFmtId="0" fontId="0" fillId="0" borderId="0" xfId="0"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208" xfId="0" applyBorder="1" applyAlignment="1">
      <alignment horizontal="center" vertical="center"/>
    </xf>
    <xf numFmtId="0" fontId="0" fillId="0" borderId="278"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279" xfId="0" applyBorder="1" applyAlignment="1">
      <alignment horizontal="center" vertical="center"/>
    </xf>
    <xf numFmtId="0" fontId="2" fillId="0" borderId="0" xfId="0" applyFont="1" applyAlignment="1">
      <alignment horizontal="distributed" vertical="center" indent="2"/>
    </xf>
    <xf numFmtId="0" fontId="0" fillId="0" borderId="68" xfId="0" applyBorder="1" applyAlignment="1">
      <alignment vertical="center" wrapText="1"/>
    </xf>
    <xf numFmtId="0" fontId="0" fillId="0" borderId="36" xfId="0" applyBorder="1" applyAlignment="1">
      <alignment vertical="center" wrapText="1"/>
    </xf>
    <xf numFmtId="0" fontId="19" fillId="0" borderId="0" xfId="0" applyFont="1" applyBorder="1" applyAlignment="1">
      <alignment horizontal="center" vertical="center"/>
    </xf>
    <xf numFmtId="0" fontId="0" fillId="0" borderId="62" xfId="0" applyBorder="1" applyAlignment="1">
      <alignment horizontal="center" vertical="center"/>
    </xf>
    <xf numFmtId="0" fontId="0" fillId="0" borderId="31" xfId="0" applyBorder="1" applyAlignment="1">
      <alignment horizontal="center" vertical="center"/>
    </xf>
    <xf numFmtId="0" fontId="0" fillId="0" borderId="85" xfId="0" applyBorder="1" applyAlignment="1">
      <alignment horizontal="center" vertical="center"/>
    </xf>
    <xf numFmtId="0" fontId="0" fillId="0" borderId="84" xfId="0" applyBorder="1" applyAlignment="1">
      <alignment horizontal="center" vertical="center"/>
    </xf>
    <xf numFmtId="0" fontId="0" fillId="0" borderId="65" xfId="0" applyBorder="1"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0" fillId="0" borderId="165" xfId="0" applyBorder="1" applyAlignment="1">
      <alignment horizontal="center" vertical="center" wrapText="1"/>
    </xf>
    <xf numFmtId="0" fontId="0" fillId="0" borderId="49" xfId="0" applyBorder="1" applyAlignment="1">
      <alignment horizontal="center" vertical="center" wrapText="1"/>
    </xf>
    <xf numFmtId="0" fontId="0" fillId="0" borderId="90" xfId="0" applyBorder="1" applyAlignment="1">
      <alignment horizontal="center" vertical="center" wrapText="1"/>
    </xf>
    <xf numFmtId="38" fontId="7" fillId="34" borderId="60" xfId="49" applyFont="1" applyFill="1" applyBorder="1" applyAlignment="1">
      <alignment horizontal="center" vertical="center"/>
    </xf>
    <xf numFmtId="38" fontId="7" fillId="34" borderId="61" xfId="49" applyFont="1" applyFill="1" applyBorder="1" applyAlignment="1">
      <alignment horizontal="center" vertical="center"/>
    </xf>
    <xf numFmtId="0" fontId="7" fillId="0" borderId="79" xfId="0" applyFont="1" applyBorder="1" applyAlignment="1">
      <alignment horizontal="distributed" vertical="center" indent="1"/>
    </xf>
    <xf numFmtId="0" fontId="7" fillId="0" borderId="37" xfId="0" applyFont="1" applyBorder="1" applyAlignment="1">
      <alignment horizontal="distributed" vertical="center" indent="1"/>
    </xf>
    <xf numFmtId="0" fontId="7" fillId="0" borderId="60" xfId="0" applyFont="1" applyBorder="1" applyAlignment="1">
      <alignment horizontal="distributed" vertical="center" wrapText="1" indent="1"/>
    </xf>
    <xf numFmtId="0" fontId="7" fillId="0" borderId="60" xfId="0" applyFont="1" applyBorder="1" applyAlignment="1">
      <alignment horizontal="distributed" vertical="center" indent="1"/>
    </xf>
    <xf numFmtId="0" fontId="7" fillId="0" borderId="45" xfId="0" applyFont="1" applyBorder="1" applyAlignment="1">
      <alignment horizontal="distributed"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ファイル（1-5-2）1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externalLink" Target="externalLinks/externalLink1.xml" /><Relationship Id="rId72" Type="http://schemas.openxmlformats.org/officeDocument/2006/relationships/externalLink" Target="externalLinks/externalLink2.xml" /><Relationship Id="rId73" Type="http://schemas.openxmlformats.org/officeDocument/2006/relationships/externalLink" Target="externalLinks/externalLink3.xml" /><Relationship Id="rId7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'小学校一覧'!$C$6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'小学校一覧'!$D$6</c:f>
              <c:numCache/>
            </c:numRef>
          </c:val>
        </c:ser>
        <c:overlap val="100"/>
        <c:axId val="17171335"/>
        <c:axId val="20324288"/>
      </c:barChart>
      <c:catAx>
        <c:axId val="17171335"/>
        <c:scaling>
          <c:orientation val="minMax"/>
        </c:scaling>
        <c:axPos val="l"/>
        <c:delete val="0"/>
        <c:numFmt formatCode="General" sourceLinked="1"/>
        <c:majorTickMark val="in"/>
        <c:minorTickMark val="none"/>
        <c:tickLblPos val="nextTo"/>
        <c:spPr>
          <a:ln w="3175">
            <a:solidFill>
              <a:srgbClr val="000000"/>
            </a:solidFill>
          </a:ln>
        </c:spPr>
        <c:crossAx val="20324288"/>
        <c:crosses val="autoZero"/>
        <c:auto val="1"/>
        <c:lblOffset val="100"/>
        <c:tickLblSkip val="1"/>
        <c:noMultiLvlLbl val="0"/>
      </c:catAx>
      <c:valAx>
        <c:axId val="2032428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17133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2763281"/>
        <c:axId val="49325210"/>
      </c:barChart>
      <c:catAx>
        <c:axId val="42763281"/>
        <c:scaling>
          <c:orientation val="minMax"/>
        </c:scaling>
        <c:axPos val="b"/>
        <c:delete val="0"/>
        <c:numFmt formatCode="General" sourceLinked="1"/>
        <c:majorTickMark val="in"/>
        <c:minorTickMark val="none"/>
        <c:tickLblPos val="nextTo"/>
        <c:spPr>
          <a:ln w="3175">
            <a:solidFill>
              <a:srgbClr val="000000"/>
            </a:solidFill>
          </a:ln>
        </c:spPr>
        <c:crossAx val="49325210"/>
        <c:crosses val="autoZero"/>
        <c:auto val="1"/>
        <c:lblOffset val="100"/>
        <c:tickLblSkip val="1"/>
        <c:noMultiLvlLbl val="0"/>
      </c:catAx>
      <c:valAx>
        <c:axId val="493252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76328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'小学校一覧'!$C$6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'小学校一覧'!$D$6</c:f>
              <c:numCache/>
            </c:numRef>
          </c:val>
        </c:ser>
        <c:overlap val="100"/>
        <c:axId val="41273707"/>
        <c:axId val="35919044"/>
      </c:barChart>
      <c:catAx>
        <c:axId val="41273707"/>
        <c:scaling>
          <c:orientation val="minMax"/>
        </c:scaling>
        <c:axPos val="l"/>
        <c:delete val="0"/>
        <c:numFmt formatCode="General" sourceLinked="1"/>
        <c:majorTickMark val="in"/>
        <c:minorTickMark val="none"/>
        <c:tickLblPos val="nextTo"/>
        <c:spPr>
          <a:ln w="3175">
            <a:solidFill>
              <a:srgbClr val="000000"/>
            </a:solidFill>
          </a:ln>
        </c:spPr>
        <c:crossAx val="35919044"/>
        <c:crosses val="autoZero"/>
        <c:auto val="1"/>
        <c:lblOffset val="100"/>
        <c:tickLblSkip val="1"/>
        <c:noMultiLvlLbl val="0"/>
      </c:catAx>
      <c:valAx>
        <c:axId val="35919044"/>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27370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835941"/>
        <c:axId val="23761422"/>
      </c:barChart>
      <c:catAx>
        <c:axId val="54835941"/>
        <c:scaling>
          <c:orientation val="minMax"/>
        </c:scaling>
        <c:axPos val="b"/>
        <c:delete val="0"/>
        <c:numFmt formatCode="General" sourceLinked="1"/>
        <c:majorTickMark val="in"/>
        <c:minorTickMark val="none"/>
        <c:tickLblPos val="nextTo"/>
        <c:spPr>
          <a:ln w="3175">
            <a:solidFill>
              <a:srgbClr val="000000"/>
            </a:solidFill>
          </a:ln>
        </c:spPr>
        <c:crossAx val="23761422"/>
        <c:crosses val="autoZero"/>
        <c:auto val="1"/>
        <c:lblOffset val="100"/>
        <c:tickLblSkip val="1"/>
        <c:noMultiLvlLbl val="0"/>
      </c:catAx>
      <c:valAx>
        <c:axId val="237614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83594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'小学校一覧'!$C$6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'小学校一覧'!$D$6</c:f>
              <c:numCache/>
            </c:numRef>
          </c:val>
        </c:ser>
        <c:overlap val="100"/>
        <c:axId val="12526207"/>
        <c:axId val="45627000"/>
      </c:barChart>
      <c:catAx>
        <c:axId val="12526207"/>
        <c:scaling>
          <c:orientation val="minMax"/>
        </c:scaling>
        <c:axPos val="l"/>
        <c:delete val="0"/>
        <c:numFmt formatCode="General" sourceLinked="1"/>
        <c:majorTickMark val="in"/>
        <c:minorTickMark val="none"/>
        <c:tickLblPos val="nextTo"/>
        <c:spPr>
          <a:ln w="3175">
            <a:solidFill>
              <a:srgbClr val="000000"/>
            </a:solidFill>
          </a:ln>
        </c:spPr>
        <c:crossAx val="45627000"/>
        <c:crosses val="autoZero"/>
        <c:auto val="1"/>
        <c:lblOffset val="100"/>
        <c:tickLblSkip val="1"/>
        <c:noMultiLvlLbl val="0"/>
      </c:catAx>
      <c:valAx>
        <c:axId val="45627000"/>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52620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989817"/>
        <c:axId val="4799490"/>
      </c:barChart>
      <c:catAx>
        <c:axId val="7989817"/>
        <c:scaling>
          <c:orientation val="minMax"/>
        </c:scaling>
        <c:axPos val="b"/>
        <c:delete val="0"/>
        <c:numFmt formatCode="General" sourceLinked="1"/>
        <c:majorTickMark val="in"/>
        <c:minorTickMark val="none"/>
        <c:tickLblPos val="nextTo"/>
        <c:spPr>
          <a:ln w="3175">
            <a:solidFill>
              <a:srgbClr val="000000"/>
            </a:solidFill>
          </a:ln>
        </c:spPr>
        <c:crossAx val="4799490"/>
        <c:crosses val="autoZero"/>
        <c:auto val="1"/>
        <c:lblOffset val="100"/>
        <c:tickLblSkip val="1"/>
        <c:noMultiLvlLbl val="0"/>
      </c:catAx>
      <c:valAx>
        <c:axId val="47994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98981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'小学校一覧'!$C$6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'小学校一覧'!$D$6</c:f>
              <c:numCache/>
            </c:numRef>
          </c:val>
        </c:ser>
        <c:overlap val="100"/>
        <c:axId val="43195411"/>
        <c:axId val="53214380"/>
      </c:barChart>
      <c:catAx>
        <c:axId val="43195411"/>
        <c:scaling>
          <c:orientation val="minMax"/>
        </c:scaling>
        <c:axPos val="l"/>
        <c:delete val="0"/>
        <c:numFmt formatCode="General" sourceLinked="1"/>
        <c:majorTickMark val="in"/>
        <c:minorTickMark val="none"/>
        <c:tickLblPos val="nextTo"/>
        <c:spPr>
          <a:ln w="3175">
            <a:solidFill>
              <a:srgbClr val="000000"/>
            </a:solidFill>
          </a:ln>
        </c:spPr>
        <c:crossAx val="53214380"/>
        <c:crosses val="autoZero"/>
        <c:auto val="1"/>
        <c:lblOffset val="100"/>
        <c:tickLblSkip val="1"/>
        <c:noMultiLvlLbl val="0"/>
      </c:catAx>
      <c:valAx>
        <c:axId val="53214380"/>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19541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167373"/>
        <c:axId val="15397494"/>
      </c:barChart>
      <c:catAx>
        <c:axId val="9167373"/>
        <c:scaling>
          <c:orientation val="minMax"/>
        </c:scaling>
        <c:axPos val="b"/>
        <c:delete val="0"/>
        <c:numFmt formatCode="General" sourceLinked="1"/>
        <c:majorTickMark val="in"/>
        <c:minorTickMark val="none"/>
        <c:tickLblPos val="nextTo"/>
        <c:spPr>
          <a:ln w="3175">
            <a:solidFill>
              <a:srgbClr val="000000"/>
            </a:solidFill>
          </a:ln>
        </c:spPr>
        <c:crossAx val="15397494"/>
        <c:crosses val="autoZero"/>
        <c:auto val="1"/>
        <c:lblOffset val="100"/>
        <c:tickLblSkip val="1"/>
        <c:noMultiLvlLbl val="0"/>
      </c:catAx>
      <c:valAx>
        <c:axId val="1539749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16737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4359719"/>
        <c:axId val="39237472"/>
      </c:barChart>
      <c:catAx>
        <c:axId val="4359719"/>
        <c:scaling>
          <c:orientation val="minMax"/>
        </c:scaling>
        <c:axPos val="l"/>
        <c:delete val="0"/>
        <c:numFmt formatCode="General" sourceLinked="1"/>
        <c:majorTickMark val="in"/>
        <c:minorTickMark val="none"/>
        <c:tickLblPos val="nextTo"/>
        <c:spPr>
          <a:ln w="3175">
            <a:solidFill>
              <a:srgbClr val="000000"/>
            </a:solidFill>
          </a:ln>
        </c:spPr>
        <c:crossAx val="39237472"/>
        <c:crosses val="autoZero"/>
        <c:auto val="1"/>
        <c:lblOffset val="100"/>
        <c:tickLblSkip val="1"/>
        <c:noMultiLvlLbl val="0"/>
      </c:catAx>
      <c:valAx>
        <c:axId val="39237472"/>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5971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592929"/>
        <c:axId val="24118634"/>
      </c:barChart>
      <c:catAx>
        <c:axId val="17592929"/>
        <c:scaling>
          <c:orientation val="minMax"/>
        </c:scaling>
        <c:axPos val="b"/>
        <c:delete val="0"/>
        <c:numFmt formatCode="General" sourceLinked="1"/>
        <c:majorTickMark val="in"/>
        <c:minorTickMark val="none"/>
        <c:tickLblPos val="nextTo"/>
        <c:spPr>
          <a:ln w="3175">
            <a:solidFill>
              <a:srgbClr val="000000"/>
            </a:solidFill>
          </a:ln>
        </c:spPr>
        <c:crossAx val="24118634"/>
        <c:crosses val="autoZero"/>
        <c:auto val="1"/>
        <c:lblOffset val="100"/>
        <c:tickLblSkip val="1"/>
        <c:noMultiLvlLbl val="0"/>
      </c:catAx>
      <c:valAx>
        <c:axId val="241186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59292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15741115"/>
        <c:axId val="7452308"/>
      </c:barChart>
      <c:catAx>
        <c:axId val="15741115"/>
        <c:scaling>
          <c:orientation val="minMax"/>
        </c:scaling>
        <c:axPos val="l"/>
        <c:delete val="0"/>
        <c:numFmt formatCode="General" sourceLinked="1"/>
        <c:majorTickMark val="in"/>
        <c:minorTickMark val="none"/>
        <c:tickLblPos val="nextTo"/>
        <c:spPr>
          <a:ln w="3175">
            <a:solidFill>
              <a:srgbClr val="000000"/>
            </a:solidFill>
          </a:ln>
        </c:spPr>
        <c:crossAx val="7452308"/>
        <c:crosses val="autoZero"/>
        <c:auto val="1"/>
        <c:lblOffset val="100"/>
        <c:tickLblSkip val="1"/>
        <c:noMultiLvlLbl val="0"/>
      </c:catAx>
      <c:valAx>
        <c:axId val="745230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74111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8700865"/>
        <c:axId val="35654602"/>
      </c:barChart>
      <c:catAx>
        <c:axId val="48700865"/>
        <c:scaling>
          <c:orientation val="minMax"/>
        </c:scaling>
        <c:axPos val="b"/>
        <c:delete val="0"/>
        <c:numFmt formatCode="General" sourceLinked="1"/>
        <c:majorTickMark val="in"/>
        <c:minorTickMark val="none"/>
        <c:tickLblPos val="nextTo"/>
        <c:spPr>
          <a:ln w="3175">
            <a:solidFill>
              <a:srgbClr val="000000"/>
            </a:solidFill>
          </a:ln>
        </c:spPr>
        <c:crossAx val="35654602"/>
        <c:crosses val="autoZero"/>
        <c:auto val="1"/>
        <c:lblOffset val="100"/>
        <c:tickLblSkip val="1"/>
        <c:noMultiLvlLbl val="0"/>
      </c:catAx>
      <c:valAx>
        <c:axId val="356546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70086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7070773"/>
        <c:axId val="66766046"/>
      </c:barChart>
      <c:catAx>
        <c:axId val="67070773"/>
        <c:scaling>
          <c:orientation val="minMax"/>
        </c:scaling>
        <c:axPos val="b"/>
        <c:delete val="0"/>
        <c:numFmt formatCode="General" sourceLinked="1"/>
        <c:majorTickMark val="in"/>
        <c:minorTickMark val="none"/>
        <c:tickLblPos val="nextTo"/>
        <c:spPr>
          <a:ln w="3175">
            <a:solidFill>
              <a:srgbClr val="000000"/>
            </a:solidFill>
          </a:ln>
        </c:spPr>
        <c:crossAx val="66766046"/>
        <c:crosses val="autoZero"/>
        <c:auto val="1"/>
        <c:lblOffset val="100"/>
        <c:tickLblSkip val="1"/>
        <c:noMultiLvlLbl val="0"/>
      </c:catAx>
      <c:valAx>
        <c:axId val="667660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707077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64023503"/>
        <c:axId val="39340616"/>
      </c:barChart>
      <c:catAx>
        <c:axId val="64023503"/>
        <c:scaling>
          <c:orientation val="minMax"/>
        </c:scaling>
        <c:axPos val="l"/>
        <c:delete val="0"/>
        <c:numFmt formatCode="General" sourceLinked="1"/>
        <c:majorTickMark val="in"/>
        <c:minorTickMark val="none"/>
        <c:tickLblPos val="nextTo"/>
        <c:spPr>
          <a:ln w="3175">
            <a:solidFill>
              <a:srgbClr val="000000"/>
            </a:solidFill>
          </a:ln>
        </c:spPr>
        <c:crossAx val="39340616"/>
        <c:crosses val="autoZero"/>
        <c:auto val="1"/>
        <c:lblOffset val="100"/>
        <c:tickLblSkip val="1"/>
        <c:noMultiLvlLbl val="0"/>
      </c:catAx>
      <c:valAx>
        <c:axId val="39340616"/>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02350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8521225"/>
        <c:axId val="32473298"/>
      </c:barChart>
      <c:catAx>
        <c:axId val="18521225"/>
        <c:scaling>
          <c:orientation val="minMax"/>
        </c:scaling>
        <c:axPos val="b"/>
        <c:delete val="0"/>
        <c:numFmt formatCode="General" sourceLinked="1"/>
        <c:majorTickMark val="in"/>
        <c:minorTickMark val="none"/>
        <c:tickLblPos val="nextTo"/>
        <c:spPr>
          <a:ln w="3175">
            <a:solidFill>
              <a:srgbClr val="000000"/>
            </a:solidFill>
          </a:ln>
        </c:spPr>
        <c:crossAx val="32473298"/>
        <c:crosses val="autoZero"/>
        <c:auto val="1"/>
        <c:lblOffset val="100"/>
        <c:tickLblSkip val="1"/>
        <c:noMultiLvlLbl val="0"/>
      </c:catAx>
      <c:valAx>
        <c:axId val="324732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5212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23824227"/>
        <c:axId val="13091452"/>
      </c:barChart>
      <c:catAx>
        <c:axId val="23824227"/>
        <c:scaling>
          <c:orientation val="minMax"/>
        </c:scaling>
        <c:axPos val="l"/>
        <c:delete val="0"/>
        <c:numFmt formatCode="General" sourceLinked="1"/>
        <c:majorTickMark val="in"/>
        <c:minorTickMark val="none"/>
        <c:tickLblPos val="nextTo"/>
        <c:spPr>
          <a:ln w="3175">
            <a:solidFill>
              <a:srgbClr val="000000"/>
            </a:solidFill>
          </a:ln>
        </c:spPr>
        <c:crossAx val="13091452"/>
        <c:crosses val="autoZero"/>
        <c:auto val="1"/>
        <c:lblOffset val="100"/>
        <c:tickLblSkip val="1"/>
        <c:noMultiLvlLbl val="0"/>
      </c:catAx>
      <c:valAx>
        <c:axId val="13091452"/>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82422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0714205"/>
        <c:axId val="53774662"/>
      </c:barChart>
      <c:catAx>
        <c:axId val="50714205"/>
        <c:scaling>
          <c:orientation val="minMax"/>
        </c:scaling>
        <c:axPos val="b"/>
        <c:delete val="0"/>
        <c:numFmt formatCode="General" sourceLinked="1"/>
        <c:majorTickMark val="in"/>
        <c:minorTickMark val="none"/>
        <c:tickLblPos val="nextTo"/>
        <c:spPr>
          <a:ln w="3175">
            <a:solidFill>
              <a:srgbClr val="000000"/>
            </a:solidFill>
          </a:ln>
        </c:spPr>
        <c:crossAx val="53774662"/>
        <c:crosses val="autoZero"/>
        <c:auto val="1"/>
        <c:lblOffset val="100"/>
        <c:tickLblSkip val="1"/>
        <c:noMultiLvlLbl val="0"/>
      </c:catAx>
      <c:valAx>
        <c:axId val="537746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71420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14209911"/>
        <c:axId val="60780336"/>
      </c:barChart>
      <c:catAx>
        <c:axId val="14209911"/>
        <c:scaling>
          <c:orientation val="minMax"/>
        </c:scaling>
        <c:axPos val="l"/>
        <c:delete val="0"/>
        <c:numFmt formatCode="General" sourceLinked="1"/>
        <c:majorTickMark val="in"/>
        <c:minorTickMark val="none"/>
        <c:tickLblPos val="nextTo"/>
        <c:spPr>
          <a:ln w="3175">
            <a:solidFill>
              <a:srgbClr val="000000"/>
            </a:solidFill>
          </a:ln>
        </c:spPr>
        <c:crossAx val="60780336"/>
        <c:crosses val="autoZero"/>
        <c:auto val="1"/>
        <c:lblOffset val="100"/>
        <c:tickLblSkip val="1"/>
        <c:noMultiLvlLbl val="0"/>
      </c:catAx>
      <c:valAx>
        <c:axId val="60780336"/>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20991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0152113"/>
        <c:axId val="24260154"/>
      </c:barChart>
      <c:catAx>
        <c:axId val="10152113"/>
        <c:scaling>
          <c:orientation val="minMax"/>
        </c:scaling>
        <c:axPos val="b"/>
        <c:delete val="0"/>
        <c:numFmt formatCode="General" sourceLinked="1"/>
        <c:majorTickMark val="in"/>
        <c:minorTickMark val="none"/>
        <c:tickLblPos val="nextTo"/>
        <c:spPr>
          <a:ln w="3175">
            <a:solidFill>
              <a:srgbClr val="000000"/>
            </a:solidFill>
          </a:ln>
        </c:spPr>
        <c:crossAx val="24260154"/>
        <c:crosses val="autoZero"/>
        <c:auto val="1"/>
        <c:lblOffset val="100"/>
        <c:tickLblSkip val="1"/>
        <c:noMultiLvlLbl val="0"/>
      </c:catAx>
      <c:valAx>
        <c:axId val="242601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15211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17014795"/>
        <c:axId val="18915428"/>
      </c:barChart>
      <c:catAx>
        <c:axId val="17014795"/>
        <c:scaling>
          <c:orientation val="minMax"/>
        </c:scaling>
        <c:axPos val="l"/>
        <c:delete val="0"/>
        <c:numFmt formatCode="General" sourceLinked="1"/>
        <c:majorTickMark val="in"/>
        <c:minorTickMark val="none"/>
        <c:tickLblPos val="nextTo"/>
        <c:spPr>
          <a:ln w="3175">
            <a:solidFill>
              <a:srgbClr val="000000"/>
            </a:solidFill>
          </a:ln>
        </c:spPr>
        <c:crossAx val="18915428"/>
        <c:crosses val="autoZero"/>
        <c:auto val="1"/>
        <c:lblOffset val="100"/>
        <c:tickLblSkip val="1"/>
        <c:noMultiLvlLbl val="0"/>
      </c:catAx>
      <c:valAx>
        <c:axId val="1891542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01479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6021125"/>
        <c:axId val="55754670"/>
      </c:barChart>
      <c:catAx>
        <c:axId val="36021125"/>
        <c:scaling>
          <c:orientation val="minMax"/>
        </c:scaling>
        <c:axPos val="b"/>
        <c:delete val="0"/>
        <c:numFmt formatCode="General" sourceLinked="1"/>
        <c:majorTickMark val="in"/>
        <c:minorTickMark val="none"/>
        <c:tickLblPos val="nextTo"/>
        <c:spPr>
          <a:ln w="3175">
            <a:solidFill>
              <a:srgbClr val="000000"/>
            </a:solidFill>
          </a:ln>
        </c:spPr>
        <c:crossAx val="55754670"/>
        <c:crosses val="autoZero"/>
        <c:auto val="1"/>
        <c:lblOffset val="100"/>
        <c:tickLblSkip val="1"/>
        <c:noMultiLvlLbl val="0"/>
      </c:catAx>
      <c:valAx>
        <c:axId val="557546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0211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32029983"/>
        <c:axId val="19834392"/>
      </c:barChart>
      <c:catAx>
        <c:axId val="32029983"/>
        <c:scaling>
          <c:orientation val="minMax"/>
        </c:scaling>
        <c:axPos val="l"/>
        <c:delete val="0"/>
        <c:numFmt formatCode="General" sourceLinked="1"/>
        <c:majorTickMark val="in"/>
        <c:minorTickMark val="none"/>
        <c:tickLblPos val="nextTo"/>
        <c:spPr>
          <a:ln w="3175">
            <a:solidFill>
              <a:srgbClr val="000000"/>
            </a:solidFill>
          </a:ln>
        </c:spPr>
        <c:crossAx val="19834392"/>
        <c:crosses val="autoZero"/>
        <c:auto val="1"/>
        <c:lblOffset val="100"/>
        <c:tickLblSkip val="1"/>
        <c:noMultiLvlLbl val="0"/>
      </c:catAx>
      <c:valAx>
        <c:axId val="19834392"/>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02998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'小学校一覧'!$C$6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'小学校一覧'!$D$6</c:f>
              <c:numCache/>
            </c:numRef>
          </c:val>
        </c:ser>
        <c:overlap val="100"/>
        <c:axId val="52455963"/>
        <c:axId val="2341620"/>
      </c:barChart>
      <c:catAx>
        <c:axId val="52455963"/>
        <c:scaling>
          <c:orientation val="minMax"/>
        </c:scaling>
        <c:axPos val="l"/>
        <c:delete val="0"/>
        <c:numFmt formatCode="General" sourceLinked="1"/>
        <c:majorTickMark val="in"/>
        <c:minorTickMark val="none"/>
        <c:tickLblPos val="nextTo"/>
        <c:spPr>
          <a:ln w="3175">
            <a:solidFill>
              <a:srgbClr val="000000"/>
            </a:solidFill>
          </a:ln>
        </c:spPr>
        <c:crossAx val="2341620"/>
        <c:crosses val="autoZero"/>
        <c:auto val="1"/>
        <c:lblOffset val="100"/>
        <c:tickLblSkip val="1"/>
        <c:noMultiLvlLbl val="0"/>
      </c:catAx>
      <c:valAx>
        <c:axId val="2341620"/>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45596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4291801"/>
        <c:axId val="63081890"/>
      </c:barChart>
      <c:catAx>
        <c:axId val="44291801"/>
        <c:scaling>
          <c:orientation val="minMax"/>
        </c:scaling>
        <c:axPos val="b"/>
        <c:delete val="0"/>
        <c:numFmt formatCode="General" sourceLinked="1"/>
        <c:majorTickMark val="in"/>
        <c:minorTickMark val="none"/>
        <c:tickLblPos val="nextTo"/>
        <c:spPr>
          <a:ln w="3175">
            <a:solidFill>
              <a:srgbClr val="000000"/>
            </a:solidFill>
          </a:ln>
        </c:spPr>
        <c:crossAx val="63081890"/>
        <c:crosses val="autoZero"/>
        <c:auto val="1"/>
        <c:lblOffset val="100"/>
        <c:tickLblSkip val="1"/>
        <c:noMultiLvlLbl val="0"/>
      </c:catAx>
      <c:valAx>
        <c:axId val="630818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29180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30866099"/>
        <c:axId val="9359436"/>
      </c:barChart>
      <c:catAx>
        <c:axId val="30866099"/>
        <c:scaling>
          <c:orientation val="minMax"/>
        </c:scaling>
        <c:axPos val="l"/>
        <c:delete val="0"/>
        <c:numFmt formatCode="General" sourceLinked="1"/>
        <c:majorTickMark val="in"/>
        <c:minorTickMark val="none"/>
        <c:tickLblPos val="nextTo"/>
        <c:spPr>
          <a:ln w="3175">
            <a:solidFill>
              <a:srgbClr val="000000"/>
            </a:solidFill>
          </a:ln>
        </c:spPr>
        <c:crossAx val="9359436"/>
        <c:crosses val="autoZero"/>
        <c:auto val="1"/>
        <c:lblOffset val="100"/>
        <c:tickLblSkip val="1"/>
        <c:noMultiLvlLbl val="0"/>
      </c:catAx>
      <c:valAx>
        <c:axId val="9359436"/>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86609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126061"/>
        <c:axId val="19916822"/>
      </c:barChart>
      <c:catAx>
        <c:axId val="17126061"/>
        <c:scaling>
          <c:orientation val="minMax"/>
        </c:scaling>
        <c:axPos val="b"/>
        <c:delete val="0"/>
        <c:numFmt formatCode="General" sourceLinked="1"/>
        <c:majorTickMark val="in"/>
        <c:minorTickMark val="none"/>
        <c:tickLblPos val="nextTo"/>
        <c:spPr>
          <a:ln w="3175">
            <a:solidFill>
              <a:srgbClr val="000000"/>
            </a:solidFill>
          </a:ln>
        </c:spPr>
        <c:crossAx val="19916822"/>
        <c:crosses val="autoZero"/>
        <c:auto val="1"/>
        <c:lblOffset val="100"/>
        <c:tickLblSkip val="1"/>
        <c:noMultiLvlLbl val="0"/>
      </c:catAx>
      <c:valAx>
        <c:axId val="199168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12606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45033671"/>
        <c:axId val="2649856"/>
      </c:barChart>
      <c:catAx>
        <c:axId val="45033671"/>
        <c:scaling>
          <c:orientation val="minMax"/>
        </c:scaling>
        <c:axPos val="l"/>
        <c:delete val="0"/>
        <c:numFmt formatCode="General" sourceLinked="1"/>
        <c:majorTickMark val="in"/>
        <c:minorTickMark val="none"/>
        <c:tickLblPos val="nextTo"/>
        <c:spPr>
          <a:ln w="3175">
            <a:solidFill>
              <a:srgbClr val="000000"/>
            </a:solidFill>
          </a:ln>
        </c:spPr>
        <c:crossAx val="2649856"/>
        <c:crosses val="autoZero"/>
        <c:auto val="1"/>
        <c:lblOffset val="100"/>
        <c:tickLblSkip val="1"/>
        <c:noMultiLvlLbl val="0"/>
      </c:catAx>
      <c:valAx>
        <c:axId val="2649856"/>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03367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848705"/>
        <c:axId val="13311754"/>
      </c:barChart>
      <c:catAx>
        <c:axId val="23848705"/>
        <c:scaling>
          <c:orientation val="minMax"/>
        </c:scaling>
        <c:axPos val="b"/>
        <c:delete val="0"/>
        <c:numFmt formatCode="General" sourceLinked="1"/>
        <c:majorTickMark val="in"/>
        <c:minorTickMark val="none"/>
        <c:tickLblPos val="nextTo"/>
        <c:spPr>
          <a:ln w="3175">
            <a:solidFill>
              <a:srgbClr val="000000"/>
            </a:solidFill>
          </a:ln>
        </c:spPr>
        <c:crossAx val="13311754"/>
        <c:crosses val="autoZero"/>
        <c:auto val="1"/>
        <c:lblOffset val="100"/>
        <c:tickLblSkip val="1"/>
        <c:noMultiLvlLbl val="0"/>
      </c:catAx>
      <c:valAx>
        <c:axId val="133117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84870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52696923"/>
        <c:axId val="4510260"/>
      </c:barChart>
      <c:catAx>
        <c:axId val="52696923"/>
        <c:scaling>
          <c:orientation val="minMax"/>
        </c:scaling>
        <c:axPos val="l"/>
        <c:delete val="0"/>
        <c:numFmt formatCode="General" sourceLinked="1"/>
        <c:majorTickMark val="in"/>
        <c:minorTickMark val="none"/>
        <c:tickLblPos val="nextTo"/>
        <c:spPr>
          <a:ln w="3175">
            <a:solidFill>
              <a:srgbClr val="000000"/>
            </a:solidFill>
          </a:ln>
        </c:spPr>
        <c:crossAx val="4510260"/>
        <c:crosses val="autoZero"/>
        <c:auto val="1"/>
        <c:lblOffset val="100"/>
        <c:tickLblSkip val="1"/>
        <c:noMultiLvlLbl val="0"/>
      </c:catAx>
      <c:valAx>
        <c:axId val="4510260"/>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69692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592341"/>
        <c:axId val="29786750"/>
      </c:barChart>
      <c:catAx>
        <c:axId val="40592341"/>
        <c:scaling>
          <c:orientation val="minMax"/>
        </c:scaling>
        <c:axPos val="b"/>
        <c:delete val="0"/>
        <c:numFmt formatCode="General" sourceLinked="1"/>
        <c:majorTickMark val="in"/>
        <c:minorTickMark val="none"/>
        <c:tickLblPos val="nextTo"/>
        <c:spPr>
          <a:ln w="3175">
            <a:solidFill>
              <a:srgbClr val="000000"/>
            </a:solidFill>
          </a:ln>
        </c:spPr>
        <c:crossAx val="29786750"/>
        <c:crosses val="autoZero"/>
        <c:auto val="1"/>
        <c:lblOffset val="100"/>
        <c:tickLblSkip val="1"/>
        <c:noMultiLvlLbl val="0"/>
      </c:catAx>
      <c:valAx>
        <c:axId val="297867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59234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66754159"/>
        <c:axId val="63916520"/>
      </c:barChart>
      <c:catAx>
        <c:axId val="66754159"/>
        <c:scaling>
          <c:orientation val="minMax"/>
        </c:scaling>
        <c:axPos val="l"/>
        <c:delete val="0"/>
        <c:numFmt formatCode="General" sourceLinked="1"/>
        <c:majorTickMark val="in"/>
        <c:minorTickMark val="none"/>
        <c:tickLblPos val="nextTo"/>
        <c:spPr>
          <a:ln w="3175">
            <a:solidFill>
              <a:srgbClr val="000000"/>
            </a:solidFill>
          </a:ln>
        </c:spPr>
        <c:crossAx val="63916520"/>
        <c:crosses val="autoZero"/>
        <c:auto val="1"/>
        <c:lblOffset val="100"/>
        <c:tickLblSkip val="1"/>
        <c:noMultiLvlLbl val="0"/>
      </c:catAx>
      <c:valAx>
        <c:axId val="63916520"/>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75415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377769"/>
        <c:axId val="9855602"/>
      </c:barChart>
      <c:catAx>
        <c:axId val="38377769"/>
        <c:scaling>
          <c:orientation val="minMax"/>
        </c:scaling>
        <c:axPos val="b"/>
        <c:delete val="0"/>
        <c:numFmt formatCode="General" sourceLinked="1"/>
        <c:majorTickMark val="in"/>
        <c:minorTickMark val="none"/>
        <c:tickLblPos val="nextTo"/>
        <c:spPr>
          <a:ln w="3175">
            <a:solidFill>
              <a:srgbClr val="000000"/>
            </a:solidFill>
          </a:ln>
        </c:spPr>
        <c:crossAx val="9855602"/>
        <c:crosses val="autoZero"/>
        <c:auto val="1"/>
        <c:lblOffset val="100"/>
        <c:tickLblSkip val="1"/>
        <c:noMultiLvlLbl val="0"/>
      </c:catAx>
      <c:valAx>
        <c:axId val="98556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37776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21591555"/>
        <c:axId val="60106268"/>
      </c:barChart>
      <c:catAx>
        <c:axId val="21591555"/>
        <c:scaling>
          <c:orientation val="minMax"/>
        </c:scaling>
        <c:axPos val="l"/>
        <c:delete val="0"/>
        <c:numFmt formatCode="General" sourceLinked="1"/>
        <c:majorTickMark val="in"/>
        <c:minorTickMark val="none"/>
        <c:tickLblPos val="nextTo"/>
        <c:spPr>
          <a:ln w="3175">
            <a:solidFill>
              <a:srgbClr val="000000"/>
            </a:solidFill>
          </a:ln>
        </c:spPr>
        <c:crossAx val="60106268"/>
        <c:crosses val="autoZero"/>
        <c:auto val="1"/>
        <c:lblOffset val="100"/>
        <c:tickLblSkip val="1"/>
        <c:noMultiLvlLbl val="0"/>
      </c:catAx>
      <c:valAx>
        <c:axId val="6010626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59155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074581"/>
        <c:axId val="55453502"/>
      </c:barChart>
      <c:catAx>
        <c:axId val="21074581"/>
        <c:scaling>
          <c:orientation val="minMax"/>
        </c:scaling>
        <c:axPos val="b"/>
        <c:delete val="0"/>
        <c:numFmt formatCode="General" sourceLinked="1"/>
        <c:majorTickMark val="in"/>
        <c:minorTickMark val="none"/>
        <c:tickLblPos val="nextTo"/>
        <c:spPr>
          <a:ln w="3175">
            <a:solidFill>
              <a:srgbClr val="000000"/>
            </a:solidFill>
          </a:ln>
        </c:spPr>
        <c:crossAx val="55453502"/>
        <c:crosses val="autoZero"/>
        <c:auto val="1"/>
        <c:lblOffset val="100"/>
        <c:tickLblSkip val="1"/>
        <c:noMultiLvlLbl val="0"/>
      </c:catAx>
      <c:valAx>
        <c:axId val="554535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07458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85501"/>
        <c:axId val="36769510"/>
      </c:barChart>
      <c:catAx>
        <c:axId val="4085501"/>
        <c:scaling>
          <c:orientation val="minMax"/>
        </c:scaling>
        <c:axPos val="b"/>
        <c:delete val="0"/>
        <c:numFmt formatCode="General" sourceLinked="1"/>
        <c:majorTickMark val="in"/>
        <c:minorTickMark val="none"/>
        <c:tickLblPos val="nextTo"/>
        <c:spPr>
          <a:ln w="3175">
            <a:solidFill>
              <a:srgbClr val="000000"/>
            </a:solidFill>
          </a:ln>
        </c:spPr>
        <c:crossAx val="36769510"/>
        <c:crosses val="autoZero"/>
        <c:auto val="1"/>
        <c:lblOffset val="100"/>
        <c:tickLblSkip val="1"/>
        <c:noMultiLvlLbl val="0"/>
      </c:catAx>
      <c:valAx>
        <c:axId val="367695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8550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62490135"/>
        <c:axId val="25540304"/>
      </c:barChart>
      <c:catAx>
        <c:axId val="62490135"/>
        <c:scaling>
          <c:orientation val="minMax"/>
        </c:scaling>
        <c:axPos val="l"/>
        <c:delete val="0"/>
        <c:numFmt formatCode="General" sourceLinked="1"/>
        <c:majorTickMark val="in"/>
        <c:minorTickMark val="none"/>
        <c:tickLblPos val="nextTo"/>
        <c:spPr>
          <a:ln w="3175">
            <a:solidFill>
              <a:srgbClr val="000000"/>
            </a:solidFill>
          </a:ln>
        </c:spPr>
        <c:crossAx val="25540304"/>
        <c:crosses val="autoZero"/>
        <c:auto val="1"/>
        <c:lblOffset val="100"/>
        <c:tickLblSkip val="1"/>
        <c:noMultiLvlLbl val="0"/>
      </c:catAx>
      <c:valAx>
        <c:axId val="25540304"/>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49013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536145"/>
        <c:axId val="55498714"/>
      </c:barChart>
      <c:catAx>
        <c:axId val="28536145"/>
        <c:scaling>
          <c:orientation val="minMax"/>
        </c:scaling>
        <c:axPos val="b"/>
        <c:delete val="0"/>
        <c:numFmt formatCode="General" sourceLinked="1"/>
        <c:majorTickMark val="in"/>
        <c:minorTickMark val="none"/>
        <c:tickLblPos val="nextTo"/>
        <c:spPr>
          <a:ln w="3175">
            <a:solidFill>
              <a:srgbClr val="000000"/>
            </a:solidFill>
          </a:ln>
        </c:spPr>
        <c:crossAx val="55498714"/>
        <c:crosses val="autoZero"/>
        <c:auto val="1"/>
        <c:lblOffset val="100"/>
        <c:tickLblSkip val="1"/>
        <c:noMultiLvlLbl val="0"/>
      </c:catAx>
      <c:valAx>
        <c:axId val="554987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53614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29726379"/>
        <c:axId val="66210820"/>
      </c:barChart>
      <c:catAx>
        <c:axId val="29726379"/>
        <c:scaling>
          <c:orientation val="minMax"/>
        </c:scaling>
        <c:axPos val="l"/>
        <c:delete val="0"/>
        <c:numFmt formatCode="General" sourceLinked="1"/>
        <c:majorTickMark val="in"/>
        <c:minorTickMark val="none"/>
        <c:tickLblPos val="nextTo"/>
        <c:spPr>
          <a:ln w="3175">
            <a:solidFill>
              <a:srgbClr val="000000"/>
            </a:solidFill>
          </a:ln>
        </c:spPr>
        <c:crossAx val="66210820"/>
        <c:crosses val="autoZero"/>
        <c:auto val="1"/>
        <c:lblOffset val="100"/>
        <c:tickLblSkip val="1"/>
        <c:noMultiLvlLbl val="0"/>
      </c:catAx>
      <c:valAx>
        <c:axId val="66210820"/>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72637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026469"/>
        <c:axId val="61476174"/>
      </c:barChart>
      <c:catAx>
        <c:axId val="59026469"/>
        <c:scaling>
          <c:orientation val="minMax"/>
        </c:scaling>
        <c:axPos val="b"/>
        <c:delete val="0"/>
        <c:numFmt formatCode="General" sourceLinked="1"/>
        <c:majorTickMark val="in"/>
        <c:minorTickMark val="none"/>
        <c:tickLblPos val="nextTo"/>
        <c:spPr>
          <a:ln w="3175">
            <a:solidFill>
              <a:srgbClr val="000000"/>
            </a:solidFill>
          </a:ln>
        </c:spPr>
        <c:crossAx val="61476174"/>
        <c:crosses val="autoZero"/>
        <c:auto val="1"/>
        <c:lblOffset val="100"/>
        <c:tickLblSkip val="1"/>
        <c:noMultiLvlLbl val="0"/>
      </c:catAx>
      <c:valAx>
        <c:axId val="6147617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02646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16414655"/>
        <c:axId val="13514168"/>
      </c:barChart>
      <c:catAx>
        <c:axId val="16414655"/>
        <c:scaling>
          <c:orientation val="minMax"/>
        </c:scaling>
        <c:axPos val="l"/>
        <c:delete val="0"/>
        <c:numFmt formatCode="General" sourceLinked="1"/>
        <c:majorTickMark val="in"/>
        <c:minorTickMark val="none"/>
        <c:tickLblPos val="nextTo"/>
        <c:spPr>
          <a:ln w="3175">
            <a:solidFill>
              <a:srgbClr val="000000"/>
            </a:solidFill>
          </a:ln>
        </c:spPr>
        <c:crossAx val="13514168"/>
        <c:crosses val="autoZero"/>
        <c:auto val="1"/>
        <c:lblOffset val="100"/>
        <c:tickLblSkip val="1"/>
        <c:noMultiLvlLbl val="0"/>
      </c:catAx>
      <c:valAx>
        <c:axId val="1351416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41465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518649"/>
        <c:axId val="20905794"/>
      </c:barChart>
      <c:catAx>
        <c:axId val="54518649"/>
        <c:scaling>
          <c:orientation val="minMax"/>
        </c:scaling>
        <c:axPos val="b"/>
        <c:delete val="0"/>
        <c:numFmt formatCode="General" sourceLinked="1"/>
        <c:majorTickMark val="in"/>
        <c:minorTickMark val="none"/>
        <c:tickLblPos val="nextTo"/>
        <c:spPr>
          <a:ln w="3175">
            <a:solidFill>
              <a:srgbClr val="000000"/>
            </a:solidFill>
          </a:ln>
        </c:spPr>
        <c:crossAx val="20905794"/>
        <c:crosses val="autoZero"/>
        <c:auto val="1"/>
        <c:lblOffset val="100"/>
        <c:tickLblSkip val="1"/>
        <c:noMultiLvlLbl val="0"/>
      </c:catAx>
      <c:valAx>
        <c:axId val="2090579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51864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53934419"/>
        <c:axId val="15647724"/>
      </c:barChart>
      <c:catAx>
        <c:axId val="53934419"/>
        <c:scaling>
          <c:orientation val="minMax"/>
        </c:scaling>
        <c:axPos val="l"/>
        <c:delete val="0"/>
        <c:numFmt formatCode="General" sourceLinked="1"/>
        <c:majorTickMark val="in"/>
        <c:minorTickMark val="none"/>
        <c:tickLblPos val="nextTo"/>
        <c:spPr>
          <a:ln w="3175">
            <a:solidFill>
              <a:srgbClr val="000000"/>
            </a:solidFill>
          </a:ln>
        </c:spPr>
        <c:crossAx val="15647724"/>
        <c:crosses val="autoZero"/>
        <c:auto val="1"/>
        <c:lblOffset val="100"/>
        <c:tickLblSkip val="1"/>
        <c:noMultiLvlLbl val="0"/>
      </c:catAx>
      <c:valAx>
        <c:axId val="15647724"/>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93441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611789"/>
        <c:axId val="59506102"/>
      </c:barChart>
      <c:catAx>
        <c:axId val="6611789"/>
        <c:scaling>
          <c:orientation val="minMax"/>
        </c:scaling>
        <c:axPos val="b"/>
        <c:delete val="0"/>
        <c:numFmt formatCode="General" sourceLinked="1"/>
        <c:majorTickMark val="in"/>
        <c:minorTickMark val="none"/>
        <c:tickLblPos val="nextTo"/>
        <c:spPr>
          <a:ln w="3175">
            <a:solidFill>
              <a:srgbClr val="000000"/>
            </a:solidFill>
          </a:ln>
        </c:spPr>
        <c:crossAx val="59506102"/>
        <c:crosses val="autoZero"/>
        <c:auto val="1"/>
        <c:lblOffset val="100"/>
        <c:tickLblSkip val="1"/>
        <c:noMultiLvlLbl val="0"/>
      </c:catAx>
      <c:valAx>
        <c:axId val="595061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1178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65792871"/>
        <c:axId val="55264928"/>
      </c:barChart>
      <c:catAx>
        <c:axId val="65792871"/>
        <c:scaling>
          <c:orientation val="minMax"/>
        </c:scaling>
        <c:axPos val="l"/>
        <c:delete val="0"/>
        <c:numFmt formatCode="General" sourceLinked="1"/>
        <c:majorTickMark val="in"/>
        <c:minorTickMark val="none"/>
        <c:tickLblPos val="nextTo"/>
        <c:spPr>
          <a:ln w="3175">
            <a:solidFill>
              <a:srgbClr val="000000"/>
            </a:solidFill>
          </a:ln>
        </c:spPr>
        <c:crossAx val="55264928"/>
        <c:crosses val="autoZero"/>
        <c:auto val="1"/>
        <c:lblOffset val="100"/>
        <c:tickLblSkip val="1"/>
        <c:noMultiLvlLbl val="0"/>
      </c:catAx>
      <c:valAx>
        <c:axId val="5526492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79287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'小学校一覧'!$C$6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'小学校一覧'!$D$6</c:f>
              <c:numCache/>
            </c:numRef>
          </c:val>
        </c:ser>
        <c:overlap val="100"/>
        <c:axId val="29319471"/>
        <c:axId val="62548648"/>
      </c:barChart>
      <c:catAx>
        <c:axId val="29319471"/>
        <c:scaling>
          <c:orientation val="minMax"/>
        </c:scaling>
        <c:axPos val="l"/>
        <c:delete val="0"/>
        <c:numFmt formatCode="General" sourceLinked="1"/>
        <c:majorTickMark val="in"/>
        <c:minorTickMark val="none"/>
        <c:tickLblPos val="nextTo"/>
        <c:spPr>
          <a:ln w="3175">
            <a:solidFill>
              <a:srgbClr val="000000"/>
            </a:solidFill>
          </a:ln>
        </c:spPr>
        <c:crossAx val="62548648"/>
        <c:crosses val="autoZero"/>
        <c:auto val="1"/>
        <c:lblOffset val="100"/>
        <c:tickLblSkip val="1"/>
        <c:noMultiLvlLbl val="0"/>
      </c:catAx>
      <c:valAx>
        <c:axId val="6254864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31947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622305"/>
        <c:axId val="47274154"/>
      </c:barChart>
      <c:catAx>
        <c:axId val="27622305"/>
        <c:scaling>
          <c:orientation val="minMax"/>
        </c:scaling>
        <c:axPos val="b"/>
        <c:delete val="0"/>
        <c:numFmt formatCode="General" sourceLinked="1"/>
        <c:majorTickMark val="in"/>
        <c:minorTickMark val="none"/>
        <c:tickLblPos val="nextTo"/>
        <c:spPr>
          <a:ln w="3175">
            <a:solidFill>
              <a:srgbClr val="000000"/>
            </a:solidFill>
          </a:ln>
        </c:spPr>
        <c:crossAx val="47274154"/>
        <c:crosses val="autoZero"/>
        <c:auto val="1"/>
        <c:lblOffset val="100"/>
        <c:tickLblSkip val="1"/>
        <c:noMultiLvlLbl val="0"/>
      </c:catAx>
      <c:valAx>
        <c:axId val="472741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62230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'中学校一覧'!$C$6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'中学校一覧'!$D$6</c:f>
              <c:numCache/>
            </c:numRef>
          </c:val>
        </c:ser>
        <c:overlap val="100"/>
        <c:axId val="22814203"/>
        <c:axId val="4001236"/>
      </c:barChart>
      <c:catAx>
        <c:axId val="22814203"/>
        <c:scaling>
          <c:orientation val="minMax"/>
        </c:scaling>
        <c:axPos val="l"/>
        <c:delete val="0"/>
        <c:numFmt formatCode="General" sourceLinked="1"/>
        <c:majorTickMark val="in"/>
        <c:minorTickMark val="none"/>
        <c:tickLblPos val="nextTo"/>
        <c:spPr>
          <a:ln w="3175">
            <a:solidFill>
              <a:srgbClr val="000000"/>
            </a:solidFill>
          </a:ln>
        </c:spPr>
        <c:crossAx val="4001236"/>
        <c:crosses val="autoZero"/>
        <c:auto val="1"/>
        <c:lblOffset val="100"/>
        <c:tickLblSkip val="1"/>
        <c:noMultiLvlLbl val="0"/>
      </c:catAx>
      <c:valAx>
        <c:axId val="4001236"/>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81420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6011125"/>
        <c:axId val="55664670"/>
      </c:barChart>
      <c:catAx>
        <c:axId val="36011125"/>
        <c:scaling>
          <c:orientation val="minMax"/>
        </c:scaling>
        <c:axPos val="b"/>
        <c:delete val="0"/>
        <c:numFmt formatCode="General" sourceLinked="1"/>
        <c:majorTickMark val="in"/>
        <c:minorTickMark val="none"/>
        <c:tickLblPos val="nextTo"/>
        <c:spPr>
          <a:ln w="3175">
            <a:solidFill>
              <a:srgbClr val="000000"/>
            </a:solidFill>
          </a:ln>
        </c:spPr>
        <c:crossAx val="55664670"/>
        <c:crosses val="autoZero"/>
        <c:auto val="1"/>
        <c:lblOffset val="100"/>
        <c:tickLblSkip val="1"/>
        <c:noMultiLvlLbl val="0"/>
      </c:catAx>
      <c:valAx>
        <c:axId val="556646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0111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066921"/>
        <c:axId val="33275698"/>
      </c:barChart>
      <c:catAx>
        <c:axId val="26066921"/>
        <c:scaling>
          <c:orientation val="minMax"/>
        </c:scaling>
        <c:axPos val="b"/>
        <c:delete val="0"/>
        <c:numFmt formatCode="General" sourceLinked="1"/>
        <c:majorTickMark val="in"/>
        <c:minorTickMark val="none"/>
        <c:tickLblPos val="nextTo"/>
        <c:spPr>
          <a:ln w="3175">
            <a:solidFill>
              <a:srgbClr val="000000"/>
            </a:solidFill>
          </a:ln>
        </c:spPr>
        <c:crossAx val="33275698"/>
        <c:crosses val="autoZero"/>
        <c:auto val="1"/>
        <c:lblOffset val="100"/>
        <c:tickLblSkip val="1"/>
        <c:noMultiLvlLbl val="0"/>
      </c:catAx>
      <c:valAx>
        <c:axId val="332756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06692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'小学校一覧'!$C$6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'小学校一覧'!$D$6</c:f>
              <c:numCache/>
            </c:numRef>
          </c:val>
        </c:ser>
        <c:overlap val="100"/>
        <c:axId val="31045827"/>
        <c:axId val="10976988"/>
      </c:barChart>
      <c:catAx>
        <c:axId val="31045827"/>
        <c:scaling>
          <c:orientation val="minMax"/>
        </c:scaling>
        <c:axPos val="l"/>
        <c:delete val="0"/>
        <c:numFmt formatCode="General" sourceLinked="1"/>
        <c:majorTickMark val="in"/>
        <c:minorTickMark val="none"/>
        <c:tickLblPos val="nextTo"/>
        <c:spPr>
          <a:ln w="3175">
            <a:solidFill>
              <a:srgbClr val="000000"/>
            </a:solidFill>
          </a:ln>
        </c:spPr>
        <c:crossAx val="10976988"/>
        <c:crosses val="autoZero"/>
        <c:auto val="1"/>
        <c:lblOffset val="100"/>
        <c:tickLblSkip val="1"/>
        <c:noMultiLvlLbl val="0"/>
      </c:catAx>
      <c:valAx>
        <c:axId val="1097698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04582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1684029"/>
        <c:axId val="16720806"/>
      </c:barChart>
      <c:catAx>
        <c:axId val="31684029"/>
        <c:scaling>
          <c:orientation val="minMax"/>
        </c:scaling>
        <c:axPos val="b"/>
        <c:delete val="0"/>
        <c:numFmt formatCode="General" sourceLinked="1"/>
        <c:majorTickMark val="in"/>
        <c:minorTickMark val="none"/>
        <c:tickLblPos val="nextTo"/>
        <c:spPr>
          <a:ln w="3175">
            <a:solidFill>
              <a:srgbClr val="000000"/>
            </a:solidFill>
          </a:ln>
        </c:spPr>
        <c:crossAx val="16720806"/>
        <c:crosses val="autoZero"/>
        <c:auto val="1"/>
        <c:lblOffset val="100"/>
        <c:tickLblSkip val="1"/>
        <c:noMultiLvlLbl val="0"/>
      </c:catAx>
      <c:valAx>
        <c:axId val="167208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68402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title>
    <c:plotArea>
      <c:layout/>
      <c:barChart>
        <c:barDir val="bar"/>
        <c:grouping val="stacked"/>
        <c:varyColors val="0"/>
        <c:ser>
          <c:idx val="0"/>
          <c:order val="0"/>
          <c:tx>
            <c:strRef>
              <c:f>'小学校一覧'!$C$6</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'小学校一覧'!$D$6</c:f>
              <c:numCache/>
            </c:numRef>
          </c:val>
        </c:ser>
        <c:overlap val="100"/>
        <c:axId val="16269527"/>
        <c:axId val="12208016"/>
      </c:barChart>
      <c:catAx>
        <c:axId val="16269527"/>
        <c:scaling>
          <c:orientation val="minMax"/>
        </c:scaling>
        <c:axPos val="l"/>
        <c:delete val="0"/>
        <c:numFmt formatCode="General" sourceLinked="1"/>
        <c:majorTickMark val="in"/>
        <c:minorTickMark val="none"/>
        <c:tickLblPos val="nextTo"/>
        <c:spPr>
          <a:ln w="3175">
            <a:solidFill>
              <a:srgbClr val="000000"/>
            </a:solidFill>
          </a:ln>
        </c:spPr>
        <c:crossAx val="12208016"/>
        <c:crosses val="autoZero"/>
        <c:auto val="1"/>
        <c:lblOffset val="100"/>
        <c:tickLblSkip val="1"/>
        <c:noMultiLvlLbl val="0"/>
      </c:catAx>
      <c:valAx>
        <c:axId val="12208016"/>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26952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chart" Target="/xl/charts/chart23.xml" /><Relationship Id="rId8" Type="http://schemas.openxmlformats.org/officeDocument/2006/relationships/chart" Target="/xl/charts/chart24.xml" /><Relationship Id="rId9" Type="http://schemas.openxmlformats.org/officeDocument/2006/relationships/chart" Target="/xl/charts/chart25.xml" /><Relationship Id="rId10" Type="http://schemas.openxmlformats.org/officeDocument/2006/relationships/chart" Target="/xl/charts/chart26.xml" /><Relationship Id="rId11" Type="http://schemas.openxmlformats.org/officeDocument/2006/relationships/chart" Target="/xl/charts/chart27.xml" /><Relationship Id="rId12" Type="http://schemas.openxmlformats.org/officeDocument/2006/relationships/chart" Target="/xl/charts/chart28.xml" /><Relationship Id="rId13" Type="http://schemas.openxmlformats.org/officeDocument/2006/relationships/chart" Target="/xl/charts/chart29.xml" /><Relationship Id="rId14" Type="http://schemas.openxmlformats.org/officeDocument/2006/relationships/chart" Target="/xl/charts/chart30.xml" /><Relationship Id="rId15" Type="http://schemas.openxmlformats.org/officeDocument/2006/relationships/chart" Target="/xl/charts/chart31.xml" /><Relationship Id="rId16" Type="http://schemas.openxmlformats.org/officeDocument/2006/relationships/chart" Target="/xl/charts/chart32.xml" /><Relationship Id="rId17" Type="http://schemas.openxmlformats.org/officeDocument/2006/relationships/chart" Target="/xl/charts/chart33.xml" /><Relationship Id="rId18" Type="http://schemas.openxmlformats.org/officeDocument/2006/relationships/chart" Target="/xl/charts/chart34.xml" /><Relationship Id="rId19" Type="http://schemas.openxmlformats.org/officeDocument/2006/relationships/chart" Target="/xl/charts/chart35.xml" /><Relationship Id="rId20" Type="http://schemas.openxmlformats.org/officeDocument/2006/relationships/chart" Target="/xl/charts/chart36.xml" /><Relationship Id="rId21" Type="http://schemas.openxmlformats.org/officeDocument/2006/relationships/chart" Target="/xl/charts/chart37.xml" /><Relationship Id="rId22" Type="http://schemas.openxmlformats.org/officeDocument/2006/relationships/chart" Target="/xl/charts/chart38.xml" /><Relationship Id="rId23" Type="http://schemas.openxmlformats.org/officeDocument/2006/relationships/chart" Target="/xl/charts/chart39.xml" /><Relationship Id="rId24" Type="http://schemas.openxmlformats.org/officeDocument/2006/relationships/chart" Target="/xl/charts/chart40.xml" /><Relationship Id="rId25" Type="http://schemas.openxmlformats.org/officeDocument/2006/relationships/chart" Target="/xl/charts/chart41.xml" /><Relationship Id="rId26" Type="http://schemas.openxmlformats.org/officeDocument/2006/relationships/chart" Target="/xl/charts/chart42.xml" /><Relationship Id="rId27" Type="http://schemas.openxmlformats.org/officeDocument/2006/relationships/chart" Target="/xl/charts/chart43.xml" /><Relationship Id="rId28" Type="http://schemas.openxmlformats.org/officeDocument/2006/relationships/chart" Target="/xl/charts/chart44.xml" /><Relationship Id="rId29" Type="http://schemas.openxmlformats.org/officeDocument/2006/relationships/chart" Target="/xl/charts/chart45.xml" /><Relationship Id="rId30" Type="http://schemas.openxmlformats.org/officeDocument/2006/relationships/chart" Target="/xl/charts/chart46.xml" /><Relationship Id="rId31" Type="http://schemas.openxmlformats.org/officeDocument/2006/relationships/chart" Target="/xl/charts/chart47.xml" /><Relationship Id="rId32" Type="http://schemas.openxmlformats.org/officeDocument/2006/relationships/chart" Target="/xl/charts/chart48.xml" /><Relationship Id="rId33" Type="http://schemas.openxmlformats.org/officeDocument/2006/relationships/chart" Target="/xl/charts/chart49.xml" /><Relationship Id="rId34" Type="http://schemas.openxmlformats.org/officeDocument/2006/relationships/chart" Target="/xl/charts/chart50.xml" /><Relationship Id="rId35" Type="http://schemas.openxmlformats.org/officeDocument/2006/relationships/chart" Target="/xl/charts/chart51.xml" /><Relationship Id="rId36" Type="http://schemas.openxmlformats.org/officeDocument/2006/relationships/chart" Target="/xl/charts/chart5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7</xdr:row>
      <xdr:rowOff>133350</xdr:rowOff>
    </xdr:from>
    <xdr:to>
      <xdr:col>12</xdr:col>
      <xdr:colOff>304800</xdr:colOff>
      <xdr:row>12</xdr:row>
      <xdr:rowOff>85725</xdr:rowOff>
    </xdr:to>
    <xdr:sp>
      <xdr:nvSpPr>
        <xdr:cNvPr id="1" name="WordArt 1"/>
        <xdr:cNvSpPr>
          <a:spLocks/>
        </xdr:cNvSpPr>
      </xdr:nvSpPr>
      <xdr:spPr>
        <a:xfrm>
          <a:off x="1076325" y="1333500"/>
          <a:ext cx="7458075" cy="819150"/>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Ｐゴシック"/>
              <a:cs typeface="ＭＳ Ｐゴシック"/>
            </a:rPr>
            <a:t>平成２２年度学校給食実施状況等調査</a:t>
          </a:r>
        </a:p>
      </xdr:txBody>
    </xdr:sp>
    <xdr:clientData/>
  </xdr:twoCellAnchor>
  <xdr:twoCellAnchor>
    <xdr:from>
      <xdr:col>2</xdr:col>
      <xdr:colOff>381000</xdr:colOff>
      <xdr:row>14</xdr:row>
      <xdr:rowOff>28575</xdr:rowOff>
    </xdr:from>
    <xdr:to>
      <xdr:col>11</xdr:col>
      <xdr:colOff>361950</xdr:colOff>
      <xdr:row>17</xdr:row>
      <xdr:rowOff>114300</xdr:rowOff>
    </xdr:to>
    <xdr:sp>
      <xdr:nvSpPr>
        <xdr:cNvPr id="2" name="WordArt 2"/>
        <xdr:cNvSpPr>
          <a:spLocks/>
        </xdr:cNvSpPr>
      </xdr:nvSpPr>
      <xdr:spPr>
        <a:xfrm>
          <a:off x="1752600" y="2438400"/>
          <a:ext cx="6153150" cy="6000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（平成２２年５月１日現在）</a:t>
          </a:r>
        </a:p>
      </xdr:txBody>
    </xdr:sp>
    <xdr:clientData/>
  </xdr:twoCellAnchor>
  <xdr:twoCellAnchor>
    <xdr:from>
      <xdr:col>2</xdr:col>
      <xdr:colOff>381000</xdr:colOff>
      <xdr:row>48</xdr:row>
      <xdr:rowOff>133350</xdr:rowOff>
    </xdr:from>
    <xdr:to>
      <xdr:col>11</xdr:col>
      <xdr:colOff>352425</xdr:colOff>
      <xdr:row>52</xdr:row>
      <xdr:rowOff>47625</xdr:rowOff>
    </xdr:to>
    <xdr:sp>
      <xdr:nvSpPr>
        <xdr:cNvPr id="3" name="WordArt 3"/>
        <xdr:cNvSpPr>
          <a:spLocks/>
        </xdr:cNvSpPr>
      </xdr:nvSpPr>
      <xdr:spPr>
        <a:xfrm>
          <a:off x="1752600" y="8372475"/>
          <a:ext cx="6143625" cy="6000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大阪府教育委員会事務局</a:t>
          </a:r>
        </a:p>
      </xdr:txBody>
    </xdr:sp>
    <xdr:clientData/>
  </xdr:twoCellAnchor>
  <xdr:twoCellAnchor>
    <xdr:from>
      <xdr:col>2</xdr:col>
      <xdr:colOff>323850</xdr:colOff>
      <xdr:row>53</xdr:row>
      <xdr:rowOff>66675</xdr:rowOff>
    </xdr:from>
    <xdr:to>
      <xdr:col>11</xdr:col>
      <xdr:colOff>352425</xdr:colOff>
      <xdr:row>56</xdr:row>
      <xdr:rowOff>76200</xdr:rowOff>
    </xdr:to>
    <xdr:sp>
      <xdr:nvSpPr>
        <xdr:cNvPr id="4" name="WordArt 4"/>
        <xdr:cNvSpPr>
          <a:spLocks/>
        </xdr:cNvSpPr>
      </xdr:nvSpPr>
      <xdr:spPr>
        <a:xfrm>
          <a:off x="1695450" y="9163050"/>
          <a:ext cx="6200775" cy="5238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教育振興室保健体育課</a:t>
          </a:r>
        </a:p>
      </xdr:txBody>
    </xdr:sp>
    <xdr:clientData/>
  </xdr:twoCellAnchor>
  <xdr:twoCellAnchor>
    <xdr:from>
      <xdr:col>3</xdr:col>
      <xdr:colOff>647700</xdr:colOff>
      <xdr:row>45</xdr:row>
      <xdr:rowOff>9525</xdr:rowOff>
    </xdr:from>
    <xdr:to>
      <xdr:col>10</xdr:col>
      <xdr:colOff>28575</xdr:colOff>
      <xdr:row>47</xdr:row>
      <xdr:rowOff>0</xdr:rowOff>
    </xdr:to>
    <xdr:sp>
      <xdr:nvSpPr>
        <xdr:cNvPr id="5" name="WordArt 5"/>
        <xdr:cNvSpPr>
          <a:spLocks/>
        </xdr:cNvSpPr>
      </xdr:nvSpPr>
      <xdr:spPr>
        <a:xfrm>
          <a:off x="2705100" y="7734300"/>
          <a:ext cx="4181475" cy="3333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ＭＳ Ｐゴシック"/>
              <a:cs typeface="ＭＳ Ｐゴシック"/>
            </a:rPr>
            <a:t>平成２４年５月</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76200</xdr:rowOff>
    </xdr:from>
    <xdr:to>
      <xdr:col>11</xdr:col>
      <xdr:colOff>0</xdr:colOff>
      <xdr:row>16</xdr:row>
      <xdr:rowOff>104775</xdr:rowOff>
    </xdr:to>
    <xdr:graphicFrame>
      <xdr:nvGraphicFramePr>
        <xdr:cNvPr id="1" name="グラフ 1"/>
        <xdr:cNvGraphicFramePr/>
      </xdr:nvGraphicFramePr>
      <xdr:xfrm>
        <a:off x="5972175" y="4067175"/>
        <a:ext cx="0" cy="2857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16</xdr:row>
      <xdr:rowOff>95250</xdr:rowOff>
    </xdr:from>
    <xdr:to>
      <xdr:col>11</xdr:col>
      <xdr:colOff>0</xdr:colOff>
      <xdr:row>16</xdr:row>
      <xdr:rowOff>123825</xdr:rowOff>
    </xdr:to>
    <xdr:graphicFrame>
      <xdr:nvGraphicFramePr>
        <xdr:cNvPr id="2" name="グラフ 2"/>
        <xdr:cNvGraphicFramePr/>
      </xdr:nvGraphicFramePr>
      <xdr:xfrm>
        <a:off x="5972175" y="4086225"/>
        <a:ext cx="0" cy="285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16</xdr:row>
      <xdr:rowOff>76200</xdr:rowOff>
    </xdr:from>
    <xdr:to>
      <xdr:col>12</xdr:col>
      <xdr:colOff>0</xdr:colOff>
      <xdr:row>16</xdr:row>
      <xdr:rowOff>104775</xdr:rowOff>
    </xdr:to>
    <xdr:graphicFrame>
      <xdr:nvGraphicFramePr>
        <xdr:cNvPr id="3" name="グラフ 3"/>
        <xdr:cNvGraphicFramePr/>
      </xdr:nvGraphicFramePr>
      <xdr:xfrm>
        <a:off x="6515100" y="4067175"/>
        <a:ext cx="0" cy="285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16</xdr:row>
      <xdr:rowOff>95250</xdr:rowOff>
    </xdr:from>
    <xdr:to>
      <xdr:col>12</xdr:col>
      <xdr:colOff>0</xdr:colOff>
      <xdr:row>16</xdr:row>
      <xdr:rowOff>123825</xdr:rowOff>
    </xdr:to>
    <xdr:graphicFrame>
      <xdr:nvGraphicFramePr>
        <xdr:cNvPr id="4" name="グラフ 4"/>
        <xdr:cNvGraphicFramePr/>
      </xdr:nvGraphicFramePr>
      <xdr:xfrm>
        <a:off x="6515100" y="4086225"/>
        <a:ext cx="0" cy="28575"/>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16</xdr:row>
      <xdr:rowOff>76200</xdr:rowOff>
    </xdr:from>
    <xdr:to>
      <xdr:col>12</xdr:col>
      <xdr:colOff>0</xdr:colOff>
      <xdr:row>16</xdr:row>
      <xdr:rowOff>104775</xdr:rowOff>
    </xdr:to>
    <xdr:graphicFrame>
      <xdr:nvGraphicFramePr>
        <xdr:cNvPr id="5" name="グラフ 5"/>
        <xdr:cNvGraphicFramePr/>
      </xdr:nvGraphicFramePr>
      <xdr:xfrm>
        <a:off x="6515100" y="4067175"/>
        <a:ext cx="0" cy="2857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16</xdr:row>
      <xdr:rowOff>95250</xdr:rowOff>
    </xdr:from>
    <xdr:to>
      <xdr:col>12</xdr:col>
      <xdr:colOff>0</xdr:colOff>
      <xdr:row>16</xdr:row>
      <xdr:rowOff>123825</xdr:rowOff>
    </xdr:to>
    <xdr:graphicFrame>
      <xdr:nvGraphicFramePr>
        <xdr:cNvPr id="6" name="グラフ 6"/>
        <xdr:cNvGraphicFramePr/>
      </xdr:nvGraphicFramePr>
      <xdr:xfrm>
        <a:off x="6515100" y="4086225"/>
        <a:ext cx="0" cy="28575"/>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16</xdr:row>
      <xdr:rowOff>76200</xdr:rowOff>
    </xdr:from>
    <xdr:to>
      <xdr:col>13</xdr:col>
      <xdr:colOff>0</xdr:colOff>
      <xdr:row>16</xdr:row>
      <xdr:rowOff>104775</xdr:rowOff>
    </xdr:to>
    <xdr:graphicFrame>
      <xdr:nvGraphicFramePr>
        <xdr:cNvPr id="7" name="グラフ 7"/>
        <xdr:cNvGraphicFramePr/>
      </xdr:nvGraphicFramePr>
      <xdr:xfrm>
        <a:off x="7058025" y="4067175"/>
        <a:ext cx="0" cy="28575"/>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16</xdr:row>
      <xdr:rowOff>95250</xdr:rowOff>
    </xdr:from>
    <xdr:to>
      <xdr:col>13</xdr:col>
      <xdr:colOff>0</xdr:colOff>
      <xdr:row>16</xdr:row>
      <xdr:rowOff>123825</xdr:rowOff>
    </xdr:to>
    <xdr:graphicFrame>
      <xdr:nvGraphicFramePr>
        <xdr:cNvPr id="8" name="グラフ 8"/>
        <xdr:cNvGraphicFramePr/>
      </xdr:nvGraphicFramePr>
      <xdr:xfrm>
        <a:off x="7058025" y="4086225"/>
        <a:ext cx="0" cy="2857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16</xdr:row>
      <xdr:rowOff>76200</xdr:rowOff>
    </xdr:from>
    <xdr:to>
      <xdr:col>12</xdr:col>
      <xdr:colOff>0</xdr:colOff>
      <xdr:row>16</xdr:row>
      <xdr:rowOff>104775</xdr:rowOff>
    </xdr:to>
    <xdr:graphicFrame>
      <xdr:nvGraphicFramePr>
        <xdr:cNvPr id="9" name="グラフ 9"/>
        <xdr:cNvGraphicFramePr/>
      </xdr:nvGraphicFramePr>
      <xdr:xfrm>
        <a:off x="6515100" y="4067175"/>
        <a:ext cx="0" cy="28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16</xdr:row>
      <xdr:rowOff>95250</xdr:rowOff>
    </xdr:from>
    <xdr:to>
      <xdr:col>12</xdr:col>
      <xdr:colOff>0</xdr:colOff>
      <xdr:row>16</xdr:row>
      <xdr:rowOff>123825</xdr:rowOff>
    </xdr:to>
    <xdr:graphicFrame>
      <xdr:nvGraphicFramePr>
        <xdr:cNvPr id="10" name="グラフ 10"/>
        <xdr:cNvGraphicFramePr/>
      </xdr:nvGraphicFramePr>
      <xdr:xfrm>
        <a:off x="6515100" y="4086225"/>
        <a:ext cx="0" cy="28575"/>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16</xdr:row>
      <xdr:rowOff>76200</xdr:rowOff>
    </xdr:from>
    <xdr:to>
      <xdr:col>13</xdr:col>
      <xdr:colOff>0</xdr:colOff>
      <xdr:row>16</xdr:row>
      <xdr:rowOff>104775</xdr:rowOff>
    </xdr:to>
    <xdr:graphicFrame>
      <xdr:nvGraphicFramePr>
        <xdr:cNvPr id="11" name="グラフ 11"/>
        <xdr:cNvGraphicFramePr/>
      </xdr:nvGraphicFramePr>
      <xdr:xfrm>
        <a:off x="7058025" y="4067175"/>
        <a:ext cx="0" cy="28575"/>
      </xdr:xfrm>
      <a:graphic>
        <a:graphicData uri="http://schemas.openxmlformats.org/drawingml/2006/chart">
          <c:chart xmlns:c="http://schemas.openxmlformats.org/drawingml/2006/chart" r:id="rId11"/>
        </a:graphicData>
      </a:graphic>
    </xdr:graphicFrame>
    <xdr:clientData/>
  </xdr:twoCellAnchor>
  <xdr:twoCellAnchor>
    <xdr:from>
      <xdr:col>13</xdr:col>
      <xdr:colOff>0</xdr:colOff>
      <xdr:row>16</xdr:row>
      <xdr:rowOff>95250</xdr:rowOff>
    </xdr:from>
    <xdr:to>
      <xdr:col>13</xdr:col>
      <xdr:colOff>0</xdr:colOff>
      <xdr:row>16</xdr:row>
      <xdr:rowOff>123825</xdr:rowOff>
    </xdr:to>
    <xdr:graphicFrame>
      <xdr:nvGraphicFramePr>
        <xdr:cNvPr id="12" name="グラフ 12"/>
        <xdr:cNvGraphicFramePr/>
      </xdr:nvGraphicFramePr>
      <xdr:xfrm>
        <a:off x="7058025" y="4086225"/>
        <a:ext cx="0" cy="28575"/>
      </xdr:xfrm>
      <a:graphic>
        <a:graphicData uri="http://schemas.openxmlformats.org/drawingml/2006/chart">
          <c:chart xmlns:c="http://schemas.openxmlformats.org/drawingml/2006/chart" r:id="rId12"/>
        </a:graphicData>
      </a:graphic>
    </xdr:graphicFrame>
    <xdr:clientData/>
  </xdr:twoCellAnchor>
  <xdr:twoCellAnchor>
    <xdr:from>
      <xdr:col>13</xdr:col>
      <xdr:colOff>0</xdr:colOff>
      <xdr:row>16</xdr:row>
      <xdr:rowOff>76200</xdr:rowOff>
    </xdr:from>
    <xdr:to>
      <xdr:col>13</xdr:col>
      <xdr:colOff>0</xdr:colOff>
      <xdr:row>16</xdr:row>
      <xdr:rowOff>104775</xdr:rowOff>
    </xdr:to>
    <xdr:graphicFrame>
      <xdr:nvGraphicFramePr>
        <xdr:cNvPr id="13" name="グラフ 13"/>
        <xdr:cNvGraphicFramePr/>
      </xdr:nvGraphicFramePr>
      <xdr:xfrm>
        <a:off x="7058025" y="4067175"/>
        <a:ext cx="0" cy="28575"/>
      </xdr:xfrm>
      <a:graphic>
        <a:graphicData uri="http://schemas.openxmlformats.org/drawingml/2006/chart">
          <c:chart xmlns:c="http://schemas.openxmlformats.org/drawingml/2006/chart" r:id="rId13"/>
        </a:graphicData>
      </a:graphic>
    </xdr:graphicFrame>
    <xdr:clientData/>
  </xdr:twoCellAnchor>
  <xdr:twoCellAnchor>
    <xdr:from>
      <xdr:col>13</xdr:col>
      <xdr:colOff>0</xdr:colOff>
      <xdr:row>16</xdr:row>
      <xdr:rowOff>95250</xdr:rowOff>
    </xdr:from>
    <xdr:to>
      <xdr:col>13</xdr:col>
      <xdr:colOff>0</xdr:colOff>
      <xdr:row>16</xdr:row>
      <xdr:rowOff>123825</xdr:rowOff>
    </xdr:to>
    <xdr:graphicFrame>
      <xdr:nvGraphicFramePr>
        <xdr:cNvPr id="14" name="グラフ 14"/>
        <xdr:cNvGraphicFramePr/>
      </xdr:nvGraphicFramePr>
      <xdr:xfrm>
        <a:off x="7058025" y="4086225"/>
        <a:ext cx="0" cy="28575"/>
      </xdr:xfrm>
      <a:graphic>
        <a:graphicData uri="http://schemas.openxmlformats.org/drawingml/2006/chart">
          <c:chart xmlns:c="http://schemas.openxmlformats.org/drawingml/2006/chart" r:id="rId14"/>
        </a:graphicData>
      </a:graphic>
    </xdr:graphicFrame>
    <xdr:clientData/>
  </xdr:twoCellAnchor>
  <xdr:twoCellAnchor>
    <xdr:from>
      <xdr:col>14</xdr:col>
      <xdr:colOff>0</xdr:colOff>
      <xdr:row>16</xdr:row>
      <xdr:rowOff>76200</xdr:rowOff>
    </xdr:from>
    <xdr:to>
      <xdr:col>14</xdr:col>
      <xdr:colOff>0</xdr:colOff>
      <xdr:row>16</xdr:row>
      <xdr:rowOff>104775</xdr:rowOff>
    </xdr:to>
    <xdr:graphicFrame>
      <xdr:nvGraphicFramePr>
        <xdr:cNvPr id="15" name="グラフ 15"/>
        <xdr:cNvGraphicFramePr/>
      </xdr:nvGraphicFramePr>
      <xdr:xfrm>
        <a:off x="7600950" y="4067175"/>
        <a:ext cx="0" cy="28575"/>
      </xdr:xfrm>
      <a:graphic>
        <a:graphicData uri="http://schemas.openxmlformats.org/drawingml/2006/chart">
          <c:chart xmlns:c="http://schemas.openxmlformats.org/drawingml/2006/chart" r:id="rId15"/>
        </a:graphicData>
      </a:graphic>
    </xdr:graphicFrame>
    <xdr:clientData/>
  </xdr:twoCellAnchor>
  <xdr:twoCellAnchor>
    <xdr:from>
      <xdr:col>14</xdr:col>
      <xdr:colOff>0</xdr:colOff>
      <xdr:row>16</xdr:row>
      <xdr:rowOff>95250</xdr:rowOff>
    </xdr:from>
    <xdr:to>
      <xdr:col>14</xdr:col>
      <xdr:colOff>0</xdr:colOff>
      <xdr:row>16</xdr:row>
      <xdr:rowOff>123825</xdr:rowOff>
    </xdr:to>
    <xdr:graphicFrame>
      <xdr:nvGraphicFramePr>
        <xdr:cNvPr id="16" name="グラフ 16"/>
        <xdr:cNvGraphicFramePr/>
      </xdr:nvGraphicFramePr>
      <xdr:xfrm>
        <a:off x="7600950" y="4086225"/>
        <a:ext cx="0" cy="28575"/>
      </xdr:xfrm>
      <a:graphic>
        <a:graphicData uri="http://schemas.openxmlformats.org/drawingml/2006/chart">
          <c:chart xmlns:c="http://schemas.openxmlformats.org/drawingml/2006/chart" r:id="rId16"/>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76200</xdr:rowOff>
    </xdr:from>
    <xdr:to>
      <xdr:col>11</xdr:col>
      <xdr:colOff>0</xdr:colOff>
      <xdr:row>16</xdr:row>
      <xdr:rowOff>104775</xdr:rowOff>
    </xdr:to>
    <xdr:graphicFrame>
      <xdr:nvGraphicFramePr>
        <xdr:cNvPr id="1" name="グラフ 1"/>
        <xdr:cNvGraphicFramePr/>
      </xdr:nvGraphicFramePr>
      <xdr:xfrm>
        <a:off x="4857750" y="4067175"/>
        <a:ext cx="0" cy="2857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16</xdr:row>
      <xdr:rowOff>95250</xdr:rowOff>
    </xdr:from>
    <xdr:to>
      <xdr:col>11</xdr:col>
      <xdr:colOff>0</xdr:colOff>
      <xdr:row>16</xdr:row>
      <xdr:rowOff>123825</xdr:rowOff>
    </xdr:to>
    <xdr:graphicFrame>
      <xdr:nvGraphicFramePr>
        <xdr:cNvPr id="2" name="グラフ 2"/>
        <xdr:cNvGraphicFramePr/>
      </xdr:nvGraphicFramePr>
      <xdr:xfrm>
        <a:off x="4857750" y="4086225"/>
        <a:ext cx="0" cy="285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16</xdr:row>
      <xdr:rowOff>76200</xdr:rowOff>
    </xdr:from>
    <xdr:to>
      <xdr:col>12</xdr:col>
      <xdr:colOff>0</xdr:colOff>
      <xdr:row>16</xdr:row>
      <xdr:rowOff>104775</xdr:rowOff>
    </xdr:to>
    <xdr:graphicFrame>
      <xdr:nvGraphicFramePr>
        <xdr:cNvPr id="3" name="グラフ 3"/>
        <xdr:cNvGraphicFramePr/>
      </xdr:nvGraphicFramePr>
      <xdr:xfrm>
        <a:off x="5276850" y="4067175"/>
        <a:ext cx="0" cy="285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16</xdr:row>
      <xdr:rowOff>95250</xdr:rowOff>
    </xdr:from>
    <xdr:to>
      <xdr:col>12</xdr:col>
      <xdr:colOff>0</xdr:colOff>
      <xdr:row>16</xdr:row>
      <xdr:rowOff>123825</xdr:rowOff>
    </xdr:to>
    <xdr:graphicFrame>
      <xdr:nvGraphicFramePr>
        <xdr:cNvPr id="4" name="グラフ 4"/>
        <xdr:cNvGraphicFramePr/>
      </xdr:nvGraphicFramePr>
      <xdr:xfrm>
        <a:off x="5276850" y="4086225"/>
        <a:ext cx="0" cy="28575"/>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16</xdr:row>
      <xdr:rowOff>76200</xdr:rowOff>
    </xdr:from>
    <xdr:to>
      <xdr:col>12</xdr:col>
      <xdr:colOff>0</xdr:colOff>
      <xdr:row>16</xdr:row>
      <xdr:rowOff>104775</xdr:rowOff>
    </xdr:to>
    <xdr:graphicFrame>
      <xdr:nvGraphicFramePr>
        <xdr:cNvPr id="5" name="グラフ 5"/>
        <xdr:cNvGraphicFramePr/>
      </xdr:nvGraphicFramePr>
      <xdr:xfrm>
        <a:off x="5276850" y="4067175"/>
        <a:ext cx="0" cy="2857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16</xdr:row>
      <xdr:rowOff>95250</xdr:rowOff>
    </xdr:from>
    <xdr:to>
      <xdr:col>12</xdr:col>
      <xdr:colOff>0</xdr:colOff>
      <xdr:row>16</xdr:row>
      <xdr:rowOff>123825</xdr:rowOff>
    </xdr:to>
    <xdr:graphicFrame>
      <xdr:nvGraphicFramePr>
        <xdr:cNvPr id="6" name="グラフ 6"/>
        <xdr:cNvGraphicFramePr/>
      </xdr:nvGraphicFramePr>
      <xdr:xfrm>
        <a:off x="5276850" y="4086225"/>
        <a:ext cx="0" cy="28575"/>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16</xdr:row>
      <xdr:rowOff>76200</xdr:rowOff>
    </xdr:from>
    <xdr:to>
      <xdr:col>13</xdr:col>
      <xdr:colOff>0</xdr:colOff>
      <xdr:row>16</xdr:row>
      <xdr:rowOff>104775</xdr:rowOff>
    </xdr:to>
    <xdr:graphicFrame>
      <xdr:nvGraphicFramePr>
        <xdr:cNvPr id="7" name="グラフ 7"/>
        <xdr:cNvGraphicFramePr/>
      </xdr:nvGraphicFramePr>
      <xdr:xfrm>
        <a:off x="5695950" y="4067175"/>
        <a:ext cx="0" cy="28575"/>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16</xdr:row>
      <xdr:rowOff>95250</xdr:rowOff>
    </xdr:from>
    <xdr:to>
      <xdr:col>13</xdr:col>
      <xdr:colOff>0</xdr:colOff>
      <xdr:row>16</xdr:row>
      <xdr:rowOff>123825</xdr:rowOff>
    </xdr:to>
    <xdr:graphicFrame>
      <xdr:nvGraphicFramePr>
        <xdr:cNvPr id="8" name="グラフ 8"/>
        <xdr:cNvGraphicFramePr/>
      </xdr:nvGraphicFramePr>
      <xdr:xfrm>
        <a:off x="5695950" y="4086225"/>
        <a:ext cx="0" cy="2857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16</xdr:row>
      <xdr:rowOff>76200</xdr:rowOff>
    </xdr:from>
    <xdr:to>
      <xdr:col>12</xdr:col>
      <xdr:colOff>0</xdr:colOff>
      <xdr:row>16</xdr:row>
      <xdr:rowOff>104775</xdr:rowOff>
    </xdr:to>
    <xdr:graphicFrame>
      <xdr:nvGraphicFramePr>
        <xdr:cNvPr id="9" name="グラフ 9"/>
        <xdr:cNvGraphicFramePr/>
      </xdr:nvGraphicFramePr>
      <xdr:xfrm>
        <a:off x="5276850" y="4067175"/>
        <a:ext cx="0" cy="28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16</xdr:row>
      <xdr:rowOff>95250</xdr:rowOff>
    </xdr:from>
    <xdr:to>
      <xdr:col>12</xdr:col>
      <xdr:colOff>0</xdr:colOff>
      <xdr:row>16</xdr:row>
      <xdr:rowOff>123825</xdr:rowOff>
    </xdr:to>
    <xdr:graphicFrame>
      <xdr:nvGraphicFramePr>
        <xdr:cNvPr id="10" name="グラフ 10"/>
        <xdr:cNvGraphicFramePr/>
      </xdr:nvGraphicFramePr>
      <xdr:xfrm>
        <a:off x="5276850" y="4086225"/>
        <a:ext cx="0" cy="28575"/>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16</xdr:row>
      <xdr:rowOff>76200</xdr:rowOff>
    </xdr:from>
    <xdr:to>
      <xdr:col>13</xdr:col>
      <xdr:colOff>0</xdr:colOff>
      <xdr:row>16</xdr:row>
      <xdr:rowOff>104775</xdr:rowOff>
    </xdr:to>
    <xdr:graphicFrame>
      <xdr:nvGraphicFramePr>
        <xdr:cNvPr id="11" name="グラフ 11"/>
        <xdr:cNvGraphicFramePr/>
      </xdr:nvGraphicFramePr>
      <xdr:xfrm>
        <a:off x="5695950" y="4067175"/>
        <a:ext cx="0" cy="28575"/>
      </xdr:xfrm>
      <a:graphic>
        <a:graphicData uri="http://schemas.openxmlformats.org/drawingml/2006/chart">
          <c:chart xmlns:c="http://schemas.openxmlformats.org/drawingml/2006/chart" r:id="rId11"/>
        </a:graphicData>
      </a:graphic>
    </xdr:graphicFrame>
    <xdr:clientData/>
  </xdr:twoCellAnchor>
  <xdr:twoCellAnchor>
    <xdr:from>
      <xdr:col>13</xdr:col>
      <xdr:colOff>0</xdr:colOff>
      <xdr:row>16</xdr:row>
      <xdr:rowOff>95250</xdr:rowOff>
    </xdr:from>
    <xdr:to>
      <xdr:col>13</xdr:col>
      <xdr:colOff>0</xdr:colOff>
      <xdr:row>16</xdr:row>
      <xdr:rowOff>123825</xdr:rowOff>
    </xdr:to>
    <xdr:graphicFrame>
      <xdr:nvGraphicFramePr>
        <xdr:cNvPr id="12" name="グラフ 12"/>
        <xdr:cNvGraphicFramePr/>
      </xdr:nvGraphicFramePr>
      <xdr:xfrm>
        <a:off x="5695950" y="4086225"/>
        <a:ext cx="0" cy="28575"/>
      </xdr:xfrm>
      <a:graphic>
        <a:graphicData uri="http://schemas.openxmlformats.org/drawingml/2006/chart">
          <c:chart xmlns:c="http://schemas.openxmlformats.org/drawingml/2006/chart" r:id="rId12"/>
        </a:graphicData>
      </a:graphic>
    </xdr:graphicFrame>
    <xdr:clientData/>
  </xdr:twoCellAnchor>
  <xdr:twoCellAnchor>
    <xdr:from>
      <xdr:col>13</xdr:col>
      <xdr:colOff>0</xdr:colOff>
      <xdr:row>16</xdr:row>
      <xdr:rowOff>76200</xdr:rowOff>
    </xdr:from>
    <xdr:to>
      <xdr:col>13</xdr:col>
      <xdr:colOff>0</xdr:colOff>
      <xdr:row>16</xdr:row>
      <xdr:rowOff>104775</xdr:rowOff>
    </xdr:to>
    <xdr:graphicFrame>
      <xdr:nvGraphicFramePr>
        <xdr:cNvPr id="13" name="グラフ 13"/>
        <xdr:cNvGraphicFramePr/>
      </xdr:nvGraphicFramePr>
      <xdr:xfrm>
        <a:off x="5695950" y="4067175"/>
        <a:ext cx="0" cy="28575"/>
      </xdr:xfrm>
      <a:graphic>
        <a:graphicData uri="http://schemas.openxmlformats.org/drawingml/2006/chart">
          <c:chart xmlns:c="http://schemas.openxmlformats.org/drawingml/2006/chart" r:id="rId13"/>
        </a:graphicData>
      </a:graphic>
    </xdr:graphicFrame>
    <xdr:clientData/>
  </xdr:twoCellAnchor>
  <xdr:twoCellAnchor>
    <xdr:from>
      <xdr:col>13</xdr:col>
      <xdr:colOff>0</xdr:colOff>
      <xdr:row>16</xdr:row>
      <xdr:rowOff>95250</xdr:rowOff>
    </xdr:from>
    <xdr:to>
      <xdr:col>13</xdr:col>
      <xdr:colOff>0</xdr:colOff>
      <xdr:row>16</xdr:row>
      <xdr:rowOff>123825</xdr:rowOff>
    </xdr:to>
    <xdr:graphicFrame>
      <xdr:nvGraphicFramePr>
        <xdr:cNvPr id="14" name="グラフ 14"/>
        <xdr:cNvGraphicFramePr/>
      </xdr:nvGraphicFramePr>
      <xdr:xfrm>
        <a:off x="5695950" y="4086225"/>
        <a:ext cx="0" cy="28575"/>
      </xdr:xfrm>
      <a:graphic>
        <a:graphicData uri="http://schemas.openxmlformats.org/drawingml/2006/chart">
          <c:chart xmlns:c="http://schemas.openxmlformats.org/drawingml/2006/chart" r:id="rId14"/>
        </a:graphicData>
      </a:graphic>
    </xdr:graphicFrame>
    <xdr:clientData/>
  </xdr:twoCellAnchor>
  <xdr:twoCellAnchor>
    <xdr:from>
      <xdr:col>14</xdr:col>
      <xdr:colOff>0</xdr:colOff>
      <xdr:row>16</xdr:row>
      <xdr:rowOff>76200</xdr:rowOff>
    </xdr:from>
    <xdr:to>
      <xdr:col>14</xdr:col>
      <xdr:colOff>0</xdr:colOff>
      <xdr:row>16</xdr:row>
      <xdr:rowOff>104775</xdr:rowOff>
    </xdr:to>
    <xdr:graphicFrame>
      <xdr:nvGraphicFramePr>
        <xdr:cNvPr id="15" name="グラフ 15"/>
        <xdr:cNvGraphicFramePr/>
      </xdr:nvGraphicFramePr>
      <xdr:xfrm>
        <a:off x="6115050" y="4067175"/>
        <a:ext cx="0" cy="28575"/>
      </xdr:xfrm>
      <a:graphic>
        <a:graphicData uri="http://schemas.openxmlformats.org/drawingml/2006/chart">
          <c:chart xmlns:c="http://schemas.openxmlformats.org/drawingml/2006/chart" r:id="rId15"/>
        </a:graphicData>
      </a:graphic>
    </xdr:graphicFrame>
    <xdr:clientData/>
  </xdr:twoCellAnchor>
  <xdr:twoCellAnchor>
    <xdr:from>
      <xdr:col>14</xdr:col>
      <xdr:colOff>0</xdr:colOff>
      <xdr:row>16</xdr:row>
      <xdr:rowOff>95250</xdr:rowOff>
    </xdr:from>
    <xdr:to>
      <xdr:col>14</xdr:col>
      <xdr:colOff>0</xdr:colOff>
      <xdr:row>16</xdr:row>
      <xdr:rowOff>123825</xdr:rowOff>
    </xdr:to>
    <xdr:graphicFrame>
      <xdr:nvGraphicFramePr>
        <xdr:cNvPr id="16" name="グラフ 16"/>
        <xdr:cNvGraphicFramePr/>
      </xdr:nvGraphicFramePr>
      <xdr:xfrm>
        <a:off x="6115050" y="4086225"/>
        <a:ext cx="0" cy="28575"/>
      </xdr:xfrm>
      <a:graphic>
        <a:graphicData uri="http://schemas.openxmlformats.org/drawingml/2006/chart">
          <c:chart xmlns:c="http://schemas.openxmlformats.org/drawingml/2006/chart" r:id="rId16"/>
        </a:graphicData>
      </a:graphic>
    </xdr:graphicFrame>
    <xdr:clientData/>
  </xdr:twoCellAnchor>
  <xdr:twoCellAnchor>
    <xdr:from>
      <xdr:col>16</xdr:col>
      <xdr:colOff>0</xdr:colOff>
      <xdr:row>16</xdr:row>
      <xdr:rowOff>76200</xdr:rowOff>
    </xdr:from>
    <xdr:to>
      <xdr:col>16</xdr:col>
      <xdr:colOff>0</xdr:colOff>
      <xdr:row>16</xdr:row>
      <xdr:rowOff>104775</xdr:rowOff>
    </xdr:to>
    <xdr:graphicFrame>
      <xdr:nvGraphicFramePr>
        <xdr:cNvPr id="17" name="グラフ 3"/>
        <xdr:cNvGraphicFramePr/>
      </xdr:nvGraphicFramePr>
      <xdr:xfrm>
        <a:off x="6953250" y="4067175"/>
        <a:ext cx="0" cy="28575"/>
      </xdr:xfrm>
      <a:graphic>
        <a:graphicData uri="http://schemas.openxmlformats.org/drawingml/2006/chart">
          <c:chart xmlns:c="http://schemas.openxmlformats.org/drawingml/2006/chart" r:id="rId17"/>
        </a:graphicData>
      </a:graphic>
    </xdr:graphicFrame>
    <xdr:clientData/>
  </xdr:twoCellAnchor>
  <xdr:twoCellAnchor>
    <xdr:from>
      <xdr:col>16</xdr:col>
      <xdr:colOff>0</xdr:colOff>
      <xdr:row>16</xdr:row>
      <xdr:rowOff>95250</xdr:rowOff>
    </xdr:from>
    <xdr:to>
      <xdr:col>16</xdr:col>
      <xdr:colOff>0</xdr:colOff>
      <xdr:row>16</xdr:row>
      <xdr:rowOff>123825</xdr:rowOff>
    </xdr:to>
    <xdr:graphicFrame>
      <xdr:nvGraphicFramePr>
        <xdr:cNvPr id="18" name="グラフ 4"/>
        <xdr:cNvGraphicFramePr/>
      </xdr:nvGraphicFramePr>
      <xdr:xfrm>
        <a:off x="6953250" y="4086225"/>
        <a:ext cx="0" cy="28575"/>
      </xdr:xfrm>
      <a:graphic>
        <a:graphicData uri="http://schemas.openxmlformats.org/drawingml/2006/chart">
          <c:chart xmlns:c="http://schemas.openxmlformats.org/drawingml/2006/chart" r:id="rId18"/>
        </a:graphicData>
      </a:graphic>
    </xdr:graphicFrame>
    <xdr:clientData/>
  </xdr:twoCellAnchor>
  <xdr:twoCellAnchor>
    <xdr:from>
      <xdr:col>16</xdr:col>
      <xdr:colOff>0</xdr:colOff>
      <xdr:row>16</xdr:row>
      <xdr:rowOff>76200</xdr:rowOff>
    </xdr:from>
    <xdr:to>
      <xdr:col>16</xdr:col>
      <xdr:colOff>0</xdr:colOff>
      <xdr:row>16</xdr:row>
      <xdr:rowOff>104775</xdr:rowOff>
    </xdr:to>
    <xdr:graphicFrame>
      <xdr:nvGraphicFramePr>
        <xdr:cNvPr id="19" name="グラフ 5"/>
        <xdr:cNvGraphicFramePr/>
      </xdr:nvGraphicFramePr>
      <xdr:xfrm>
        <a:off x="6953250" y="4067175"/>
        <a:ext cx="0" cy="28575"/>
      </xdr:xfrm>
      <a:graphic>
        <a:graphicData uri="http://schemas.openxmlformats.org/drawingml/2006/chart">
          <c:chart xmlns:c="http://schemas.openxmlformats.org/drawingml/2006/chart" r:id="rId19"/>
        </a:graphicData>
      </a:graphic>
    </xdr:graphicFrame>
    <xdr:clientData/>
  </xdr:twoCellAnchor>
  <xdr:twoCellAnchor>
    <xdr:from>
      <xdr:col>16</xdr:col>
      <xdr:colOff>0</xdr:colOff>
      <xdr:row>16</xdr:row>
      <xdr:rowOff>95250</xdr:rowOff>
    </xdr:from>
    <xdr:to>
      <xdr:col>16</xdr:col>
      <xdr:colOff>0</xdr:colOff>
      <xdr:row>16</xdr:row>
      <xdr:rowOff>123825</xdr:rowOff>
    </xdr:to>
    <xdr:graphicFrame>
      <xdr:nvGraphicFramePr>
        <xdr:cNvPr id="20" name="グラフ 6"/>
        <xdr:cNvGraphicFramePr/>
      </xdr:nvGraphicFramePr>
      <xdr:xfrm>
        <a:off x="6953250" y="4086225"/>
        <a:ext cx="0" cy="28575"/>
      </xdr:xfrm>
      <a:graphic>
        <a:graphicData uri="http://schemas.openxmlformats.org/drawingml/2006/chart">
          <c:chart xmlns:c="http://schemas.openxmlformats.org/drawingml/2006/chart" r:id="rId20"/>
        </a:graphicData>
      </a:graphic>
    </xdr:graphicFrame>
    <xdr:clientData/>
  </xdr:twoCellAnchor>
  <xdr:twoCellAnchor>
    <xdr:from>
      <xdr:col>17</xdr:col>
      <xdr:colOff>0</xdr:colOff>
      <xdr:row>16</xdr:row>
      <xdr:rowOff>76200</xdr:rowOff>
    </xdr:from>
    <xdr:to>
      <xdr:col>17</xdr:col>
      <xdr:colOff>0</xdr:colOff>
      <xdr:row>16</xdr:row>
      <xdr:rowOff>104775</xdr:rowOff>
    </xdr:to>
    <xdr:graphicFrame>
      <xdr:nvGraphicFramePr>
        <xdr:cNvPr id="21" name="グラフ 7"/>
        <xdr:cNvGraphicFramePr/>
      </xdr:nvGraphicFramePr>
      <xdr:xfrm>
        <a:off x="7372350" y="4067175"/>
        <a:ext cx="0" cy="28575"/>
      </xdr:xfrm>
      <a:graphic>
        <a:graphicData uri="http://schemas.openxmlformats.org/drawingml/2006/chart">
          <c:chart xmlns:c="http://schemas.openxmlformats.org/drawingml/2006/chart" r:id="rId21"/>
        </a:graphicData>
      </a:graphic>
    </xdr:graphicFrame>
    <xdr:clientData/>
  </xdr:twoCellAnchor>
  <xdr:twoCellAnchor>
    <xdr:from>
      <xdr:col>17</xdr:col>
      <xdr:colOff>0</xdr:colOff>
      <xdr:row>16</xdr:row>
      <xdr:rowOff>95250</xdr:rowOff>
    </xdr:from>
    <xdr:to>
      <xdr:col>17</xdr:col>
      <xdr:colOff>0</xdr:colOff>
      <xdr:row>16</xdr:row>
      <xdr:rowOff>123825</xdr:rowOff>
    </xdr:to>
    <xdr:graphicFrame>
      <xdr:nvGraphicFramePr>
        <xdr:cNvPr id="22" name="グラフ 8"/>
        <xdr:cNvGraphicFramePr/>
      </xdr:nvGraphicFramePr>
      <xdr:xfrm>
        <a:off x="7372350" y="4086225"/>
        <a:ext cx="0" cy="28575"/>
      </xdr:xfrm>
      <a:graphic>
        <a:graphicData uri="http://schemas.openxmlformats.org/drawingml/2006/chart">
          <c:chart xmlns:c="http://schemas.openxmlformats.org/drawingml/2006/chart" r:id="rId22"/>
        </a:graphicData>
      </a:graphic>
    </xdr:graphicFrame>
    <xdr:clientData/>
  </xdr:twoCellAnchor>
  <xdr:twoCellAnchor>
    <xdr:from>
      <xdr:col>16</xdr:col>
      <xdr:colOff>0</xdr:colOff>
      <xdr:row>16</xdr:row>
      <xdr:rowOff>76200</xdr:rowOff>
    </xdr:from>
    <xdr:to>
      <xdr:col>16</xdr:col>
      <xdr:colOff>0</xdr:colOff>
      <xdr:row>16</xdr:row>
      <xdr:rowOff>104775</xdr:rowOff>
    </xdr:to>
    <xdr:graphicFrame>
      <xdr:nvGraphicFramePr>
        <xdr:cNvPr id="23" name="グラフ 9"/>
        <xdr:cNvGraphicFramePr/>
      </xdr:nvGraphicFramePr>
      <xdr:xfrm>
        <a:off x="6953250" y="4067175"/>
        <a:ext cx="0" cy="28575"/>
      </xdr:xfrm>
      <a:graphic>
        <a:graphicData uri="http://schemas.openxmlformats.org/drawingml/2006/chart">
          <c:chart xmlns:c="http://schemas.openxmlformats.org/drawingml/2006/chart" r:id="rId23"/>
        </a:graphicData>
      </a:graphic>
    </xdr:graphicFrame>
    <xdr:clientData/>
  </xdr:twoCellAnchor>
  <xdr:twoCellAnchor>
    <xdr:from>
      <xdr:col>16</xdr:col>
      <xdr:colOff>0</xdr:colOff>
      <xdr:row>16</xdr:row>
      <xdr:rowOff>95250</xdr:rowOff>
    </xdr:from>
    <xdr:to>
      <xdr:col>16</xdr:col>
      <xdr:colOff>0</xdr:colOff>
      <xdr:row>16</xdr:row>
      <xdr:rowOff>123825</xdr:rowOff>
    </xdr:to>
    <xdr:graphicFrame>
      <xdr:nvGraphicFramePr>
        <xdr:cNvPr id="24" name="グラフ 10"/>
        <xdr:cNvGraphicFramePr/>
      </xdr:nvGraphicFramePr>
      <xdr:xfrm>
        <a:off x="6953250" y="4086225"/>
        <a:ext cx="0" cy="28575"/>
      </xdr:xfrm>
      <a:graphic>
        <a:graphicData uri="http://schemas.openxmlformats.org/drawingml/2006/chart">
          <c:chart xmlns:c="http://schemas.openxmlformats.org/drawingml/2006/chart" r:id="rId24"/>
        </a:graphicData>
      </a:graphic>
    </xdr:graphicFrame>
    <xdr:clientData/>
  </xdr:twoCellAnchor>
  <xdr:twoCellAnchor>
    <xdr:from>
      <xdr:col>17</xdr:col>
      <xdr:colOff>0</xdr:colOff>
      <xdr:row>16</xdr:row>
      <xdr:rowOff>76200</xdr:rowOff>
    </xdr:from>
    <xdr:to>
      <xdr:col>17</xdr:col>
      <xdr:colOff>0</xdr:colOff>
      <xdr:row>16</xdr:row>
      <xdr:rowOff>104775</xdr:rowOff>
    </xdr:to>
    <xdr:graphicFrame>
      <xdr:nvGraphicFramePr>
        <xdr:cNvPr id="25" name="グラフ 11"/>
        <xdr:cNvGraphicFramePr/>
      </xdr:nvGraphicFramePr>
      <xdr:xfrm>
        <a:off x="7372350" y="4067175"/>
        <a:ext cx="0" cy="28575"/>
      </xdr:xfrm>
      <a:graphic>
        <a:graphicData uri="http://schemas.openxmlformats.org/drawingml/2006/chart">
          <c:chart xmlns:c="http://schemas.openxmlformats.org/drawingml/2006/chart" r:id="rId25"/>
        </a:graphicData>
      </a:graphic>
    </xdr:graphicFrame>
    <xdr:clientData/>
  </xdr:twoCellAnchor>
  <xdr:twoCellAnchor>
    <xdr:from>
      <xdr:col>17</xdr:col>
      <xdr:colOff>0</xdr:colOff>
      <xdr:row>16</xdr:row>
      <xdr:rowOff>95250</xdr:rowOff>
    </xdr:from>
    <xdr:to>
      <xdr:col>17</xdr:col>
      <xdr:colOff>0</xdr:colOff>
      <xdr:row>16</xdr:row>
      <xdr:rowOff>123825</xdr:rowOff>
    </xdr:to>
    <xdr:graphicFrame>
      <xdr:nvGraphicFramePr>
        <xdr:cNvPr id="26" name="グラフ 12"/>
        <xdr:cNvGraphicFramePr/>
      </xdr:nvGraphicFramePr>
      <xdr:xfrm>
        <a:off x="7372350" y="4086225"/>
        <a:ext cx="0" cy="28575"/>
      </xdr:xfrm>
      <a:graphic>
        <a:graphicData uri="http://schemas.openxmlformats.org/drawingml/2006/chart">
          <c:chart xmlns:c="http://schemas.openxmlformats.org/drawingml/2006/chart" r:id="rId26"/>
        </a:graphicData>
      </a:graphic>
    </xdr:graphicFrame>
    <xdr:clientData/>
  </xdr:twoCellAnchor>
  <xdr:twoCellAnchor>
    <xdr:from>
      <xdr:col>17</xdr:col>
      <xdr:colOff>0</xdr:colOff>
      <xdr:row>16</xdr:row>
      <xdr:rowOff>76200</xdr:rowOff>
    </xdr:from>
    <xdr:to>
      <xdr:col>17</xdr:col>
      <xdr:colOff>0</xdr:colOff>
      <xdr:row>16</xdr:row>
      <xdr:rowOff>104775</xdr:rowOff>
    </xdr:to>
    <xdr:graphicFrame>
      <xdr:nvGraphicFramePr>
        <xdr:cNvPr id="27" name="グラフ 13"/>
        <xdr:cNvGraphicFramePr/>
      </xdr:nvGraphicFramePr>
      <xdr:xfrm>
        <a:off x="7372350" y="4067175"/>
        <a:ext cx="0" cy="28575"/>
      </xdr:xfrm>
      <a:graphic>
        <a:graphicData uri="http://schemas.openxmlformats.org/drawingml/2006/chart">
          <c:chart xmlns:c="http://schemas.openxmlformats.org/drawingml/2006/chart" r:id="rId27"/>
        </a:graphicData>
      </a:graphic>
    </xdr:graphicFrame>
    <xdr:clientData/>
  </xdr:twoCellAnchor>
  <xdr:twoCellAnchor>
    <xdr:from>
      <xdr:col>17</xdr:col>
      <xdr:colOff>0</xdr:colOff>
      <xdr:row>16</xdr:row>
      <xdr:rowOff>95250</xdr:rowOff>
    </xdr:from>
    <xdr:to>
      <xdr:col>17</xdr:col>
      <xdr:colOff>0</xdr:colOff>
      <xdr:row>16</xdr:row>
      <xdr:rowOff>123825</xdr:rowOff>
    </xdr:to>
    <xdr:graphicFrame>
      <xdr:nvGraphicFramePr>
        <xdr:cNvPr id="28" name="グラフ 14"/>
        <xdr:cNvGraphicFramePr/>
      </xdr:nvGraphicFramePr>
      <xdr:xfrm>
        <a:off x="7372350" y="4086225"/>
        <a:ext cx="0" cy="28575"/>
      </xdr:xfrm>
      <a:graphic>
        <a:graphicData uri="http://schemas.openxmlformats.org/drawingml/2006/chart">
          <c:chart xmlns:c="http://schemas.openxmlformats.org/drawingml/2006/chart" r:id="rId28"/>
        </a:graphicData>
      </a:graphic>
    </xdr:graphicFrame>
    <xdr:clientData/>
  </xdr:twoCellAnchor>
  <xdr:twoCellAnchor>
    <xdr:from>
      <xdr:col>18</xdr:col>
      <xdr:colOff>0</xdr:colOff>
      <xdr:row>16</xdr:row>
      <xdr:rowOff>76200</xdr:rowOff>
    </xdr:from>
    <xdr:to>
      <xdr:col>18</xdr:col>
      <xdr:colOff>0</xdr:colOff>
      <xdr:row>16</xdr:row>
      <xdr:rowOff>104775</xdr:rowOff>
    </xdr:to>
    <xdr:graphicFrame>
      <xdr:nvGraphicFramePr>
        <xdr:cNvPr id="29" name="グラフ 15"/>
        <xdr:cNvGraphicFramePr/>
      </xdr:nvGraphicFramePr>
      <xdr:xfrm>
        <a:off x="7791450" y="4067175"/>
        <a:ext cx="0" cy="28575"/>
      </xdr:xfrm>
      <a:graphic>
        <a:graphicData uri="http://schemas.openxmlformats.org/drawingml/2006/chart">
          <c:chart xmlns:c="http://schemas.openxmlformats.org/drawingml/2006/chart" r:id="rId29"/>
        </a:graphicData>
      </a:graphic>
    </xdr:graphicFrame>
    <xdr:clientData/>
  </xdr:twoCellAnchor>
  <xdr:twoCellAnchor>
    <xdr:from>
      <xdr:col>18</xdr:col>
      <xdr:colOff>0</xdr:colOff>
      <xdr:row>16</xdr:row>
      <xdr:rowOff>95250</xdr:rowOff>
    </xdr:from>
    <xdr:to>
      <xdr:col>18</xdr:col>
      <xdr:colOff>0</xdr:colOff>
      <xdr:row>16</xdr:row>
      <xdr:rowOff>123825</xdr:rowOff>
    </xdr:to>
    <xdr:graphicFrame>
      <xdr:nvGraphicFramePr>
        <xdr:cNvPr id="30" name="グラフ 16"/>
        <xdr:cNvGraphicFramePr/>
      </xdr:nvGraphicFramePr>
      <xdr:xfrm>
        <a:off x="7791450" y="4086225"/>
        <a:ext cx="0" cy="28575"/>
      </xdr:xfrm>
      <a:graphic>
        <a:graphicData uri="http://schemas.openxmlformats.org/drawingml/2006/chart">
          <c:chart xmlns:c="http://schemas.openxmlformats.org/drawingml/2006/chart" r:id="rId30"/>
        </a:graphicData>
      </a:graphic>
    </xdr:graphicFrame>
    <xdr:clientData/>
  </xdr:twoCellAnchor>
  <xdr:twoCellAnchor>
    <xdr:from>
      <xdr:col>15</xdr:col>
      <xdr:colOff>0</xdr:colOff>
      <xdr:row>16</xdr:row>
      <xdr:rowOff>76200</xdr:rowOff>
    </xdr:from>
    <xdr:to>
      <xdr:col>15</xdr:col>
      <xdr:colOff>0</xdr:colOff>
      <xdr:row>16</xdr:row>
      <xdr:rowOff>104775</xdr:rowOff>
    </xdr:to>
    <xdr:graphicFrame>
      <xdr:nvGraphicFramePr>
        <xdr:cNvPr id="31" name="グラフ 7"/>
        <xdr:cNvGraphicFramePr/>
      </xdr:nvGraphicFramePr>
      <xdr:xfrm>
        <a:off x="6534150" y="4067175"/>
        <a:ext cx="0" cy="28575"/>
      </xdr:xfrm>
      <a:graphic>
        <a:graphicData uri="http://schemas.openxmlformats.org/drawingml/2006/chart">
          <c:chart xmlns:c="http://schemas.openxmlformats.org/drawingml/2006/chart" r:id="rId31"/>
        </a:graphicData>
      </a:graphic>
    </xdr:graphicFrame>
    <xdr:clientData/>
  </xdr:twoCellAnchor>
  <xdr:twoCellAnchor>
    <xdr:from>
      <xdr:col>15</xdr:col>
      <xdr:colOff>0</xdr:colOff>
      <xdr:row>16</xdr:row>
      <xdr:rowOff>95250</xdr:rowOff>
    </xdr:from>
    <xdr:to>
      <xdr:col>15</xdr:col>
      <xdr:colOff>0</xdr:colOff>
      <xdr:row>16</xdr:row>
      <xdr:rowOff>123825</xdr:rowOff>
    </xdr:to>
    <xdr:graphicFrame>
      <xdr:nvGraphicFramePr>
        <xdr:cNvPr id="32" name="グラフ 8"/>
        <xdr:cNvGraphicFramePr/>
      </xdr:nvGraphicFramePr>
      <xdr:xfrm>
        <a:off x="6534150" y="4086225"/>
        <a:ext cx="0" cy="28575"/>
      </xdr:xfrm>
      <a:graphic>
        <a:graphicData uri="http://schemas.openxmlformats.org/drawingml/2006/chart">
          <c:chart xmlns:c="http://schemas.openxmlformats.org/drawingml/2006/chart" r:id="rId32"/>
        </a:graphicData>
      </a:graphic>
    </xdr:graphicFrame>
    <xdr:clientData/>
  </xdr:twoCellAnchor>
  <xdr:twoCellAnchor>
    <xdr:from>
      <xdr:col>15</xdr:col>
      <xdr:colOff>0</xdr:colOff>
      <xdr:row>16</xdr:row>
      <xdr:rowOff>76200</xdr:rowOff>
    </xdr:from>
    <xdr:to>
      <xdr:col>15</xdr:col>
      <xdr:colOff>0</xdr:colOff>
      <xdr:row>16</xdr:row>
      <xdr:rowOff>104775</xdr:rowOff>
    </xdr:to>
    <xdr:graphicFrame>
      <xdr:nvGraphicFramePr>
        <xdr:cNvPr id="33" name="グラフ 11"/>
        <xdr:cNvGraphicFramePr/>
      </xdr:nvGraphicFramePr>
      <xdr:xfrm>
        <a:off x="6534150" y="4067175"/>
        <a:ext cx="0" cy="28575"/>
      </xdr:xfrm>
      <a:graphic>
        <a:graphicData uri="http://schemas.openxmlformats.org/drawingml/2006/chart">
          <c:chart xmlns:c="http://schemas.openxmlformats.org/drawingml/2006/chart" r:id="rId33"/>
        </a:graphicData>
      </a:graphic>
    </xdr:graphicFrame>
    <xdr:clientData/>
  </xdr:twoCellAnchor>
  <xdr:twoCellAnchor>
    <xdr:from>
      <xdr:col>15</xdr:col>
      <xdr:colOff>0</xdr:colOff>
      <xdr:row>16</xdr:row>
      <xdr:rowOff>95250</xdr:rowOff>
    </xdr:from>
    <xdr:to>
      <xdr:col>15</xdr:col>
      <xdr:colOff>0</xdr:colOff>
      <xdr:row>16</xdr:row>
      <xdr:rowOff>123825</xdr:rowOff>
    </xdr:to>
    <xdr:graphicFrame>
      <xdr:nvGraphicFramePr>
        <xdr:cNvPr id="34" name="グラフ 12"/>
        <xdr:cNvGraphicFramePr/>
      </xdr:nvGraphicFramePr>
      <xdr:xfrm>
        <a:off x="6534150" y="4086225"/>
        <a:ext cx="0" cy="28575"/>
      </xdr:xfrm>
      <a:graphic>
        <a:graphicData uri="http://schemas.openxmlformats.org/drawingml/2006/chart">
          <c:chart xmlns:c="http://schemas.openxmlformats.org/drawingml/2006/chart" r:id="rId34"/>
        </a:graphicData>
      </a:graphic>
    </xdr:graphicFrame>
    <xdr:clientData/>
  </xdr:twoCellAnchor>
  <xdr:twoCellAnchor>
    <xdr:from>
      <xdr:col>15</xdr:col>
      <xdr:colOff>0</xdr:colOff>
      <xdr:row>16</xdr:row>
      <xdr:rowOff>76200</xdr:rowOff>
    </xdr:from>
    <xdr:to>
      <xdr:col>15</xdr:col>
      <xdr:colOff>0</xdr:colOff>
      <xdr:row>16</xdr:row>
      <xdr:rowOff>104775</xdr:rowOff>
    </xdr:to>
    <xdr:graphicFrame>
      <xdr:nvGraphicFramePr>
        <xdr:cNvPr id="35" name="グラフ 13"/>
        <xdr:cNvGraphicFramePr/>
      </xdr:nvGraphicFramePr>
      <xdr:xfrm>
        <a:off x="6534150" y="4067175"/>
        <a:ext cx="0" cy="28575"/>
      </xdr:xfrm>
      <a:graphic>
        <a:graphicData uri="http://schemas.openxmlformats.org/drawingml/2006/chart">
          <c:chart xmlns:c="http://schemas.openxmlformats.org/drawingml/2006/chart" r:id="rId35"/>
        </a:graphicData>
      </a:graphic>
    </xdr:graphicFrame>
    <xdr:clientData/>
  </xdr:twoCellAnchor>
  <xdr:twoCellAnchor>
    <xdr:from>
      <xdr:col>15</xdr:col>
      <xdr:colOff>0</xdr:colOff>
      <xdr:row>16</xdr:row>
      <xdr:rowOff>95250</xdr:rowOff>
    </xdr:from>
    <xdr:to>
      <xdr:col>15</xdr:col>
      <xdr:colOff>0</xdr:colOff>
      <xdr:row>16</xdr:row>
      <xdr:rowOff>123825</xdr:rowOff>
    </xdr:to>
    <xdr:graphicFrame>
      <xdr:nvGraphicFramePr>
        <xdr:cNvPr id="36" name="グラフ 14"/>
        <xdr:cNvGraphicFramePr/>
      </xdr:nvGraphicFramePr>
      <xdr:xfrm>
        <a:off x="6534150" y="4086225"/>
        <a:ext cx="0" cy="28575"/>
      </xdr:xfrm>
      <a:graphic>
        <a:graphicData uri="http://schemas.openxmlformats.org/drawingml/2006/chart">
          <c:chart xmlns:c="http://schemas.openxmlformats.org/drawingml/2006/chart" r:id="rId3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7</xdr:row>
      <xdr:rowOff>342900</xdr:rowOff>
    </xdr:from>
    <xdr:to>
      <xdr:col>17</xdr:col>
      <xdr:colOff>657225</xdr:colOff>
      <xdr:row>7</xdr:row>
      <xdr:rowOff>361950</xdr:rowOff>
    </xdr:to>
    <xdr:sp>
      <xdr:nvSpPr>
        <xdr:cNvPr id="1" name="Line 1"/>
        <xdr:cNvSpPr>
          <a:spLocks/>
        </xdr:cNvSpPr>
      </xdr:nvSpPr>
      <xdr:spPr>
        <a:xfrm>
          <a:off x="2209800" y="1962150"/>
          <a:ext cx="3619500" cy="1905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8</xdr:row>
      <xdr:rowOff>400050</xdr:rowOff>
    </xdr:from>
    <xdr:to>
      <xdr:col>17</xdr:col>
      <xdr:colOff>666750</xdr:colOff>
      <xdr:row>8</xdr:row>
      <xdr:rowOff>400050</xdr:rowOff>
    </xdr:to>
    <xdr:sp>
      <xdr:nvSpPr>
        <xdr:cNvPr id="2" name="Line 2"/>
        <xdr:cNvSpPr>
          <a:spLocks/>
        </xdr:cNvSpPr>
      </xdr:nvSpPr>
      <xdr:spPr>
        <a:xfrm>
          <a:off x="3095625" y="2752725"/>
          <a:ext cx="274320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9</xdr:row>
      <xdr:rowOff>381000</xdr:rowOff>
    </xdr:from>
    <xdr:to>
      <xdr:col>17</xdr:col>
      <xdr:colOff>666750</xdr:colOff>
      <xdr:row>9</xdr:row>
      <xdr:rowOff>390525</xdr:rowOff>
    </xdr:to>
    <xdr:sp>
      <xdr:nvSpPr>
        <xdr:cNvPr id="3" name="Line 3"/>
        <xdr:cNvSpPr>
          <a:spLocks/>
        </xdr:cNvSpPr>
      </xdr:nvSpPr>
      <xdr:spPr>
        <a:xfrm flipV="1">
          <a:off x="3133725" y="3467100"/>
          <a:ext cx="2705100"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10</xdr:row>
      <xdr:rowOff>381000</xdr:rowOff>
    </xdr:from>
    <xdr:to>
      <xdr:col>17</xdr:col>
      <xdr:colOff>666750</xdr:colOff>
      <xdr:row>10</xdr:row>
      <xdr:rowOff>390525</xdr:rowOff>
    </xdr:to>
    <xdr:sp>
      <xdr:nvSpPr>
        <xdr:cNvPr id="4" name="Line 4"/>
        <xdr:cNvSpPr>
          <a:spLocks/>
        </xdr:cNvSpPr>
      </xdr:nvSpPr>
      <xdr:spPr>
        <a:xfrm flipV="1">
          <a:off x="3114675" y="4200525"/>
          <a:ext cx="2724150"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11</xdr:row>
      <xdr:rowOff>371475</xdr:rowOff>
    </xdr:from>
    <xdr:to>
      <xdr:col>17</xdr:col>
      <xdr:colOff>676275</xdr:colOff>
      <xdr:row>11</xdr:row>
      <xdr:rowOff>381000</xdr:rowOff>
    </xdr:to>
    <xdr:sp>
      <xdr:nvSpPr>
        <xdr:cNvPr id="5" name="Line 5"/>
        <xdr:cNvSpPr>
          <a:spLocks/>
        </xdr:cNvSpPr>
      </xdr:nvSpPr>
      <xdr:spPr>
        <a:xfrm flipV="1">
          <a:off x="3390900" y="4924425"/>
          <a:ext cx="2457450"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12</xdr:row>
      <xdr:rowOff>361950</xdr:rowOff>
    </xdr:from>
    <xdr:to>
      <xdr:col>17</xdr:col>
      <xdr:colOff>666750</xdr:colOff>
      <xdr:row>12</xdr:row>
      <xdr:rowOff>390525</xdr:rowOff>
    </xdr:to>
    <xdr:sp>
      <xdr:nvSpPr>
        <xdr:cNvPr id="6" name="Line 6"/>
        <xdr:cNvSpPr>
          <a:spLocks/>
        </xdr:cNvSpPr>
      </xdr:nvSpPr>
      <xdr:spPr>
        <a:xfrm>
          <a:off x="2209800" y="5648325"/>
          <a:ext cx="3629025" cy="2857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13</xdr:row>
      <xdr:rowOff>361950</xdr:rowOff>
    </xdr:from>
    <xdr:to>
      <xdr:col>18</xdr:col>
      <xdr:colOff>9525</xdr:colOff>
      <xdr:row>13</xdr:row>
      <xdr:rowOff>400050</xdr:rowOff>
    </xdr:to>
    <xdr:sp>
      <xdr:nvSpPr>
        <xdr:cNvPr id="7" name="Line 7"/>
        <xdr:cNvSpPr>
          <a:spLocks/>
        </xdr:cNvSpPr>
      </xdr:nvSpPr>
      <xdr:spPr>
        <a:xfrm>
          <a:off x="2209800" y="6381750"/>
          <a:ext cx="3657600" cy="3810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14</xdr:row>
      <xdr:rowOff>381000</xdr:rowOff>
    </xdr:from>
    <xdr:to>
      <xdr:col>18</xdr:col>
      <xdr:colOff>9525</xdr:colOff>
      <xdr:row>14</xdr:row>
      <xdr:rowOff>390525</xdr:rowOff>
    </xdr:to>
    <xdr:sp>
      <xdr:nvSpPr>
        <xdr:cNvPr id="8" name="Line 8"/>
        <xdr:cNvSpPr>
          <a:spLocks/>
        </xdr:cNvSpPr>
      </xdr:nvSpPr>
      <xdr:spPr>
        <a:xfrm flipV="1">
          <a:off x="1743075" y="7134225"/>
          <a:ext cx="4124325"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15</xdr:row>
      <xdr:rowOff>390525</xdr:rowOff>
    </xdr:from>
    <xdr:to>
      <xdr:col>18</xdr:col>
      <xdr:colOff>9525</xdr:colOff>
      <xdr:row>15</xdr:row>
      <xdr:rowOff>390525</xdr:rowOff>
    </xdr:to>
    <xdr:sp>
      <xdr:nvSpPr>
        <xdr:cNvPr id="9" name="Line 9"/>
        <xdr:cNvSpPr>
          <a:spLocks/>
        </xdr:cNvSpPr>
      </xdr:nvSpPr>
      <xdr:spPr>
        <a:xfrm flipV="1">
          <a:off x="2466975" y="7877175"/>
          <a:ext cx="3400425"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15</xdr:row>
      <xdr:rowOff>276225</xdr:rowOff>
    </xdr:from>
    <xdr:to>
      <xdr:col>8</xdr:col>
      <xdr:colOff>123825</xdr:colOff>
      <xdr:row>15</xdr:row>
      <xdr:rowOff>276225</xdr:rowOff>
    </xdr:to>
    <xdr:sp>
      <xdr:nvSpPr>
        <xdr:cNvPr id="1" name="Line 8"/>
        <xdr:cNvSpPr>
          <a:spLocks/>
        </xdr:cNvSpPr>
      </xdr:nvSpPr>
      <xdr:spPr>
        <a:xfrm flipH="1">
          <a:off x="5934075" y="4791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15</xdr:row>
      <xdr:rowOff>276225</xdr:rowOff>
    </xdr:from>
    <xdr:to>
      <xdr:col>10</xdr:col>
      <xdr:colOff>123825</xdr:colOff>
      <xdr:row>15</xdr:row>
      <xdr:rowOff>276225</xdr:rowOff>
    </xdr:to>
    <xdr:sp>
      <xdr:nvSpPr>
        <xdr:cNvPr id="2" name="Line 17"/>
        <xdr:cNvSpPr>
          <a:spLocks/>
        </xdr:cNvSpPr>
      </xdr:nvSpPr>
      <xdr:spPr>
        <a:xfrm flipH="1">
          <a:off x="7324725" y="4791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276225</xdr:rowOff>
    </xdr:from>
    <xdr:to>
      <xdr:col>12</xdr:col>
      <xdr:colOff>123825</xdr:colOff>
      <xdr:row>15</xdr:row>
      <xdr:rowOff>276225</xdr:rowOff>
    </xdr:to>
    <xdr:sp>
      <xdr:nvSpPr>
        <xdr:cNvPr id="3" name="Line 26"/>
        <xdr:cNvSpPr>
          <a:spLocks/>
        </xdr:cNvSpPr>
      </xdr:nvSpPr>
      <xdr:spPr>
        <a:xfrm flipH="1">
          <a:off x="8743950" y="4791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15</xdr:row>
      <xdr:rowOff>276225</xdr:rowOff>
    </xdr:from>
    <xdr:to>
      <xdr:col>14</xdr:col>
      <xdr:colOff>123825</xdr:colOff>
      <xdr:row>15</xdr:row>
      <xdr:rowOff>276225</xdr:rowOff>
    </xdr:to>
    <xdr:sp>
      <xdr:nvSpPr>
        <xdr:cNvPr id="4" name="Line 35"/>
        <xdr:cNvSpPr>
          <a:spLocks/>
        </xdr:cNvSpPr>
      </xdr:nvSpPr>
      <xdr:spPr>
        <a:xfrm flipH="1">
          <a:off x="10010775" y="4791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2</xdr:col>
      <xdr:colOff>1333500</xdr:colOff>
      <xdr:row>5</xdr:row>
      <xdr:rowOff>295275</xdr:rowOff>
    </xdr:to>
    <xdr:sp>
      <xdr:nvSpPr>
        <xdr:cNvPr id="1" name="Line 1"/>
        <xdr:cNvSpPr>
          <a:spLocks/>
        </xdr:cNvSpPr>
      </xdr:nvSpPr>
      <xdr:spPr>
        <a:xfrm>
          <a:off x="0" y="914400"/>
          <a:ext cx="251460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19050</xdr:colOff>
      <xdr:row>6</xdr:row>
      <xdr:rowOff>0</xdr:rowOff>
    </xdr:to>
    <xdr:sp>
      <xdr:nvSpPr>
        <xdr:cNvPr id="1" name="Line 1"/>
        <xdr:cNvSpPr>
          <a:spLocks/>
        </xdr:cNvSpPr>
      </xdr:nvSpPr>
      <xdr:spPr>
        <a:xfrm>
          <a:off x="9525" y="904875"/>
          <a:ext cx="261937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19050</xdr:colOff>
      <xdr:row>6</xdr:row>
      <xdr:rowOff>19050</xdr:rowOff>
    </xdr:to>
    <xdr:sp>
      <xdr:nvSpPr>
        <xdr:cNvPr id="1" name="Line 1"/>
        <xdr:cNvSpPr>
          <a:spLocks/>
        </xdr:cNvSpPr>
      </xdr:nvSpPr>
      <xdr:spPr>
        <a:xfrm>
          <a:off x="9525" y="904875"/>
          <a:ext cx="261937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19050</xdr:colOff>
      <xdr:row>6</xdr:row>
      <xdr:rowOff>0</xdr:rowOff>
    </xdr:to>
    <xdr:sp>
      <xdr:nvSpPr>
        <xdr:cNvPr id="1" name="Line 1"/>
        <xdr:cNvSpPr>
          <a:spLocks/>
        </xdr:cNvSpPr>
      </xdr:nvSpPr>
      <xdr:spPr>
        <a:xfrm>
          <a:off x="9525" y="904875"/>
          <a:ext cx="25431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19050</xdr:colOff>
      <xdr:row>6</xdr:row>
      <xdr:rowOff>0</xdr:rowOff>
    </xdr:to>
    <xdr:sp>
      <xdr:nvSpPr>
        <xdr:cNvPr id="1" name="Line 1"/>
        <xdr:cNvSpPr>
          <a:spLocks/>
        </xdr:cNvSpPr>
      </xdr:nvSpPr>
      <xdr:spPr>
        <a:xfrm>
          <a:off x="9525" y="904875"/>
          <a:ext cx="254317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14</xdr:row>
      <xdr:rowOff>19050</xdr:rowOff>
    </xdr:from>
    <xdr:to>
      <xdr:col>5</xdr:col>
      <xdr:colOff>219075</xdr:colOff>
      <xdr:row>21</xdr:row>
      <xdr:rowOff>152400</xdr:rowOff>
    </xdr:to>
    <xdr:sp>
      <xdr:nvSpPr>
        <xdr:cNvPr id="1" name="AutoShape 1"/>
        <xdr:cNvSpPr>
          <a:spLocks/>
        </xdr:cNvSpPr>
      </xdr:nvSpPr>
      <xdr:spPr>
        <a:xfrm>
          <a:off x="2724150" y="4914900"/>
          <a:ext cx="200025" cy="1847850"/>
        </a:xfrm>
        <a:prstGeom prst="rightBrace">
          <a:avLst>
            <a:gd name="adj1" fmla="val -38453"/>
            <a:gd name="adj2" fmla="val -33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22</xdr:row>
      <xdr:rowOff>9525</xdr:rowOff>
    </xdr:from>
    <xdr:to>
      <xdr:col>5</xdr:col>
      <xdr:colOff>228600</xdr:colOff>
      <xdr:row>27</xdr:row>
      <xdr:rowOff>133350</xdr:rowOff>
    </xdr:to>
    <xdr:sp>
      <xdr:nvSpPr>
        <xdr:cNvPr id="2" name="AutoShape 2"/>
        <xdr:cNvSpPr>
          <a:spLocks/>
        </xdr:cNvSpPr>
      </xdr:nvSpPr>
      <xdr:spPr>
        <a:xfrm>
          <a:off x="2733675" y="6810375"/>
          <a:ext cx="200025" cy="1362075"/>
        </a:xfrm>
        <a:prstGeom prst="rightBrace">
          <a:avLst>
            <a:gd name="adj1" fmla="val -38430"/>
            <a:gd name="adj2" fmla="val -6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19050</xdr:rowOff>
    </xdr:from>
    <xdr:to>
      <xdr:col>10</xdr:col>
      <xdr:colOff>209550</xdr:colOff>
      <xdr:row>21</xdr:row>
      <xdr:rowOff>152400</xdr:rowOff>
    </xdr:to>
    <xdr:sp>
      <xdr:nvSpPr>
        <xdr:cNvPr id="3" name="AutoShape 3"/>
        <xdr:cNvSpPr>
          <a:spLocks/>
        </xdr:cNvSpPr>
      </xdr:nvSpPr>
      <xdr:spPr>
        <a:xfrm>
          <a:off x="5162550" y="4914900"/>
          <a:ext cx="200025" cy="1847850"/>
        </a:xfrm>
        <a:prstGeom prst="rightBrace">
          <a:avLst>
            <a:gd name="adj1" fmla="val -38453"/>
            <a:gd name="adj2" fmla="val -33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22</xdr:row>
      <xdr:rowOff>28575</xdr:rowOff>
    </xdr:from>
    <xdr:to>
      <xdr:col>10</xdr:col>
      <xdr:colOff>219075</xdr:colOff>
      <xdr:row>27</xdr:row>
      <xdr:rowOff>152400</xdr:rowOff>
    </xdr:to>
    <xdr:sp>
      <xdr:nvSpPr>
        <xdr:cNvPr id="4" name="AutoShape 4"/>
        <xdr:cNvSpPr>
          <a:spLocks/>
        </xdr:cNvSpPr>
      </xdr:nvSpPr>
      <xdr:spPr>
        <a:xfrm>
          <a:off x="5172075" y="6829425"/>
          <a:ext cx="200025" cy="1362075"/>
        </a:xfrm>
        <a:prstGeom prst="rightBrace">
          <a:avLst>
            <a:gd name="adj1" fmla="val -38430"/>
            <a:gd name="adj2" fmla="val -6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akamatsuT\Desktop\&#12304;&#20316;&#26989;&#29992;&#12305;H22%20&#23398;&#26657;&#32102;&#39135;&#22522;&#26412;&#35519;&#26619;\&#36895;&#22577;&#20516;&#20844;&#34920;\&#24220;&#30906;&#23450;&#29256;&#20316;&#26989;&#29992;&#9678;&#20877;&#35519;&#26619;&#20462;&#27491;&#36895;&#22577;&#12288;H22&#23398;&#26657;&#32102;&#39135;&#23455;&#26045;&#29366;&#27841;&#35519;&#26619;&#3108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akamatsuT\Desktop\&#12304;&#20316;&#26989;&#29992;&#12305;H22%20&#23398;&#26657;&#32102;&#39135;&#22522;&#26412;&#35519;&#26619;\&#36895;&#22577;&#20516;&#20844;&#34920;\&#9675;&#20462;&#27491;H22&#23455;&#26045;&#29366;&#278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akamatsuT\Desktop\&#12304;&#20316;&#26989;&#29992;&#12305;H22%20&#23398;&#26657;&#32102;&#39135;&#22522;&#26412;&#35519;&#26619;\&#36895;&#22577;&#20516;&#20844;&#34920;\&#9678;&#20877;&#35519;&#26619;&#20462;&#27491;&#36895;&#22577;&#12288;H22&#23398;&#26657;&#32102;&#39135;&#23455;&#26045;&#29366;&#27841;&#35519;&#26619;&#3108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様式１"/>
      <sheetName val="P2-3小学校"/>
      <sheetName val="P4-5中学校"/>
      <sheetName val="P6-7特別支援学校"/>
      <sheetName val="P8-9夜間定時制"/>
      <sheetName val="P10-11幼稚園"/>
      <sheetName val="P12様式２"/>
      <sheetName val="P13調理方式小学校１"/>
      <sheetName val="P14調理方式小学校２"/>
      <sheetName val="P15調理方式中学校１"/>
      <sheetName val="P16調理方式中学校２"/>
      <sheetName val="P17様式３－１（公立用）"/>
      <sheetName val="P18栄養教諭"/>
      <sheetName val="P19栄養職員"/>
      <sheetName val="P20様式３-2"/>
      <sheetName val="P21規模別小学校１"/>
      <sheetName val="P22規模別小学校 ２"/>
      <sheetName val="P23規模別中学校１"/>
      <sheetName val="P24規模別中学校 ２"/>
      <sheetName val="P25規模別共同調理場1"/>
      <sheetName val="P26規模別共同調理場2"/>
      <sheetName val="P27様式4－１（公立）"/>
      <sheetName val="P28様式4－2"/>
      <sheetName val="P29調理員数１"/>
      <sheetName val="P30調理員数２"/>
      <sheetName val="P31　規模別調理員１"/>
      <sheetName val="P32　規模別調理員２"/>
      <sheetName val="P33　規模別調理員３"/>
      <sheetName val="P34 規模別調理員４"/>
      <sheetName val="P35　規模別調理員５"/>
      <sheetName val="P36 規模別調理員１"/>
      <sheetName val="P37規模別調理員２"/>
      <sheetName val="P38　規模別調理員３"/>
      <sheetName val="P39　規模別調理員４"/>
      <sheetName val="P40　規模別調理員５"/>
      <sheetName val="P41 特別支援1"/>
      <sheetName val="P42 特別支援2"/>
      <sheetName val="P43　特別支援3"/>
      <sheetName val="P44　特別支援4"/>
      <sheetName val="P45　調理員規模別　共同調理場１"/>
      <sheetName val="P46　規模別　共同調理場２"/>
      <sheetName val="P47　規模別　共同調理場３"/>
      <sheetName val="P48　規模別　共同調理場４"/>
      <sheetName val="P49様式５"/>
      <sheetName val="P50　様式５－１"/>
      <sheetName val="P51　様式5－2"/>
      <sheetName val="P52　様式5－3"/>
      <sheetName val="P53　様式5－4"/>
      <sheetName val="P54　様式5－5"/>
      <sheetName val="P55給食費(公立)"/>
      <sheetName val="P56小学校 (2)"/>
      <sheetName val="P57 中学校 (2)"/>
      <sheetName val="P58 3米飯"/>
      <sheetName val="P59　３米飯（sub）"/>
    </sheetNames>
    <sheetDataSet>
      <sheetData sheetId="7">
        <row r="31">
          <cell r="C31">
            <v>878</v>
          </cell>
          <cell r="D31">
            <v>415844</v>
          </cell>
          <cell r="E31">
            <v>690</v>
          </cell>
          <cell r="G31">
            <v>321437</v>
          </cell>
          <cell r="I31">
            <v>188</v>
          </cell>
          <cell r="K31">
            <v>94407</v>
          </cell>
          <cell r="N31">
            <v>0</v>
          </cell>
          <cell r="P31">
            <v>0</v>
          </cell>
          <cell r="Q31">
            <v>878</v>
          </cell>
          <cell r="S31">
            <v>415844</v>
          </cell>
        </row>
      </sheetData>
      <sheetData sheetId="8">
        <row r="24">
          <cell r="C24">
            <v>141</v>
          </cell>
          <cell r="D24">
            <v>66258</v>
          </cell>
          <cell r="E24">
            <v>93</v>
          </cell>
          <cell r="G24">
            <v>48789</v>
          </cell>
          <cell r="I24">
            <v>48</v>
          </cell>
          <cell r="K24">
            <v>17469</v>
          </cell>
          <cell r="N24">
            <v>0</v>
          </cell>
          <cell r="P24">
            <v>0</v>
          </cell>
          <cell r="Q24">
            <v>141</v>
          </cell>
          <cell r="S24">
            <v>66258</v>
          </cell>
        </row>
      </sheetData>
      <sheetData sheetId="9">
        <row r="28">
          <cell r="C28">
            <v>31</v>
          </cell>
          <cell r="D28">
            <v>14379</v>
          </cell>
          <cell r="E28">
            <v>13</v>
          </cell>
          <cell r="G28">
            <v>5655</v>
          </cell>
          <cell r="I28">
            <v>9</v>
          </cell>
          <cell r="K28">
            <v>4643</v>
          </cell>
          <cell r="M28">
            <v>9</v>
          </cell>
          <cell r="O28">
            <v>4081</v>
          </cell>
          <cell r="Q28">
            <v>31</v>
          </cell>
          <cell r="S28">
            <v>14379</v>
          </cell>
        </row>
      </sheetData>
      <sheetData sheetId="10">
        <row r="27">
          <cell r="E27">
            <v>15</v>
          </cell>
          <cell r="K27">
            <v>1540</v>
          </cell>
          <cell r="O27">
            <v>0</v>
          </cell>
          <cell r="S27">
            <v>9331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小学校"/>
      <sheetName val="中学校"/>
      <sheetName val="特別支援学校"/>
      <sheetName val="夜間定時制高等学校"/>
      <sheetName val="幼稚園"/>
      <sheetName val="調理方式別　小学校"/>
      <sheetName val="調理方式別　中学校"/>
      <sheetName val="栄養教諭　様式３－１"/>
      <sheetName val="栄養職員　様式３－１"/>
      <sheetName val="栄養職員規模別小学校"/>
      <sheetName val="栄養職員規模別中学校"/>
      <sheetName val="栄養職員規模別　共同"/>
      <sheetName val="調理員数"/>
      <sheetName val="調理員規模別　小学校"/>
      <sheetName val="調理員規模別　中学校"/>
      <sheetName val="調理員規模別　特別支援学校"/>
      <sheetName val="調理員規模別　夜間定時制高等学校"/>
      <sheetName val="調理員規模別　共同"/>
      <sheetName val="様式５"/>
    </sheetNames>
    <sheetDataSet>
      <sheetData sheetId="0">
        <row r="2">
          <cell r="R2" t="str">
            <v>（平成２２年５月１日現在）</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様式１"/>
      <sheetName val="P2-3小学校"/>
      <sheetName val="P4-5中学校"/>
      <sheetName val="P6-7特別支援学校"/>
      <sheetName val="P8-9夜間定時制"/>
      <sheetName val="P10-11幼稚園"/>
      <sheetName val="P12様式２"/>
      <sheetName val="P13調理方式小学校１"/>
      <sheetName val="P14調理方式小学校２"/>
      <sheetName val="P15調理方式中学校１"/>
      <sheetName val="P16調理方式中学校２"/>
      <sheetName val="P17様式３－１（公立用）"/>
      <sheetName val="P18栄養教諭"/>
      <sheetName val="P19栄養職員"/>
      <sheetName val="P20様式３-2"/>
      <sheetName val="P21規模別小学校１"/>
      <sheetName val="P22規模別小学校 ２"/>
      <sheetName val="P23規模別中学校１"/>
      <sheetName val="P24規模別中学校 ２"/>
      <sheetName val="P25規模別共同調理場1"/>
      <sheetName val="P26規模別共同調理場2"/>
      <sheetName val="P27様式4－１（公立）"/>
      <sheetName val="P28様式4－2"/>
      <sheetName val="P29調理員数１"/>
      <sheetName val="P30調理員数２"/>
      <sheetName val="P31　規模別調理員１"/>
      <sheetName val="P32　規模別調理員２"/>
      <sheetName val="P33　規模別調理員３"/>
      <sheetName val="P34 規模別調理員４"/>
      <sheetName val="P35　規模別調理員５"/>
      <sheetName val="P36 規模別調理員１"/>
      <sheetName val="P37規模別調理員２"/>
      <sheetName val="P38　規模別調理員３"/>
      <sheetName val="P39　規模別調理員４"/>
      <sheetName val="P40　規模別調理員５"/>
      <sheetName val="P41 特別支援1"/>
      <sheetName val="P42 特別支援2"/>
      <sheetName val="P43　特別支援3"/>
      <sheetName val="P44　特別支援4"/>
      <sheetName val="P45　調理員規模別　共同調理場１"/>
      <sheetName val="P46　規模別　共同調理場２"/>
      <sheetName val="P47　規模別　共同調理場３"/>
      <sheetName val="P48　規模別　共同調理場４"/>
      <sheetName val="P49様式５"/>
      <sheetName val="P50　様式５－１"/>
      <sheetName val="P51　様式5－2"/>
      <sheetName val="P52　様式5－3"/>
      <sheetName val="P53　様式5－4"/>
      <sheetName val="P54　様式5－5"/>
      <sheetName val="P55給食費(公立)"/>
      <sheetName val="P56小学校 (2)"/>
      <sheetName val="P57 中学校 (2)"/>
      <sheetName val="P58 3米飯"/>
      <sheetName val="P59　３米飯（sub）"/>
    </sheetNames>
    <sheetDataSet>
      <sheetData sheetId="13">
        <row r="2">
          <cell r="P2" t="str">
            <v>(平成22年5月1日現在）</v>
          </cell>
        </row>
      </sheetData>
      <sheetData sheetId="15">
        <row r="3">
          <cell r="AB3" t="str">
            <v>(平成22年5月1日現在）</v>
          </cell>
        </row>
      </sheetData>
      <sheetData sheetId="17">
        <row r="3">
          <cell r="AB3" t="str">
            <v>(平成22年5月1日現在）</v>
          </cell>
        </row>
      </sheetData>
      <sheetData sheetId="19">
        <row r="3">
          <cell r="AH3" t="str">
            <v>(平成22年5月1日現在）</v>
          </cell>
        </row>
      </sheetData>
      <sheetData sheetId="25">
        <row r="2">
          <cell r="K2" t="str">
            <v>平成２２年５月１日現在</v>
          </cell>
        </row>
      </sheetData>
      <sheetData sheetId="34">
        <row r="2">
          <cell r="K2" t="str">
            <v>平成２２年５月１日現在</v>
          </cell>
        </row>
      </sheetData>
      <sheetData sheetId="35">
        <row r="1">
          <cell r="K1" t="str">
            <v>平成２２年５月１日現在</v>
          </cell>
        </row>
      </sheetData>
      <sheetData sheetId="39">
        <row r="2">
          <cell r="N2" t="str">
            <v>平成２２年５月1日現在</v>
          </cell>
        </row>
      </sheetData>
      <sheetData sheetId="41">
        <row r="2">
          <cell r="N2" t="str">
            <v>平成２２年５月1日現在</v>
          </cell>
        </row>
      </sheetData>
      <sheetData sheetId="44">
        <row r="3">
          <cell r="G3" t="str">
            <v>平成２２年５月１日現在</v>
          </cell>
        </row>
        <row r="67">
          <cell r="D67">
            <v>64</v>
          </cell>
          <cell r="E67">
            <v>0</v>
          </cell>
          <cell r="F67">
            <v>0</v>
          </cell>
          <cell r="G67">
            <v>0</v>
          </cell>
          <cell r="H67">
            <v>64</v>
          </cell>
        </row>
        <row r="68">
          <cell r="D68">
            <v>1</v>
          </cell>
          <cell r="E68">
            <v>1</v>
          </cell>
          <cell r="F68">
            <v>3</v>
          </cell>
          <cell r="G68">
            <v>53</v>
          </cell>
          <cell r="H68">
            <v>58</v>
          </cell>
        </row>
        <row r="69">
          <cell r="D69">
            <v>4</v>
          </cell>
          <cell r="E69">
            <v>0</v>
          </cell>
          <cell r="F69">
            <v>2</v>
          </cell>
          <cell r="G69">
            <v>37</v>
          </cell>
          <cell r="H69">
            <v>43</v>
          </cell>
        </row>
        <row r="70">
          <cell r="D70">
            <v>64</v>
          </cell>
          <cell r="E70">
            <v>0</v>
          </cell>
          <cell r="F70">
            <v>0</v>
          </cell>
          <cell r="G70">
            <v>0</v>
          </cell>
          <cell r="H70">
            <v>64</v>
          </cell>
        </row>
        <row r="71">
          <cell r="D71">
            <v>19</v>
          </cell>
          <cell r="E71">
            <v>0</v>
          </cell>
          <cell r="F71">
            <v>2</v>
          </cell>
          <cell r="G71">
            <v>37</v>
          </cell>
          <cell r="H71">
            <v>58</v>
          </cell>
        </row>
        <row r="72">
          <cell r="D72">
            <v>29</v>
          </cell>
          <cell r="E72">
            <v>0</v>
          </cell>
          <cell r="F72">
            <v>2</v>
          </cell>
          <cell r="G72">
            <v>37</v>
          </cell>
          <cell r="H72">
            <v>68</v>
          </cell>
        </row>
      </sheetData>
      <sheetData sheetId="45">
        <row r="67">
          <cell r="D67">
            <v>56</v>
          </cell>
          <cell r="E67">
            <v>12</v>
          </cell>
          <cell r="F67">
            <v>7</v>
          </cell>
          <cell r="G67">
            <v>62</v>
          </cell>
          <cell r="H67">
            <v>137</v>
          </cell>
        </row>
        <row r="68">
          <cell r="D68">
            <v>29</v>
          </cell>
          <cell r="E68">
            <v>0</v>
          </cell>
          <cell r="F68">
            <v>9</v>
          </cell>
          <cell r="G68">
            <v>77</v>
          </cell>
          <cell r="H68">
            <v>115</v>
          </cell>
        </row>
        <row r="69">
          <cell r="D69">
            <v>0</v>
          </cell>
          <cell r="E69">
            <v>0</v>
          </cell>
          <cell r="F69">
            <v>5</v>
          </cell>
          <cell r="G69">
            <v>44</v>
          </cell>
          <cell r="H69">
            <v>49</v>
          </cell>
        </row>
        <row r="70">
          <cell r="D70">
            <v>52</v>
          </cell>
          <cell r="E70">
            <v>12</v>
          </cell>
          <cell r="F70">
            <v>7</v>
          </cell>
          <cell r="G70">
            <v>62</v>
          </cell>
          <cell r="H70">
            <v>133</v>
          </cell>
        </row>
        <row r="71">
          <cell r="D71">
            <v>0</v>
          </cell>
          <cell r="E71">
            <v>0</v>
          </cell>
          <cell r="F71">
            <v>8</v>
          </cell>
          <cell r="G71">
            <v>73</v>
          </cell>
          <cell r="H71">
            <v>81</v>
          </cell>
        </row>
        <row r="72">
          <cell r="D72">
            <v>0</v>
          </cell>
          <cell r="E72">
            <v>0</v>
          </cell>
          <cell r="F72">
            <v>0</v>
          </cell>
          <cell r="G72">
            <v>0</v>
          </cell>
          <cell r="H72">
            <v>0</v>
          </cell>
        </row>
      </sheetData>
      <sheetData sheetId="46">
        <row r="67">
          <cell r="D67">
            <v>111</v>
          </cell>
          <cell r="E67">
            <v>0</v>
          </cell>
          <cell r="F67">
            <v>4</v>
          </cell>
          <cell r="G67">
            <v>38</v>
          </cell>
          <cell r="H67">
            <v>153</v>
          </cell>
        </row>
        <row r="68">
          <cell r="D68">
            <v>0</v>
          </cell>
          <cell r="E68">
            <v>0</v>
          </cell>
          <cell r="F68">
            <v>5</v>
          </cell>
          <cell r="G68">
            <v>45</v>
          </cell>
          <cell r="H68">
            <v>50</v>
          </cell>
        </row>
        <row r="69">
          <cell r="D69">
            <v>94</v>
          </cell>
          <cell r="E69">
            <v>0</v>
          </cell>
          <cell r="F69">
            <v>2</v>
          </cell>
          <cell r="G69">
            <v>14</v>
          </cell>
          <cell r="H69">
            <v>110</v>
          </cell>
        </row>
        <row r="70">
          <cell r="D70">
            <v>111</v>
          </cell>
          <cell r="E70">
            <v>0</v>
          </cell>
          <cell r="F70">
            <v>4</v>
          </cell>
          <cell r="G70">
            <v>38</v>
          </cell>
          <cell r="H70">
            <v>153</v>
          </cell>
        </row>
        <row r="71">
          <cell r="D71">
            <v>0</v>
          </cell>
          <cell r="E71">
            <v>0</v>
          </cell>
          <cell r="F71">
            <v>5</v>
          </cell>
          <cell r="G71">
            <v>45</v>
          </cell>
          <cell r="H71">
            <v>50</v>
          </cell>
        </row>
        <row r="72">
          <cell r="D72">
            <v>0</v>
          </cell>
          <cell r="E72">
            <v>0</v>
          </cell>
          <cell r="F72">
            <v>0</v>
          </cell>
          <cell r="G72">
            <v>0</v>
          </cell>
          <cell r="H72">
            <v>0</v>
          </cell>
        </row>
      </sheetData>
      <sheetData sheetId="47">
        <row r="67">
          <cell r="D67">
            <v>5</v>
          </cell>
          <cell r="E67">
            <v>0</v>
          </cell>
          <cell r="F67">
            <v>5</v>
          </cell>
          <cell r="G67">
            <v>40</v>
          </cell>
          <cell r="H67">
            <v>50</v>
          </cell>
        </row>
        <row r="68">
          <cell r="D68">
            <v>0</v>
          </cell>
          <cell r="E68">
            <v>0</v>
          </cell>
          <cell r="F68">
            <v>6</v>
          </cell>
          <cell r="G68">
            <v>45</v>
          </cell>
          <cell r="H68">
            <v>51</v>
          </cell>
        </row>
        <row r="69">
          <cell r="D69">
            <v>0</v>
          </cell>
          <cell r="E69">
            <v>0</v>
          </cell>
          <cell r="F69">
            <v>2</v>
          </cell>
          <cell r="G69">
            <v>24</v>
          </cell>
          <cell r="H69">
            <v>26</v>
          </cell>
        </row>
        <row r="70">
          <cell r="D70">
            <v>5</v>
          </cell>
          <cell r="E70">
            <v>0</v>
          </cell>
          <cell r="F70">
            <v>5</v>
          </cell>
          <cell r="G70">
            <v>40</v>
          </cell>
          <cell r="H70">
            <v>50</v>
          </cell>
        </row>
        <row r="71">
          <cell r="D71">
            <v>2</v>
          </cell>
          <cell r="E71">
            <v>0</v>
          </cell>
          <cell r="F71">
            <v>5</v>
          </cell>
          <cell r="G71">
            <v>40</v>
          </cell>
          <cell r="H71">
            <v>47</v>
          </cell>
        </row>
        <row r="72">
          <cell r="D72">
            <v>2</v>
          </cell>
          <cell r="E72">
            <v>0</v>
          </cell>
          <cell r="F72">
            <v>2</v>
          </cell>
          <cell r="G72">
            <v>24</v>
          </cell>
          <cell r="H72">
            <v>28</v>
          </cell>
        </row>
      </sheetData>
      <sheetData sheetId="48">
        <row r="25">
          <cell r="D25">
            <v>6</v>
          </cell>
          <cell r="E25">
            <v>4</v>
          </cell>
          <cell r="F25">
            <v>0</v>
          </cell>
          <cell r="G25">
            <v>0</v>
          </cell>
          <cell r="H25">
            <v>10</v>
          </cell>
        </row>
        <row r="26">
          <cell r="D26">
            <v>1</v>
          </cell>
          <cell r="E26">
            <v>1</v>
          </cell>
          <cell r="F26">
            <v>0</v>
          </cell>
          <cell r="G26">
            <v>0</v>
          </cell>
          <cell r="H26">
            <v>2</v>
          </cell>
        </row>
        <row r="27">
          <cell r="D27">
            <v>0</v>
          </cell>
          <cell r="E27">
            <v>0</v>
          </cell>
          <cell r="F27">
            <v>0</v>
          </cell>
          <cell r="G27">
            <v>0</v>
          </cell>
          <cell r="H27">
            <v>0</v>
          </cell>
        </row>
        <row r="28">
          <cell r="D28">
            <v>6</v>
          </cell>
          <cell r="E28">
            <v>4</v>
          </cell>
          <cell r="F28">
            <v>0</v>
          </cell>
          <cell r="G28">
            <v>0</v>
          </cell>
          <cell r="H28">
            <v>10</v>
          </cell>
        </row>
        <row r="29">
          <cell r="D29">
            <v>0</v>
          </cell>
          <cell r="E29">
            <v>0</v>
          </cell>
          <cell r="F29">
            <v>1</v>
          </cell>
          <cell r="G29">
            <v>3</v>
          </cell>
          <cell r="H29">
            <v>4</v>
          </cell>
        </row>
        <row r="30">
          <cell r="D30">
            <v>0</v>
          </cell>
          <cell r="E30">
            <v>1</v>
          </cell>
          <cell r="F30">
            <v>1</v>
          </cell>
          <cell r="G30">
            <v>3</v>
          </cell>
          <cell r="H30">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2:K24"/>
  <sheetViews>
    <sheetView tabSelected="1" view="pageBreakPreview" zoomScale="60" zoomScalePageLayoutView="0" workbookViewId="0" topLeftCell="A1">
      <selection activeCell="E23" sqref="E23"/>
    </sheetView>
  </sheetViews>
  <sheetFormatPr defaultColWidth="9.00390625" defaultRowHeight="13.5"/>
  <sheetData>
    <row r="2" spans="1:11" ht="13.5">
      <c r="A2" s="779"/>
      <c r="B2" s="779"/>
      <c r="C2" s="779"/>
      <c r="D2" s="779"/>
      <c r="E2" s="779"/>
      <c r="F2" s="779"/>
      <c r="G2" s="779"/>
      <c r="H2" s="779"/>
      <c r="I2" s="779"/>
      <c r="J2" s="779"/>
      <c r="K2" s="779"/>
    </row>
    <row r="3" spans="1:11" ht="13.5">
      <c r="A3" s="779"/>
      <c r="B3" s="779"/>
      <c r="C3" s="779"/>
      <c r="D3" s="779"/>
      <c r="E3" s="779"/>
      <c r="F3" s="779"/>
      <c r="G3" s="779"/>
      <c r="H3" s="779"/>
      <c r="I3" s="779"/>
      <c r="J3" s="779"/>
      <c r="K3" s="779"/>
    </row>
    <row r="4" spans="1:11" ht="13.5">
      <c r="A4" s="779"/>
      <c r="B4" s="779"/>
      <c r="C4" s="779"/>
      <c r="D4" s="779"/>
      <c r="E4" s="779"/>
      <c r="F4" s="779"/>
      <c r="G4" s="779"/>
      <c r="H4" s="779"/>
      <c r="I4" s="779"/>
      <c r="J4" s="779"/>
      <c r="K4" s="779"/>
    </row>
    <row r="5" spans="1:11" ht="13.5">
      <c r="A5" s="779"/>
      <c r="B5" s="779"/>
      <c r="C5" s="779"/>
      <c r="D5" s="779"/>
      <c r="E5" s="779"/>
      <c r="F5" s="779"/>
      <c r="G5" s="779"/>
      <c r="H5" s="779"/>
      <c r="I5" s="779"/>
      <c r="J5" s="779"/>
      <c r="K5" s="779"/>
    </row>
    <row r="6" spans="1:11" ht="13.5">
      <c r="A6" s="779"/>
      <c r="B6" s="779"/>
      <c r="C6" s="779"/>
      <c r="D6" s="779"/>
      <c r="E6" s="779"/>
      <c r="F6" s="779"/>
      <c r="G6" s="779"/>
      <c r="H6" s="779"/>
      <c r="I6" s="779"/>
      <c r="J6" s="779"/>
      <c r="K6" s="779"/>
    </row>
    <row r="7" spans="1:11" ht="13.5">
      <c r="A7" s="779"/>
      <c r="B7" s="779"/>
      <c r="C7" s="779"/>
      <c r="D7" s="779"/>
      <c r="E7" s="779"/>
      <c r="F7" s="779"/>
      <c r="G7" s="779"/>
      <c r="H7" s="779"/>
      <c r="I7" s="779"/>
      <c r="J7" s="779"/>
      <c r="K7" s="779"/>
    </row>
    <row r="8" spans="1:11" ht="14.25">
      <c r="A8" s="779"/>
      <c r="B8" s="779"/>
      <c r="C8" s="780"/>
      <c r="D8" s="779"/>
      <c r="E8" s="779"/>
      <c r="F8" s="779"/>
      <c r="G8" s="779"/>
      <c r="H8" s="779"/>
      <c r="I8" s="779"/>
      <c r="J8" s="779"/>
      <c r="K8" s="779"/>
    </row>
    <row r="9" spans="1:11" ht="13.5">
      <c r="A9" s="779"/>
      <c r="B9" s="779"/>
      <c r="C9" s="779"/>
      <c r="D9" s="779"/>
      <c r="E9" s="779"/>
      <c r="F9" s="779"/>
      <c r="G9" s="779"/>
      <c r="H9" s="779"/>
      <c r="I9" s="779"/>
      <c r="J9" s="779"/>
      <c r="K9" s="779"/>
    </row>
    <row r="10" spans="1:11" ht="13.5">
      <c r="A10" s="779"/>
      <c r="B10" s="779"/>
      <c r="C10" s="779"/>
      <c r="D10" s="779"/>
      <c r="E10" s="779"/>
      <c r="F10" s="779"/>
      <c r="G10" s="779"/>
      <c r="H10" s="779"/>
      <c r="I10" s="779"/>
      <c r="J10" s="779"/>
      <c r="K10" s="779"/>
    </row>
    <row r="11" spans="1:11" ht="13.5">
      <c r="A11" s="779"/>
      <c r="B11" s="779"/>
      <c r="C11" s="779"/>
      <c r="D11" s="779"/>
      <c r="E11" s="779"/>
      <c r="F11" s="779"/>
      <c r="G11" s="779"/>
      <c r="H11" s="779"/>
      <c r="I11" s="779"/>
      <c r="J11" s="779"/>
      <c r="K11" s="779"/>
    </row>
    <row r="12" spans="1:11" ht="13.5">
      <c r="A12" s="779"/>
      <c r="B12" s="779"/>
      <c r="C12" s="779"/>
      <c r="D12" s="779"/>
      <c r="E12" s="779"/>
      <c r="F12" s="779"/>
      <c r="G12" s="779"/>
      <c r="H12" s="779"/>
      <c r="I12" s="779"/>
      <c r="J12" s="779"/>
      <c r="K12" s="779"/>
    </row>
    <row r="13" spans="1:11" ht="13.5">
      <c r="A13" s="779"/>
      <c r="B13" s="779"/>
      <c r="C13" s="779"/>
      <c r="D13" s="779"/>
      <c r="E13" s="779"/>
      <c r="F13" s="779"/>
      <c r="G13" s="779"/>
      <c r="H13" s="779"/>
      <c r="I13" s="779"/>
      <c r="J13" s="779"/>
      <c r="K13" s="779"/>
    </row>
    <row r="14" spans="1:11" ht="13.5">
      <c r="A14" s="779"/>
      <c r="B14" s="779"/>
      <c r="C14" s="779"/>
      <c r="D14" s="779"/>
      <c r="E14" s="779"/>
      <c r="F14" s="779"/>
      <c r="G14" s="779"/>
      <c r="H14" s="779"/>
      <c r="I14" s="779"/>
      <c r="J14" s="779"/>
      <c r="K14" s="779"/>
    </row>
    <row r="15" spans="1:11" ht="13.5">
      <c r="A15" s="779"/>
      <c r="B15" s="779"/>
      <c r="C15" s="779"/>
      <c r="D15" s="779"/>
      <c r="E15" s="779"/>
      <c r="F15" s="779"/>
      <c r="G15" s="779"/>
      <c r="H15" s="779"/>
      <c r="I15" s="779"/>
      <c r="J15" s="779"/>
      <c r="K15" s="779"/>
    </row>
    <row r="16" spans="1:11" ht="13.5">
      <c r="A16" s="779"/>
      <c r="B16" s="779"/>
      <c r="C16" s="779"/>
      <c r="D16" s="779"/>
      <c r="E16" s="779"/>
      <c r="F16" s="779"/>
      <c r="G16" s="779"/>
      <c r="H16" s="779"/>
      <c r="I16" s="779"/>
      <c r="J16" s="779"/>
      <c r="K16" s="779"/>
    </row>
    <row r="17" spans="1:11" ht="13.5">
      <c r="A17" s="779"/>
      <c r="B17" s="779"/>
      <c r="C17" s="779"/>
      <c r="D17" s="779"/>
      <c r="E17" s="779"/>
      <c r="F17" s="779"/>
      <c r="G17" s="779"/>
      <c r="H17" s="779"/>
      <c r="I17" s="779"/>
      <c r="J17" s="779"/>
      <c r="K17" s="779"/>
    </row>
    <row r="18" spans="1:11" ht="13.5">
      <c r="A18" s="779"/>
      <c r="B18" s="779"/>
      <c r="C18" s="779"/>
      <c r="D18" s="779"/>
      <c r="E18" s="779"/>
      <c r="F18" s="779"/>
      <c r="G18" s="779"/>
      <c r="H18" s="779"/>
      <c r="I18" s="779"/>
      <c r="J18" s="779"/>
      <c r="K18" s="779"/>
    </row>
    <row r="19" spans="1:11" ht="13.5">
      <c r="A19" s="779"/>
      <c r="B19" s="779"/>
      <c r="C19" s="779"/>
      <c r="D19" s="779"/>
      <c r="E19" s="779"/>
      <c r="F19" s="779"/>
      <c r="G19" s="779"/>
      <c r="H19" s="779"/>
      <c r="I19" s="779"/>
      <c r="J19" s="779"/>
      <c r="K19" s="779"/>
    </row>
    <row r="20" spans="1:11" ht="13.5">
      <c r="A20" s="779"/>
      <c r="B20" s="779"/>
      <c r="C20" s="779"/>
      <c r="D20" s="779"/>
      <c r="E20" s="779"/>
      <c r="F20" s="779"/>
      <c r="G20" s="779"/>
      <c r="H20" s="779"/>
      <c r="I20" s="779"/>
      <c r="J20" s="779"/>
      <c r="K20" s="779"/>
    </row>
    <row r="21" spans="1:11" ht="13.5">
      <c r="A21" s="779"/>
      <c r="B21" s="779"/>
      <c r="C21" s="779"/>
      <c r="D21" s="779"/>
      <c r="E21" s="779"/>
      <c r="F21" s="779"/>
      <c r="G21" s="779"/>
      <c r="H21" s="779"/>
      <c r="I21" s="779"/>
      <c r="J21" s="779"/>
      <c r="K21" s="779"/>
    </row>
    <row r="22" spans="1:11" ht="13.5">
      <c r="A22" s="779"/>
      <c r="B22" s="779"/>
      <c r="C22" s="779"/>
      <c r="D22" s="779"/>
      <c r="E22" s="779"/>
      <c r="F22" s="779"/>
      <c r="G22" s="779"/>
      <c r="H22" s="779"/>
      <c r="I22" s="779"/>
      <c r="J22" s="779"/>
      <c r="K22" s="779"/>
    </row>
    <row r="23" spans="1:11" ht="13.5">
      <c r="A23" s="779"/>
      <c r="B23" s="779"/>
      <c r="C23" s="779"/>
      <c r="D23" s="779"/>
      <c r="E23" s="779"/>
      <c r="F23" s="779"/>
      <c r="G23" s="779"/>
      <c r="H23" s="779"/>
      <c r="I23" s="779"/>
      <c r="J23" s="779"/>
      <c r="K23" s="779"/>
    </row>
    <row r="24" spans="1:11" ht="13.5">
      <c r="A24" s="779"/>
      <c r="B24" s="779"/>
      <c r="C24" s="779"/>
      <c r="D24" s="779"/>
      <c r="E24" s="779"/>
      <c r="F24" s="779"/>
      <c r="G24" s="779"/>
      <c r="H24" s="779"/>
      <c r="I24" s="779"/>
      <c r="J24" s="779"/>
      <c r="K24" s="779"/>
    </row>
  </sheetData>
  <sheetProtection/>
  <printOptions horizontalCentered="1"/>
  <pageMargins left="0.16" right="0.57" top="0.984251968503937" bottom="0.7874015748031497" header="0.5118110236220472" footer="0.5118110236220472"/>
  <pageSetup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dimension ref="A1:J29"/>
  <sheetViews>
    <sheetView view="pageBreakPreview" zoomScale="60" zoomScalePageLayoutView="0" workbookViewId="0" topLeftCell="A1">
      <selection activeCell="C29" sqref="C29:D29"/>
    </sheetView>
  </sheetViews>
  <sheetFormatPr defaultColWidth="9.00390625" defaultRowHeight="13.5"/>
  <cols>
    <col min="1" max="1" width="3.50390625" style="0" bestFit="1" customWidth="1"/>
    <col min="2" max="2" width="13.375" style="0" customWidth="1"/>
    <col min="3" max="4" width="8.25390625" style="0" bestFit="1" customWidth="1"/>
    <col min="5" max="6" width="9.25390625" style="0" bestFit="1" customWidth="1"/>
    <col min="7" max="10" width="9.125" style="0" bestFit="1" customWidth="1"/>
  </cols>
  <sheetData>
    <row r="1" spans="1:10" ht="13.5">
      <c r="A1" s="1045" t="s">
        <v>117</v>
      </c>
      <c r="B1" s="1045"/>
      <c r="C1" s="1045"/>
      <c r="D1" s="1045"/>
      <c r="E1" s="1045"/>
      <c r="F1" s="1045"/>
      <c r="G1" s="1045"/>
      <c r="H1" s="1045"/>
      <c r="I1" s="1045"/>
      <c r="J1" s="1045"/>
    </row>
    <row r="2" spans="1:10" ht="13.5">
      <c r="A2" t="s">
        <v>173</v>
      </c>
      <c r="H2" s="1055" t="s">
        <v>397</v>
      </c>
      <c r="I2" s="1055"/>
      <c r="J2" s="1055"/>
    </row>
    <row r="3" spans="1:10" ht="13.5">
      <c r="A3" s="1047" t="s">
        <v>119</v>
      </c>
      <c r="B3" s="1047"/>
      <c r="C3" s="1048" t="s">
        <v>3</v>
      </c>
      <c r="D3" s="1048"/>
      <c r="E3" s="1048" t="s">
        <v>4</v>
      </c>
      <c r="F3" s="1048"/>
      <c r="G3" s="1048" t="s">
        <v>5</v>
      </c>
      <c r="H3" s="1048"/>
      <c r="I3" s="1048" t="s">
        <v>32</v>
      </c>
      <c r="J3" s="1048"/>
    </row>
    <row r="4" spans="1:10" ht="13.5">
      <c r="A4" s="1047"/>
      <c r="B4" s="1047"/>
      <c r="C4" s="114" t="s">
        <v>122</v>
      </c>
      <c r="D4" s="114" t="s">
        <v>124</v>
      </c>
      <c r="E4" s="114" t="s">
        <v>122</v>
      </c>
      <c r="F4" s="114" t="s">
        <v>124</v>
      </c>
      <c r="G4" s="114" t="s">
        <v>122</v>
      </c>
      <c r="H4" s="114" t="s">
        <v>124</v>
      </c>
      <c r="I4" s="114" t="s">
        <v>122</v>
      </c>
      <c r="J4" s="114" t="s">
        <v>124</v>
      </c>
    </row>
    <row r="5" spans="1:10" ht="13.5">
      <c r="A5" s="115"/>
      <c r="B5" s="115"/>
      <c r="C5" s="116" t="s">
        <v>125</v>
      </c>
      <c r="D5" s="116" t="s">
        <v>126</v>
      </c>
      <c r="E5" s="116" t="s">
        <v>125</v>
      </c>
      <c r="F5" s="116" t="s">
        <v>126</v>
      </c>
      <c r="G5" s="116" t="s">
        <v>125</v>
      </c>
      <c r="H5" s="116" t="s">
        <v>126</v>
      </c>
      <c r="I5" s="116" t="s">
        <v>125</v>
      </c>
      <c r="J5" s="116" t="s">
        <v>126</v>
      </c>
    </row>
    <row r="6" spans="1:10" ht="22.5" customHeight="1">
      <c r="A6" s="117">
        <v>1</v>
      </c>
      <c r="B6" s="763" t="s">
        <v>127</v>
      </c>
      <c r="C6" s="699"/>
      <c r="D6" s="153"/>
      <c r="E6" s="699"/>
      <c r="F6" s="154"/>
      <c r="G6" s="699"/>
      <c r="H6" s="699"/>
      <c r="I6" s="699">
        <f aca="true" t="shared" si="0" ref="I6:J28">C6+E6+G6</f>
        <v>0</v>
      </c>
      <c r="J6" s="144">
        <f t="shared" si="0"/>
        <v>0</v>
      </c>
    </row>
    <row r="7" spans="1:10" ht="22.5" customHeight="1">
      <c r="A7" s="114">
        <v>2</v>
      </c>
      <c r="B7" s="764" t="s">
        <v>128</v>
      </c>
      <c r="C7" s="133"/>
      <c r="D7" s="133"/>
      <c r="E7" s="133"/>
      <c r="F7" s="133"/>
      <c r="G7" s="133"/>
      <c r="H7" s="133"/>
      <c r="I7" s="700">
        <f t="shared" si="0"/>
        <v>0</v>
      </c>
      <c r="J7" s="146">
        <f t="shared" si="0"/>
        <v>0</v>
      </c>
    </row>
    <row r="8" spans="1:10" ht="22.5" customHeight="1">
      <c r="A8" s="114">
        <v>3</v>
      </c>
      <c r="B8" s="764" t="s">
        <v>129</v>
      </c>
      <c r="C8" s="133"/>
      <c r="D8" s="133"/>
      <c r="E8" s="133"/>
      <c r="F8" s="133"/>
      <c r="G8" s="133"/>
      <c r="H8" s="122"/>
      <c r="I8" s="700">
        <f t="shared" si="0"/>
        <v>0</v>
      </c>
      <c r="J8" s="146">
        <f t="shared" si="0"/>
        <v>0</v>
      </c>
    </row>
    <row r="9" spans="1:10" ht="22.5" customHeight="1">
      <c r="A9" s="114">
        <v>4</v>
      </c>
      <c r="B9" s="764" t="s">
        <v>130</v>
      </c>
      <c r="C9" s="133"/>
      <c r="D9" s="133"/>
      <c r="E9" s="133"/>
      <c r="F9" s="133"/>
      <c r="G9" s="133"/>
      <c r="H9" s="133"/>
      <c r="I9" s="700">
        <f t="shared" si="0"/>
        <v>0</v>
      </c>
      <c r="J9" s="146">
        <f t="shared" si="0"/>
        <v>0</v>
      </c>
    </row>
    <row r="10" spans="1:10" ht="22.5" customHeight="1">
      <c r="A10" s="114">
        <v>5</v>
      </c>
      <c r="B10" s="764" t="s">
        <v>131</v>
      </c>
      <c r="C10" s="133"/>
      <c r="D10" s="133"/>
      <c r="E10" s="133"/>
      <c r="F10" s="133"/>
      <c r="G10" s="133"/>
      <c r="H10" s="133"/>
      <c r="I10" s="700">
        <f t="shared" si="0"/>
        <v>0</v>
      </c>
      <c r="J10" s="146">
        <f t="shared" si="0"/>
        <v>0</v>
      </c>
    </row>
    <row r="11" spans="1:10" ht="22.5" customHeight="1">
      <c r="A11" s="114">
        <v>6</v>
      </c>
      <c r="B11" s="764" t="s">
        <v>132</v>
      </c>
      <c r="C11" s="133"/>
      <c r="D11" s="133"/>
      <c r="E11" s="133"/>
      <c r="F11" s="133"/>
      <c r="G11" s="133"/>
      <c r="H11" s="133"/>
      <c r="I11" s="700">
        <f t="shared" si="0"/>
        <v>0</v>
      </c>
      <c r="J11" s="146">
        <f t="shared" si="0"/>
        <v>0</v>
      </c>
    </row>
    <row r="12" spans="1:10" ht="22.5" customHeight="1">
      <c r="A12" s="114">
        <v>7</v>
      </c>
      <c r="B12" s="764" t="s">
        <v>133</v>
      </c>
      <c r="C12" s="133"/>
      <c r="D12" s="133"/>
      <c r="E12" s="133"/>
      <c r="F12" s="133"/>
      <c r="G12" s="133"/>
      <c r="H12" s="133"/>
      <c r="I12" s="700">
        <f t="shared" si="0"/>
        <v>0</v>
      </c>
      <c r="J12" s="146">
        <f t="shared" si="0"/>
        <v>0</v>
      </c>
    </row>
    <row r="13" spans="1:10" ht="22.5" customHeight="1">
      <c r="A13" s="114">
        <v>8</v>
      </c>
      <c r="B13" s="764" t="s">
        <v>134</v>
      </c>
      <c r="C13" s="133"/>
      <c r="D13" s="133"/>
      <c r="E13" s="133"/>
      <c r="F13" s="133"/>
      <c r="G13" s="133"/>
      <c r="H13" s="133"/>
      <c r="I13" s="700">
        <f t="shared" si="0"/>
        <v>0</v>
      </c>
      <c r="J13" s="146">
        <f t="shared" si="0"/>
        <v>0</v>
      </c>
    </row>
    <row r="14" spans="1:10" ht="22.5" customHeight="1">
      <c r="A14" s="114">
        <v>9</v>
      </c>
      <c r="B14" s="764" t="s">
        <v>135</v>
      </c>
      <c r="C14" s="133"/>
      <c r="D14" s="133"/>
      <c r="E14" s="133"/>
      <c r="F14" s="133"/>
      <c r="G14" s="133"/>
      <c r="H14" s="133"/>
      <c r="I14" s="700">
        <f t="shared" si="0"/>
        <v>0</v>
      </c>
      <c r="J14" s="146">
        <f t="shared" si="0"/>
        <v>0</v>
      </c>
    </row>
    <row r="15" spans="1:10" ht="22.5" customHeight="1">
      <c r="A15" s="114">
        <v>10</v>
      </c>
      <c r="B15" s="764" t="s">
        <v>136</v>
      </c>
      <c r="C15" s="133"/>
      <c r="D15" s="133"/>
      <c r="E15" s="133"/>
      <c r="F15" s="133"/>
      <c r="G15" s="133"/>
      <c r="H15" s="133"/>
      <c r="I15" s="700">
        <f t="shared" si="0"/>
        <v>0</v>
      </c>
      <c r="J15" s="146">
        <f t="shared" si="0"/>
        <v>0</v>
      </c>
    </row>
    <row r="16" spans="1:10" ht="22.5" customHeight="1">
      <c r="A16" s="114">
        <v>11</v>
      </c>
      <c r="B16" s="764" t="s">
        <v>137</v>
      </c>
      <c r="C16" s="133"/>
      <c r="D16" s="133"/>
      <c r="E16" s="133"/>
      <c r="F16" s="133"/>
      <c r="G16" s="133"/>
      <c r="H16" s="133"/>
      <c r="I16" s="700">
        <f t="shared" si="0"/>
        <v>0</v>
      </c>
      <c r="J16" s="146">
        <f t="shared" si="0"/>
        <v>0</v>
      </c>
    </row>
    <row r="17" spans="1:10" ht="22.5" customHeight="1">
      <c r="A17" s="114">
        <v>12</v>
      </c>
      <c r="B17" s="764" t="s">
        <v>138</v>
      </c>
      <c r="C17" s="133"/>
      <c r="D17" s="133"/>
      <c r="E17" s="133"/>
      <c r="F17" s="133"/>
      <c r="G17" s="133"/>
      <c r="H17" s="133"/>
      <c r="I17" s="700">
        <f t="shared" si="0"/>
        <v>0</v>
      </c>
      <c r="J17" s="146">
        <f t="shared" si="0"/>
        <v>0</v>
      </c>
    </row>
    <row r="18" spans="1:10" ht="22.5" customHeight="1">
      <c r="A18" s="114">
        <v>13</v>
      </c>
      <c r="B18" s="764" t="s">
        <v>139</v>
      </c>
      <c r="C18" s="133"/>
      <c r="D18" s="133"/>
      <c r="E18" s="133"/>
      <c r="F18" s="133"/>
      <c r="G18" s="133"/>
      <c r="H18" s="133"/>
      <c r="I18" s="700">
        <f t="shared" si="0"/>
        <v>0</v>
      </c>
      <c r="J18" s="146">
        <f t="shared" si="0"/>
        <v>0</v>
      </c>
    </row>
    <row r="19" spans="1:10" ht="22.5" customHeight="1">
      <c r="A19" s="114">
        <v>14</v>
      </c>
      <c r="B19" s="764" t="s">
        <v>140</v>
      </c>
      <c r="C19" s="133"/>
      <c r="D19" s="133"/>
      <c r="E19" s="133"/>
      <c r="F19" s="133"/>
      <c r="G19" s="133"/>
      <c r="H19" s="122"/>
      <c r="I19" s="700">
        <f t="shared" si="0"/>
        <v>0</v>
      </c>
      <c r="J19" s="146">
        <f t="shared" si="0"/>
        <v>0</v>
      </c>
    </row>
    <row r="20" spans="1:10" ht="22.5" customHeight="1">
      <c r="A20" s="114">
        <v>15</v>
      </c>
      <c r="B20" s="764" t="s">
        <v>141</v>
      </c>
      <c r="C20" s="133"/>
      <c r="D20" s="133"/>
      <c r="E20" s="133"/>
      <c r="F20" s="133"/>
      <c r="G20" s="133"/>
      <c r="H20" s="122"/>
      <c r="I20" s="700">
        <f t="shared" si="0"/>
        <v>0</v>
      </c>
      <c r="J20" s="146">
        <f t="shared" si="0"/>
        <v>0</v>
      </c>
    </row>
    <row r="21" spans="1:10" ht="22.5" customHeight="1">
      <c r="A21" s="114">
        <v>16</v>
      </c>
      <c r="B21" s="764" t="s">
        <v>142</v>
      </c>
      <c r="C21" s="133"/>
      <c r="D21" s="133"/>
      <c r="E21" s="133"/>
      <c r="F21" s="133"/>
      <c r="G21" s="133"/>
      <c r="H21" s="122"/>
      <c r="I21" s="700">
        <f t="shared" si="0"/>
        <v>0</v>
      </c>
      <c r="J21" s="146">
        <f t="shared" si="0"/>
        <v>0</v>
      </c>
    </row>
    <row r="22" spans="1:10" ht="22.5" customHeight="1">
      <c r="A22" s="114">
        <v>17</v>
      </c>
      <c r="B22" s="764" t="s">
        <v>143</v>
      </c>
      <c r="C22" s="133"/>
      <c r="D22" s="133"/>
      <c r="E22" s="133"/>
      <c r="F22" s="133"/>
      <c r="G22" s="133"/>
      <c r="H22" s="122"/>
      <c r="I22" s="700">
        <f t="shared" si="0"/>
        <v>0</v>
      </c>
      <c r="J22" s="146">
        <f t="shared" si="0"/>
        <v>0</v>
      </c>
    </row>
    <row r="23" spans="1:10" ht="22.5" customHeight="1">
      <c r="A23" s="114">
        <v>18</v>
      </c>
      <c r="B23" s="764" t="s">
        <v>144</v>
      </c>
      <c r="C23" s="133"/>
      <c r="D23" s="133"/>
      <c r="E23" s="133"/>
      <c r="F23" s="133"/>
      <c r="G23" s="133"/>
      <c r="H23" s="122"/>
      <c r="I23" s="700">
        <f t="shared" si="0"/>
        <v>0</v>
      </c>
      <c r="J23" s="146">
        <f t="shared" si="0"/>
        <v>0</v>
      </c>
    </row>
    <row r="24" spans="1:10" ht="22.5" customHeight="1">
      <c r="A24" s="114">
        <v>19</v>
      </c>
      <c r="B24" s="764" t="s">
        <v>145</v>
      </c>
      <c r="C24" s="133"/>
      <c r="D24" s="133"/>
      <c r="E24" s="133"/>
      <c r="F24" s="133"/>
      <c r="G24" s="133"/>
      <c r="H24" s="122"/>
      <c r="I24" s="700">
        <f t="shared" si="0"/>
        <v>0</v>
      </c>
      <c r="J24" s="146">
        <f t="shared" si="0"/>
        <v>0</v>
      </c>
    </row>
    <row r="25" spans="1:10" ht="22.5" customHeight="1">
      <c r="A25" s="114">
        <v>20</v>
      </c>
      <c r="B25" s="764" t="s">
        <v>146</v>
      </c>
      <c r="C25" s="133"/>
      <c r="D25" s="133"/>
      <c r="E25" s="133"/>
      <c r="F25" s="133"/>
      <c r="G25" s="133"/>
      <c r="H25" s="122"/>
      <c r="I25" s="700">
        <f t="shared" si="0"/>
        <v>0</v>
      </c>
      <c r="J25" s="146">
        <f t="shared" si="0"/>
        <v>0</v>
      </c>
    </row>
    <row r="26" spans="1:10" ht="22.5" customHeight="1">
      <c r="A26" s="114">
        <v>21</v>
      </c>
      <c r="B26" s="764" t="s">
        <v>147</v>
      </c>
      <c r="C26" s="133"/>
      <c r="D26" s="133"/>
      <c r="E26" s="133"/>
      <c r="F26" s="133"/>
      <c r="G26" s="133"/>
      <c r="H26" s="122"/>
      <c r="I26" s="700">
        <f t="shared" si="0"/>
        <v>0</v>
      </c>
      <c r="J26" s="146">
        <f t="shared" si="0"/>
        <v>0</v>
      </c>
    </row>
    <row r="27" spans="1:10" ht="22.5" customHeight="1">
      <c r="A27" s="114">
        <v>22</v>
      </c>
      <c r="B27" s="764" t="s">
        <v>148</v>
      </c>
      <c r="C27" s="133"/>
      <c r="D27" s="133"/>
      <c r="E27" s="133"/>
      <c r="F27" s="133"/>
      <c r="G27" s="133"/>
      <c r="H27" s="122"/>
      <c r="I27" s="700">
        <f t="shared" si="0"/>
        <v>0</v>
      </c>
      <c r="J27" s="146">
        <f t="shared" si="0"/>
        <v>0</v>
      </c>
    </row>
    <row r="28" spans="1:10" ht="22.5" customHeight="1">
      <c r="A28" s="114">
        <v>23</v>
      </c>
      <c r="B28" s="764" t="s">
        <v>149</v>
      </c>
      <c r="C28" s="133"/>
      <c r="D28" s="133"/>
      <c r="E28" s="133"/>
      <c r="F28" s="133"/>
      <c r="G28" s="133"/>
      <c r="H28" s="122"/>
      <c r="I28" s="700">
        <f t="shared" si="0"/>
        <v>0</v>
      </c>
      <c r="J28" s="146">
        <f t="shared" si="0"/>
        <v>0</v>
      </c>
    </row>
    <row r="29" spans="1:10" ht="22.5" customHeight="1">
      <c r="A29" s="1058" t="s">
        <v>285</v>
      </c>
      <c r="B29" s="1059"/>
      <c r="C29" s="765">
        <f>SUM(C6:C28)</f>
        <v>0</v>
      </c>
      <c r="D29" s="765">
        <f aca="true" t="shared" si="1" ref="D29:J29">SUM(D6:D28)</f>
        <v>0</v>
      </c>
      <c r="E29" s="147">
        <f t="shared" si="1"/>
        <v>0</v>
      </c>
      <c r="F29" s="310">
        <f t="shared" si="1"/>
        <v>0</v>
      </c>
      <c r="G29" s="147">
        <f t="shared" si="1"/>
        <v>0</v>
      </c>
      <c r="H29" s="148">
        <f t="shared" si="1"/>
        <v>0</v>
      </c>
      <c r="I29" s="147">
        <f t="shared" si="1"/>
        <v>0</v>
      </c>
      <c r="J29" s="148">
        <f t="shared" si="1"/>
        <v>0</v>
      </c>
    </row>
  </sheetData>
  <sheetProtection/>
  <protectedRanges>
    <protectedRange sqref="C6:H28" name="範囲2_1_2"/>
  </protectedRanges>
  <mergeCells count="8">
    <mergeCell ref="A29:B29"/>
    <mergeCell ref="A1:J1"/>
    <mergeCell ref="A3:B4"/>
    <mergeCell ref="C3:D3"/>
    <mergeCell ref="E3:F3"/>
    <mergeCell ref="G3:H3"/>
    <mergeCell ref="I3:J3"/>
    <mergeCell ref="H2:J2"/>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Footer>&amp;C8
</oddFooter>
  </headerFooter>
</worksheet>
</file>

<file path=xl/worksheets/sheet11.xml><?xml version="1.0" encoding="utf-8"?>
<worksheet xmlns="http://schemas.openxmlformats.org/spreadsheetml/2006/main" xmlns:r="http://schemas.openxmlformats.org/officeDocument/2006/relationships">
  <dimension ref="A1:J28"/>
  <sheetViews>
    <sheetView view="pageBreakPreview" zoomScale="60" zoomScalePageLayoutView="0" workbookViewId="0" topLeftCell="A1">
      <selection activeCell="I24" sqref="I24"/>
    </sheetView>
  </sheetViews>
  <sheetFormatPr defaultColWidth="9.00390625" defaultRowHeight="13.5"/>
  <cols>
    <col min="1" max="1" width="4.125" style="0" bestFit="1" customWidth="1"/>
    <col min="2" max="2" width="15.25390625" style="0" customWidth="1"/>
    <col min="3" max="4" width="8.25390625" style="0" bestFit="1" customWidth="1"/>
    <col min="5" max="6" width="9.25390625" style="0" bestFit="1" customWidth="1"/>
    <col min="7" max="10" width="9.125" style="0" bestFit="1" customWidth="1"/>
  </cols>
  <sheetData>
    <row r="1" spans="1:10" ht="13.5">
      <c r="A1" s="1045" t="s">
        <v>117</v>
      </c>
      <c r="B1" s="1045"/>
      <c r="C1" s="1045"/>
      <c r="D1" s="1045"/>
      <c r="E1" s="1045"/>
      <c r="F1" s="1045"/>
      <c r="G1" s="1045"/>
      <c r="H1" s="1045"/>
      <c r="I1" s="1045"/>
      <c r="J1" s="1045"/>
    </row>
    <row r="2" spans="1:10" ht="13.5">
      <c r="A2" t="s">
        <v>173</v>
      </c>
      <c r="H2" s="1055" t="s">
        <v>397</v>
      </c>
      <c r="I2" s="1055"/>
      <c r="J2" s="1055"/>
    </row>
    <row r="3" spans="1:10" ht="13.5">
      <c r="A3" s="1047" t="s">
        <v>119</v>
      </c>
      <c r="B3" s="1047"/>
      <c r="C3" s="1048" t="s">
        <v>3</v>
      </c>
      <c r="D3" s="1048"/>
      <c r="E3" s="1048" t="s">
        <v>4</v>
      </c>
      <c r="F3" s="1048"/>
      <c r="G3" s="1048" t="s">
        <v>5</v>
      </c>
      <c r="H3" s="1048"/>
      <c r="I3" s="1048" t="s">
        <v>32</v>
      </c>
      <c r="J3" s="1048"/>
    </row>
    <row r="4" spans="1:10" ht="13.5">
      <c r="A4" s="1047"/>
      <c r="B4" s="1047"/>
      <c r="C4" s="114" t="s">
        <v>122</v>
      </c>
      <c r="D4" s="114" t="s">
        <v>124</v>
      </c>
      <c r="E4" s="114" t="s">
        <v>122</v>
      </c>
      <c r="F4" s="114" t="s">
        <v>124</v>
      </c>
      <c r="G4" s="114" t="s">
        <v>122</v>
      </c>
      <c r="H4" s="114" t="s">
        <v>124</v>
      </c>
      <c r="I4" s="114" t="s">
        <v>122</v>
      </c>
      <c r="J4" s="114" t="s">
        <v>124</v>
      </c>
    </row>
    <row r="5" spans="1:10" ht="22.5" customHeight="1">
      <c r="A5" s="114">
        <v>24</v>
      </c>
      <c r="B5" s="763" t="s">
        <v>151</v>
      </c>
      <c r="C5" s="300"/>
      <c r="D5" s="300"/>
      <c r="E5" s="300"/>
      <c r="F5" s="300"/>
      <c r="G5" s="300"/>
      <c r="H5" s="300"/>
      <c r="I5" s="699">
        <f aca="true" t="shared" si="0" ref="I5:J24">C5+E5+G5</f>
        <v>0</v>
      </c>
      <c r="J5" s="144">
        <f t="shared" si="0"/>
        <v>0</v>
      </c>
    </row>
    <row r="6" spans="1:10" ht="22.5" customHeight="1">
      <c r="A6" s="114">
        <v>25</v>
      </c>
      <c r="B6" s="764" t="s">
        <v>152</v>
      </c>
      <c r="C6" s="133"/>
      <c r="D6" s="133"/>
      <c r="E6" s="133">
        <v>3</v>
      </c>
      <c r="F6" s="133">
        <v>215</v>
      </c>
      <c r="G6" s="133"/>
      <c r="H6" s="133"/>
      <c r="I6" s="700">
        <f t="shared" si="0"/>
        <v>3</v>
      </c>
      <c r="J6" s="146">
        <f t="shared" si="0"/>
        <v>215</v>
      </c>
    </row>
    <row r="7" spans="1:10" ht="22.5" customHeight="1">
      <c r="A7" s="114">
        <v>26</v>
      </c>
      <c r="B7" s="764" t="s">
        <v>153</v>
      </c>
      <c r="C7" s="133"/>
      <c r="D7" s="133"/>
      <c r="E7" s="133"/>
      <c r="F7" s="133"/>
      <c r="G7" s="133"/>
      <c r="H7" s="133"/>
      <c r="I7" s="700">
        <f t="shared" si="0"/>
        <v>0</v>
      </c>
      <c r="J7" s="146">
        <f t="shared" si="0"/>
        <v>0</v>
      </c>
    </row>
    <row r="8" spans="1:10" ht="22.5" customHeight="1">
      <c r="A8" s="114">
        <v>27</v>
      </c>
      <c r="B8" s="764" t="s">
        <v>154</v>
      </c>
      <c r="C8" s="133"/>
      <c r="D8" s="133"/>
      <c r="E8" s="133"/>
      <c r="F8" s="133"/>
      <c r="G8" s="133"/>
      <c r="H8" s="133"/>
      <c r="I8" s="700">
        <f t="shared" si="0"/>
        <v>0</v>
      </c>
      <c r="J8" s="146">
        <f t="shared" si="0"/>
        <v>0</v>
      </c>
    </row>
    <row r="9" spans="1:10" ht="22.5" customHeight="1">
      <c r="A9" s="114">
        <v>28</v>
      </c>
      <c r="B9" s="764" t="s">
        <v>155</v>
      </c>
      <c r="C9" s="133"/>
      <c r="D9" s="133"/>
      <c r="E9" s="133"/>
      <c r="F9" s="133"/>
      <c r="G9" s="133"/>
      <c r="H9" s="133"/>
      <c r="I9" s="700">
        <f t="shared" si="0"/>
        <v>0</v>
      </c>
      <c r="J9" s="146">
        <f t="shared" si="0"/>
        <v>0</v>
      </c>
    </row>
    <row r="10" spans="1:10" ht="22.5" customHeight="1">
      <c r="A10" s="114">
        <v>29</v>
      </c>
      <c r="B10" s="764" t="s">
        <v>156</v>
      </c>
      <c r="C10" s="133"/>
      <c r="D10" s="133"/>
      <c r="E10" s="133"/>
      <c r="F10" s="133"/>
      <c r="G10" s="133"/>
      <c r="H10" s="133"/>
      <c r="I10" s="700">
        <f t="shared" si="0"/>
        <v>0</v>
      </c>
      <c r="J10" s="146">
        <f t="shared" si="0"/>
        <v>0</v>
      </c>
    </row>
    <row r="11" spans="1:10" ht="22.5" customHeight="1">
      <c r="A11" s="114">
        <v>30</v>
      </c>
      <c r="B11" s="764" t="s">
        <v>157</v>
      </c>
      <c r="C11" s="133"/>
      <c r="D11" s="133"/>
      <c r="E11" s="133"/>
      <c r="F11" s="133"/>
      <c r="G11" s="133"/>
      <c r="H11" s="133"/>
      <c r="I11" s="700">
        <f t="shared" si="0"/>
        <v>0</v>
      </c>
      <c r="J11" s="146">
        <f t="shared" si="0"/>
        <v>0</v>
      </c>
    </row>
    <row r="12" spans="1:10" ht="22.5" customHeight="1">
      <c r="A12" s="114">
        <v>31</v>
      </c>
      <c r="B12" s="764" t="s">
        <v>158</v>
      </c>
      <c r="C12" s="133"/>
      <c r="D12" s="133"/>
      <c r="E12" s="133"/>
      <c r="F12" s="133"/>
      <c r="G12" s="133"/>
      <c r="H12" s="133"/>
      <c r="I12" s="700">
        <f t="shared" si="0"/>
        <v>0</v>
      </c>
      <c r="J12" s="146">
        <f t="shared" si="0"/>
        <v>0</v>
      </c>
    </row>
    <row r="13" spans="1:10" ht="22.5" customHeight="1">
      <c r="A13" s="114">
        <v>32</v>
      </c>
      <c r="B13" s="764" t="s">
        <v>159</v>
      </c>
      <c r="C13" s="133"/>
      <c r="D13" s="133"/>
      <c r="E13" s="133"/>
      <c r="F13" s="133"/>
      <c r="G13" s="133"/>
      <c r="H13" s="133"/>
      <c r="I13" s="700">
        <f t="shared" si="0"/>
        <v>0</v>
      </c>
      <c r="J13" s="146">
        <f t="shared" si="0"/>
        <v>0</v>
      </c>
    </row>
    <row r="14" spans="1:10" ht="22.5" customHeight="1">
      <c r="A14" s="114">
        <v>33</v>
      </c>
      <c r="B14" s="764" t="s">
        <v>160</v>
      </c>
      <c r="C14" s="133"/>
      <c r="D14" s="133"/>
      <c r="E14" s="133"/>
      <c r="F14" s="133"/>
      <c r="G14" s="133"/>
      <c r="H14" s="133"/>
      <c r="I14" s="700">
        <f t="shared" si="0"/>
        <v>0</v>
      </c>
      <c r="J14" s="146">
        <f t="shared" si="0"/>
        <v>0</v>
      </c>
    </row>
    <row r="15" spans="1:10" ht="22.5" customHeight="1">
      <c r="A15" s="114">
        <v>34</v>
      </c>
      <c r="B15" s="764" t="s">
        <v>161</v>
      </c>
      <c r="C15" s="133"/>
      <c r="D15" s="133"/>
      <c r="E15" s="133"/>
      <c r="F15" s="133"/>
      <c r="G15" s="133"/>
      <c r="H15" s="133"/>
      <c r="I15" s="700">
        <f t="shared" si="0"/>
        <v>0</v>
      </c>
      <c r="J15" s="146">
        <f t="shared" si="0"/>
        <v>0</v>
      </c>
    </row>
    <row r="16" spans="1:10" ht="22.5" customHeight="1">
      <c r="A16" s="114">
        <v>35</v>
      </c>
      <c r="B16" s="764" t="s">
        <v>162</v>
      </c>
      <c r="C16" s="133"/>
      <c r="D16" s="133"/>
      <c r="E16" s="133"/>
      <c r="F16" s="133"/>
      <c r="G16" s="133"/>
      <c r="H16" s="133"/>
      <c r="I16" s="700">
        <f t="shared" si="0"/>
        <v>0</v>
      </c>
      <c r="J16" s="146">
        <f t="shared" si="0"/>
        <v>0</v>
      </c>
    </row>
    <row r="17" spans="1:10" ht="22.5" customHeight="1">
      <c r="A17" s="114">
        <v>36</v>
      </c>
      <c r="B17" s="764" t="s">
        <v>163</v>
      </c>
      <c r="C17" s="133"/>
      <c r="D17" s="133"/>
      <c r="E17" s="133"/>
      <c r="F17" s="133"/>
      <c r="G17" s="133"/>
      <c r="H17" s="133"/>
      <c r="I17" s="700">
        <f t="shared" si="0"/>
        <v>0</v>
      </c>
      <c r="J17" s="146">
        <f t="shared" si="0"/>
        <v>0</v>
      </c>
    </row>
    <row r="18" spans="1:10" ht="22.5" customHeight="1">
      <c r="A18" s="114">
        <v>37</v>
      </c>
      <c r="B18" s="764" t="s">
        <v>164</v>
      </c>
      <c r="C18" s="133"/>
      <c r="D18" s="133"/>
      <c r="E18" s="133"/>
      <c r="F18" s="133"/>
      <c r="G18" s="133"/>
      <c r="H18" s="122"/>
      <c r="I18" s="700">
        <f t="shared" si="0"/>
        <v>0</v>
      </c>
      <c r="J18" s="146">
        <f t="shared" si="0"/>
        <v>0</v>
      </c>
    </row>
    <row r="19" spans="1:10" ht="22.5" customHeight="1">
      <c r="A19" s="114">
        <v>38</v>
      </c>
      <c r="B19" s="764" t="s">
        <v>165</v>
      </c>
      <c r="C19" s="133"/>
      <c r="D19" s="133"/>
      <c r="E19" s="133"/>
      <c r="F19" s="133"/>
      <c r="G19" s="133"/>
      <c r="H19" s="122"/>
      <c r="I19" s="700">
        <f t="shared" si="0"/>
        <v>0</v>
      </c>
      <c r="J19" s="146">
        <f t="shared" si="0"/>
        <v>0</v>
      </c>
    </row>
    <row r="20" spans="1:10" ht="22.5" customHeight="1">
      <c r="A20" s="114">
        <v>39</v>
      </c>
      <c r="B20" s="764" t="s">
        <v>166</v>
      </c>
      <c r="C20" s="133"/>
      <c r="D20" s="133"/>
      <c r="E20" s="133"/>
      <c r="F20" s="133"/>
      <c r="G20" s="133"/>
      <c r="H20" s="122"/>
      <c r="I20" s="700">
        <f t="shared" si="0"/>
        <v>0</v>
      </c>
      <c r="J20" s="146">
        <f t="shared" si="0"/>
        <v>0</v>
      </c>
    </row>
    <row r="21" spans="1:10" ht="22.5" customHeight="1">
      <c r="A21" s="114">
        <v>40</v>
      </c>
      <c r="B21" s="764" t="s">
        <v>167</v>
      </c>
      <c r="C21" s="133"/>
      <c r="D21" s="133"/>
      <c r="E21" s="133"/>
      <c r="F21" s="133"/>
      <c r="G21" s="133"/>
      <c r="H21" s="133"/>
      <c r="I21" s="700">
        <f t="shared" si="0"/>
        <v>0</v>
      </c>
      <c r="J21" s="146">
        <f t="shared" si="0"/>
        <v>0</v>
      </c>
    </row>
    <row r="22" spans="1:10" ht="22.5" customHeight="1">
      <c r="A22" s="114">
        <v>41</v>
      </c>
      <c r="B22" s="764" t="s">
        <v>168</v>
      </c>
      <c r="C22" s="133"/>
      <c r="D22" s="133"/>
      <c r="E22" s="133"/>
      <c r="F22" s="133"/>
      <c r="G22" s="133"/>
      <c r="H22" s="133"/>
      <c r="I22" s="700">
        <f t="shared" si="0"/>
        <v>0</v>
      </c>
      <c r="J22" s="146">
        <f t="shared" si="0"/>
        <v>0</v>
      </c>
    </row>
    <row r="23" spans="1:10" ht="22.5" customHeight="1">
      <c r="A23" s="114">
        <v>42</v>
      </c>
      <c r="B23" s="764" t="s">
        <v>169</v>
      </c>
      <c r="C23" s="133"/>
      <c r="D23" s="133"/>
      <c r="E23" s="133"/>
      <c r="F23" s="133"/>
      <c r="G23" s="133"/>
      <c r="H23" s="133"/>
      <c r="I23" s="700">
        <f t="shared" si="0"/>
        <v>0</v>
      </c>
      <c r="J23" s="146">
        <f t="shared" si="0"/>
        <v>0</v>
      </c>
    </row>
    <row r="24" spans="1:10" ht="22.5" customHeight="1">
      <c r="A24" s="114">
        <v>43</v>
      </c>
      <c r="B24" s="764" t="s">
        <v>170</v>
      </c>
      <c r="C24" s="133"/>
      <c r="D24" s="133"/>
      <c r="E24" s="133"/>
      <c r="F24" s="133"/>
      <c r="G24" s="133"/>
      <c r="H24" s="133"/>
      <c r="I24" s="700">
        <f t="shared" si="0"/>
        <v>0</v>
      </c>
      <c r="J24" s="146">
        <f t="shared" si="0"/>
        <v>0</v>
      </c>
    </row>
    <row r="25" spans="1:10" ht="22.5" customHeight="1">
      <c r="A25" s="1066" t="s">
        <v>288</v>
      </c>
      <c r="B25" s="1067"/>
      <c r="C25" s="765">
        <f>SUM(C5:C24)</f>
        <v>0</v>
      </c>
      <c r="D25" s="765">
        <f>SUM(D5:D24)</f>
        <v>0</v>
      </c>
      <c r="E25" s="147">
        <f aca="true" t="shared" si="1" ref="E25:J25">IF(SUM(E5:E24)=0,"  ",SUM(E5:E24))</f>
        <v>3</v>
      </c>
      <c r="F25" s="147">
        <f t="shared" si="1"/>
        <v>215</v>
      </c>
      <c r="G25" s="147">
        <v>0</v>
      </c>
      <c r="H25" s="148">
        <v>0</v>
      </c>
      <c r="I25" s="147">
        <f t="shared" si="1"/>
        <v>3</v>
      </c>
      <c r="J25" s="148">
        <f t="shared" si="1"/>
        <v>215</v>
      </c>
    </row>
    <row r="26" spans="1:10" ht="23.25" customHeight="1">
      <c r="A26" s="1064" t="s">
        <v>287</v>
      </c>
      <c r="B26" s="1065"/>
      <c r="C26" s="766">
        <f>C25+'夜間定時制高等学校1'!C29</f>
        <v>0</v>
      </c>
      <c r="D26" s="766">
        <f>D25+'夜間定時制高等学校1'!D29</f>
        <v>0</v>
      </c>
      <c r="E26" s="140">
        <f>E25+'夜間定時制高等学校1'!E29</f>
        <v>3</v>
      </c>
      <c r="F26" s="311">
        <f>F25+'夜間定時制高等学校1'!F29</f>
        <v>215</v>
      </c>
      <c r="G26" s="140">
        <f>G25+'夜間定時制高等学校1'!G29</f>
        <v>0</v>
      </c>
      <c r="H26" s="139">
        <f>H25+'夜間定時制高等学校1'!H29</f>
        <v>0</v>
      </c>
      <c r="I26" s="140">
        <f>I25+'夜間定時制高等学校1'!I29</f>
        <v>3</v>
      </c>
      <c r="J26" s="139">
        <f>J25+'夜間定時制高等学校1'!J29</f>
        <v>215</v>
      </c>
    </row>
    <row r="27" spans="1:10" ht="22.5" customHeight="1">
      <c r="A27" s="1066" t="s">
        <v>172</v>
      </c>
      <c r="B27" s="1067"/>
      <c r="C27" s="767">
        <v>15</v>
      </c>
      <c r="D27" s="767">
        <v>540</v>
      </c>
      <c r="E27" s="133">
        <v>0</v>
      </c>
      <c r="F27" s="133">
        <v>0</v>
      </c>
      <c r="G27" s="133">
        <v>0</v>
      </c>
      <c r="H27" s="133">
        <v>0</v>
      </c>
      <c r="I27" s="134">
        <f>C27+E27+G27</f>
        <v>15</v>
      </c>
      <c r="J27" s="125">
        <f>D27+F27+H27</f>
        <v>540</v>
      </c>
    </row>
    <row r="28" spans="1:10" ht="23.25" customHeight="1">
      <c r="A28" s="1064" t="s">
        <v>32</v>
      </c>
      <c r="B28" s="1065"/>
      <c r="C28" s="768">
        <f>C27+C26</f>
        <v>15</v>
      </c>
      <c r="D28" s="767">
        <f aca="true" t="shared" si="2" ref="D28:J28">D27+D26</f>
        <v>540</v>
      </c>
      <c r="E28" s="133">
        <f t="shared" si="2"/>
        <v>3</v>
      </c>
      <c r="F28" s="133">
        <f t="shared" si="2"/>
        <v>215</v>
      </c>
      <c r="G28" s="133">
        <f t="shared" si="2"/>
        <v>0</v>
      </c>
      <c r="H28" s="133">
        <f t="shared" si="2"/>
        <v>0</v>
      </c>
      <c r="I28" s="134">
        <f t="shared" si="2"/>
        <v>18</v>
      </c>
      <c r="J28" s="125">
        <f t="shared" si="2"/>
        <v>755</v>
      </c>
    </row>
  </sheetData>
  <sheetProtection/>
  <protectedRanges>
    <protectedRange sqref="D27:H28 C27" name="範囲2_1"/>
    <protectedRange sqref="C5:H24" name="範囲2_1_1"/>
  </protectedRanges>
  <mergeCells count="11">
    <mergeCell ref="A1:J1"/>
    <mergeCell ref="A3:B4"/>
    <mergeCell ref="C3:D3"/>
    <mergeCell ref="H2:J2"/>
    <mergeCell ref="A25:B25"/>
    <mergeCell ref="A26:B26"/>
    <mergeCell ref="A27:B27"/>
    <mergeCell ref="A28:B28"/>
    <mergeCell ref="E3:F3"/>
    <mergeCell ref="G3:H3"/>
    <mergeCell ref="I3:J3"/>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J29"/>
  <sheetViews>
    <sheetView view="pageBreakPreview" zoomScale="60" zoomScalePageLayoutView="0" workbookViewId="0" topLeftCell="A1">
      <selection activeCell="C29" sqref="C29:D29"/>
    </sheetView>
  </sheetViews>
  <sheetFormatPr defaultColWidth="9.00390625" defaultRowHeight="13.5"/>
  <cols>
    <col min="1" max="1" width="3.50390625" style="0" bestFit="1" customWidth="1"/>
    <col min="2" max="2" width="13.625" style="0" customWidth="1"/>
    <col min="3" max="4" width="8.125" style="0" bestFit="1" customWidth="1"/>
    <col min="5" max="10" width="9.125" style="0" bestFit="1" customWidth="1"/>
  </cols>
  <sheetData>
    <row r="1" spans="1:10" ht="13.5">
      <c r="A1" s="1045" t="s">
        <v>117</v>
      </c>
      <c r="B1" s="1045"/>
      <c r="C1" s="1045"/>
      <c r="D1" s="1045"/>
      <c r="E1" s="1045"/>
      <c r="F1" s="1045"/>
      <c r="G1" s="1045"/>
      <c r="H1" s="1045"/>
      <c r="I1" s="1045"/>
      <c r="J1" s="1045"/>
    </row>
    <row r="2" spans="1:10" ht="13.5">
      <c r="A2" t="s">
        <v>174</v>
      </c>
      <c r="H2" s="1055" t="s">
        <v>397</v>
      </c>
      <c r="I2" s="1055"/>
      <c r="J2" s="1055"/>
    </row>
    <row r="3" spans="1:10" ht="13.5">
      <c r="A3" s="1047" t="s">
        <v>119</v>
      </c>
      <c r="B3" s="1047"/>
      <c r="C3" s="1048" t="s">
        <v>3</v>
      </c>
      <c r="D3" s="1048"/>
      <c r="E3" s="1048" t="s">
        <v>4</v>
      </c>
      <c r="F3" s="1048"/>
      <c r="G3" s="1048" t="s">
        <v>5</v>
      </c>
      <c r="H3" s="1048"/>
      <c r="I3" s="1048" t="s">
        <v>32</v>
      </c>
      <c r="J3" s="1048"/>
    </row>
    <row r="4" spans="1:10" ht="13.5">
      <c r="A4" s="1047"/>
      <c r="B4" s="1047"/>
      <c r="C4" s="114" t="s">
        <v>122</v>
      </c>
      <c r="D4" s="114" t="s">
        <v>124</v>
      </c>
      <c r="E4" s="114" t="s">
        <v>122</v>
      </c>
      <c r="F4" s="114" t="s">
        <v>124</v>
      </c>
      <c r="G4" s="114" t="s">
        <v>122</v>
      </c>
      <c r="H4" s="114" t="s">
        <v>124</v>
      </c>
      <c r="I4" s="114" t="s">
        <v>122</v>
      </c>
      <c r="J4" s="114" t="s">
        <v>124</v>
      </c>
    </row>
    <row r="5" spans="1:10" ht="13.5">
      <c r="A5" s="115"/>
      <c r="B5" s="115"/>
      <c r="C5" s="116" t="s">
        <v>125</v>
      </c>
      <c r="D5" s="116" t="s">
        <v>126</v>
      </c>
      <c r="E5" s="116" t="s">
        <v>125</v>
      </c>
      <c r="F5" s="116" t="s">
        <v>126</v>
      </c>
      <c r="G5" s="116" t="s">
        <v>125</v>
      </c>
      <c r="H5" s="116" t="s">
        <v>126</v>
      </c>
      <c r="I5" s="116" t="s">
        <v>125</v>
      </c>
      <c r="J5" s="116" t="s">
        <v>126</v>
      </c>
    </row>
    <row r="6" spans="1:10" ht="22.5" customHeight="1">
      <c r="A6" s="117">
        <v>1</v>
      </c>
      <c r="B6" s="763" t="s">
        <v>127</v>
      </c>
      <c r="C6" s="699"/>
      <c r="D6" s="153"/>
      <c r="E6" s="699"/>
      <c r="F6" s="154"/>
      <c r="G6" s="699"/>
      <c r="H6" s="699"/>
      <c r="I6" s="699">
        <f aca="true" t="shared" si="0" ref="I6:J28">C6+E6+G6</f>
        <v>0</v>
      </c>
      <c r="J6" s="144">
        <f t="shared" si="0"/>
        <v>0</v>
      </c>
    </row>
    <row r="7" spans="1:10" ht="22.5" customHeight="1">
      <c r="A7" s="114">
        <v>2</v>
      </c>
      <c r="B7" s="764" t="s">
        <v>128</v>
      </c>
      <c r="C7" s="133"/>
      <c r="D7" s="133"/>
      <c r="E7" s="133"/>
      <c r="F7" s="133"/>
      <c r="G7" s="133"/>
      <c r="H7" s="133"/>
      <c r="I7" s="700">
        <f t="shared" si="0"/>
        <v>0</v>
      </c>
      <c r="J7" s="146">
        <f t="shared" si="0"/>
        <v>0</v>
      </c>
    </row>
    <row r="8" spans="1:10" ht="22.5" customHeight="1">
      <c r="A8" s="114">
        <v>3</v>
      </c>
      <c r="B8" s="764" t="s">
        <v>129</v>
      </c>
      <c r="C8" s="133"/>
      <c r="D8" s="133"/>
      <c r="E8" s="133"/>
      <c r="F8" s="133"/>
      <c r="G8" s="133"/>
      <c r="H8" s="122"/>
      <c r="I8" s="700">
        <f t="shared" si="0"/>
        <v>0</v>
      </c>
      <c r="J8" s="146">
        <f t="shared" si="0"/>
        <v>0</v>
      </c>
    </row>
    <row r="9" spans="1:10" ht="22.5" customHeight="1">
      <c r="A9" s="114">
        <v>4</v>
      </c>
      <c r="B9" s="764" t="s">
        <v>130</v>
      </c>
      <c r="C9" s="133"/>
      <c r="D9" s="133"/>
      <c r="E9" s="133"/>
      <c r="F9" s="133"/>
      <c r="G9" s="133"/>
      <c r="H9" s="133"/>
      <c r="I9" s="700">
        <f t="shared" si="0"/>
        <v>0</v>
      </c>
      <c r="J9" s="146">
        <f t="shared" si="0"/>
        <v>0</v>
      </c>
    </row>
    <row r="10" spans="1:10" ht="22.5" customHeight="1">
      <c r="A10" s="114">
        <v>5</v>
      </c>
      <c r="B10" s="764" t="s">
        <v>131</v>
      </c>
      <c r="C10" s="133"/>
      <c r="D10" s="133"/>
      <c r="E10" s="133"/>
      <c r="F10" s="133"/>
      <c r="G10" s="133"/>
      <c r="H10" s="133"/>
      <c r="I10" s="700">
        <f t="shared" si="0"/>
        <v>0</v>
      </c>
      <c r="J10" s="146">
        <f t="shared" si="0"/>
        <v>0</v>
      </c>
    </row>
    <row r="11" spans="1:10" ht="22.5" customHeight="1">
      <c r="A11" s="114">
        <v>6</v>
      </c>
      <c r="B11" s="764" t="s">
        <v>132</v>
      </c>
      <c r="C11" s="133"/>
      <c r="D11" s="133"/>
      <c r="E11" s="133"/>
      <c r="F11" s="133"/>
      <c r="G11" s="133"/>
      <c r="H11" s="133"/>
      <c r="I11" s="700">
        <f t="shared" si="0"/>
        <v>0</v>
      </c>
      <c r="J11" s="146">
        <f t="shared" si="0"/>
        <v>0</v>
      </c>
    </row>
    <row r="12" spans="1:10" ht="22.5" customHeight="1">
      <c r="A12" s="114">
        <v>7</v>
      </c>
      <c r="B12" s="764" t="s">
        <v>133</v>
      </c>
      <c r="C12" s="133"/>
      <c r="D12" s="133"/>
      <c r="E12" s="133"/>
      <c r="F12" s="133"/>
      <c r="G12" s="133"/>
      <c r="H12" s="133"/>
      <c r="I12" s="700">
        <f t="shared" si="0"/>
        <v>0</v>
      </c>
      <c r="J12" s="146">
        <f t="shared" si="0"/>
        <v>0</v>
      </c>
    </row>
    <row r="13" spans="1:10" ht="22.5" customHeight="1">
      <c r="A13" s="114">
        <v>8</v>
      </c>
      <c r="B13" s="764" t="s">
        <v>134</v>
      </c>
      <c r="C13" s="133"/>
      <c r="D13" s="133"/>
      <c r="E13" s="133"/>
      <c r="F13" s="133"/>
      <c r="G13" s="133"/>
      <c r="H13" s="133"/>
      <c r="I13" s="700">
        <f t="shared" si="0"/>
        <v>0</v>
      </c>
      <c r="J13" s="146">
        <f t="shared" si="0"/>
        <v>0</v>
      </c>
    </row>
    <row r="14" spans="1:10" ht="22.5" customHeight="1">
      <c r="A14" s="114">
        <v>9</v>
      </c>
      <c r="B14" s="764" t="s">
        <v>135</v>
      </c>
      <c r="C14" s="133"/>
      <c r="D14" s="133"/>
      <c r="E14" s="133"/>
      <c r="F14" s="133"/>
      <c r="G14" s="133"/>
      <c r="H14" s="133"/>
      <c r="I14" s="700">
        <f t="shared" si="0"/>
        <v>0</v>
      </c>
      <c r="J14" s="146">
        <f t="shared" si="0"/>
        <v>0</v>
      </c>
    </row>
    <row r="15" spans="1:10" ht="22.5" customHeight="1">
      <c r="A15" s="114">
        <v>10</v>
      </c>
      <c r="B15" s="764" t="s">
        <v>136</v>
      </c>
      <c r="C15" s="133"/>
      <c r="D15" s="133"/>
      <c r="E15" s="133"/>
      <c r="F15" s="133"/>
      <c r="G15" s="133"/>
      <c r="H15" s="133"/>
      <c r="I15" s="700">
        <f t="shared" si="0"/>
        <v>0</v>
      </c>
      <c r="J15" s="146">
        <f t="shared" si="0"/>
        <v>0</v>
      </c>
    </row>
    <row r="16" spans="1:10" ht="22.5" customHeight="1">
      <c r="A16" s="114">
        <v>11</v>
      </c>
      <c r="B16" s="764" t="s">
        <v>137</v>
      </c>
      <c r="C16" s="133"/>
      <c r="D16" s="133"/>
      <c r="E16" s="133"/>
      <c r="F16" s="133"/>
      <c r="G16" s="133"/>
      <c r="H16" s="133"/>
      <c r="I16" s="700">
        <f t="shared" si="0"/>
        <v>0</v>
      </c>
      <c r="J16" s="146">
        <f t="shared" si="0"/>
        <v>0</v>
      </c>
    </row>
    <row r="17" spans="1:10" ht="22.5" customHeight="1">
      <c r="A17" s="114">
        <v>12</v>
      </c>
      <c r="B17" s="764" t="s">
        <v>138</v>
      </c>
      <c r="C17" s="133"/>
      <c r="D17" s="133"/>
      <c r="E17" s="133"/>
      <c r="F17" s="133"/>
      <c r="G17" s="133"/>
      <c r="H17" s="133"/>
      <c r="I17" s="700">
        <f t="shared" si="0"/>
        <v>0</v>
      </c>
      <c r="J17" s="146">
        <f t="shared" si="0"/>
        <v>0</v>
      </c>
    </row>
    <row r="18" spans="1:10" ht="22.5" customHeight="1">
      <c r="A18" s="114">
        <v>13</v>
      </c>
      <c r="B18" s="764" t="s">
        <v>139</v>
      </c>
      <c r="C18" s="133"/>
      <c r="D18" s="133"/>
      <c r="E18" s="133"/>
      <c r="F18" s="133"/>
      <c r="G18" s="133"/>
      <c r="H18" s="133"/>
      <c r="I18" s="700">
        <f t="shared" si="0"/>
        <v>0</v>
      </c>
      <c r="J18" s="146">
        <f t="shared" si="0"/>
        <v>0</v>
      </c>
    </row>
    <row r="19" spans="1:10" ht="22.5" customHeight="1">
      <c r="A19" s="114">
        <v>14</v>
      </c>
      <c r="B19" s="764" t="s">
        <v>140</v>
      </c>
      <c r="C19" s="133"/>
      <c r="D19" s="133"/>
      <c r="E19" s="133"/>
      <c r="F19" s="133"/>
      <c r="G19" s="133"/>
      <c r="H19" s="122"/>
      <c r="I19" s="700">
        <f t="shared" si="0"/>
        <v>0</v>
      </c>
      <c r="J19" s="146">
        <f t="shared" si="0"/>
        <v>0</v>
      </c>
    </row>
    <row r="20" spans="1:10" ht="22.5" customHeight="1">
      <c r="A20" s="114">
        <v>15</v>
      </c>
      <c r="B20" s="764" t="s">
        <v>141</v>
      </c>
      <c r="C20" s="133"/>
      <c r="D20" s="133"/>
      <c r="E20" s="700">
        <v>3</v>
      </c>
      <c r="F20" s="701">
        <v>122</v>
      </c>
      <c r="G20" s="133"/>
      <c r="H20" s="122"/>
      <c r="I20" s="700">
        <f t="shared" si="0"/>
        <v>3</v>
      </c>
      <c r="J20" s="146">
        <f t="shared" si="0"/>
        <v>122</v>
      </c>
    </row>
    <row r="21" spans="1:10" ht="22.5" customHeight="1">
      <c r="A21" s="114">
        <v>16</v>
      </c>
      <c r="B21" s="764" t="s">
        <v>142</v>
      </c>
      <c r="C21" s="133"/>
      <c r="D21" s="133"/>
      <c r="E21" s="133"/>
      <c r="F21" s="133"/>
      <c r="G21" s="133"/>
      <c r="H21" s="122"/>
      <c r="I21" s="700">
        <f t="shared" si="0"/>
        <v>0</v>
      </c>
      <c r="J21" s="146">
        <f t="shared" si="0"/>
        <v>0</v>
      </c>
    </row>
    <row r="22" spans="1:10" ht="22.5" customHeight="1">
      <c r="A22" s="114">
        <v>17</v>
      </c>
      <c r="B22" s="764" t="s">
        <v>143</v>
      </c>
      <c r="C22" s="133"/>
      <c r="D22" s="133"/>
      <c r="E22" s="133"/>
      <c r="F22" s="133"/>
      <c r="G22" s="133"/>
      <c r="H22" s="122"/>
      <c r="I22" s="700">
        <f t="shared" si="0"/>
        <v>0</v>
      </c>
      <c r="J22" s="146">
        <f t="shared" si="0"/>
        <v>0</v>
      </c>
    </row>
    <row r="23" spans="1:10" ht="22.5" customHeight="1">
      <c r="A23" s="114">
        <v>18</v>
      </c>
      <c r="B23" s="764" t="s">
        <v>144</v>
      </c>
      <c r="C23" s="133"/>
      <c r="D23" s="133"/>
      <c r="E23" s="133"/>
      <c r="F23" s="133"/>
      <c r="G23" s="133"/>
      <c r="H23" s="122"/>
      <c r="I23" s="700">
        <f t="shared" si="0"/>
        <v>0</v>
      </c>
      <c r="J23" s="146">
        <f t="shared" si="0"/>
        <v>0</v>
      </c>
    </row>
    <row r="24" spans="1:10" ht="22.5" customHeight="1">
      <c r="A24" s="114">
        <v>19</v>
      </c>
      <c r="B24" s="764" t="s">
        <v>145</v>
      </c>
      <c r="C24" s="133"/>
      <c r="D24" s="133"/>
      <c r="E24" s="133"/>
      <c r="F24" s="133"/>
      <c r="G24" s="133"/>
      <c r="H24" s="122"/>
      <c r="I24" s="700">
        <f t="shared" si="0"/>
        <v>0</v>
      </c>
      <c r="J24" s="146">
        <f t="shared" si="0"/>
        <v>0</v>
      </c>
    </row>
    <row r="25" spans="1:10" ht="22.5" customHeight="1">
      <c r="A25" s="114">
        <v>20</v>
      </c>
      <c r="B25" s="764" t="s">
        <v>146</v>
      </c>
      <c r="C25" s="133"/>
      <c r="D25" s="133"/>
      <c r="E25" s="133"/>
      <c r="F25" s="133"/>
      <c r="G25" s="133"/>
      <c r="H25" s="122"/>
      <c r="I25" s="700">
        <f t="shared" si="0"/>
        <v>0</v>
      </c>
      <c r="J25" s="146">
        <f t="shared" si="0"/>
        <v>0</v>
      </c>
    </row>
    <row r="26" spans="1:10" ht="22.5" customHeight="1">
      <c r="A26" s="114">
        <v>21</v>
      </c>
      <c r="B26" s="764" t="s">
        <v>147</v>
      </c>
      <c r="C26" s="133"/>
      <c r="D26" s="133"/>
      <c r="E26" s="133"/>
      <c r="F26" s="133"/>
      <c r="G26" s="133"/>
      <c r="H26" s="122"/>
      <c r="I26" s="700">
        <f t="shared" si="0"/>
        <v>0</v>
      </c>
      <c r="J26" s="146">
        <f t="shared" si="0"/>
        <v>0</v>
      </c>
    </row>
    <row r="27" spans="1:10" ht="22.5" customHeight="1">
      <c r="A27" s="114">
        <v>22</v>
      </c>
      <c r="B27" s="764" t="s">
        <v>148</v>
      </c>
      <c r="C27" s="133"/>
      <c r="D27" s="133"/>
      <c r="E27" s="133"/>
      <c r="F27" s="133"/>
      <c r="G27" s="133"/>
      <c r="H27" s="122"/>
      <c r="I27" s="700">
        <f t="shared" si="0"/>
        <v>0</v>
      </c>
      <c r="J27" s="146">
        <f t="shared" si="0"/>
        <v>0</v>
      </c>
    </row>
    <row r="28" spans="1:10" ht="22.5" customHeight="1">
      <c r="A28" s="114">
        <v>23</v>
      </c>
      <c r="B28" s="764" t="s">
        <v>149</v>
      </c>
      <c r="C28" s="133"/>
      <c r="D28" s="133"/>
      <c r="E28" s="133"/>
      <c r="F28" s="133"/>
      <c r="G28" s="133"/>
      <c r="H28" s="122"/>
      <c r="I28" s="700">
        <f t="shared" si="0"/>
        <v>0</v>
      </c>
      <c r="J28" s="146">
        <f t="shared" si="0"/>
        <v>0</v>
      </c>
    </row>
    <row r="29" spans="1:10" ht="22.5" customHeight="1">
      <c r="A29" s="1058" t="s">
        <v>285</v>
      </c>
      <c r="B29" s="1059"/>
      <c r="C29" s="765">
        <f>SUM(C6:C28)</f>
        <v>0</v>
      </c>
      <c r="D29" s="765">
        <f>SUM(D6:D28)</f>
        <v>0</v>
      </c>
      <c r="E29" s="147">
        <f>IF(SUM(E6:E28)=0,"  ",SUM(E6:E28))</f>
        <v>3</v>
      </c>
      <c r="F29" s="147">
        <f>IF(SUM(F6:F28)=0,"  ",SUM(F6:F28))</f>
        <v>122</v>
      </c>
      <c r="G29" s="147">
        <v>0</v>
      </c>
      <c r="H29" s="148">
        <v>0</v>
      </c>
      <c r="I29" s="147">
        <f>IF(SUM(I6:I28)=0,"  ",SUM(I6:I28))</f>
        <v>3</v>
      </c>
      <c r="J29" s="148">
        <f>IF(SUM(J6:J28)=0,"  ",SUM(J6:J28))</f>
        <v>122</v>
      </c>
    </row>
  </sheetData>
  <sheetProtection/>
  <protectedRanges>
    <protectedRange sqref="C6:H28" name="範囲2_1_1"/>
  </protectedRanges>
  <mergeCells count="8">
    <mergeCell ref="A29:B29"/>
    <mergeCell ref="A1:J1"/>
    <mergeCell ref="A3:B4"/>
    <mergeCell ref="C3:D3"/>
    <mergeCell ref="E3:F3"/>
    <mergeCell ref="G3:H3"/>
    <mergeCell ref="I3:J3"/>
    <mergeCell ref="H2:J2"/>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dimension ref="A1:J26"/>
  <sheetViews>
    <sheetView view="pageBreakPreview" zoomScale="60" zoomScalePageLayoutView="0" workbookViewId="0" topLeftCell="A1">
      <selection activeCell="H22" sqref="H22"/>
    </sheetView>
  </sheetViews>
  <sheetFormatPr defaultColWidth="9.00390625" defaultRowHeight="13.5"/>
  <cols>
    <col min="1" max="1" width="3.50390625" style="0" bestFit="1" customWidth="1"/>
    <col min="2" max="2" width="13.625" style="0" customWidth="1"/>
    <col min="3" max="4" width="8.125" style="0" bestFit="1" customWidth="1"/>
    <col min="5" max="10" width="9.125" style="0" bestFit="1" customWidth="1"/>
  </cols>
  <sheetData>
    <row r="1" spans="1:10" ht="13.5">
      <c r="A1" s="1045" t="s">
        <v>117</v>
      </c>
      <c r="B1" s="1045"/>
      <c r="C1" s="1045"/>
      <c r="D1" s="1045"/>
      <c r="E1" s="1045"/>
      <c r="F1" s="1045"/>
      <c r="G1" s="1045"/>
      <c r="H1" s="1045"/>
      <c r="I1" s="1045"/>
      <c r="J1" s="1045"/>
    </row>
    <row r="2" spans="1:10" ht="13.5">
      <c r="A2" t="s">
        <v>174</v>
      </c>
      <c r="H2" s="1055" t="s">
        <v>397</v>
      </c>
      <c r="I2" s="1055"/>
      <c r="J2" s="1055"/>
    </row>
    <row r="3" spans="1:10" ht="13.5">
      <c r="A3" s="1047" t="s">
        <v>119</v>
      </c>
      <c r="B3" s="1047"/>
      <c r="C3" s="1048" t="s">
        <v>3</v>
      </c>
      <c r="D3" s="1048"/>
      <c r="E3" s="1048" t="s">
        <v>4</v>
      </c>
      <c r="F3" s="1048"/>
      <c r="G3" s="1048" t="s">
        <v>5</v>
      </c>
      <c r="H3" s="1048"/>
      <c r="I3" s="1048" t="s">
        <v>32</v>
      </c>
      <c r="J3" s="1048"/>
    </row>
    <row r="4" spans="1:10" ht="13.5">
      <c r="A4" s="1047"/>
      <c r="B4" s="1047"/>
      <c r="C4" s="114" t="s">
        <v>122</v>
      </c>
      <c r="D4" s="114" t="s">
        <v>124</v>
      </c>
      <c r="E4" s="114" t="s">
        <v>122</v>
      </c>
      <c r="F4" s="114" t="s">
        <v>124</v>
      </c>
      <c r="G4" s="114" t="s">
        <v>122</v>
      </c>
      <c r="H4" s="114" t="s">
        <v>124</v>
      </c>
      <c r="I4" s="114" t="s">
        <v>122</v>
      </c>
      <c r="J4" s="114" t="s">
        <v>124</v>
      </c>
    </row>
    <row r="5" spans="1:10" ht="22.5" customHeight="1">
      <c r="A5" s="114">
        <v>24</v>
      </c>
      <c r="B5" s="763" t="s">
        <v>151</v>
      </c>
      <c r="C5" s="300"/>
      <c r="D5" s="300"/>
      <c r="E5" s="300"/>
      <c r="F5" s="300"/>
      <c r="G5" s="300"/>
      <c r="H5" s="300"/>
      <c r="I5" s="699">
        <f aca="true" t="shared" si="0" ref="I5:J24">C5+E5+G5</f>
        <v>0</v>
      </c>
      <c r="J5" s="144">
        <f t="shared" si="0"/>
        <v>0</v>
      </c>
    </row>
    <row r="6" spans="1:10" ht="22.5" customHeight="1">
      <c r="A6" s="114">
        <v>25</v>
      </c>
      <c r="B6" s="764" t="s">
        <v>152</v>
      </c>
      <c r="C6" s="133"/>
      <c r="D6" s="133"/>
      <c r="E6" s="133"/>
      <c r="F6" s="133"/>
      <c r="G6" s="133"/>
      <c r="H6" s="133"/>
      <c r="I6" s="700">
        <f t="shared" si="0"/>
        <v>0</v>
      </c>
      <c r="J6" s="146">
        <f t="shared" si="0"/>
        <v>0</v>
      </c>
    </row>
    <row r="7" spans="1:10" ht="22.5" customHeight="1">
      <c r="A7" s="114">
        <v>26</v>
      </c>
      <c r="B7" s="764" t="s">
        <v>153</v>
      </c>
      <c r="C7" s="133"/>
      <c r="D7" s="133"/>
      <c r="E7" s="133"/>
      <c r="F7" s="133"/>
      <c r="G7" s="133"/>
      <c r="H7" s="133"/>
      <c r="I7" s="700">
        <f t="shared" si="0"/>
        <v>0</v>
      </c>
      <c r="J7" s="146">
        <f t="shared" si="0"/>
        <v>0</v>
      </c>
    </row>
    <row r="8" spans="1:10" ht="22.5" customHeight="1">
      <c r="A8" s="114">
        <v>27</v>
      </c>
      <c r="B8" s="764" t="s">
        <v>154</v>
      </c>
      <c r="C8" s="133"/>
      <c r="D8" s="133"/>
      <c r="E8" s="133"/>
      <c r="F8" s="133"/>
      <c r="G8" s="133"/>
      <c r="H8" s="133"/>
      <c r="I8" s="700">
        <f t="shared" si="0"/>
        <v>0</v>
      </c>
      <c r="J8" s="146">
        <f t="shared" si="0"/>
        <v>0</v>
      </c>
    </row>
    <row r="9" spans="1:10" ht="22.5" customHeight="1">
      <c r="A9" s="114">
        <v>28</v>
      </c>
      <c r="B9" s="764" t="s">
        <v>155</v>
      </c>
      <c r="C9" s="133"/>
      <c r="D9" s="133"/>
      <c r="E9" s="133"/>
      <c r="F9" s="133"/>
      <c r="G9" s="133"/>
      <c r="H9" s="133"/>
      <c r="I9" s="700">
        <f t="shared" si="0"/>
        <v>0</v>
      </c>
      <c r="J9" s="146">
        <f t="shared" si="0"/>
        <v>0</v>
      </c>
    </row>
    <row r="10" spans="1:10" ht="22.5" customHeight="1">
      <c r="A10" s="114">
        <v>29</v>
      </c>
      <c r="B10" s="764" t="s">
        <v>156</v>
      </c>
      <c r="C10" s="133"/>
      <c r="D10" s="133"/>
      <c r="E10" s="133"/>
      <c r="F10" s="133"/>
      <c r="G10" s="133"/>
      <c r="H10" s="133"/>
      <c r="I10" s="700">
        <f t="shared" si="0"/>
        <v>0</v>
      </c>
      <c r="J10" s="146">
        <f t="shared" si="0"/>
        <v>0</v>
      </c>
    </row>
    <row r="11" spans="1:10" ht="22.5" customHeight="1">
      <c r="A11" s="114">
        <v>30</v>
      </c>
      <c r="B11" s="764" t="s">
        <v>157</v>
      </c>
      <c r="C11" s="133"/>
      <c r="D11" s="133"/>
      <c r="E11" s="133"/>
      <c r="F11" s="133"/>
      <c r="G11" s="133"/>
      <c r="H11" s="133"/>
      <c r="I11" s="700">
        <f t="shared" si="0"/>
        <v>0</v>
      </c>
      <c r="J11" s="146">
        <f t="shared" si="0"/>
        <v>0</v>
      </c>
    </row>
    <row r="12" spans="1:10" ht="22.5" customHeight="1">
      <c r="A12" s="114">
        <v>31</v>
      </c>
      <c r="B12" s="764" t="s">
        <v>158</v>
      </c>
      <c r="C12" s="700">
        <v>4</v>
      </c>
      <c r="D12" s="701">
        <v>464</v>
      </c>
      <c r="E12" s="133"/>
      <c r="F12" s="133"/>
      <c r="G12" s="133"/>
      <c r="H12" s="133"/>
      <c r="I12" s="700">
        <f t="shared" si="0"/>
        <v>4</v>
      </c>
      <c r="J12" s="146">
        <f t="shared" si="0"/>
        <v>464</v>
      </c>
    </row>
    <row r="13" spans="1:10" ht="22.5" customHeight="1">
      <c r="A13" s="114">
        <v>32</v>
      </c>
      <c r="B13" s="764" t="s">
        <v>159</v>
      </c>
      <c r="C13" s="133"/>
      <c r="D13" s="133"/>
      <c r="E13" s="133"/>
      <c r="F13" s="133"/>
      <c r="G13" s="133"/>
      <c r="H13" s="133"/>
      <c r="I13" s="700">
        <f t="shared" si="0"/>
        <v>0</v>
      </c>
      <c r="J13" s="146">
        <f t="shared" si="0"/>
        <v>0</v>
      </c>
    </row>
    <row r="14" spans="1:10" ht="22.5" customHeight="1">
      <c r="A14" s="114">
        <v>33</v>
      </c>
      <c r="B14" s="764" t="s">
        <v>160</v>
      </c>
      <c r="C14" s="133"/>
      <c r="D14" s="133"/>
      <c r="E14" s="133"/>
      <c r="F14" s="133"/>
      <c r="G14" s="133"/>
      <c r="H14" s="133"/>
      <c r="I14" s="700">
        <f t="shared" si="0"/>
        <v>0</v>
      </c>
      <c r="J14" s="146">
        <f t="shared" si="0"/>
        <v>0</v>
      </c>
    </row>
    <row r="15" spans="1:10" ht="22.5" customHeight="1">
      <c r="A15" s="114">
        <v>34</v>
      </c>
      <c r="B15" s="764" t="s">
        <v>161</v>
      </c>
      <c r="C15" s="133"/>
      <c r="D15" s="133"/>
      <c r="E15" s="133"/>
      <c r="F15" s="133"/>
      <c r="G15" s="133"/>
      <c r="H15" s="133"/>
      <c r="I15" s="700">
        <f t="shared" si="0"/>
        <v>0</v>
      </c>
      <c r="J15" s="146">
        <f t="shared" si="0"/>
        <v>0</v>
      </c>
    </row>
    <row r="16" spans="1:10" ht="22.5" customHeight="1">
      <c r="A16" s="114">
        <v>35</v>
      </c>
      <c r="B16" s="764" t="s">
        <v>162</v>
      </c>
      <c r="C16" s="133"/>
      <c r="D16" s="133"/>
      <c r="E16" s="133"/>
      <c r="F16" s="133"/>
      <c r="G16" s="133"/>
      <c r="H16" s="133"/>
      <c r="I16" s="700">
        <f t="shared" si="0"/>
        <v>0</v>
      </c>
      <c r="J16" s="146">
        <f t="shared" si="0"/>
        <v>0</v>
      </c>
    </row>
    <row r="17" spans="1:10" ht="22.5" customHeight="1">
      <c r="A17" s="114">
        <v>36</v>
      </c>
      <c r="B17" s="764" t="s">
        <v>163</v>
      </c>
      <c r="C17" s="133"/>
      <c r="D17" s="133"/>
      <c r="E17" s="133"/>
      <c r="F17" s="133"/>
      <c r="G17" s="133"/>
      <c r="H17" s="133"/>
      <c r="I17" s="700">
        <f t="shared" si="0"/>
        <v>0</v>
      </c>
      <c r="J17" s="146">
        <f t="shared" si="0"/>
        <v>0</v>
      </c>
    </row>
    <row r="18" spans="1:10" ht="22.5" customHeight="1">
      <c r="A18" s="114">
        <v>37</v>
      </c>
      <c r="B18" s="764" t="s">
        <v>164</v>
      </c>
      <c r="C18" s="133"/>
      <c r="D18" s="133"/>
      <c r="E18" s="133"/>
      <c r="F18" s="133"/>
      <c r="G18" s="133"/>
      <c r="H18" s="122"/>
      <c r="I18" s="700">
        <f t="shared" si="0"/>
        <v>0</v>
      </c>
      <c r="J18" s="146">
        <f t="shared" si="0"/>
        <v>0</v>
      </c>
    </row>
    <row r="19" spans="1:10" ht="22.5" customHeight="1">
      <c r="A19" s="114">
        <v>38</v>
      </c>
      <c r="B19" s="764" t="s">
        <v>165</v>
      </c>
      <c r="C19" s="700">
        <v>2</v>
      </c>
      <c r="D19" s="701">
        <v>140</v>
      </c>
      <c r="E19" s="133"/>
      <c r="F19" s="133"/>
      <c r="G19" s="133"/>
      <c r="H19" s="122"/>
      <c r="I19" s="700">
        <f t="shared" si="0"/>
        <v>2</v>
      </c>
      <c r="J19" s="146">
        <f t="shared" si="0"/>
        <v>140</v>
      </c>
    </row>
    <row r="20" spans="1:10" ht="22.5" customHeight="1">
      <c r="A20" s="114">
        <v>39</v>
      </c>
      <c r="B20" s="764" t="s">
        <v>166</v>
      </c>
      <c r="C20" s="700">
        <v>1</v>
      </c>
      <c r="D20" s="701">
        <v>59</v>
      </c>
      <c r="E20" s="133"/>
      <c r="F20" s="133"/>
      <c r="G20" s="133"/>
      <c r="H20" s="122"/>
      <c r="I20" s="700">
        <f t="shared" si="0"/>
        <v>1</v>
      </c>
      <c r="J20" s="146">
        <f t="shared" si="0"/>
        <v>59</v>
      </c>
    </row>
    <row r="21" spans="1:10" ht="22.5" customHeight="1">
      <c r="A21" s="114">
        <v>40</v>
      </c>
      <c r="B21" s="764" t="s">
        <v>167</v>
      </c>
      <c r="C21" s="133"/>
      <c r="D21" s="133"/>
      <c r="E21" s="133"/>
      <c r="F21" s="133"/>
      <c r="G21" s="133"/>
      <c r="H21" s="133"/>
      <c r="I21" s="700">
        <f t="shared" si="0"/>
        <v>0</v>
      </c>
      <c r="J21" s="146">
        <f t="shared" si="0"/>
        <v>0</v>
      </c>
    </row>
    <row r="22" spans="1:10" ht="22.5" customHeight="1">
      <c r="A22" s="114">
        <v>41</v>
      </c>
      <c r="B22" s="764" t="s">
        <v>168</v>
      </c>
      <c r="C22" s="133"/>
      <c r="D22" s="133"/>
      <c r="E22" s="133"/>
      <c r="F22" s="133"/>
      <c r="G22" s="133"/>
      <c r="H22" s="133"/>
      <c r="I22" s="700">
        <f t="shared" si="0"/>
        <v>0</v>
      </c>
      <c r="J22" s="146">
        <f t="shared" si="0"/>
        <v>0</v>
      </c>
    </row>
    <row r="23" spans="1:10" ht="22.5" customHeight="1">
      <c r="A23" s="114">
        <v>42</v>
      </c>
      <c r="B23" s="764" t="s">
        <v>169</v>
      </c>
      <c r="C23" s="700">
        <v>1</v>
      </c>
      <c r="D23" s="701">
        <v>104</v>
      </c>
      <c r="E23" s="133"/>
      <c r="F23" s="133"/>
      <c r="G23" s="133"/>
      <c r="H23" s="133"/>
      <c r="I23" s="700">
        <f t="shared" si="0"/>
        <v>1</v>
      </c>
      <c r="J23" s="146">
        <f t="shared" si="0"/>
        <v>104</v>
      </c>
    </row>
    <row r="24" spans="1:10" ht="22.5" customHeight="1">
      <c r="A24" s="114">
        <v>43</v>
      </c>
      <c r="B24" s="764" t="s">
        <v>170</v>
      </c>
      <c r="C24" s="700">
        <v>1</v>
      </c>
      <c r="D24" s="701">
        <v>92</v>
      </c>
      <c r="E24" s="133"/>
      <c r="F24" s="133"/>
      <c r="G24" s="133"/>
      <c r="H24" s="133"/>
      <c r="I24" s="700">
        <f t="shared" si="0"/>
        <v>1</v>
      </c>
      <c r="J24" s="146">
        <f t="shared" si="0"/>
        <v>92</v>
      </c>
    </row>
    <row r="25" spans="1:10" ht="22.5" customHeight="1">
      <c r="A25" s="1058" t="s">
        <v>288</v>
      </c>
      <c r="B25" s="1059"/>
      <c r="C25" s="765">
        <f aca="true" t="shared" si="1" ref="C25:H25">SUM(C5:C24)</f>
        <v>9</v>
      </c>
      <c r="D25" s="765">
        <f t="shared" si="1"/>
        <v>859</v>
      </c>
      <c r="E25" s="765">
        <f t="shared" si="1"/>
        <v>0</v>
      </c>
      <c r="F25" s="765">
        <f t="shared" si="1"/>
        <v>0</v>
      </c>
      <c r="G25" s="765">
        <f t="shared" si="1"/>
        <v>0</v>
      </c>
      <c r="H25" s="765">
        <f t="shared" si="1"/>
        <v>0</v>
      </c>
      <c r="I25" s="769">
        <f>IF(SUM(I5:I24)=0,"  ",SUM(I5:I24))</f>
        <v>9</v>
      </c>
      <c r="J25" s="770">
        <f>IF(SUM(J5:J24)=0,"  ",SUM(J5:J24))</f>
        <v>859</v>
      </c>
    </row>
    <row r="26" spans="1:10" ht="23.25" customHeight="1">
      <c r="A26" s="1064" t="s">
        <v>287</v>
      </c>
      <c r="B26" s="1065"/>
      <c r="C26" s="771">
        <f>C25+'幼稚園1'!C29</f>
        <v>9</v>
      </c>
      <c r="D26" s="771">
        <f>D25+'幼稚園1'!D29</f>
        <v>859</v>
      </c>
      <c r="E26" s="771">
        <f>E25+'幼稚園1'!E29</f>
        <v>3</v>
      </c>
      <c r="F26" s="771">
        <f>F25+'幼稚園1'!F29</f>
        <v>122</v>
      </c>
      <c r="G26" s="771">
        <f>G25+'幼稚園1'!G29</f>
        <v>0</v>
      </c>
      <c r="H26" s="771">
        <f>H25+'幼稚園1'!H29</f>
        <v>0</v>
      </c>
      <c r="I26" s="771">
        <f>I25+'幼稚園1'!I29</f>
        <v>12</v>
      </c>
      <c r="J26" s="772">
        <f>J25+'幼稚園1'!J29</f>
        <v>981</v>
      </c>
    </row>
  </sheetData>
  <sheetProtection/>
  <protectedRanges>
    <protectedRange sqref="C5:H24" name="範囲2_1_1"/>
  </protectedRanges>
  <mergeCells count="9">
    <mergeCell ref="A25:B25"/>
    <mergeCell ref="A26:B26"/>
    <mergeCell ref="I3:J3"/>
    <mergeCell ref="A1:J1"/>
    <mergeCell ref="A3:B4"/>
    <mergeCell ref="C3:D3"/>
    <mergeCell ref="E3:F3"/>
    <mergeCell ref="G3:H3"/>
    <mergeCell ref="H2:J2"/>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sheetPr>
    <tabColor indexed="47"/>
  </sheetPr>
  <dimension ref="A1:K19"/>
  <sheetViews>
    <sheetView view="pageBreakPreview" zoomScaleSheetLayoutView="100" workbookViewId="0" topLeftCell="A1">
      <selection activeCell="E31" sqref="E31"/>
    </sheetView>
  </sheetViews>
  <sheetFormatPr defaultColWidth="9.00390625" defaultRowHeight="13.5"/>
  <cols>
    <col min="1" max="1" width="7.375" style="3" customWidth="1"/>
    <col min="2" max="2" width="19.50390625" style="3" customWidth="1"/>
    <col min="3" max="6" width="16.625" style="3" customWidth="1"/>
    <col min="7" max="7" width="13.00390625" style="3" customWidth="1"/>
    <col min="8" max="8" width="13.875" style="3" customWidth="1"/>
    <col min="9" max="16384" width="9.00390625" style="3" customWidth="1"/>
  </cols>
  <sheetData>
    <row r="1" spans="5:8" ht="13.5">
      <c r="E1" s="15"/>
      <c r="F1" s="15"/>
      <c r="G1" s="16"/>
      <c r="H1" s="15"/>
    </row>
    <row r="2" ht="17.25">
      <c r="A2" s="5" t="s">
        <v>116</v>
      </c>
    </row>
    <row r="3" ht="14.25" thickBot="1">
      <c r="H3" s="19" t="s">
        <v>398</v>
      </c>
    </row>
    <row r="4" spans="1:8" ht="30" customHeight="1">
      <c r="A4" s="1068" t="s">
        <v>26</v>
      </c>
      <c r="B4" s="1069"/>
      <c r="C4" s="1072" t="s">
        <v>18</v>
      </c>
      <c r="D4" s="1073"/>
      <c r="E4" s="1074" t="s">
        <v>23</v>
      </c>
      <c r="F4" s="1075"/>
      <c r="G4" s="1076" t="s">
        <v>32</v>
      </c>
      <c r="H4" s="1077"/>
    </row>
    <row r="5" spans="1:11" ht="60.75" customHeight="1" thickBot="1">
      <c r="A5" s="1070"/>
      <c r="B5" s="1071"/>
      <c r="C5" s="702" t="s">
        <v>38</v>
      </c>
      <c r="D5" s="703" t="s">
        <v>20</v>
      </c>
      <c r="E5" s="704" t="s">
        <v>38</v>
      </c>
      <c r="F5" s="705" t="s">
        <v>21</v>
      </c>
      <c r="G5" s="702" t="s">
        <v>38</v>
      </c>
      <c r="H5" s="706" t="s">
        <v>44</v>
      </c>
      <c r="I5" s="1037"/>
      <c r="J5" s="1037"/>
      <c r="K5" s="1037"/>
    </row>
    <row r="6" spans="1:11" ht="31.5" customHeight="1">
      <c r="A6" s="1080" t="s">
        <v>422</v>
      </c>
      <c r="B6" s="1081"/>
      <c r="C6" s="96">
        <v>783</v>
      </c>
      <c r="D6" s="293">
        <v>370226</v>
      </c>
      <c r="E6" s="97">
        <v>28</v>
      </c>
      <c r="F6" s="98">
        <v>13446</v>
      </c>
      <c r="G6" s="707">
        <f aca="true" t="shared" si="0" ref="G6:H8">C6+E6</f>
        <v>811</v>
      </c>
      <c r="H6" s="708">
        <f t="shared" si="0"/>
        <v>383672</v>
      </c>
      <c r="I6" s="1037"/>
      <c r="J6" s="1037"/>
      <c r="K6" s="1037"/>
    </row>
    <row r="7" spans="1:8" ht="31.5" customHeight="1">
      <c r="A7" s="1082" t="s">
        <v>423</v>
      </c>
      <c r="B7" s="1083"/>
      <c r="C7" s="99">
        <v>236</v>
      </c>
      <c r="D7" s="100">
        <v>111876</v>
      </c>
      <c r="E7" s="101">
        <v>12</v>
      </c>
      <c r="F7" s="102">
        <v>6183</v>
      </c>
      <c r="G7" s="709">
        <f t="shared" si="0"/>
        <v>248</v>
      </c>
      <c r="H7" s="710">
        <f t="shared" si="0"/>
        <v>118059</v>
      </c>
    </row>
    <row r="8" spans="1:8" ht="31.5" customHeight="1" thickBot="1">
      <c r="A8" s="1084" t="s">
        <v>424</v>
      </c>
      <c r="B8" s="1085"/>
      <c r="C8" s="99">
        <v>0</v>
      </c>
      <c r="D8" s="100">
        <v>0</v>
      </c>
      <c r="E8" s="103">
        <v>9</v>
      </c>
      <c r="F8" s="104">
        <v>4081</v>
      </c>
      <c r="G8" s="711">
        <f t="shared" si="0"/>
        <v>9</v>
      </c>
      <c r="H8" s="712">
        <f t="shared" si="0"/>
        <v>4081</v>
      </c>
    </row>
    <row r="9" spans="1:8" ht="29.25" customHeight="1" thickBot="1" thickTop="1">
      <c r="A9" s="1078" t="s">
        <v>425</v>
      </c>
      <c r="B9" s="1079"/>
      <c r="C9" s="713">
        <f aca="true" t="shared" si="1" ref="C9:H9">SUM(C6:C8)</f>
        <v>1019</v>
      </c>
      <c r="D9" s="714">
        <f t="shared" si="1"/>
        <v>482102</v>
      </c>
      <c r="E9" s="714">
        <f t="shared" si="1"/>
        <v>49</v>
      </c>
      <c r="F9" s="715">
        <f t="shared" si="1"/>
        <v>23710</v>
      </c>
      <c r="G9" s="713">
        <f t="shared" si="1"/>
        <v>1068</v>
      </c>
      <c r="H9" s="716">
        <f t="shared" si="1"/>
        <v>505812</v>
      </c>
    </row>
    <row r="10" spans="1:8" ht="21" customHeight="1">
      <c r="A10" s="95"/>
      <c r="B10" s="15"/>
      <c r="C10" s="15"/>
      <c r="D10" s="15"/>
      <c r="E10" s="15"/>
      <c r="F10" s="15"/>
      <c r="G10" s="15"/>
      <c r="H10" s="15"/>
    </row>
    <row r="11" spans="1:8" ht="13.5">
      <c r="A11" s="551" t="s">
        <v>426</v>
      </c>
      <c r="B11" s="562"/>
      <c r="C11" s="562"/>
      <c r="D11" s="562"/>
      <c r="E11" s="562"/>
      <c r="F11" s="562"/>
      <c r="G11" s="562"/>
      <c r="H11" s="562"/>
    </row>
    <row r="12" spans="1:8" ht="13.5">
      <c r="A12" s="551" t="s">
        <v>427</v>
      </c>
      <c r="B12" s="550"/>
      <c r="C12" s="550"/>
      <c r="D12" s="550"/>
      <c r="E12" s="550"/>
      <c r="F12" s="550"/>
      <c r="G12" s="550"/>
      <c r="H12" s="550"/>
    </row>
    <row r="13" spans="1:8" ht="13.5">
      <c r="A13" s="613" t="s">
        <v>428</v>
      </c>
      <c r="B13" s="550"/>
      <c r="C13" s="550"/>
      <c r="D13" s="550"/>
      <c r="E13" s="550"/>
      <c r="F13" s="550"/>
      <c r="G13" s="550"/>
      <c r="H13" s="550"/>
    </row>
    <row r="14" spans="1:8" ht="13.5">
      <c r="A14" s="550" t="s">
        <v>429</v>
      </c>
      <c r="B14" s="550"/>
      <c r="C14" s="550"/>
      <c r="D14" s="550"/>
      <c r="E14" s="550"/>
      <c r="F14" s="550"/>
      <c r="G14" s="550"/>
      <c r="H14" s="550"/>
    </row>
    <row r="15" spans="1:8" ht="12.75" customHeight="1">
      <c r="A15" s="550" t="s">
        <v>430</v>
      </c>
      <c r="B15" s="550"/>
      <c r="C15" s="550"/>
      <c r="D15" s="550"/>
      <c r="E15" s="550"/>
      <c r="F15" s="550"/>
      <c r="G15" s="550"/>
      <c r="H15" s="550"/>
    </row>
    <row r="16" spans="1:8" ht="13.5">
      <c r="A16" s="550" t="s">
        <v>431</v>
      </c>
      <c r="B16" s="550"/>
      <c r="C16" s="550"/>
      <c r="D16" s="550"/>
      <c r="E16" s="550"/>
      <c r="F16" s="550"/>
      <c r="G16" s="550"/>
      <c r="H16" s="550"/>
    </row>
    <row r="17" spans="1:8" ht="13.5">
      <c r="A17" s="550" t="s">
        <v>432</v>
      </c>
      <c r="B17" s="550"/>
      <c r="C17" s="550"/>
      <c r="D17" s="550"/>
      <c r="E17" s="550"/>
      <c r="F17" s="550"/>
      <c r="G17" s="550"/>
      <c r="H17" s="550"/>
    </row>
    <row r="18" spans="1:8" ht="13.5">
      <c r="A18" s="550" t="s">
        <v>433</v>
      </c>
      <c r="B18" s="550"/>
      <c r="C18" s="550"/>
      <c r="D18" s="550"/>
      <c r="E18" s="550"/>
      <c r="F18" s="550"/>
      <c r="G18" s="550"/>
      <c r="H18" s="550"/>
    </row>
    <row r="19" spans="1:8" ht="13.5">
      <c r="A19" s="550"/>
      <c r="B19" s="550"/>
      <c r="C19" s="550"/>
      <c r="D19" s="550"/>
      <c r="E19" s="550"/>
      <c r="F19" s="550"/>
      <c r="G19" s="550"/>
      <c r="H19" s="550"/>
    </row>
  </sheetData>
  <sheetProtection/>
  <mergeCells count="9">
    <mergeCell ref="I5:K6"/>
    <mergeCell ref="A4:B5"/>
    <mergeCell ref="C4:D4"/>
    <mergeCell ref="E4:F4"/>
    <mergeCell ref="G4:H4"/>
    <mergeCell ref="A9:B9"/>
    <mergeCell ref="A6:B6"/>
    <mergeCell ref="A7:B7"/>
    <mergeCell ref="A8:B8"/>
  </mergeCells>
  <printOptions horizontalCentered="1"/>
  <pageMargins left="0.4330708661417323" right="0.2362204724409449" top="0.7086614173228347" bottom="0.1968503937007874" header="0.5118110236220472" footer="0.31496062992125984"/>
  <pageSetup horizontalDpi="600" verticalDpi="600" orientation="landscape" paperSize="9" r:id="rId3"/>
  <headerFooter alignWithMargins="0">
    <oddFooter>&amp;C12</oddFooter>
  </headerFooter>
  <legacyDrawing r:id="rId2"/>
</worksheet>
</file>

<file path=xl/worksheets/sheet15.xml><?xml version="1.0" encoding="utf-8"?>
<worksheet xmlns="http://schemas.openxmlformats.org/spreadsheetml/2006/main" xmlns:r="http://schemas.openxmlformats.org/officeDocument/2006/relationships">
  <dimension ref="A1:U35"/>
  <sheetViews>
    <sheetView view="pageBreakPreview" zoomScale="60" zoomScaleNormal="90" zoomScalePageLayoutView="0" workbookViewId="0" topLeftCell="A1">
      <pane xSplit="2" ySplit="1" topLeftCell="C2" activePane="bottomRight" state="frozen"/>
      <selection pane="topLeft" activeCell="B25" sqref="B25"/>
      <selection pane="topRight" activeCell="B25" sqref="B25"/>
      <selection pane="bottomLeft" activeCell="B25" sqref="B25"/>
      <selection pane="bottomRight" activeCell="L21" sqref="L21"/>
    </sheetView>
  </sheetViews>
  <sheetFormatPr defaultColWidth="9.00390625" defaultRowHeight="13.5"/>
  <cols>
    <col min="1" max="1" width="3.625" style="0" customWidth="1"/>
    <col min="2" max="2" width="14.00390625" style="0" customWidth="1"/>
    <col min="3" max="3" width="6.625" style="0" customWidth="1"/>
    <col min="4" max="4" width="9.875" style="0" bestFit="1" customWidth="1"/>
    <col min="5" max="20" width="9.625" style="0" customWidth="1"/>
  </cols>
  <sheetData>
    <row r="1" spans="1:17" ht="22.5" customHeight="1">
      <c r="A1" s="1088" t="s">
        <v>175</v>
      </c>
      <c r="B1" s="1088"/>
      <c r="C1" s="1088"/>
      <c r="D1" s="1088"/>
      <c r="E1" s="1088"/>
      <c r="F1" s="1088"/>
      <c r="G1" s="1088"/>
      <c r="H1" s="1088"/>
      <c r="I1" s="1088"/>
      <c r="J1" s="1088"/>
      <c r="K1" s="1088"/>
      <c r="L1" s="1088"/>
      <c r="M1" s="1088"/>
      <c r="N1" s="1088"/>
      <c r="O1" s="1088"/>
      <c r="P1" s="1088"/>
      <c r="Q1" s="1088"/>
    </row>
    <row r="2" ht="13.5">
      <c r="U2" s="1"/>
    </row>
    <row r="3" spans="2:21" ht="14.25" thickBot="1">
      <c r="B3" s="52" t="s">
        <v>176</v>
      </c>
      <c r="O3" s="652"/>
      <c r="P3" s="652"/>
      <c r="Q3" s="652"/>
      <c r="R3" s="652" t="s">
        <v>386</v>
      </c>
      <c r="S3" s="652"/>
      <c r="T3" s="652"/>
      <c r="U3" s="653"/>
    </row>
    <row r="4" spans="1:21" ht="23.25" customHeight="1">
      <c r="A4" s="155" t="s">
        <v>177</v>
      </c>
      <c r="B4" s="1092" t="s">
        <v>181</v>
      </c>
      <c r="C4" s="155" t="s">
        <v>178</v>
      </c>
      <c r="D4" s="112" t="s">
        <v>178</v>
      </c>
      <c r="E4" s="1086" t="s">
        <v>179</v>
      </c>
      <c r="F4" s="1086"/>
      <c r="G4" s="1086"/>
      <c r="H4" s="1087"/>
      <c r="I4" s="1091" t="s">
        <v>309</v>
      </c>
      <c r="J4" s="1086"/>
      <c r="K4" s="1086"/>
      <c r="L4" s="1087"/>
      <c r="M4" s="1086" t="s">
        <v>310</v>
      </c>
      <c r="N4" s="1086"/>
      <c r="O4" s="1086"/>
      <c r="P4" s="1087"/>
      <c r="Q4" s="1086" t="s">
        <v>32</v>
      </c>
      <c r="R4" s="1086"/>
      <c r="S4" s="1086"/>
      <c r="T4" s="1087"/>
      <c r="U4" s="1"/>
    </row>
    <row r="5" spans="1:21" ht="23.25" customHeight="1" thickBot="1">
      <c r="A5" s="156" t="s">
        <v>180</v>
      </c>
      <c r="B5" s="1093"/>
      <c r="C5" s="156" t="s">
        <v>182</v>
      </c>
      <c r="D5" s="157" t="s">
        <v>27</v>
      </c>
      <c r="E5" s="158" t="s">
        <v>122</v>
      </c>
      <c r="F5" s="159" t="s">
        <v>123</v>
      </c>
      <c r="G5" s="160" t="s">
        <v>124</v>
      </c>
      <c r="H5" s="161" t="s">
        <v>123</v>
      </c>
      <c r="I5" s="163" t="s">
        <v>122</v>
      </c>
      <c r="J5" s="163" t="s">
        <v>123</v>
      </c>
      <c r="K5" s="163" t="s">
        <v>124</v>
      </c>
      <c r="L5" s="164" t="s">
        <v>123</v>
      </c>
      <c r="M5" s="163" t="s">
        <v>311</v>
      </c>
      <c r="N5" s="163" t="s">
        <v>283</v>
      </c>
      <c r="O5" s="163" t="s">
        <v>312</v>
      </c>
      <c r="P5" s="164" t="s">
        <v>283</v>
      </c>
      <c r="Q5" s="159" t="s">
        <v>122</v>
      </c>
      <c r="R5" s="163" t="s">
        <v>123</v>
      </c>
      <c r="S5" s="163" t="s">
        <v>124</v>
      </c>
      <c r="T5" s="164" t="s">
        <v>123</v>
      </c>
      <c r="U5" s="1"/>
    </row>
    <row r="6" spans="1:20" ht="18.75" customHeight="1">
      <c r="A6" s="165">
        <v>1</v>
      </c>
      <c r="B6" s="166" t="s">
        <v>183</v>
      </c>
      <c r="C6" s="167">
        <f aca="true" t="shared" si="0" ref="C6:C28">E6+I6</f>
        <v>300</v>
      </c>
      <c r="D6" s="168">
        <f aca="true" t="shared" si="1" ref="D6:D11">G6+K6</f>
        <v>120943</v>
      </c>
      <c r="E6" s="167">
        <v>300</v>
      </c>
      <c r="F6" s="169">
        <f aca="true" t="shared" si="2" ref="F6:F27">E6/C6</f>
        <v>1</v>
      </c>
      <c r="G6" s="170">
        <v>120943</v>
      </c>
      <c r="H6" s="171">
        <f>G6/$D6</f>
        <v>1</v>
      </c>
      <c r="I6" s="170"/>
      <c r="J6" s="169">
        <f aca="true" t="shared" si="3" ref="J6:J31">I6/C6</f>
        <v>0</v>
      </c>
      <c r="K6" s="170"/>
      <c r="L6" s="171">
        <f>K6/$D6</f>
        <v>0</v>
      </c>
      <c r="M6" s="170"/>
      <c r="N6" s="169">
        <f aca="true" t="shared" si="4" ref="N6:N31">M6/C6</f>
        <v>0</v>
      </c>
      <c r="O6" s="170"/>
      <c r="P6" s="171">
        <f>O6/$D6</f>
        <v>0</v>
      </c>
      <c r="Q6" s="167">
        <f aca="true" t="shared" si="5" ref="Q6:Q30">E6+I6</f>
        <v>300</v>
      </c>
      <c r="R6" s="172">
        <f aca="true" t="shared" si="6" ref="R6:R31">Q6/C6</f>
        <v>1</v>
      </c>
      <c r="S6" s="170">
        <f aca="true" t="shared" si="7" ref="S6:S30">G6+K6</f>
        <v>120943</v>
      </c>
      <c r="T6" s="173">
        <f aca="true" t="shared" si="8" ref="T6:T31">S6/D6</f>
        <v>1</v>
      </c>
    </row>
    <row r="7" spans="1:20" ht="18.75" customHeight="1">
      <c r="A7" s="174">
        <v>2</v>
      </c>
      <c r="B7" s="175" t="s">
        <v>184</v>
      </c>
      <c r="C7" s="176">
        <f t="shared" si="0"/>
        <v>41</v>
      </c>
      <c r="D7" s="168">
        <f t="shared" si="1"/>
        <v>21792</v>
      </c>
      <c r="E7" s="176">
        <v>4</v>
      </c>
      <c r="F7" s="177">
        <f t="shared" si="2"/>
        <v>0.0975609756097561</v>
      </c>
      <c r="G7" s="178">
        <v>1561</v>
      </c>
      <c r="H7" s="179">
        <f aca="true" t="shared" si="9" ref="H7:H30">G7/D7</f>
        <v>0.07163179148311306</v>
      </c>
      <c r="I7" s="178">
        <v>37</v>
      </c>
      <c r="J7" s="177">
        <f t="shared" si="3"/>
        <v>0.9024390243902439</v>
      </c>
      <c r="K7" s="178">
        <v>20231</v>
      </c>
      <c r="L7" s="179">
        <f>K7/$D7</f>
        <v>0.928368208516887</v>
      </c>
      <c r="M7" s="178"/>
      <c r="N7" s="177">
        <f t="shared" si="4"/>
        <v>0</v>
      </c>
      <c r="O7" s="178"/>
      <c r="P7" s="179">
        <f>O7/$D7</f>
        <v>0</v>
      </c>
      <c r="Q7" s="176">
        <f t="shared" si="5"/>
        <v>41</v>
      </c>
      <c r="R7" s="180">
        <f t="shared" si="6"/>
        <v>1</v>
      </c>
      <c r="S7" s="178">
        <f t="shared" si="7"/>
        <v>21792</v>
      </c>
      <c r="T7" s="181">
        <f t="shared" si="8"/>
        <v>1</v>
      </c>
    </row>
    <row r="8" spans="1:20" ht="18.75" customHeight="1">
      <c r="A8" s="174">
        <v>3</v>
      </c>
      <c r="B8" s="175" t="s">
        <v>185</v>
      </c>
      <c r="C8" s="182">
        <f t="shared" si="0"/>
        <v>11</v>
      </c>
      <c r="D8" s="168">
        <f t="shared" si="1"/>
        <v>5481</v>
      </c>
      <c r="E8" s="176"/>
      <c r="F8" s="177">
        <f t="shared" si="2"/>
        <v>0</v>
      </c>
      <c r="G8" s="178"/>
      <c r="H8" s="179">
        <f t="shared" si="9"/>
        <v>0</v>
      </c>
      <c r="I8" s="178">
        <v>11</v>
      </c>
      <c r="J8" s="177">
        <f t="shared" si="3"/>
        <v>1</v>
      </c>
      <c r="K8" s="178">
        <v>5481</v>
      </c>
      <c r="L8" s="179">
        <f aca="true" t="shared" si="10" ref="L8:L30">K8/$D8</f>
        <v>1</v>
      </c>
      <c r="M8" s="178"/>
      <c r="N8" s="177">
        <f t="shared" si="4"/>
        <v>0</v>
      </c>
      <c r="O8" s="178"/>
      <c r="P8" s="179">
        <f aca="true" t="shared" si="11" ref="P8:P31">O8/$D8</f>
        <v>0</v>
      </c>
      <c r="Q8" s="176">
        <f t="shared" si="5"/>
        <v>11</v>
      </c>
      <c r="R8" s="180">
        <f t="shared" si="6"/>
        <v>1</v>
      </c>
      <c r="S8" s="178">
        <f t="shared" si="7"/>
        <v>5481</v>
      </c>
      <c r="T8" s="181">
        <f t="shared" si="8"/>
        <v>1</v>
      </c>
    </row>
    <row r="9" spans="1:20" ht="18.75" customHeight="1">
      <c r="A9" s="174">
        <v>4</v>
      </c>
      <c r="B9" s="175" t="s">
        <v>186</v>
      </c>
      <c r="C9" s="176">
        <f t="shared" si="0"/>
        <v>13</v>
      </c>
      <c r="D9" s="168">
        <f t="shared" si="1"/>
        <v>7177</v>
      </c>
      <c r="E9" s="176">
        <v>13</v>
      </c>
      <c r="F9" s="177">
        <f t="shared" si="2"/>
        <v>1</v>
      </c>
      <c r="G9" s="178">
        <v>7177</v>
      </c>
      <c r="H9" s="179">
        <f t="shared" si="9"/>
        <v>1</v>
      </c>
      <c r="I9" s="178"/>
      <c r="J9" s="177">
        <f t="shared" si="3"/>
        <v>0</v>
      </c>
      <c r="K9" s="178"/>
      <c r="L9" s="179">
        <f t="shared" si="10"/>
        <v>0</v>
      </c>
      <c r="M9" s="178"/>
      <c r="N9" s="177">
        <f t="shared" si="4"/>
        <v>0</v>
      </c>
      <c r="O9" s="178"/>
      <c r="P9" s="179">
        <f t="shared" si="11"/>
        <v>0</v>
      </c>
      <c r="Q9" s="176">
        <f t="shared" si="5"/>
        <v>13</v>
      </c>
      <c r="R9" s="180">
        <f t="shared" si="6"/>
        <v>1</v>
      </c>
      <c r="S9" s="178">
        <f t="shared" si="7"/>
        <v>7177</v>
      </c>
      <c r="T9" s="181">
        <f t="shared" si="8"/>
        <v>1</v>
      </c>
    </row>
    <row r="10" spans="1:20" ht="18.75" customHeight="1" thickBot="1">
      <c r="A10" s="183">
        <v>5</v>
      </c>
      <c r="B10" s="184" t="s">
        <v>187</v>
      </c>
      <c r="C10" s="185">
        <f t="shared" si="0"/>
        <v>35</v>
      </c>
      <c r="D10" s="186">
        <f t="shared" si="1"/>
        <v>20662</v>
      </c>
      <c r="E10" s="185">
        <v>35</v>
      </c>
      <c r="F10" s="187">
        <f t="shared" si="2"/>
        <v>1</v>
      </c>
      <c r="G10" s="188">
        <v>20662</v>
      </c>
      <c r="H10" s="189">
        <f t="shared" si="9"/>
        <v>1</v>
      </c>
      <c r="I10" s="188"/>
      <c r="J10" s="187">
        <f t="shared" si="3"/>
        <v>0</v>
      </c>
      <c r="K10" s="188"/>
      <c r="L10" s="189">
        <f t="shared" si="10"/>
        <v>0</v>
      </c>
      <c r="M10" s="188"/>
      <c r="N10" s="187">
        <f t="shared" si="4"/>
        <v>0</v>
      </c>
      <c r="O10" s="188"/>
      <c r="P10" s="189">
        <f t="shared" si="11"/>
        <v>0</v>
      </c>
      <c r="Q10" s="185">
        <f t="shared" si="5"/>
        <v>35</v>
      </c>
      <c r="R10" s="190">
        <f t="shared" si="6"/>
        <v>1</v>
      </c>
      <c r="S10" s="188">
        <f t="shared" si="7"/>
        <v>20662</v>
      </c>
      <c r="T10" s="191">
        <f t="shared" si="8"/>
        <v>1</v>
      </c>
    </row>
    <row r="11" spans="1:20" ht="18.75" customHeight="1">
      <c r="A11" s="192">
        <v>6</v>
      </c>
      <c r="B11" s="193" t="s">
        <v>188</v>
      </c>
      <c r="C11" s="182">
        <f t="shared" si="0"/>
        <v>41</v>
      </c>
      <c r="D11" s="194">
        <f t="shared" si="1"/>
        <v>19801</v>
      </c>
      <c r="E11" s="167">
        <v>41</v>
      </c>
      <c r="F11" s="169">
        <f t="shared" si="2"/>
        <v>1</v>
      </c>
      <c r="G11" s="170">
        <v>19801</v>
      </c>
      <c r="H11" s="171">
        <f t="shared" si="9"/>
        <v>1</v>
      </c>
      <c r="I11" s="170"/>
      <c r="J11" s="169">
        <f t="shared" si="3"/>
        <v>0</v>
      </c>
      <c r="K11" s="170"/>
      <c r="L11" s="171">
        <f>K11/$D11</f>
        <v>0</v>
      </c>
      <c r="M11" s="170"/>
      <c r="N11" s="169">
        <f t="shared" si="4"/>
        <v>0</v>
      </c>
      <c r="O11" s="170"/>
      <c r="P11" s="171">
        <f>O11/$D11</f>
        <v>0</v>
      </c>
      <c r="Q11" s="167">
        <f t="shared" si="5"/>
        <v>41</v>
      </c>
      <c r="R11" s="172">
        <f t="shared" si="6"/>
        <v>1</v>
      </c>
      <c r="S11" s="170">
        <f t="shared" si="7"/>
        <v>19801</v>
      </c>
      <c r="T11" s="173">
        <f t="shared" si="8"/>
        <v>1</v>
      </c>
    </row>
    <row r="12" spans="1:20" ht="18.75" customHeight="1">
      <c r="A12" s="174">
        <v>7</v>
      </c>
      <c r="B12" s="175" t="s">
        <v>189</v>
      </c>
      <c r="C12" s="176">
        <f t="shared" si="0"/>
        <v>32</v>
      </c>
      <c r="D12" s="195">
        <v>16834</v>
      </c>
      <c r="E12" s="176">
        <v>32</v>
      </c>
      <c r="F12" s="177">
        <f t="shared" si="2"/>
        <v>1</v>
      </c>
      <c r="G12" s="178">
        <v>16834</v>
      </c>
      <c r="H12" s="179">
        <f t="shared" si="9"/>
        <v>1</v>
      </c>
      <c r="I12" s="178"/>
      <c r="J12" s="177">
        <f t="shared" si="3"/>
        <v>0</v>
      </c>
      <c r="K12" s="178"/>
      <c r="L12" s="179">
        <f t="shared" si="10"/>
        <v>0</v>
      </c>
      <c r="M12" s="178"/>
      <c r="N12" s="177">
        <f t="shared" si="4"/>
        <v>0</v>
      </c>
      <c r="O12" s="178"/>
      <c r="P12" s="179">
        <f t="shared" si="11"/>
        <v>0</v>
      </c>
      <c r="Q12" s="176">
        <f t="shared" si="5"/>
        <v>32</v>
      </c>
      <c r="R12" s="180">
        <f t="shared" si="6"/>
        <v>1</v>
      </c>
      <c r="S12" s="178">
        <f t="shared" si="7"/>
        <v>16834</v>
      </c>
      <c r="T12" s="181">
        <f t="shared" si="8"/>
        <v>1</v>
      </c>
    </row>
    <row r="13" spans="1:20" ht="18.75" customHeight="1">
      <c r="A13" s="174">
        <v>8</v>
      </c>
      <c r="B13" s="175" t="s">
        <v>190</v>
      </c>
      <c r="C13" s="176">
        <f t="shared" si="0"/>
        <v>10</v>
      </c>
      <c r="D13" s="195">
        <f>G13+K13</f>
        <v>4830</v>
      </c>
      <c r="E13" s="176">
        <v>10</v>
      </c>
      <c r="F13" s="177">
        <f t="shared" si="2"/>
        <v>1</v>
      </c>
      <c r="G13" s="178">
        <v>4830</v>
      </c>
      <c r="H13" s="179">
        <f t="shared" si="9"/>
        <v>1</v>
      </c>
      <c r="I13" s="178"/>
      <c r="J13" s="177">
        <f t="shared" si="3"/>
        <v>0</v>
      </c>
      <c r="K13" s="178"/>
      <c r="L13" s="179">
        <f t="shared" si="10"/>
        <v>0</v>
      </c>
      <c r="M13" s="178"/>
      <c r="N13" s="177">
        <f t="shared" si="4"/>
        <v>0</v>
      </c>
      <c r="O13" s="178"/>
      <c r="P13" s="179">
        <f t="shared" si="11"/>
        <v>0</v>
      </c>
      <c r="Q13" s="176">
        <f t="shared" si="5"/>
        <v>10</v>
      </c>
      <c r="R13" s="180">
        <f t="shared" si="6"/>
        <v>1</v>
      </c>
      <c r="S13" s="178">
        <f t="shared" si="7"/>
        <v>4830</v>
      </c>
      <c r="T13" s="181">
        <f t="shared" si="8"/>
        <v>1</v>
      </c>
    </row>
    <row r="14" spans="1:20" ht="18.75" customHeight="1">
      <c r="A14" s="174">
        <v>9</v>
      </c>
      <c r="B14" s="175" t="s">
        <v>191</v>
      </c>
      <c r="C14" s="176">
        <f t="shared" si="0"/>
        <v>18</v>
      </c>
      <c r="D14" s="195">
        <v>7753</v>
      </c>
      <c r="E14" s="176">
        <v>18</v>
      </c>
      <c r="F14" s="177">
        <f t="shared" si="2"/>
        <v>1</v>
      </c>
      <c r="G14" s="178">
        <v>7753</v>
      </c>
      <c r="H14" s="179">
        <f t="shared" si="9"/>
        <v>1</v>
      </c>
      <c r="I14" s="178"/>
      <c r="J14" s="177">
        <f t="shared" si="3"/>
        <v>0</v>
      </c>
      <c r="K14" s="178"/>
      <c r="L14" s="179">
        <f t="shared" si="10"/>
        <v>0</v>
      </c>
      <c r="M14" s="178"/>
      <c r="N14" s="177">
        <f t="shared" si="4"/>
        <v>0</v>
      </c>
      <c r="O14" s="178"/>
      <c r="P14" s="179">
        <f t="shared" si="11"/>
        <v>0</v>
      </c>
      <c r="Q14" s="176">
        <f t="shared" si="5"/>
        <v>18</v>
      </c>
      <c r="R14" s="180">
        <f t="shared" si="6"/>
        <v>1</v>
      </c>
      <c r="S14" s="178">
        <f t="shared" si="7"/>
        <v>7753</v>
      </c>
      <c r="T14" s="181">
        <f t="shared" si="8"/>
        <v>1</v>
      </c>
    </row>
    <row r="15" spans="1:20" ht="18.75" customHeight="1" thickBot="1">
      <c r="A15" s="183">
        <v>10</v>
      </c>
      <c r="B15" s="184" t="s">
        <v>192</v>
      </c>
      <c r="C15" s="185">
        <f t="shared" si="0"/>
        <v>45</v>
      </c>
      <c r="D15" s="196">
        <f aca="true" t="shared" si="12" ref="D15:D30">G15+K15</f>
        <v>23867</v>
      </c>
      <c r="E15" s="185">
        <v>28</v>
      </c>
      <c r="F15" s="187">
        <f t="shared" si="2"/>
        <v>0.6222222222222222</v>
      </c>
      <c r="G15" s="188">
        <v>16256</v>
      </c>
      <c r="H15" s="189">
        <f t="shared" si="9"/>
        <v>0.6811078057569029</v>
      </c>
      <c r="I15" s="188">
        <v>17</v>
      </c>
      <c r="J15" s="187">
        <f t="shared" si="3"/>
        <v>0.37777777777777777</v>
      </c>
      <c r="K15" s="188">
        <v>7611</v>
      </c>
      <c r="L15" s="189">
        <f t="shared" si="10"/>
        <v>0.31889219424309717</v>
      </c>
      <c r="M15" s="188"/>
      <c r="N15" s="187">
        <f t="shared" si="4"/>
        <v>0</v>
      </c>
      <c r="O15" s="188"/>
      <c r="P15" s="189">
        <f t="shared" si="11"/>
        <v>0</v>
      </c>
      <c r="Q15" s="185">
        <f t="shared" si="5"/>
        <v>45</v>
      </c>
      <c r="R15" s="190">
        <f t="shared" si="6"/>
        <v>1</v>
      </c>
      <c r="S15" s="188">
        <f t="shared" si="7"/>
        <v>23867</v>
      </c>
      <c r="T15" s="191">
        <f t="shared" si="8"/>
        <v>1</v>
      </c>
    </row>
    <row r="16" spans="1:20" ht="18.75" customHeight="1">
      <c r="A16" s="192">
        <v>11</v>
      </c>
      <c r="B16" s="193" t="s">
        <v>193</v>
      </c>
      <c r="C16" s="182">
        <f t="shared" si="0"/>
        <v>24</v>
      </c>
      <c r="D16" s="197">
        <f t="shared" si="12"/>
        <v>13196</v>
      </c>
      <c r="E16" s="167">
        <v>24</v>
      </c>
      <c r="F16" s="169">
        <f t="shared" si="2"/>
        <v>1</v>
      </c>
      <c r="G16" s="170">
        <v>13196</v>
      </c>
      <c r="H16" s="171">
        <f t="shared" si="9"/>
        <v>1</v>
      </c>
      <c r="I16" s="170"/>
      <c r="J16" s="169">
        <f t="shared" si="3"/>
        <v>0</v>
      </c>
      <c r="K16" s="170"/>
      <c r="L16" s="171">
        <f>K16/$D16</f>
        <v>0</v>
      </c>
      <c r="M16" s="170"/>
      <c r="N16" s="169">
        <f t="shared" si="4"/>
        <v>0</v>
      </c>
      <c r="O16" s="170"/>
      <c r="P16" s="171">
        <f>O16/$D16</f>
        <v>0</v>
      </c>
      <c r="Q16" s="167">
        <f t="shared" si="5"/>
        <v>24</v>
      </c>
      <c r="R16" s="172">
        <f t="shared" si="6"/>
        <v>1</v>
      </c>
      <c r="S16" s="170">
        <f t="shared" si="7"/>
        <v>13196</v>
      </c>
      <c r="T16" s="173">
        <f t="shared" si="8"/>
        <v>1</v>
      </c>
    </row>
    <row r="17" spans="1:20" ht="18.75" customHeight="1">
      <c r="A17" s="174">
        <v>12</v>
      </c>
      <c r="B17" s="175" t="s">
        <v>194</v>
      </c>
      <c r="C17" s="176">
        <f t="shared" si="0"/>
        <v>15</v>
      </c>
      <c r="D17" s="195">
        <f t="shared" si="12"/>
        <v>7487</v>
      </c>
      <c r="E17" s="176">
        <v>15</v>
      </c>
      <c r="F17" s="177">
        <f t="shared" si="2"/>
        <v>1</v>
      </c>
      <c r="G17" s="178">
        <v>7487</v>
      </c>
      <c r="H17" s="179">
        <f t="shared" si="9"/>
        <v>1</v>
      </c>
      <c r="I17" s="178"/>
      <c r="J17" s="177">
        <f t="shared" si="3"/>
        <v>0</v>
      </c>
      <c r="K17" s="178"/>
      <c r="L17" s="179">
        <f t="shared" si="10"/>
        <v>0</v>
      </c>
      <c r="M17" s="178"/>
      <c r="N17" s="177">
        <f t="shared" si="4"/>
        <v>0</v>
      </c>
      <c r="O17" s="178"/>
      <c r="P17" s="179">
        <f t="shared" si="11"/>
        <v>0</v>
      </c>
      <c r="Q17" s="176">
        <f t="shared" si="5"/>
        <v>15</v>
      </c>
      <c r="R17" s="180">
        <f t="shared" si="6"/>
        <v>1</v>
      </c>
      <c r="S17" s="178">
        <f t="shared" si="7"/>
        <v>7487</v>
      </c>
      <c r="T17" s="181">
        <f t="shared" si="8"/>
        <v>1</v>
      </c>
    </row>
    <row r="18" spans="1:20" ht="18.75" customHeight="1">
      <c r="A18" s="174">
        <v>13</v>
      </c>
      <c r="B18" s="175" t="s">
        <v>195</v>
      </c>
      <c r="C18" s="176">
        <f t="shared" si="0"/>
        <v>15</v>
      </c>
      <c r="D18" s="195">
        <f t="shared" si="12"/>
        <v>7142</v>
      </c>
      <c r="E18" s="176">
        <v>15</v>
      </c>
      <c r="F18" s="177">
        <f t="shared" si="2"/>
        <v>1</v>
      </c>
      <c r="G18" s="178">
        <v>7142</v>
      </c>
      <c r="H18" s="179">
        <f t="shared" si="9"/>
        <v>1</v>
      </c>
      <c r="I18" s="178"/>
      <c r="J18" s="177">
        <f t="shared" si="3"/>
        <v>0</v>
      </c>
      <c r="K18" s="178"/>
      <c r="L18" s="179">
        <f t="shared" si="10"/>
        <v>0</v>
      </c>
      <c r="M18" s="178"/>
      <c r="N18" s="177">
        <f t="shared" si="4"/>
        <v>0</v>
      </c>
      <c r="O18" s="178"/>
      <c r="P18" s="179">
        <f t="shared" si="11"/>
        <v>0</v>
      </c>
      <c r="Q18" s="176">
        <f t="shared" si="5"/>
        <v>15</v>
      </c>
      <c r="R18" s="180">
        <f t="shared" si="6"/>
        <v>1</v>
      </c>
      <c r="S18" s="178">
        <f t="shared" si="7"/>
        <v>7142</v>
      </c>
      <c r="T18" s="181">
        <f t="shared" si="8"/>
        <v>1</v>
      </c>
    </row>
    <row r="19" spans="1:20" ht="18.75" customHeight="1">
      <c r="A19" s="174">
        <v>14</v>
      </c>
      <c r="B19" s="175" t="s">
        <v>196</v>
      </c>
      <c r="C19" s="176">
        <f t="shared" si="0"/>
        <v>7</v>
      </c>
      <c r="D19" s="195">
        <f t="shared" si="12"/>
        <v>3890</v>
      </c>
      <c r="E19" s="176"/>
      <c r="F19" s="177">
        <f t="shared" si="2"/>
        <v>0</v>
      </c>
      <c r="G19" s="178"/>
      <c r="H19" s="179">
        <f t="shared" si="9"/>
        <v>0</v>
      </c>
      <c r="I19" s="178">
        <v>7</v>
      </c>
      <c r="J19" s="177">
        <f t="shared" si="3"/>
        <v>1</v>
      </c>
      <c r="K19" s="178">
        <v>3890</v>
      </c>
      <c r="L19" s="179">
        <f t="shared" si="10"/>
        <v>1</v>
      </c>
      <c r="M19" s="178"/>
      <c r="N19" s="177">
        <f t="shared" si="4"/>
        <v>0</v>
      </c>
      <c r="O19" s="178"/>
      <c r="P19" s="179">
        <f t="shared" si="11"/>
        <v>0</v>
      </c>
      <c r="Q19" s="176">
        <f t="shared" si="5"/>
        <v>7</v>
      </c>
      <c r="R19" s="180">
        <f t="shared" si="6"/>
        <v>1</v>
      </c>
      <c r="S19" s="178">
        <f t="shared" si="7"/>
        <v>3890</v>
      </c>
      <c r="T19" s="181">
        <f t="shared" si="8"/>
        <v>1</v>
      </c>
    </row>
    <row r="20" spans="1:20" ht="18.75" customHeight="1" thickBot="1">
      <c r="A20" s="183">
        <v>15</v>
      </c>
      <c r="B20" s="184" t="s">
        <v>197</v>
      </c>
      <c r="C20" s="185">
        <f t="shared" si="0"/>
        <v>10</v>
      </c>
      <c r="D20" s="198">
        <f t="shared" si="12"/>
        <v>5052</v>
      </c>
      <c r="E20" s="185"/>
      <c r="F20" s="187">
        <f t="shared" si="2"/>
        <v>0</v>
      </c>
      <c r="G20" s="188"/>
      <c r="H20" s="189">
        <f t="shared" si="9"/>
        <v>0</v>
      </c>
      <c r="I20" s="188">
        <v>10</v>
      </c>
      <c r="J20" s="187">
        <f t="shared" si="3"/>
        <v>1</v>
      </c>
      <c r="K20" s="188">
        <v>5052</v>
      </c>
      <c r="L20" s="189">
        <f t="shared" si="10"/>
        <v>1</v>
      </c>
      <c r="M20" s="188"/>
      <c r="N20" s="187">
        <f t="shared" si="4"/>
        <v>0</v>
      </c>
      <c r="O20" s="188"/>
      <c r="P20" s="189">
        <f t="shared" si="11"/>
        <v>0</v>
      </c>
      <c r="Q20" s="185">
        <f t="shared" si="5"/>
        <v>10</v>
      </c>
      <c r="R20" s="190">
        <f t="shared" si="6"/>
        <v>1</v>
      </c>
      <c r="S20" s="188">
        <f t="shared" si="7"/>
        <v>5052</v>
      </c>
      <c r="T20" s="191">
        <f t="shared" si="8"/>
        <v>1</v>
      </c>
    </row>
    <row r="21" spans="1:20" ht="18.75" customHeight="1">
      <c r="A21" s="192">
        <v>16</v>
      </c>
      <c r="B21" s="193" t="s">
        <v>198</v>
      </c>
      <c r="C21" s="167">
        <f t="shared" si="0"/>
        <v>54</v>
      </c>
      <c r="D21" s="196">
        <f t="shared" si="12"/>
        <v>27366</v>
      </c>
      <c r="E21" s="167">
        <v>32</v>
      </c>
      <c r="F21" s="169">
        <f t="shared" si="2"/>
        <v>0.5925925925925926</v>
      </c>
      <c r="G21" s="170">
        <v>14142</v>
      </c>
      <c r="H21" s="171">
        <f t="shared" si="9"/>
        <v>0.5167726375794782</v>
      </c>
      <c r="I21" s="170">
        <v>22</v>
      </c>
      <c r="J21" s="169">
        <f t="shared" si="3"/>
        <v>0.4074074074074074</v>
      </c>
      <c r="K21" s="170">
        <v>13224</v>
      </c>
      <c r="L21" s="171">
        <f>K21/$D21</f>
        <v>0.48322736242052183</v>
      </c>
      <c r="M21" s="170"/>
      <c r="N21" s="169">
        <f t="shared" si="4"/>
        <v>0</v>
      </c>
      <c r="O21" s="170"/>
      <c r="P21" s="171">
        <f>O21/$D21</f>
        <v>0</v>
      </c>
      <c r="Q21" s="167">
        <f t="shared" si="5"/>
        <v>54</v>
      </c>
      <c r="R21" s="172">
        <f t="shared" si="6"/>
        <v>1</v>
      </c>
      <c r="S21" s="170">
        <f t="shared" si="7"/>
        <v>27366</v>
      </c>
      <c r="T21" s="173">
        <f t="shared" si="8"/>
        <v>1</v>
      </c>
    </row>
    <row r="22" spans="1:20" ht="18.75" customHeight="1">
      <c r="A22" s="174">
        <v>17</v>
      </c>
      <c r="B22" s="175" t="s">
        <v>199</v>
      </c>
      <c r="C22" s="176">
        <f t="shared" si="0"/>
        <v>29</v>
      </c>
      <c r="D22" s="195">
        <f t="shared" si="12"/>
        <v>15690</v>
      </c>
      <c r="E22" s="176">
        <v>29</v>
      </c>
      <c r="F22" s="177">
        <f t="shared" si="2"/>
        <v>1</v>
      </c>
      <c r="G22" s="178">
        <v>15690</v>
      </c>
      <c r="H22" s="179">
        <f t="shared" si="9"/>
        <v>1</v>
      </c>
      <c r="I22" s="178"/>
      <c r="J22" s="177">
        <f t="shared" si="3"/>
        <v>0</v>
      </c>
      <c r="K22" s="178"/>
      <c r="L22" s="179">
        <f t="shared" si="10"/>
        <v>0</v>
      </c>
      <c r="M22" s="178"/>
      <c r="N22" s="177">
        <f t="shared" si="4"/>
        <v>0</v>
      </c>
      <c r="O22" s="178"/>
      <c r="P22" s="179">
        <f t="shared" si="11"/>
        <v>0</v>
      </c>
      <c r="Q22" s="176">
        <f t="shared" si="5"/>
        <v>29</v>
      </c>
      <c r="R22" s="180">
        <f t="shared" si="6"/>
        <v>1</v>
      </c>
      <c r="S22" s="178">
        <f t="shared" si="7"/>
        <v>15690</v>
      </c>
      <c r="T22" s="181">
        <f t="shared" si="8"/>
        <v>1</v>
      </c>
    </row>
    <row r="23" spans="1:20" ht="18.75" customHeight="1">
      <c r="A23" s="174">
        <v>18</v>
      </c>
      <c r="B23" s="175" t="s">
        <v>200</v>
      </c>
      <c r="C23" s="176">
        <f t="shared" si="0"/>
        <v>15</v>
      </c>
      <c r="D23" s="195">
        <f t="shared" si="12"/>
        <v>7317</v>
      </c>
      <c r="E23" s="176"/>
      <c r="F23" s="177">
        <f t="shared" si="2"/>
        <v>0</v>
      </c>
      <c r="G23" s="178"/>
      <c r="H23" s="179">
        <f t="shared" si="9"/>
        <v>0</v>
      </c>
      <c r="I23" s="178">
        <v>15</v>
      </c>
      <c r="J23" s="177">
        <f t="shared" si="3"/>
        <v>1</v>
      </c>
      <c r="K23" s="178">
        <v>7317</v>
      </c>
      <c r="L23" s="179">
        <f t="shared" si="10"/>
        <v>1</v>
      </c>
      <c r="M23" s="178"/>
      <c r="N23" s="177">
        <f t="shared" si="4"/>
        <v>0</v>
      </c>
      <c r="O23" s="178"/>
      <c r="P23" s="179">
        <f t="shared" si="11"/>
        <v>0</v>
      </c>
      <c r="Q23" s="176">
        <f t="shared" si="5"/>
        <v>15</v>
      </c>
      <c r="R23" s="180">
        <f t="shared" si="6"/>
        <v>1</v>
      </c>
      <c r="S23" s="178">
        <f t="shared" si="7"/>
        <v>7317</v>
      </c>
      <c r="T23" s="181">
        <f t="shared" si="8"/>
        <v>1</v>
      </c>
    </row>
    <row r="24" spans="1:20" ht="18.75" customHeight="1">
      <c r="A24" s="174">
        <v>19</v>
      </c>
      <c r="B24" s="175" t="s">
        <v>201</v>
      </c>
      <c r="C24" s="176">
        <f t="shared" si="0"/>
        <v>11</v>
      </c>
      <c r="D24" s="195">
        <f t="shared" si="12"/>
        <v>4238</v>
      </c>
      <c r="E24" s="176"/>
      <c r="F24" s="177">
        <f t="shared" si="2"/>
        <v>0</v>
      </c>
      <c r="G24" s="178"/>
      <c r="H24" s="179">
        <f t="shared" si="9"/>
        <v>0</v>
      </c>
      <c r="I24" s="178">
        <v>11</v>
      </c>
      <c r="J24" s="177">
        <f t="shared" si="3"/>
        <v>1</v>
      </c>
      <c r="K24" s="178">
        <v>4238</v>
      </c>
      <c r="L24" s="179">
        <f t="shared" si="10"/>
        <v>1</v>
      </c>
      <c r="M24" s="178"/>
      <c r="N24" s="177">
        <f t="shared" si="4"/>
        <v>0</v>
      </c>
      <c r="O24" s="178"/>
      <c r="P24" s="179">
        <f t="shared" si="11"/>
        <v>0</v>
      </c>
      <c r="Q24" s="176">
        <f t="shared" si="5"/>
        <v>11</v>
      </c>
      <c r="R24" s="180">
        <f t="shared" si="6"/>
        <v>1</v>
      </c>
      <c r="S24" s="178">
        <f t="shared" si="7"/>
        <v>4238</v>
      </c>
      <c r="T24" s="181">
        <f t="shared" si="8"/>
        <v>1</v>
      </c>
    </row>
    <row r="25" spans="1:20" ht="18.75" customHeight="1" thickBot="1">
      <c r="A25" s="183">
        <v>20</v>
      </c>
      <c r="B25" s="184" t="s">
        <v>202</v>
      </c>
      <c r="C25" s="185">
        <f t="shared" si="0"/>
        <v>16</v>
      </c>
      <c r="D25" s="198">
        <f t="shared" si="12"/>
        <v>6861</v>
      </c>
      <c r="E25" s="185"/>
      <c r="F25" s="187">
        <f t="shared" si="2"/>
        <v>0</v>
      </c>
      <c r="G25" s="188"/>
      <c r="H25" s="189">
        <f t="shared" si="9"/>
        <v>0</v>
      </c>
      <c r="I25" s="188">
        <v>16</v>
      </c>
      <c r="J25" s="187">
        <f t="shared" si="3"/>
        <v>1</v>
      </c>
      <c r="K25" s="188">
        <v>6861</v>
      </c>
      <c r="L25" s="189">
        <f t="shared" si="10"/>
        <v>1</v>
      </c>
      <c r="M25" s="188"/>
      <c r="N25" s="187">
        <f t="shared" si="4"/>
        <v>0</v>
      </c>
      <c r="O25" s="188"/>
      <c r="P25" s="189">
        <f t="shared" si="11"/>
        <v>0</v>
      </c>
      <c r="Q25" s="185">
        <f t="shared" si="5"/>
        <v>16</v>
      </c>
      <c r="R25" s="190">
        <f t="shared" si="6"/>
        <v>1</v>
      </c>
      <c r="S25" s="188">
        <f t="shared" si="7"/>
        <v>6861</v>
      </c>
      <c r="T25" s="191">
        <f t="shared" si="8"/>
        <v>1</v>
      </c>
    </row>
    <row r="26" spans="1:20" ht="18.75" customHeight="1">
      <c r="A26" s="192">
        <v>21</v>
      </c>
      <c r="B26" s="193" t="s">
        <v>203</v>
      </c>
      <c r="C26" s="182">
        <f t="shared" si="0"/>
        <v>14</v>
      </c>
      <c r="D26" s="194">
        <f t="shared" si="12"/>
        <v>6132</v>
      </c>
      <c r="E26" s="167"/>
      <c r="F26" s="169">
        <f t="shared" si="2"/>
        <v>0</v>
      </c>
      <c r="G26" s="170"/>
      <c r="H26" s="171">
        <f t="shared" si="9"/>
        <v>0</v>
      </c>
      <c r="I26" s="170">
        <v>14</v>
      </c>
      <c r="J26" s="169">
        <f t="shared" si="3"/>
        <v>1</v>
      </c>
      <c r="K26" s="170">
        <v>6132</v>
      </c>
      <c r="L26" s="171">
        <f>K26/$D26</f>
        <v>1</v>
      </c>
      <c r="M26" s="170"/>
      <c r="N26" s="169">
        <f t="shared" si="4"/>
        <v>0</v>
      </c>
      <c r="O26" s="170"/>
      <c r="P26" s="171">
        <f>O26/$D26</f>
        <v>0</v>
      </c>
      <c r="Q26" s="167">
        <f t="shared" si="5"/>
        <v>14</v>
      </c>
      <c r="R26" s="172">
        <f t="shared" si="6"/>
        <v>1</v>
      </c>
      <c r="S26" s="170">
        <f t="shared" si="7"/>
        <v>6132</v>
      </c>
      <c r="T26" s="173">
        <f t="shared" si="8"/>
        <v>1</v>
      </c>
    </row>
    <row r="27" spans="1:20" ht="18.75" customHeight="1">
      <c r="A27" s="174">
        <v>22</v>
      </c>
      <c r="B27" s="175" t="s">
        <v>204</v>
      </c>
      <c r="C27" s="176">
        <f t="shared" si="0"/>
        <v>14</v>
      </c>
      <c r="D27" s="195">
        <f t="shared" si="12"/>
        <v>7131</v>
      </c>
      <c r="E27" s="176"/>
      <c r="F27" s="177">
        <f t="shared" si="2"/>
        <v>0</v>
      </c>
      <c r="G27" s="178"/>
      <c r="H27" s="179">
        <f t="shared" si="9"/>
        <v>0</v>
      </c>
      <c r="I27" s="178">
        <v>14</v>
      </c>
      <c r="J27" s="177">
        <f t="shared" si="3"/>
        <v>1</v>
      </c>
      <c r="K27" s="178">
        <v>7131</v>
      </c>
      <c r="L27" s="179">
        <f t="shared" si="10"/>
        <v>1</v>
      </c>
      <c r="M27" s="178"/>
      <c r="N27" s="177">
        <f t="shared" si="4"/>
        <v>0</v>
      </c>
      <c r="O27" s="178"/>
      <c r="P27" s="179">
        <f t="shared" si="11"/>
        <v>0</v>
      </c>
      <c r="Q27" s="176">
        <f t="shared" si="5"/>
        <v>14</v>
      </c>
      <c r="R27" s="180">
        <f t="shared" si="6"/>
        <v>1</v>
      </c>
      <c r="S27" s="178">
        <f t="shared" si="7"/>
        <v>7131</v>
      </c>
      <c r="T27" s="181">
        <f t="shared" si="8"/>
        <v>1</v>
      </c>
    </row>
    <row r="28" spans="1:20" ht="18.75" customHeight="1">
      <c r="A28" s="174">
        <v>23</v>
      </c>
      <c r="B28" s="175" t="s">
        <v>205</v>
      </c>
      <c r="C28" s="176">
        <f t="shared" si="0"/>
        <v>7</v>
      </c>
      <c r="D28" s="195">
        <f t="shared" si="12"/>
        <v>3755</v>
      </c>
      <c r="E28" s="176"/>
      <c r="F28" s="177">
        <f>E28/C28</f>
        <v>0</v>
      </c>
      <c r="G28" s="178"/>
      <c r="H28" s="179">
        <f t="shared" si="9"/>
        <v>0</v>
      </c>
      <c r="I28" s="178">
        <v>7</v>
      </c>
      <c r="J28" s="177">
        <f t="shared" si="3"/>
        <v>1</v>
      </c>
      <c r="K28" s="178">
        <v>3755</v>
      </c>
      <c r="L28" s="179">
        <f t="shared" si="10"/>
        <v>1</v>
      </c>
      <c r="M28" s="178"/>
      <c r="N28" s="177">
        <f t="shared" si="4"/>
        <v>0</v>
      </c>
      <c r="O28" s="178"/>
      <c r="P28" s="179">
        <f t="shared" si="11"/>
        <v>0</v>
      </c>
      <c r="Q28" s="176">
        <f t="shared" si="5"/>
        <v>7</v>
      </c>
      <c r="R28" s="180">
        <f t="shared" si="6"/>
        <v>1</v>
      </c>
      <c r="S28" s="178">
        <f t="shared" si="7"/>
        <v>3755</v>
      </c>
      <c r="T28" s="181">
        <f t="shared" si="8"/>
        <v>1</v>
      </c>
    </row>
    <row r="29" spans="1:20" ht="18.75" customHeight="1">
      <c r="A29" s="174">
        <v>24</v>
      </c>
      <c r="B29" s="175" t="s">
        <v>206</v>
      </c>
      <c r="C29" s="176">
        <v>7</v>
      </c>
      <c r="D29" s="195">
        <f t="shared" si="12"/>
        <v>3484</v>
      </c>
      <c r="E29" s="176"/>
      <c r="F29" s="177">
        <f>E29/C29</f>
        <v>0</v>
      </c>
      <c r="G29" s="178"/>
      <c r="H29" s="179">
        <f t="shared" si="9"/>
        <v>0</v>
      </c>
      <c r="I29" s="178">
        <v>7</v>
      </c>
      <c r="J29" s="177">
        <f t="shared" si="3"/>
        <v>1</v>
      </c>
      <c r="K29" s="178">
        <v>3484</v>
      </c>
      <c r="L29" s="179">
        <f t="shared" si="10"/>
        <v>1</v>
      </c>
      <c r="M29" s="178"/>
      <c r="N29" s="177">
        <f t="shared" si="4"/>
        <v>0</v>
      </c>
      <c r="O29" s="178"/>
      <c r="P29" s="179">
        <f t="shared" si="11"/>
        <v>0</v>
      </c>
      <c r="Q29" s="176">
        <f t="shared" si="5"/>
        <v>7</v>
      </c>
      <c r="R29" s="180">
        <f t="shared" si="6"/>
        <v>1</v>
      </c>
      <c r="S29" s="178">
        <f t="shared" si="7"/>
        <v>3484</v>
      </c>
      <c r="T29" s="181">
        <f t="shared" si="8"/>
        <v>1</v>
      </c>
    </row>
    <row r="30" spans="1:20" ht="18.75" customHeight="1" thickBot="1">
      <c r="A30" s="183">
        <v>25</v>
      </c>
      <c r="B30" s="184" t="s">
        <v>207</v>
      </c>
      <c r="C30" s="185">
        <f>E30+I30</f>
        <v>94</v>
      </c>
      <c r="D30" s="198">
        <f t="shared" si="12"/>
        <v>47963</v>
      </c>
      <c r="E30" s="185">
        <v>94</v>
      </c>
      <c r="F30" s="187">
        <f>E30/C30</f>
        <v>1</v>
      </c>
      <c r="G30" s="188">
        <v>47963</v>
      </c>
      <c r="H30" s="189">
        <f t="shared" si="9"/>
        <v>1</v>
      </c>
      <c r="I30" s="188"/>
      <c r="J30" s="187">
        <f t="shared" si="3"/>
        <v>0</v>
      </c>
      <c r="K30" s="188"/>
      <c r="L30" s="189">
        <f t="shared" si="10"/>
        <v>0</v>
      </c>
      <c r="M30" s="188"/>
      <c r="N30" s="187">
        <f t="shared" si="4"/>
        <v>0</v>
      </c>
      <c r="O30" s="188"/>
      <c r="P30" s="189">
        <f t="shared" si="11"/>
        <v>0</v>
      </c>
      <c r="Q30" s="185">
        <f t="shared" si="5"/>
        <v>94</v>
      </c>
      <c r="R30" s="190">
        <f t="shared" si="6"/>
        <v>1</v>
      </c>
      <c r="S30" s="188">
        <f t="shared" si="7"/>
        <v>47963</v>
      </c>
      <c r="T30" s="191">
        <f t="shared" si="8"/>
        <v>1</v>
      </c>
    </row>
    <row r="31" spans="1:20" ht="18.75" customHeight="1">
      <c r="A31" s="1089" t="s">
        <v>307</v>
      </c>
      <c r="B31" s="1090"/>
      <c r="C31" s="320">
        <f>SUM(C6:C30)</f>
        <v>878</v>
      </c>
      <c r="D31" s="321">
        <f>SUM(D6:D30)</f>
        <v>415844</v>
      </c>
      <c r="E31" s="322">
        <f>SUM(E6:E30)</f>
        <v>690</v>
      </c>
      <c r="F31" s="323">
        <f>E31/C31</f>
        <v>0.785876993166287</v>
      </c>
      <c r="G31" s="324">
        <f>SUM(G6:G30)</f>
        <v>321437</v>
      </c>
      <c r="H31" s="325">
        <f>G31/D31</f>
        <v>0.7729749617645079</v>
      </c>
      <c r="I31" s="324">
        <f>SUM(I6:I30)</f>
        <v>188</v>
      </c>
      <c r="J31" s="323">
        <f t="shared" si="3"/>
        <v>0.214123006833713</v>
      </c>
      <c r="K31" s="324">
        <f>SUM(K6:K30)</f>
        <v>94407</v>
      </c>
      <c r="L31" s="325">
        <f>K31/$D31</f>
        <v>0.22702503823549217</v>
      </c>
      <c r="M31" s="324"/>
      <c r="N31" s="323">
        <f t="shared" si="4"/>
        <v>0</v>
      </c>
      <c r="O31" s="324"/>
      <c r="P31" s="325">
        <f t="shared" si="11"/>
        <v>0</v>
      </c>
      <c r="Q31" s="322">
        <f>SUM(Q6:Q30)</f>
        <v>878</v>
      </c>
      <c r="R31" s="326">
        <f t="shared" si="6"/>
        <v>1</v>
      </c>
      <c r="S31" s="324">
        <f>SUM(S6:S30)</f>
        <v>415844</v>
      </c>
      <c r="T31" s="327">
        <f t="shared" si="8"/>
        <v>1</v>
      </c>
    </row>
    <row r="32" spans="1:15" ht="13.5">
      <c r="A32" s="1"/>
      <c r="B32" s="1"/>
      <c r="C32" s="1"/>
      <c r="D32" s="1"/>
      <c r="E32" s="1"/>
      <c r="F32" s="1"/>
      <c r="G32" s="1"/>
      <c r="H32" s="1"/>
      <c r="I32" s="1"/>
      <c r="J32" s="1"/>
      <c r="K32" s="1"/>
      <c r="L32" s="1"/>
      <c r="M32" s="1"/>
      <c r="N32" s="1"/>
      <c r="O32" s="1"/>
    </row>
    <row r="33" spans="1:16" ht="13.5">
      <c r="A33" s="1"/>
      <c r="B33" s="1"/>
      <c r="C33" s="1"/>
      <c r="D33" s="1"/>
      <c r="E33" s="1"/>
      <c r="F33" s="1"/>
      <c r="G33" s="1"/>
      <c r="H33" s="1"/>
      <c r="I33" s="1"/>
      <c r="J33" s="1"/>
      <c r="K33" s="1"/>
      <c r="L33" s="1"/>
      <c r="M33" s="1"/>
      <c r="N33" s="1"/>
      <c r="O33" s="1"/>
      <c r="P33" s="1"/>
    </row>
    <row r="34" spans="1:16" ht="13.5">
      <c r="A34" s="1"/>
      <c r="B34" s="1"/>
      <c r="C34" s="1"/>
      <c r="D34" s="1"/>
      <c r="E34" s="1"/>
      <c r="F34" s="1"/>
      <c r="G34" s="1"/>
      <c r="H34" s="1"/>
      <c r="I34" s="1"/>
      <c r="J34" s="1"/>
      <c r="K34" s="1"/>
      <c r="L34" s="1"/>
      <c r="M34" s="1"/>
      <c r="N34" s="1"/>
      <c r="O34" s="1"/>
      <c r="P34" s="1"/>
    </row>
    <row r="35" spans="1:16" ht="13.5">
      <c r="A35" s="1"/>
      <c r="B35" s="1"/>
      <c r="C35" s="1"/>
      <c r="D35" s="1"/>
      <c r="E35" s="1"/>
      <c r="F35" s="1"/>
      <c r="G35" s="1"/>
      <c r="H35" s="1"/>
      <c r="I35" s="1"/>
      <c r="J35" s="1"/>
      <c r="K35" s="1"/>
      <c r="L35" s="1"/>
      <c r="M35" s="1"/>
      <c r="N35" s="1"/>
      <c r="O35" s="1"/>
      <c r="P35" s="1"/>
    </row>
  </sheetData>
  <sheetProtection/>
  <protectedRanges>
    <protectedRange sqref="E6:E28 I6:I28 K6:K28 M6:M28 O6:O28 G6:G28" name="範囲2_1_3"/>
  </protectedRanges>
  <mergeCells count="7">
    <mergeCell ref="Q4:T4"/>
    <mergeCell ref="A1:Q1"/>
    <mergeCell ref="E4:H4"/>
    <mergeCell ref="A31:B31"/>
    <mergeCell ref="M4:P4"/>
    <mergeCell ref="I4:L4"/>
    <mergeCell ref="B4:B5"/>
  </mergeCells>
  <printOptions/>
  <pageMargins left="0.4330708661417323" right="0.2362204724409449" top="0.51" bottom="0.1968503937007874" header="0.5118110236220472" footer="0.31496062992125984"/>
  <pageSetup horizontalDpi="600" verticalDpi="600" orientation="landscape" paperSize="9" scale="76"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dimension ref="A1:T27"/>
  <sheetViews>
    <sheetView view="pageBreakPreview" zoomScale="60" zoomScaleNormal="90" zoomScalePageLayoutView="0" workbookViewId="0" topLeftCell="A1">
      <selection activeCell="F22" sqref="F22"/>
    </sheetView>
  </sheetViews>
  <sheetFormatPr defaultColWidth="9.00390625" defaultRowHeight="13.5"/>
  <cols>
    <col min="1" max="1" width="3.625" style="0" customWidth="1"/>
    <col min="2" max="2" width="14.00390625" style="0" customWidth="1"/>
    <col min="3" max="3" width="6.625" style="0" customWidth="1"/>
    <col min="4" max="4" width="9.875" style="0" bestFit="1" customWidth="1"/>
    <col min="5" max="20" width="9.50390625" style="0" customWidth="1"/>
  </cols>
  <sheetData>
    <row r="1" spans="1:17" ht="22.5" customHeight="1">
      <c r="A1" s="1088" t="s">
        <v>175</v>
      </c>
      <c r="B1" s="1088"/>
      <c r="C1" s="1088"/>
      <c r="D1" s="1088"/>
      <c r="E1" s="1088"/>
      <c r="F1" s="1088"/>
      <c r="G1" s="1088"/>
      <c r="H1" s="1088"/>
      <c r="I1" s="1088"/>
      <c r="J1" s="1088"/>
      <c r="K1" s="1088"/>
      <c r="L1" s="1088"/>
      <c r="M1" s="1088"/>
      <c r="N1" s="1088"/>
      <c r="O1" s="1088"/>
      <c r="P1" s="1088"/>
      <c r="Q1" s="1088"/>
    </row>
    <row r="3" spans="2:17" ht="14.25" thickBot="1">
      <c r="B3" s="52" t="s">
        <v>176</v>
      </c>
      <c r="O3" s="1096" t="s">
        <v>386</v>
      </c>
      <c r="P3" s="1096"/>
      <c r="Q3" s="1096"/>
    </row>
    <row r="4" spans="1:20" ht="19.5" customHeight="1">
      <c r="A4" s="155" t="s">
        <v>177</v>
      </c>
      <c r="B4" s="1092" t="s">
        <v>181</v>
      </c>
      <c r="C4" s="155" t="s">
        <v>178</v>
      </c>
      <c r="D4" s="112" t="s">
        <v>178</v>
      </c>
      <c r="E4" s="1086" t="s">
        <v>179</v>
      </c>
      <c r="F4" s="1086"/>
      <c r="G4" s="1086"/>
      <c r="H4" s="1087"/>
      <c r="I4" s="1091" t="s">
        <v>309</v>
      </c>
      <c r="J4" s="1086"/>
      <c r="K4" s="1086"/>
      <c r="L4" s="1087"/>
      <c r="M4" s="1086" t="s">
        <v>310</v>
      </c>
      <c r="N4" s="1086"/>
      <c r="O4" s="1086"/>
      <c r="P4" s="1087"/>
      <c r="Q4" s="1086" t="s">
        <v>32</v>
      </c>
      <c r="R4" s="1086"/>
      <c r="S4" s="1086"/>
      <c r="T4" s="1087"/>
    </row>
    <row r="5" spans="1:20" ht="19.5" customHeight="1" thickBot="1">
      <c r="A5" s="156" t="s">
        <v>180</v>
      </c>
      <c r="B5" s="1093"/>
      <c r="C5" s="156" t="s">
        <v>182</v>
      </c>
      <c r="D5" s="157" t="s">
        <v>27</v>
      </c>
      <c r="E5" s="158" t="s">
        <v>122</v>
      </c>
      <c r="F5" s="159" t="s">
        <v>123</v>
      </c>
      <c r="G5" s="160" t="s">
        <v>124</v>
      </c>
      <c r="H5" s="161" t="s">
        <v>123</v>
      </c>
      <c r="I5" s="163" t="s">
        <v>122</v>
      </c>
      <c r="J5" s="163" t="s">
        <v>123</v>
      </c>
      <c r="K5" s="163" t="s">
        <v>124</v>
      </c>
      <c r="L5" s="164" t="s">
        <v>123</v>
      </c>
      <c r="M5" s="163" t="s">
        <v>311</v>
      </c>
      <c r="N5" s="163" t="s">
        <v>283</v>
      </c>
      <c r="O5" s="163" t="s">
        <v>312</v>
      </c>
      <c r="P5" s="164" t="s">
        <v>283</v>
      </c>
      <c r="Q5" s="159" t="s">
        <v>122</v>
      </c>
      <c r="R5" s="163" t="s">
        <v>123</v>
      </c>
      <c r="S5" s="163" t="s">
        <v>124</v>
      </c>
      <c r="T5" s="164" t="s">
        <v>123</v>
      </c>
    </row>
    <row r="6" spans="1:20" ht="18.75" customHeight="1">
      <c r="A6" s="192">
        <v>26</v>
      </c>
      <c r="B6" s="193" t="s">
        <v>208</v>
      </c>
      <c r="C6" s="182">
        <f aca="true" t="shared" si="0" ref="C6:C23">E6+I6</f>
        <v>8</v>
      </c>
      <c r="D6" s="194">
        <f>G6+K6</f>
        <v>5468</v>
      </c>
      <c r="E6" s="167">
        <v>8</v>
      </c>
      <c r="F6" s="169">
        <f aca="true" t="shared" si="1" ref="F6:F24">E6/C6</f>
        <v>1</v>
      </c>
      <c r="G6" s="170">
        <v>5468</v>
      </c>
      <c r="H6" s="171">
        <f aca="true" t="shared" si="2" ref="H6:H24">G6/D6</f>
        <v>1</v>
      </c>
      <c r="I6" s="170"/>
      <c r="J6" s="169">
        <f aca="true" t="shared" si="3" ref="J6:J25">I6/C6</f>
        <v>0</v>
      </c>
      <c r="K6" s="170"/>
      <c r="L6" s="171">
        <f>K6/$D6</f>
        <v>0</v>
      </c>
      <c r="M6" s="170"/>
      <c r="N6" s="169">
        <f aca="true" t="shared" si="4" ref="N6:N24">M6/C6</f>
        <v>0</v>
      </c>
      <c r="O6" s="170"/>
      <c r="P6" s="171">
        <f>O6/$D6</f>
        <v>0</v>
      </c>
      <c r="Q6" s="167">
        <f aca="true" t="shared" si="5" ref="Q6:Q23">E6+I6</f>
        <v>8</v>
      </c>
      <c r="R6" s="172">
        <f aca="true" t="shared" si="6" ref="R6:R25">Q6/C6</f>
        <v>1</v>
      </c>
      <c r="S6" s="170">
        <f aca="true" t="shared" si="7" ref="S6:S23">G6+K6</f>
        <v>5468</v>
      </c>
      <c r="T6" s="173">
        <f aca="true" t="shared" si="8" ref="T6:T25">S6/D6</f>
        <v>1</v>
      </c>
    </row>
    <row r="7" spans="1:20" ht="18.75" customHeight="1">
      <c r="A7" s="174">
        <v>27</v>
      </c>
      <c r="B7" s="175" t="s">
        <v>209</v>
      </c>
      <c r="C7" s="176">
        <f t="shared" si="0"/>
        <v>21</v>
      </c>
      <c r="D7" s="195">
        <f>G7+K7</f>
        <v>12769</v>
      </c>
      <c r="E7" s="176">
        <v>21</v>
      </c>
      <c r="F7" s="177">
        <f t="shared" si="1"/>
        <v>1</v>
      </c>
      <c r="G7" s="178">
        <v>12769</v>
      </c>
      <c r="H7" s="179">
        <f t="shared" si="2"/>
        <v>1</v>
      </c>
      <c r="I7" s="178"/>
      <c r="J7" s="177">
        <f t="shared" si="3"/>
        <v>0</v>
      </c>
      <c r="K7" s="178"/>
      <c r="L7" s="179">
        <f aca="true" t="shared" si="9" ref="L7:L23">K7/$D7</f>
        <v>0</v>
      </c>
      <c r="M7" s="178"/>
      <c r="N7" s="177">
        <f t="shared" si="4"/>
        <v>0</v>
      </c>
      <c r="O7" s="178"/>
      <c r="P7" s="179">
        <f aca="true" t="shared" si="10" ref="P7:P24">O7/$D7</f>
        <v>0</v>
      </c>
      <c r="Q7" s="176">
        <f t="shared" si="5"/>
        <v>21</v>
      </c>
      <c r="R7" s="180">
        <f t="shared" si="6"/>
        <v>1</v>
      </c>
      <c r="S7" s="178">
        <f t="shared" si="7"/>
        <v>12769</v>
      </c>
      <c r="T7" s="181">
        <f t="shared" si="8"/>
        <v>1</v>
      </c>
    </row>
    <row r="8" spans="1:20" ht="18.75" customHeight="1">
      <c r="A8" s="174">
        <v>28</v>
      </c>
      <c r="B8" s="175" t="s">
        <v>210</v>
      </c>
      <c r="C8" s="176">
        <f t="shared" si="0"/>
        <v>7</v>
      </c>
      <c r="D8" s="195">
        <f>G8+K8</f>
        <v>3806</v>
      </c>
      <c r="E8" s="176">
        <v>7</v>
      </c>
      <c r="F8" s="177">
        <f t="shared" si="1"/>
        <v>1</v>
      </c>
      <c r="G8" s="178">
        <v>3806</v>
      </c>
      <c r="H8" s="179">
        <f t="shared" si="2"/>
        <v>1</v>
      </c>
      <c r="I8" s="178"/>
      <c r="J8" s="177">
        <f t="shared" si="3"/>
        <v>0</v>
      </c>
      <c r="K8" s="178"/>
      <c r="L8" s="179">
        <f t="shared" si="9"/>
        <v>0</v>
      </c>
      <c r="M8" s="178"/>
      <c r="N8" s="177">
        <f t="shared" si="4"/>
        <v>0</v>
      </c>
      <c r="O8" s="178"/>
      <c r="P8" s="179">
        <f t="shared" si="10"/>
        <v>0</v>
      </c>
      <c r="Q8" s="176">
        <f t="shared" si="5"/>
        <v>7</v>
      </c>
      <c r="R8" s="180">
        <f t="shared" si="6"/>
        <v>1</v>
      </c>
      <c r="S8" s="178">
        <f t="shared" si="7"/>
        <v>3806</v>
      </c>
      <c r="T8" s="181">
        <f t="shared" si="8"/>
        <v>1</v>
      </c>
    </row>
    <row r="9" spans="1:20" ht="18.75" customHeight="1">
      <c r="A9" s="174">
        <v>29</v>
      </c>
      <c r="B9" s="175" t="s">
        <v>211</v>
      </c>
      <c r="C9" s="176">
        <f t="shared" si="0"/>
        <v>24</v>
      </c>
      <c r="D9" s="195">
        <f>G9+K9</f>
        <v>12645</v>
      </c>
      <c r="E9" s="176">
        <v>24</v>
      </c>
      <c r="F9" s="177">
        <f t="shared" si="1"/>
        <v>1</v>
      </c>
      <c r="G9" s="178">
        <v>12645</v>
      </c>
      <c r="H9" s="179">
        <f t="shared" si="2"/>
        <v>1</v>
      </c>
      <c r="I9" s="178"/>
      <c r="J9" s="177">
        <f t="shared" si="3"/>
        <v>0</v>
      </c>
      <c r="K9" s="178"/>
      <c r="L9" s="179">
        <f t="shared" si="9"/>
        <v>0</v>
      </c>
      <c r="M9" s="178"/>
      <c r="N9" s="177">
        <f t="shared" si="4"/>
        <v>0</v>
      </c>
      <c r="O9" s="178"/>
      <c r="P9" s="179">
        <f t="shared" si="10"/>
        <v>0</v>
      </c>
      <c r="Q9" s="176">
        <f t="shared" si="5"/>
        <v>24</v>
      </c>
      <c r="R9" s="180">
        <f t="shared" si="6"/>
        <v>1</v>
      </c>
      <c r="S9" s="178">
        <f t="shared" si="7"/>
        <v>12645</v>
      </c>
      <c r="T9" s="181">
        <f t="shared" si="8"/>
        <v>1</v>
      </c>
    </row>
    <row r="10" spans="1:20" ht="18.75" customHeight="1" thickBot="1">
      <c r="A10" s="183">
        <v>30</v>
      </c>
      <c r="B10" s="184" t="s">
        <v>212</v>
      </c>
      <c r="C10" s="185">
        <f t="shared" si="0"/>
        <v>11</v>
      </c>
      <c r="D10" s="198">
        <f>G10+K10</f>
        <v>6208</v>
      </c>
      <c r="E10" s="185">
        <v>11</v>
      </c>
      <c r="F10" s="187">
        <f t="shared" si="1"/>
        <v>1</v>
      </c>
      <c r="G10" s="188">
        <v>6208</v>
      </c>
      <c r="H10" s="189">
        <f t="shared" si="2"/>
        <v>1</v>
      </c>
      <c r="I10" s="188"/>
      <c r="J10" s="187">
        <f t="shared" si="3"/>
        <v>0</v>
      </c>
      <c r="K10" s="188"/>
      <c r="L10" s="189">
        <f t="shared" si="9"/>
        <v>0</v>
      </c>
      <c r="M10" s="188"/>
      <c r="N10" s="187">
        <f t="shared" si="4"/>
        <v>0</v>
      </c>
      <c r="O10" s="188"/>
      <c r="P10" s="189">
        <f t="shared" si="10"/>
        <v>0</v>
      </c>
      <c r="Q10" s="185">
        <f t="shared" si="5"/>
        <v>11</v>
      </c>
      <c r="R10" s="190">
        <f t="shared" si="6"/>
        <v>1</v>
      </c>
      <c r="S10" s="188">
        <f t="shared" si="7"/>
        <v>6208</v>
      </c>
      <c r="T10" s="191">
        <f t="shared" si="8"/>
        <v>1</v>
      </c>
    </row>
    <row r="11" spans="1:20" ht="18.75" customHeight="1">
      <c r="A11" s="192">
        <v>31</v>
      </c>
      <c r="B11" s="193" t="s">
        <v>213</v>
      </c>
      <c r="C11" s="182">
        <f t="shared" si="0"/>
        <v>13</v>
      </c>
      <c r="D11" s="194">
        <v>6420</v>
      </c>
      <c r="E11" s="167"/>
      <c r="F11" s="169">
        <f t="shared" si="1"/>
        <v>0</v>
      </c>
      <c r="G11" s="170"/>
      <c r="H11" s="171">
        <f t="shared" si="2"/>
        <v>0</v>
      </c>
      <c r="I11" s="170">
        <v>13</v>
      </c>
      <c r="J11" s="169">
        <f t="shared" si="3"/>
        <v>1</v>
      </c>
      <c r="K11" s="170">
        <v>6420</v>
      </c>
      <c r="L11" s="171">
        <f>K11/$D11</f>
        <v>1</v>
      </c>
      <c r="M11" s="170"/>
      <c r="N11" s="169">
        <f t="shared" si="4"/>
        <v>0</v>
      </c>
      <c r="O11" s="170"/>
      <c r="P11" s="171">
        <f>O11/$D11</f>
        <v>0</v>
      </c>
      <c r="Q11" s="167">
        <f t="shared" si="5"/>
        <v>13</v>
      </c>
      <c r="R11" s="172">
        <f t="shared" si="6"/>
        <v>1</v>
      </c>
      <c r="S11" s="170">
        <f t="shared" si="7"/>
        <v>6420</v>
      </c>
      <c r="T11" s="173">
        <f t="shared" si="8"/>
        <v>1</v>
      </c>
    </row>
    <row r="12" spans="1:20" ht="18.75" customHeight="1">
      <c r="A12" s="174">
        <v>32</v>
      </c>
      <c r="B12" s="175" t="s">
        <v>214</v>
      </c>
      <c r="C12" s="176">
        <f t="shared" si="0"/>
        <v>11</v>
      </c>
      <c r="D12" s="195">
        <f>G12+K12</f>
        <v>4451</v>
      </c>
      <c r="E12" s="176"/>
      <c r="F12" s="177">
        <f t="shared" si="1"/>
        <v>0</v>
      </c>
      <c r="G12" s="178"/>
      <c r="H12" s="179">
        <f t="shared" si="2"/>
        <v>0</v>
      </c>
      <c r="I12" s="178">
        <v>11</v>
      </c>
      <c r="J12" s="177">
        <f t="shared" si="3"/>
        <v>1</v>
      </c>
      <c r="K12" s="178">
        <v>4451</v>
      </c>
      <c r="L12" s="179">
        <f t="shared" si="9"/>
        <v>1</v>
      </c>
      <c r="M12" s="178"/>
      <c r="N12" s="177">
        <f t="shared" si="4"/>
        <v>0</v>
      </c>
      <c r="O12" s="178"/>
      <c r="P12" s="179">
        <f t="shared" si="10"/>
        <v>0</v>
      </c>
      <c r="Q12" s="176">
        <f t="shared" si="5"/>
        <v>11</v>
      </c>
      <c r="R12" s="180">
        <f t="shared" si="6"/>
        <v>1</v>
      </c>
      <c r="S12" s="178">
        <f t="shared" si="7"/>
        <v>4451</v>
      </c>
      <c r="T12" s="181">
        <f t="shared" si="8"/>
        <v>1</v>
      </c>
    </row>
    <row r="13" spans="1:20" ht="18.75" customHeight="1">
      <c r="A13" s="174">
        <v>33</v>
      </c>
      <c r="B13" s="175" t="s">
        <v>215</v>
      </c>
      <c r="C13" s="176">
        <f t="shared" si="0"/>
        <v>12</v>
      </c>
      <c r="D13" s="195">
        <f>G13+K13</f>
        <v>3524</v>
      </c>
      <c r="E13" s="176"/>
      <c r="F13" s="177">
        <f t="shared" si="1"/>
        <v>0</v>
      </c>
      <c r="G13" s="178"/>
      <c r="H13" s="179">
        <f t="shared" si="2"/>
        <v>0</v>
      </c>
      <c r="I13" s="178">
        <v>12</v>
      </c>
      <c r="J13" s="177">
        <f t="shared" si="3"/>
        <v>1</v>
      </c>
      <c r="K13" s="178">
        <v>3524</v>
      </c>
      <c r="L13" s="179">
        <f t="shared" si="9"/>
        <v>1</v>
      </c>
      <c r="M13" s="178"/>
      <c r="N13" s="177">
        <f t="shared" si="4"/>
        <v>0</v>
      </c>
      <c r="O13" s="178"/>
      <c r="P13" s="179">
        <f t="shared" si="10"/>
        <v>0</v>
      </c>
      <c r="Q13" s="176">
        <f t="shared" si="5"/>
        <v>12</v>
      </c>
      <c r="R13" s="180">
        <f t="shared" si="6"/>
        <v>1</v>
      </c>
      <c r="S13" s="178">
        <f t="shared" si="7"/>
        <v>3524</v>
      </c>
      <c r="T13" s="181">
        <f t="shared" si="8"/>
        <v>1</v>
      </c>
    </row>
    <row r="14" spans="1:20" ht="18.75" customHeight="1">
      <c r="A14" s="174">
        <v>34</v>
      </c>
      <c r="B14" s="175" t="s">
        <v>216</v>
      </c>
      <c r="C14" s="176">
        <f t="shared" si="0"/>
        <v>6</v>
      </c>
      <c r="D14" s="195">
        <f>G14+K14</f>
        <v>540</v>
      </c>
      <c r="E14" s="176">
        <v>6</v>
      </c>
      <c r="F14" s="177">
        <f t="shared" si="1"/>
        <v>1</v>
      </c>
      <c r="G14" s="178">
        <v>540</v>
      </c>
      <c r="H14" s="179">
        <f t="shared" si="2"/>
        <v>1</v>
      </c>
      <c r="I14" s="178"/>
      <c r="J14" s="177">
        <f t="shared" si="3"/>
        <v>0</v>
      </c>
      <c r="K14" s="178"/>
      <c r="L14" s="179">
        <f t="shared" si="9"/>
        <v>0</v>
      </c>
      <c r="M14" s="178"/>
      <c r="N14" s="177">
        <f t="shared" si="4"/>
        <v>0</v>
      </c>
      <c r="O14" s="178"/>
      <c r="P14" s="179">
        <f t="shared" si="10"/>
        <v>0</v>
      </c>
      <c r="Q14" s="176">
        <f t="shared" si="5"/>
        <v>6</v>
      </c>
      <c r="R14" s="180">
        <f t="shared" si="6"/>
        <v>1</v>
      </c>
      <c r="S14" s="178">
        <f t="shared" si="7"/>
        <v>540</v>
      </c>
      <c r="T14" s="181">
        <f t="shared" si="8"/>
        <v>1</v>
      </c>
    </row>
    <row r="15" spans="1:20" ht="18.75" customHeight="1" thickBot="1">
      <c r="A15" s="183">
        <v>35</v>
      </c>
      <c r="B15" s="184" t="s">
        <v>217</v>
      </c>
      <c r="C15" s="185">
        <f t="shared" si="0"/>
        <v>4</v>
      </c>
      <c r="D15" s="198">
        <f>G15+K15</f>
        <v>985</v>
      </c>
      <c r="E15" s="185">
        <v>4</v>
      </c>
      <c r="F15" s="187">
        <f t="shared" si="1"/>
        <v>1</v>
      </c>
      <c r="G15" s="188">
        <v>985</v>
      </c>
      <c r="H15" s="189">
        <f t="shared" si="2"/>
        <v>1</v>
      </c>
      <c r="I15" s="188"/>
      <c r="J15" s="187">
        <f t="shared" si="3"/>
        <v>0</v>
      </c>
      <c r="K15" s="188"/>
      <c r="L15" s="189">
        <f t="shared" si="9"/>
        <v>0</v>
      </c>
      <c r="M15" s="188"/>
      <c r="N15" s="187">
        <f t="shared" si="4"/>
        <v>0</v>
      </c>
      <c r="O15" s="188"/>
      <c r="P15" s="189">
        <f t="shared" si="10"/>
        <v>0</v>
      </c>
      <c r="Q15" s="185">
        <f t="shared" si="5"/>
        <v>4</v>
      </c>
      <c r="R15" s="190">
        <f t="shared" si="6"/>
        <v>1</v>
      </c>
      <c r="S15" s="188">
        <f t="shared" si="7"/>
        <v>985</v>
      </c>
      <c r="T15" s="191">
        <f t="shared" si="8"/>
        <v>1</v>
      </c>
    </row>
    <row r="16" spans="1:20" ht="18.75" customHeight="1">
      <c r="A16" s="165">
        <v>36</v>
      </c>
      <c r="B16" s="193" t="s">
        <v>218</v>
      </c>
      <c r="C16" s="182">
        <f t="shared" si="0"/>
        <v>4</v>
      </c>
      <c r="D16" s="194">
        <f>G16+K16</f>
        <v>1688</v>
      </c>
      <c r="E16" s="167">
        <v>4</v>
      </c>
      <c r="F16" s="169">
        <f t="shared" si="1"/>
        <v>1</v>
      </c>
      <c r="G16" s="170">
        <v>1688</v>
      </c>
      <c r="H16" s="171">
        <f t="shared" si="2"/>
        <v>1</v>
      </c>
      <c r="I16" s="170"/>
      <c r="J16" s="169">
        <f t="shared" si="3"/>
        <v>0</v>
      </c>
      <c r="K16" s="170"/>
      <c r="L16" s="171">
        <f t="shared" si="9"/>
        <v>0</v>
      </c>
      <c r="M16" s="170"/>
      <c r="N16" s="169">
        <f t="shared" si="4"/>
        <v>0</v>
      </c>
      <c r="O16" s="170"/>
      <c r="P16" s="171">
        <f t="shared" si="10"/>
        <v>0</v>
      </c>
      <c r="Q16" s="167">
        <f t="shared" si="5"/>
        <v>4</v>
      </c>
      <c r="R16" s="172">
        <f t="shared" si="6"/>
        <v>1</v>
      </c>
      <c r="S16" s="170">
        <f t="shared" si="7"/>
        <v>1688</v>
      </c>
      <c r="T16" s="173">
        <f t="shared" si="8"/>
        <v>1</v>
      </c>
    </row>
    <row r="17" spans="1:20" ht="18.75" customHeight="1">
      <c r="A17" s="174">
        <v>37</v>
      </c>
      <c r="B17" s="175" t="s">
        <v>219</v>
      </c>
      <c r="C17" s="176">
        <f t="shared" si="0"/>
        <v>2</v>
      </c>
      <c r="D17" s="195">
        <v>1020</v>
      </c>
      <c r="E17" s="176"/>
      <c r="F17" s="177">
        <f t="shared" si="1"/>
        <v>0</v>
      </c>
      <c r="G17" s="178"/>
      <c r="H17" s="179">
        <f t="shared" si="2"/>
        <v>0</v>
      </c>
      <c r="I17" s="178">
        <v>2</v>
      </c>
      <c r="J17" s="177">
        <f t="shared" si="3"/>
        <v>1</v>
      </c>
      <c r="K17" s="178">
        <v>1020</v>
      </c>
      <c r="L17" s="179">
        <f t="shared" si="9"/>
        <v>1</v>
      </c>
      <c r="M17" s="178"/>
      <c r="N17" s="177">
        <f t="shared" si="4"/>
        <v>0</v>
      </c>
      <c r="O17" s="178"/>
      <c r="P17" s="179">
        <f t="shared" si="10"/>
        <v>0</v>
      </c>
      <c r="Q17" s="176">
        <f t="shared" si="5"/>
        <v>2</v>
      </c>
      <c r="R17" s="180">
        <f t="shared" si="6"/>
        <v>1</v>
      </c>
      <c r="S17" s="178">
        <f t="shared" si="7"/>
        <v>1020</v>
      </c>
      <c r="T17" s="181">
        <f t="shared" si="8"/>
        <v>1</v>
      </c>
    </row>
    <row r="18" spans="1:20" ht="18.75" customHeight="1">
      <c r="A18" s="174">
        <v>38</v>
      </c>
      <c r="B18" s="175" t="s">
        <v>220</v>
      </c>
      <c r="C18" s="176">
        <f t="shared" si="0"/>
        <v>5</v>
      </c>
      <c r="D18" s="195">
        <f>G18+K18</f>
        <v>917</v>
      </c>
      <c r="E18" s="176"/>
      <c r="F18" s="177">
        <f t="shared" si="1"/>
        <v>0</v>
      </c>
      <c r="G18" s="178"/>
      <c r="H18" s="179">
        <f t="shared" si="2"/>
        <v>0</v>
      </c>
      <c r="I18" s="178">
        <v>5</v>
      </c>
      <c r="J18" s="177">
        <f t="shared" si="3"/>
        <v>1</v>
      </c>
      <c r="K18" s="178">
        <v>917</v>
      </c>
      <c r="L18" s="179">
        <f t="shared" si="9"/>
        <v>1</v>
      </c>
      <c r="M18" s="178"/>
      <c r="N18" s="177">
        <f t="shared" si="4"/>
        <v>0</v>
      </c>
      <c r="O18" s="178"/>
      <c r="P18" s="179">
        <f t="shared" si="10"/>
        <v>0</v>
      </c>
      <c r="Q18" s="176">
        <f t="shared" si="5"/>
        <v>5</v>
      </c>
      <c r="R18" s="180">
        <f t="shared" si="6"/>
        <v>1</v>
      </c>
      <c r="S18" s="178">
        <f t="shared" si="7"/>
        <v>917</v>
      </c>
      <c r="T18" s="181">
        <f t="shared" si="8"/>
        <v>1</v>
      </c>
    </row>
    <row r="19" spans="1:20" ht="18.75" customHeight="1" thickBot="1">
      <c r="A19" s="183">
        <v>39</v>
      </c>
      <c r="B19" s="184" t="s">
        <v>221</v>
      </c>
      <c r="C19" s="185">
        <f t="shared" si="0"/>
        <v>2</v>
      </c>
      <c r="D19" s="198">
        <f>G19+K19</f>
        <v>257</v>
      </c>
      <c r="E19" s="185"/>
      <c r="F19" s="177">
        <f t="shared" si="1"/>
        <v>0</v>
      </c>
      <c r="G19" s="188"/>
      <c r="H19" s="189">
        <f t="shared" si="2"/>
        <v>0</v>
      </c>
      <c r="I19" s="188">
        <v>2</v>
      </c>
      <c r="J19" s="187">
        <f t="shared" si="3"/>
        <v>1</v>
      </c>
      <c r="K19" s="188">
        <v>257</v>
      </c>
      <c r="L19" s="289">
        <f t="shared" si="9"/>
        <v>1</v>
      </c>
      <c r="M19" s="188"/>
      <c r="N19" s="187">
        <f t="shared" si="4"/>
        <v>0</v>
      </c>
      <c r="O19" s="188"/>
      <c r="P19" s="289">
        <f t="shared" si="10"/>
        <v>0</v>
      </c>
      <c r="Q19" s="185">
        <f t="shared" si="5"/>
        <v>2</v>
      </c>
      <c r="R19" s="190">
        <f t="shared" si="6"/>
        <v>1</v>
      </c>
      <c r="S19" s="188">
        <f t="shared" si="7"/>
        <v>257</v>
      </c>
      <c r="T19" s="191">
        <f t="shared" si="8"/>
        <v>1</v>
      </c>
    </row>
    <row r="20" spans="1:20" ht="18.75" customHeight="1">
      <c r="A20" s="165">
        <v>40</v>
      </c>
      <c r="B20" s="193" t="s">
        <v>222</v>
      </c>
      <c r="C20" s="182">
        <f t="shared" si="0"/>
        <v>2</v>
      </c>
      <c r="D20" s="194">
        <f>G20+K20</f>
        <v>1188</v>
      </c>
      <c r="E20" s="167">
        <v>2</v>
      </c>
      <c r="F20" s="169">
        <f t="shared" si="1"/>
        <v>1</v>
      </c>
      <c r="G20" s="170">
        <v>1188</v>
      </c>
      <c r="H20" s="171">
        <f t="shared" si="2"/>
        <v>1</v>
      </c>
      <c r="I20" s="170"/>
      <c r="J20" s="169">
        <f t="shared" si="3"/>
        <v>0</v>
      </c>
      <c r="K20" s="170"/>
      <c r="L20" s="171">
        <f t="shared" si="9"/>
        <v>0</v>
      </c>
      <c r="M20" s="170"/>
      <c r="N20" s="169">
        <f t="shared" si="4"/>
        <v>0</v>
      </c>
      <c r="O20" s="170"/>
      <c r="P20" s="171">
        <f t="shared" si="10"/>
        <v>0</v>
      </c>
      <c r="Q20" s="167">
        <f t="shared" si="5"/>
        <v>2</v>
      </c>
      <c r="R20" s="172">
        <f t="shared" si="6"/>
        <v>1</v>
      </c>
      <c r="S20" s="170">
        <f t="shared" si="7"/>
        <v>1188</v>
      </c>
      <c r="T20" s="173">
        <f t="shared" si="8"/>
        <v>1</v>
      </c>
    </row>
    <row r="21" spans="1:20" ht="18.75" customHeight="1">
      <c r="A21" s="174">
        <v>41</v>
      </c>
      <c r="B21" s="175" t="s">
        <v>223</v>
      </c>
      <c r="C21" s="176">
        <f t="shared" si="0"/>
        <v>5</v>
      </c>
      <c r="D21" s="195">
        <v>2913</v>
      </c>
      <c r="E21" s="176">
        <v>5</v>
      </c>
      <c r="F21" s="177">
        <f t="shared" si="1"/>
        <v>1</v>
      </c>
      <c r="G21" s="178">
        <v>2913</v>
      </c>
      <c r="H21" s="179">
        <f t="shared" si="2"/>
        <v>1</v>
      </c>
      <c r="I21" s="178"/>
      <c r="J21" s="177">
        <f t="shared" si="3"/>
        <v>0</v>
      </c>
      <c r="K21" s="178"/>
      <c r="L21" s="179">
        <f t="shared" si="9"/>
        <v>0</v>
      </c>
      <c r="M21" s="178"/>
      <c r="N21" s="177">
        <f t="shared" si="4"/>
        <v>0</v>
      </c>
      <c r="O21" s="178"/>
      <c r="P21" s="179">
        <f t="shared" si="10"/>
        <v>0</v>
      </c>
      <c r="Q21" s="176">
        <f t="shared" si="5"/>
        <v>5</v>
      </c>
      <c r="R21" s="180">
        <f t="shared" si="6"/>
        <v>1</v>
      </c>
      <c r="S21" s="178">
        <f t="shared" si="7"/>
        <v>2913</v>
      </c>
      <c r="T21" s="181">
        <f t="shared" si="8"/>
        <v>1</v>
      </c>
    </row>
    <row r="22" spans="1:20" ht="18.75" customHeight="1">
      <c r="A22" s="174">
        <v>42</v>
      </c>
      <c r="B22" s="175" t="s">
        <v>224</v>
      </c>
      <c r="C22" s="176">
        <f t="shared" si="0"/>
        <v>1</v>
      </c>
      <c r="D22" s="195">
        <f>G22+K22</f>
        <v>579</v>
      </c>
      <c r="E22" s="176">
        <v>1</v>
      </c>
      <c r="F22" s="177">
        <f t="shared" si="1"/>
        <v>1</v>
      </c>
      <c r="G22" s="178">
        <v>579</v>
      </c>
      <c r="H22" s="179">
        <f t="shared" si="2"/>
        <v>1</v>
      </c>
      <c r="I22" s="178"/>
      <c r="J22" s="177">
        <f t="shared" si="3"/>
        <v>0</v>
      </c>
      <c r="K22" s="178"/>
      <c r="L22" s="179">
        <f t="shared" si="9"/>
        <v>0</v>
      </c>
      <c r="M22" s="178"/>
      <c r="N22" s="177">
        <f t="shared" si="4"/>
        <v>0</v>
      </c>
      <c r="O22" s="178"/>
      <c r="P22" s="179">
        <f t="shared" si="10"/>
        <v>0</v>
      </c>
      <c r="Q22" s="176">
        <f t="shared" si="5"/>
        <v>1</v>
      </c>
      <c r="R22" s="180">
        <f t="shared" si="6"/>
        <v>1</v>
      </c>
      <c r="S22" s="178">
        <f t="shared" si="7"/>
        <v>579</v>
      </c>
      <c r="T22" s="181">
        <f t="shared" si="8"/>
        <v>1</v>
      </c>
    </row>
    <row r="23" spans="1:20" ht="18.75" customHeight="1" thickBot="1">
      <c r="A23" s="288">
        <v>43</v>
      </c>
      <c r="B23" s="199" t="s">
        <v>225</v>
      </c>
      <c r="C23" s="200">
        <f t="shared" si="0"/>
        <v>3</v>
      </c>
      <c r="D23" s="196">
        <v>880</v>
      </c>
      <c r="E23" s="200"/>
      <c r="F23" s="201">
        <f t="shared" si="1"/>
        <v>0</v>
      </c>
      <c r="G23" s="202"/>
      <c r="H23" s="203">
        <f t="shared" si="2"/>
        <v>0</v>
      </c>
      <c r="I23" s="202">
        <v>3</v>
      </c>
      <c r="J23" s="201">
        <f t="shared" si="3"/>
        <v>1</v>
      </c>
      <c r="K23" s="202">
        <v>880</v>
      </c>
      <c r="L23" s="203">
        <f t="shared" si="9"/>
        <v>1</v>
      </c>
      <c r="M23" s="202"/>
      <c r="N23" s="201">
        <f t="shared" si="4"/>
        <v>0</v>
      </c>
      <c r="O23" s="202"/>
      <c r="P23" s="203">
        <f t="shared" si="10"/>
        <v>0</v>
      </c>
      <c r="Q23" s="200">
        <f t="shared" si="5"/>
        <v>3</v>
      </c>
      <c r="R23" s="204">
        <f t="shared" si="6"/>
        <v>1</v>
      </c>
      <c r="S23" s="202">
        <f t="shared" si="7"/>
        <v>880</v>
      </c>
      <c r="T23" s="205">
        <f t="shared" si="8"/>
        <v>1</v>
      </c>
    </row>
    <row r="24" spans="1:20" ht="19.5" customHeight="1">
      <c r="A24" s="1097" t="s">
        <v>307</v>
      </c>
      <c r="B24" s="1098"/>
      <c r="C24" s="328">
        <f>SUM(C6:C23)</f>
        <v>141</v>
      </c>
      <c r="D24" s="329">
        <f>SUM(D6:D23)</f>
        <v>66258</v>
      </c>
      <c r="E24" s="330">
        <f>SUM(E6:E23)</f>
        <v>93</v>
      </c>
      <c r="F24" s="331">
        <f t="shared" si="1"/>
        <v>0.6595744680851063</v>
      </c>
      <c r="G24" s="332">
        <f>SUM(G6:G23)</f>
        <v>48789</v>
      </c>
      <c r="H24" s="333">
        <f t="shared" si="2"/>
        <v>0.7363488182559087</v>
      </c>
      <c r="I24" s="330">
        <f>SUM(I6:I23)</f>
        <v>48</v>
      </c>
      <c r="J24" s="331">
        <f t="shared" si="3"/>
        <v>0.3404255319148936</v>
      </c>
      <c r="K24" s="332">
        <f>SUM(K6:K23)</f>
        <v>17469</v>
      </c>
      <c r="L24" s="333">
        <f>K24/$D24</f>
        <v>0.2636511817440913</v>
      </c>
      <c r="M24" s="330"/>
      <c r="N24" s="331">
        <f t="shared" si="4"/>
        <v>0</v>
      </c>
      <c r="O24" s="332"/>
      <c r="P24" s="334">
        <f t="shared" si="10"/>
        <v>0</v>
      </c>
      <c r="Q24" s="335">
        <f>SUM(Q6:Q23)</f>
        <v>141</v>
      </c>
      <c r="R24" s="336">
        <f t="shared" si="6"/>
        <v>1</v>
      </c>
      <c r="S24" s="337">
        <f>SUM(S6:S23)</f>
        <v>66258</v>
      </c>
      <c r="T24" s="338">
        <f t="shared" si="8"/>
        <v>1</v>
      </c>
    </row>
    <row r="25" spans="1:20" ht="19.5" customHeight="1" thickBot="1">
      <c r="A25" s="1094" t="s">
        <v>308</v>
      </c>
      <c r="B25" s="1095"/>
      <c r="C25" s="339">
        <f>'[1]P13調理方式小学校１'!C31+'[1]P14調理方式小学校２'!C24</f>
        <v>1019</v>
      </c>
      <c r="D25" s="340">
        <f>'[1]P13調理方式小学校１'!D31+'[1]P14調理方式小学校２'!D24</f>
        <v>482102</v>
      </c>
      <c r="E25" s="341">
        <f>'[1]P13調理方式小学校１'!E31+'[1]P14調理方式小学校２'!E24</f>
        <v>783</v>
      </c>
      <c r="F25" s="342">
        <f>E25/C25</f>
        <v>0.7684003925417076</v>
      </c>
      <c r="G25" s="343">
        <f>'[1]P13調理方式小学校１'!G31+'[1]P14調理方式小学校２'!G24</f>
        <v>370226</v>
      </c>
      <c r="H25" s="344">
        <f>G25/D25</f>
        <v>0.76794122405632</v>
      </c>
      <c r="I25" s="341">
        <f>'[1]P13調理方式小学校１'!I31+'[1]P14調理方式小学校２'!I24</f>
        <v>236</v>
      </c>
      <c r="J25" s="342">
        <f t="shared" si="3"/>
        <v>0.23159960745829244</v>
      </c>
      <c r="K25" s="343">
        <f>'[1]P13調理方式小学校１'!K31+'[1]P14調理方式小学校２'!K24</f>
        <v>111876</v>
      </c>
      <c r="L25" s="344">
        <f>K25/$D25</f>
        <v>0.23205877594367996</v>
      </c>
      <c r="M25" s="341">
        <f>'[1]P13調理方式小学校１'!M31+'[1]P14調理方式小学校２'!M24</f>
        <v>0</v>
      </c>
      <c r="N25" s="343">
        <f>'[1]P13調理方式小学校１'!N31+'[1]P14調理方式小学校２'!N24</f>
        <v>0</v>
      </c>
      <c r="O25" s="343">
        <f>'[1]P13調理方式小学校１'!O31+'[1]P14調理方式小学校２'!O24</f>
        <v>0</v>
      </c>
      <c r="P25" s="345">
        <f>'[1]P13調理方式小学校１'!P31+'[1]P14調理方式小学校２'!P24</f>
        <v>0</v>
      </c>
      <c r="Q25" s="346">
        <f>'[1]P13調理方式小学校１'!Q31+'[1]P14調理方式小学校２'!Q24</f>
        <v>1019</v>
      </c>
      <c r="R25" s="347">
        <f t="shared" si="6"/>
        <v>1</v>
      </c>
      <c r="S25" s="348">
        <f>'[1]P13調理方式小学校１'!S31+'[1]P14調理方式小学校２'!S24</f>
        <v>482102</v>
      </c>
      <c r="T25" s="349">
        <f t="shared" si="8"/>
        <v>1</v>
      </c>
    </row>
    <row r="26" spans="1:16" ht="13.5">
      <c r="A26" s="1"/>
      <c r="B26" s="1"/>
      <c r="C26" s="1"/>
      <c r="D26" s="1"/>
      <c r="E26" s="1"/>
      <c r="F26" s="1"/>
      <c r="G26" s="1"/>
      <c r="H26" s="1"/>
      <c r="I26" s="1"/>
      <c r="J26" s="1"/>
      <c r="K26" s="1"/>
      <c r="L26" s="1"/>
      <c r="M26" s="1"/>
      <c r="N26" s="1"/>
      <c r="O26" s="1"/>
      <c r="P26" s="1"/>
    </row>
    <row r="27" spans="1:16" ht="13.5">
      <c r="A27" s="1"/>
      <c r="B27" s="1"/>
      <c r="C27" s="1"/>
      <c r="D27" s="1"/>
      <c r="E27" s="1"/>
      <c r="F27" s="1"/>
      <c r="G27" s="1"/>
      <c r="H27" s="1"/>
      <c r="I27" s="1"/>
      <c r="J27" s="1"/>
      <c r="K27" s="1"/>
      <c r="L27" s="1"/>
      <c r="M27" s="1"/>
      <c r="N27" s="1"/>
      <c r="O27" s="1"/>
      <c r="P27" s="1"/>
    </row>
  </sheetData>
  <sheetProtection/>
  <protectedRanges>
    <protectedRange sqref="M6:M24 O6:O24 G6:G24 I6:I24 E6:E23 K6:K24" name="範囲2_1_2"/>
  </protectedRanges>
  <mergeCells count="9">
    <mergeCell ref="A25:B25"/>
    <mergeCell ref="M4:P4"/>
    <mergeCell ref="Q4:T4"/>
    <mergeCell ref="A1:Q1"/>
    <mergeCell ref="O3:Q3"/>
    <mergeCell ref="E4:H4"/>
    <mergeCell ref="A24:B24"/>
    <mergeCell ref="I4:L4"/>
    <mergeCell ref="B4:B5"/>
  </mergeCells>
  <printOptions/>
  <pageMargins left="0.4330708661417323" right="0.2362204724409449" top="0.7086614173228347" bottom="0.1968503937007874" header="0.5118110236220472" footer="0.31496062992125984"/>
  <pageSetup horizontalDpi="600" verticalDpi="600" orientation="landscape" paperSize="9" scale="72"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dimension ref="A1:T28"/>
  <sheetViews>
    <sheetView view="pageBreakPreview" zoomScale="60" zoomScaleNormal="87" zoomScalePageLayoutView="0" workbookViewId="0" topLeftCell="A1">
      <pane xSplit="2" ySplit="1" topLeftCell="E2" activePane="bottomRight" state="frozen"/>
      <selection pane="topLeft" activeCell="B25" sqref="B25"/>
      <selection pane="topRight" activeCell="B25" sqref="B25"/>
      <selection pane="bottomLeft" activeCell="B25" sqref="B25"/>
      <selection pane="bottomRight" activeCell="M13" sqref="M13"/>
    </sheetView>
  </sheetViews>
  <sheetFormatPr defaultColWidth="9.00390625" defaultRowHeight="13.5"/>
  <cols>
    <col min="1" max="1" width="3.625" style="0" customWidth="1"/>
    <col min="2" max="2" width="14.375" style="0" customWidth="1"/>
    <col min="3" max="3" width="6.625" style="0" customWidth="1"/>
    <col min="4" max="4" width="9.875" style="0" bestFit="1" customWidth="1"/>
    <col min="5" max="20" width="9.625" style="0" customWidth="1"/>
  </cols>
  <sheetData>
    <row r="1" spans="1:17" ht="22.5" customHeight="1">
      <c r="A1" s="1088" t="s">
        <v>175</v>
      </c>
      <c r="B1" s="1088"/>
      <c r="C1" s="1088"/>
      <c r="D1" s="1088"/>
      <c r="E1" s="1088"/>
      <c r="F1" s="1088"/>
      <c r="G1" s="1088"/>
      <c r="H1" s="1088"/>
      <c r="I1" s="1088"/>
      <c r="J1" s="1088"/>
      <c r="K1" s="1088"/>
      <c r="L1" s="1088"/>
      <c r="M1" s="1088"/>
      <c r="N1" s="1088"/>
      <c r="O1" s="1088"/>
      <c r="P1" s="1088"/>
      <c r="Q1" s="1088"/>
    </row>
    <row r="2" ht="14.25" customHeight="1"/>
    <row r="3" spans="2:17" ht="14.25" customHeight="1" thickBot="1">
      <c r="B3" s="52" t="s">
        <v>226</v>
      </c>
      <c r="N3" s="1101" t="s">
        <v>386</v>
      </c>
      <c r="O3" s="1096"/>
      <c r="P3" s="1096"/>
      <c r="Q3" s="1096"/>
    </row>
    <row r="4" spans="1:20" ht="14.25" customHeight="1">
      <c r="A4" s="155" t="s">
        <v>177</v>
      </c>
      <c r="B4" s="1092" t="s">
        <v>181</v>
      </c>
      <c r="C4" s="155" t="s">
        <v>178</v>
      </c>
      <c r="D4" s="112" t="s">
        <v>178</v>
      </c>
      <c r="E4" s="1086" t="s">
        <v>179</v>
      </c>
      <c r="F4" s="1086"/>
      <c r="G4" s="1086"/>
      <c r="H4" s="1087"/>
      <c r="I4" s="649" t="s">
        <v>309</v>
      </c>
      <c r="J4" s="650"/>
      <c r="K4" s="650"/>
      <c r="L4" s="651"/>
      <c r="M4" s="1086" t="s">
        <v>310</v>
      </c>
      <c r="N4" s="1086"/>
      <c r="O4" s="1086"/>
      <c r="P4" s="1087"/>
      <c r="Q4" s="1086" t="s">
        <v>32</v>
      </c>
      <c r="R4" s="1086"/>
      <c r="S4" s="1086"/>
      <c r="T4" s="1087"/>
    </row>
    <row r="5" spans="1:20" ht="14.25" customHeight="1" thickBot="1">
      <c r="A5" s="156" t="s">
        <v>180</v>
      </c>
      <c r="B5" s="1093"/>
      <c r="C5" s="156" t="s">
        <v>182</v>
      </c>
      <c r="D5" s="157" t="s">
        <v>27</v>
      </c>
      <c r="E5" s="158" t="s">
        <v>122</v>
      </c>
      <c r="F5" s="159" t="s">
        <v>123</v>
      </c>
      <c r="G5" s="160" t="s">
        <v>124</v>
      </c>
      <c r="H5" s="161" t="s">
        <v>123</v>
      </c>
      <c r="I5" s="163" t="s">
        <v>122</v>
      </c>
      <c r="J5" s="163" t="s">
        <v>123</v>
      </c>
      <c r="K5" s="163" t="s">
        <v>124</v>
      </c>
      <c r="L5" s="164" t="s">
        <v>123</v>
      </c>
      <c r="M5" s="163" t="s">
        <v>311</v>
      </c>
      <c r="N5" s="163" t="s">
        <v>283</v>
      </c>
      <c r="O5" s="163" t="s">
        <v>312</v>
      </c>
      <c r="P5" s="164" t="s">
        <v>283</v>
      </c>
      <c r="Q5" s="159" t="s">
        <v>122</v>
      </c>
      <c r="R5" s="163" t="s">
        <v>123</v>
      </c>
      <c r="S5" s="163" t="s">
        <v>124</v>
      </c>
      <c r="T5" s="164" t="s">
        <v>123</v>
      </c>
    </row>
    <row r="6" spans="1:20" ht="20.25" customHeight="1">
      <c r="A6" s="350">
        <v>1</v>
      </c>
      <c r="B6" s="351" t="s">
        <v>183</v>
      </c>
      <c r="C6" s="352">
        <f>E6+I6</f>
        <v>0</v>
      </c>
      <c r="D6" s="353">
        <f aca="true" t="shared" si="0" ref="D6:D27">G6+K6+O6</f>
        <v>0</v>
      </c>
      <c r="E6" s="352"/>
      <c r="F6" s="354"/>
      <c r="G6" s="355"/>
      <c r="H6" s="356"/>
      <c r="I6" s="355"/>
      <c r="J6" s="354"/>
      <c r="K6" s="355"/>
      <c r="L6" s="356"/>
      <c r="M6" s="355"/>
      <c r="N6" s="354"/>
      <c r="O6" s="355"/>
      <c r="P6" s="356"/>
      <c r="Q6" s="352"/>
      <c r="R6" s="357"/>
      <c r="S6" s="355"/>
      <c r="T6" s="358"/>
    </row>
    <row r="7" spans="1:20" ht="20.25" customHeight="1">
      <c r="A7" s="359">
        <v>2</v>
      </c>
      <c r="B7" s="360" t="s">
        <v>184</v>
      </c>
      <c r="C7" s="361">
        <f>E7+I7</f>
        <v>0</v>
      </c>
      <c r="D7" s="353">
        <f t="shared" si="0"/>
        <v>0</v>
      </c>
      <c r="E7" s="361"/>
      <c r="F7" s="362"/>
      <c r="G7" s="363"/>
      <c r="H7" s="364"/>
      <c r="I7" s="363"/>
      <c r="J7" s="362"/>
      <c r="K7" s="363"/>
      <c r="L7" s="364"/>
      <c r="M7" s="363"/>
      <c r="N7" s="362"/>
      <c r="O7" s="363"/>
      <c r="P7" s="364"/>
      <c r="Q7" s="361"/>
      <c r="R7" s="365"/>
      <c r="S7" s="363"/>
      <c r="T7" s="366"/>
    </row>
    <row r="8" spans="1:20" ht="20.25" customHeight="1">
      <c r="A8" s="359">
        <v>3</v>
      </c>
      <c r="B8" s="360" t="s">
        <v>185</v>
      </c>
      <c r="C8" s="367">
        <f>E8+I8</f>
        <v>0</v>
      </c>
      <c r="D8" s="353">
        <f t="shared" si="0"/>
        <v>0</v>
      </c>
      <c r="E8" s="361"/>
      <c r="F8" s="362"/>
      <c r="G8" s="363"/>
      <c r="H8" s="364"/>
      <c r="I8" s="363"/>
      <c r="J8" s="362"/>
      <c r="K8" s="363"/>
      <c r="L8" s="364"/>
      <c r="M8" s="363"/>
      <c r="N8" s="362"/>
      <c r="O8" s="363"/>
      <c r="P8" s="364"/>
      <c r="Q8" s="361"/>
      <c r="R8" s="365"/>
      <c r="S8" s="363"/>
      <c r="T8" s="366"/>
    </row>
    <row r="9" spans="1:20" ht="20.25" customHeight="1">
      <c r="A9" s="359">
        <v>4</v>
      </c>
      <c r="B9" s="360" t="s">
        <v>186</v>
      </c>
      <c r="C9" s="361">
        <f>E9+I9</f>
        <v>1</v>
      </c>
      <c r="D9" s="353">
        <f t="shared" si="0"/>
        <v>35</v>
      </c>
      <c r="E9" s="361">
        <v>1</v>
      </c>
      <c r="F9" s="365">
        <f>E9/C9</f>
        <v>1</v>
      </c>
      <c r="G9" s="363">
        <v>35</v>
      </c>
      <c r="H9" s="366">
        <f>G9/D9</f>
        <v>1</v>
      </c>
      <c r="I9" s="363"/>
      <c r="J9" s="365">
        <f>I9/C9</f>
        <v>0</v>
      </c>
      <c r="K9" s="365"/>
      <c r="L9" s="366">
        <f>K9/$D9</f>
        <v>0</v>
      </c>
      <c r="M9" s="363"/>
      <c r="N9" s="365">
        <f>M9/G9</f>
        <v>0</v>
      </c>
      <c r="O9" s="363"/>
      <c r="P9" s="366">
        <f>O9/$D9</f>
        <v>0</v>
      </c>
      <c r="Q9" s="361">
        <f>E9+I9+M9</f>
        <v>1</v>
      </c>
      <c r="R9" s="365">
        <f>Q9/C9</f>
        <v>1</v>
      </c>
      <c r="S9" s="363">
        <f>G9+K9+O9</f>
        <v>35</v>
      </c>
      <c r="T9" s="366">
        <f>S9/D9</f>
        <v>1</v>
      </c>
    </row>
    <row r="10" spans="1:20" ht="20.25" customHeight="1" thickBot="1">
      <c r="A10" s="368">
        <v>5</v>
      </c>
      <c r="B10" s="369" t="s">
        <v>187</v>
      </c>
      <c r="C10" s="370">
        <f aca="true" t="shared" si="1" ref="C10:C27">E10+I10+M10</f>
        <v>9</v>
      </c>
      <c r="D10" s="371">
        <f t="shared" si="0"/>
        <v>4081</v>
      </c>
      <c r="E10" s="370"/>
      <c r="F10" s="372">
        <f>E10/C10</f>
        <v>0</v>
      </c>
      <c r="G10" s="373"/>
      <c r="H10" s="374">
        <f>G10/D10</f>
        <v>0</v>
      </c>
      <c r="I10" s="373"/>
      <c r="J10" s="372">
        <f>I10/C10</f>
        <v>0</v>
      </c>
      <c r="K10" s="372"/>
      <c r="L10" s="374">
        <f>K10/$D10</f>
        <v>0</v>
      </c>
      <c r="M10" s="373">
        <v>9</v>
      </c>
      <c r="N10" s="372">
        <f>C10/M10</f>
        <v>1</v>
      </c>
      <c r="O10" s="373">
        <v>4081</v>
      </c>
      <c r="P10" s="374">
        <f>O10/$D10</f>
        <v>1</v>
      </c>
      <c r="Q10" s="370">
        <f>E10+I10+M10</f>
        <v>9</v>
      </c>
      <c r="R10" s="372">
        <f>Q10/C10</f>
        <v>1</v>
      </c>
      <c r="S10" s="373">
        <f>G10+K10+O10</f>
        <v>4081</v>
      </c>
      <c r="T10" s="374">
        <f>S10/D10</f>
        <v>1</v>
      </c>
    </row>
    <row r="11" spans="1:20" ht="20.25" customHeight="1">
      <c r="A11" s="375">
        <v>6</v>
      </c>
      <c r="B11" s="376" t="s">
        <v>188</v>
      </c>
      <c r="C11" s="367">
        <f t="shared" si="1"/>
        <v>0</v>
      </c>
      <c r="D11" s="377">
        <f t="shared" si="0"/>
        <v>0</v>
      </c>
      <c r="E11" s="352"/>
      <c r="F11" s="354"/>
      <c r="G11" s="355"/>
      <c r="H11" s="356"/>
      <c r="I11" s="355"/>
      <c r="J11" s="357"/>
      <c r="K11" s="357"/>
      <c r="L11" s="358"/>
      <c r="M11" s="355"/>
      <c r="N11" s="357"/>
      <c r="O11" s="355"/>
      <c r="P11" s="358"/>
      <c r="Q11" s="352"/>
      <c r="R11" s="357"/>
      <c r="S11" s="355"/>
      <c r="T11" s="358"/>
    </row>
    <row r="12" spans="1:20" ht="20.25" customHeight="1">
      <c r="A12" s="359">
        <v>7</v>
      </c>
      <c r="B12" s="360" t="s">
        <v>189</v>
      </c>
      <c r="C12" s="361">
        <f t="shared" si="1"/>
        <v>0</v>
      </c>
      <c r="D12" s="378">
        <f t="shared" si="0"/>
        <v>0</v>
      </c>
      <c r="E12" s="361"/>
      <c r="F12" s="362"/>
      <c r="G12" s="363"/>
      <c r="H12" s="364"/>
      <c r="I12" s="363"/>
      <c r="J12" s="365"/>
      <c r="K12" s="365"/>
      <c r="L12" s="366"/>
      <c r="M12" s="363"/>
      <c r="N12" s="365"/>
      <c r="O12" s="363"/>
      <c r="P12" s="366"/>
      <c r="Q12" s="361"/>
      <c r="R12" s="365"/>
      <c r="S12" s="363"/>
      <c r="T12" s="366"/>
    </row>
    <row r="13" spans="1:20" ht="20.25" customHeight="1">
      <c r="A13" s="359">
        <v>8</v>
      </c>
      <c r="B13" s="360" t="s">
        <v>190</v>
      </c>
      <c r="C13" s="361">
        <f t="shared" si="1"/>
        <v>0</v>
      </c>
      <c r="D13" s="378">
        <f t="shared" si="0"/>
        <v>0</v>
      </c>
      <c r="E13" s="361"/>
      <c r="F13" s="362"/>
      <c r="G13" s="363"/>
      <c r="H13" s="364"/>
      <c r="I13" s="363"/>
      <c r="J13" s="365"/>
      <c r="K13" s="365"/>
      <c r="L13" s="366"/>
      <c r="M13" s="363"/>
      <c r="N13" s="365"/>
      <c r="O13" s="363"/>
      <c r="P13" s="366"/>
      <c r="Q13" s="361"/>
      <c r="R13" s="365"/>
      <c r="S13" s="363"/>
      <c r="T13" s="366"/>
    </row>
    <row r="14" spans="1:20" ht="20.25" customHeight="1">
      <c r="A14" s="359">
        <v>9</v>
      </c>
      <c r="B14" s="360" t="s">
        <v>191</v>
      </c>
      <c r="C14" s="361">
        <f t="shared" si="1"/>
        <v>0</v>
      </c>
      <c r="D14" s="378">
        <f t="shared" si="0"/>
        <v>0</v>
      </c>
      <c r="E14" s="361"/>
      <c r="F14" s="362"/>
      <c r="G14" s="363"/>
      <c r="H14" s="364"/>
      <c r="I14" s="363"/>
      <c r="J14" s="365"/>
      <c r="K14" s="365"/>
      <c r="L14" s="366"/>
      <c r="M14" s="363"/>
      <c r="N14" s="365"/>
      <c r="O14" s="363"/>
      <c r="P14" s="366"/>
      <c r="Q14" s="361"/>
      <c r="R14" s="365"/>
      <c r="S14" s="363"/>
      <c r="T14" s="366"/>
    </row>
    <row r="15" spans="1:20" ht="20.25" customHeight="1" thickBot="1">
      <c r="A15" s="368">
        <v>10</v>
      </c>
      <c r="B15" s="369" t="s">
        <v>192</v>
      </c>
      <c r="C15" s="370">
        <f t="shared" si="1"/>
        <v>0</v>
      </c>
      <c r="D15" s="379">
        <f t="shared" si="0"/>
        <v>0</v>
      </c>
      <c r="E15" s="370"/>
      <c r="F15" s="380"/>
      <c r="G15" s="373"/>
      <c r="H15" s="381"/>
      <c r="I15" s="373"/>
      <c r="J15" s="372"/>
      <c r="K15" s="372"/>
      <c r="L15" s="374"/>
      <c r="M15" s="373"/>
      <c r="N15" s="372"/>
      <c r="O15" s="373"/>
      <c r="P15" s="374"/>
      <c r="Q15" s="370"/>
      <c r="R15" s="372"/>
      <c r="S15" s="373"/>
      <c r="T15" s="374"/>
    </row>
    <row r="16" spans="1:20" ht="20.25" customHeight="1">
      <c r="A16" s="375">
        <v>11</v>
      </c>
      <c r="B16" s="376" t="s">
        <v>193</v>
      </c>
      <c r="C16" s="367">
        <f t="shared" si="1"/>
        <v>0</v>
      </c>
      <c r="D16" s="382">
        <f t="shared" si="0"/>
        <v>0</v>
      </c>
      <c r="E16" s="352"/>
      <c r="F16" s="354"/>
      <c r="G16" s="355"/>
      <c r="H16" s="356"/>
      <c r="I16" s="355"/>
      <c r="J16" s="357"/>
      <c r="K16" s="357"/>
      <c r="L16" s="358"/>
      <c r="M16" s="355"/>
      <c r="N16" s="357"/>
      <c r="O16" s="355"/>
      <c r="P16" s="358"/>
      <c r="Q16" s="352"/>
      <c r="R16" s="357"/>
      <c r="S16" s="355"/>
      <c r="T16" s="358"/>
    </row>
    <row r="17" spans="1:20" ht="20.25" customHeight="1">
      <c r="A17" s="359">
        <v>12</v>
      </c>
      <c r="B17" s="360" t="s">
        <v>194</v>
      </c>
      <c r="C17" s="361">
        <f t="shared" si="1"/>
        <v>0</v>
      </c>
      <c r="D17" s="378">
        <f t="shared" si="0"/>
        <v>0</v>
      </c>
      <c r="E17" s="361"/>
      <c r="F17" s="362"/>
      <c r="G17" s="363"/>
      <c r="H17" s="364"/>
      <c r="I17" s="363"/>
      <c r="J17" s="365"/>
      <c r="K17" s="365"/>
      <c r="L17" s="366"/>
      <c r="M17" s="363"/>
      <c r="N17" s="365"/>
      <c r="O17" s="363"/>
      <c r="P17" s="366"/>
      <c r="Q17" s="361"/>
      <c r="R17" s="365"/>
      <c r="S17" s="363"/>
      <c r="T17" s="366"/>
    </row>
    <row r="18" spans="1:20" ht="20.25" customHeight="1">
      <c r="A18" s="359">
        <v>13</v>
      </c>
      <c r="B18" s="360" t="s">
        <v>195</v>
      </c>
      <c r="C18" s="361">
        <f t="shared" si="1"/>
        <v>7</v>
      </c>
      <c r="D18" s="378">
        <f t="shared" si="0"/>
        <v>3488</v>
      </c>
      <c r="E18" s="361">
        <v>7</v>
      </c>
      <c r="F18" s="365">
        <f>E18/C18</f>
        <v>1</v>
      </c>
      <c r="G18" s="363">
        <v>3488</v>
      </c>
      <c r="H18" s="366">
        <f>G18/D18</f>
        <v>1</v>
      </c>
      <c r="I18" s="363"/>
      <c r="J18" s="365">
        <f>I18/C18</f>
        <v>0</v>
      </c>
      <c r="K18" s="365"/>
      <c r="L18" s="366">
        <f>K18/$D18</f>
        <v>0</v>
      </c>
      <c r="M18" s="363"/>
      <c r="N18" s="365">
        <f>M18/G18</f>
        <v>0</v>
      </c>
      <c r="O18" s="363"/>
      <c r="P18" s="366">
        <f>O18/$D18</f>
        <v>0</v>
      </c>
      <c r="Q18" s="361">
        <f>E18+I18+M18</f>
        <v>7</v>
      </c>
      <c r="R18" s="365">
        <f>Q18/C18</f>
        <v>1</v>
      </c>
      <c r="S18" s="363">
        <f>G18+K18+O18</f>
        <v>3488</v>
      </c>
      <c r="T18" s="366">
        <f>S18/D18</f>
        <v>1</v>
      </c>
    </row>
    <row r="19" spans="1:20" ht="20.25" customHeight="1">
      <c r="A19" s="359">
        <v>14</v>
      </c>
      <c r="B19" s="360" t="s">
        <v>196</v>
      </c>
      <c r="C19" s="361">
        <f t="shared" si="1"/>
        <v>4</v>
      </c>
      <c r="D19" s="378">
        <f t="shared" si="0"/>
        <v>1677</v>
      </c>
      <c r="E19" s="361"/>
      <c r="F19" s="365">
        <f>E19/C19</f>
        <v>0</v>
      </c>
      <c r="G19" s="363"/>
      <c r="H19" s="366">
        <f>G19/D19</f>
        <v>0</v>
      </c>
      <c r="I19" s="363">
        <v>4</v>
      </c>
      <c r="J19" s="365">
        <f>I19/C19</f>
        <v>1</v>
      </c>
      <c r="K19" s="363">
        <v>1677</v>
      </c>
      <c r="L19" s="366">
        <f>K19/$D19</f>
        <v>1</v>
      </c>
      <c r="M19" s="363"/>
      <c r="N19" s="365">
        <f>M19/C19</f>
        <v>0</v>
      </c>
      <c r="O19" s="363"/>
      <c r="P19" s="366">
        <f>O19/$D19</f>
        <v>0</v>
      </c>
      <c r="Q19" s="361">
        <f>E19+I19+M19</f>
        <v>4</v>
      </c>
      <c r="R19" s="365">
        <f>Q19/C19</f>
        <v>1</v>
      </c>
      <c r="S19" s="363">
        <f>G19+K19+O19</f>
        <v>1677</v>
      </c>
      <c r="T19" s="366">
        <f>S19/D19</f>
        <v>1</v>
      </c>
    </row>
    <row r="20" spans="1:20" ht="20.25" customHeight="1" thickBot="1">
      <c r="A20" s="368">
        <v>15</v>
      </c>
      <c r="B20" s="369" t="s">
        <v>197</v>
      </c>
      <c r="C20" s="370">
        <f t="shared" si="1"/>
        <v>4</v>
      </c>
      <c r="D20" s="383">
        <f t="shared" si="0"/>
        <v>2336</v>
      </c>
      <c r="E20" s="370"/>
      <c r="F20" s="372">
        <f>E20/C20</f>
        <v>0</v>
      </c>
      <c r="G20" s="373"/>
      <c r="H20" s="374">
        <f>G20/D20</f>
        <v>0</v>
      </c>
      <c r="I20" s="373">
        <v>4</v>
      </c>
      <c r="J20" s="372">
        <f>I20/C20</f>
        <v>1</v>
      </c>
      <c r="K20" s="373">
        <v>2336</v>
      </c>
      <c r="L20" s="374">
        <f>K20/$D20</f>
        <v>1</v>
      </c>
      <c r="M20" s="373"/>
      <c r="N20" s="372">
        <f>M20/C20</f>
        <v>0</v>
      </c>
      <c r="O20" s="373"/>
      <c r="P20" s="374">
        <f>O20/$D20</f>
        <v>0</v>
      </c>
      <c r="Q20" s="370">
        <f>E20+I20+M20</f>
        <v>4</v>
      </c>
      <c r="R20" s="372">
        <f>Q20/C20</f>
        <v>1</v>
      </c>
      <c r="S20" s="373">
        <f>G20+K20+O20</f>
        <v>2336</v>
      </c>
      <c r="T20" s="374">
        <f>S20/D20</f>
        <v>1</v>
      </c>
    </row>
    <row r="21" spans="1:20" ht="20.25" customHeight="1">
      <c r="A21" s="375">
        <v>16</v>
      </c>
      <c r="B21" s="376" t="s">
        <v>198</v>
      </c>
      <c r="C21" s="352">
        <f t="shared" si="1"/>
        <v>0</v>
      </c>
      <c r="D21" s="379">
        <f t="shared" si="0"/>
        <v>0</v>
      </c>
      <c r="E21" s="352"/>
      <c r="F21" s="354"/>
      <c r="G21" s="355"/>
      <c r="H21" s="356"/>
      <c r="I21" s="355"/>
      <c r="J21" s="354"/>
      <c r="K21" s="355"/>
      <c r="L21" s="356"/>
      <c r="M21" s="355"/>
      <c r="N21" s="354"/>
      <c r="O21" s="355"/>
      <c r="P21" s="356"/>
      <c r="Q21" s="352"/>
      <c r="R21" s="357"/>
      <c r="S21" s="355"/>
      <c r="T21" s="358"/>
    </row>
    <row r="22" spans="1:20" ht="20.25" customHeight="1">
      <c r="A22" s="359">
        <v>17</v>
      </c>
      <c r="B22" s="360" t="s">
        <v>199</v>
      </c>
      <c r="C22" s="361">
        <f t="shared" si="1"/>
        <v>0</v>
      </c>
      <c r="D22" s="378">
        <f t="shared" si="0"/>
        <v>0</v>
      </c>
      <c r="E22" s="361"/>
      <c r="F22" s="362"/>
      <c r="G22" s="363"/>
      <c r="H22" s="364"/>
      <c r="I22" s="363"/>
      <c r="J22" s="362"/>
      <c r="K22" s="363"/>
      <c r="L22" s="364"/>
      <c r="M22" s="363"/>
      <c r="N22" s="362"/>
      <c r="O22" s="363"/>
      <c r="P22" s="364"/>
      <c r="Q22" s="361"/>
      <c r="R22" s="365"/>
      <c r="S22" s="363"/>
      <c r="T22" s="366"/>
    </row>
    <row r="23" spans="1:20" ht="20.25" customHeight="1">
      <c r="A23" s="359">
        <v>18</v>
      </c>
      <c r="B23" s="360" t="s">
        <v>200</v>
      </c>
      <c r="C23" s="361">
        <f t="shared" si="1"/>
        <v>1</v>
      </c>
      <c r="D23" s="378">
        <f t="shared" si="0"/>
        <v>630</v>
      </c>
      <c r="E23" s="361"/>
      <c r="F23" s="365">
        <f>E23/C23</f>
        <v>0</v>
      </c>
      <c r="G23" s="363"/>
      <c r="H23" s="366">
        <f>G23/D23</f>
        <v>0</v>
      </c>
      <c r="I23" s="363">
        <v>1</v>
      </c>
      <c r="J23" s="362">
        <f>I23/C23</f>
        <v>1</v>
      </c>
      <c r="K23" s="363">
        <v>630</v>
      </c>
      <c r="L23" s="366">
        <f>K23/$D23</f>
        <v>1</v>
      </c>
      <c r="M23" s="365"/>
      <c r="N23" s="365">
        <f>M23/C23</f>
        <v>0</v>
      </c>
      <c r="O23" s="365"/>
      <c r="P23" s="366">
        <f>O23/$D23</f>
        <v>0</v>
      </c>
      <c r="Q23" s="361">
        <f>E23+I23+M23</f>
        <v>1</v>
      </c>
      <c r="R23" s="365">
        <f>Q23/C23</f>
        <v>1</v>
      </c>
      <c r="S23" s="363">
        <f>G23+K23+O23</f>
        <v>630</v>
      </c>
      <c r="T23" s="366">
        <f>S23/D23</f>
        <v>1</v>
      </c>
    </row>
    <row r="24" spans="1:20" ht="20.25" customHeight="1">
      <c r="A24" s="359">
        <v>19</v>
      </c>
      <c r="B24" s="360" t="s">
        <v>201</v>
      </c>
      <c r="C24" s="361">
        <f t="shared" si="1"/>
        <v>0</v>
      </c>
      <c r="D24" s="378">
        <f t="shared" si="0"/>
        <v>0</v>
      </c>
      <c r="E24" s="361"/>
      <c r="F24" s="365"/>
      <c r="G24" s="363"/>
      <c r="H24" s="366"/>
      <c r="I24" s="363"/>
      <c r="J24" s="362"/>
      <c r="K24" s="363"/>
      <c r="L24" s="364"/>
      <c r="M24" s="363"/>
      <c r="N24" s="362"/>
      <c r="O24" s="363"/>
      <c r="P24" s="364"/>
      <c r="Q24" s="361"/>
      <c r="R24" s="365"/>
      <c r="S24" s="363"/>
      <c r="T24" s="366"/>
    </row>
    <row r="25" spans="1:20" ht="20.25" customHeight="1" thickBot="1">
      <c r="A25" s="368">
        <v>20</v>
      </c>
      <c r="B25" s="369" t="s">
        <v>202</v>
      </c>
      <c r="C25" s="370">
        <f t="shared" si="1"/>
        <v>5</v>
      </c>
      <c r="D25" s="383">
        <f t="shared" si="0"/>
        <v>2132</v>
      </c>
      <c r="E25" s="370">
        <v>5</v>
      </c>
      <c r="F25" s="372">
        <f>E25/C25</f>
        <v>1</v>
      </c>
      <c r="G25" s="373">
        <v>2132</v>
      </c>
      <c r="H25" s="374">
        <f>G25/D25</f>
        <v>1</v>
      </c>
      <c r="I25" s="373"/>
      <c r="J25" s="372">
        <f>I25/C25</f>
        <v>0</v>
      </c>
      <c r="K25" s="372"/>
      <c r="L25" s="374">
        <f>K25/$D25</f>
        <v>0</v>
      </c>
      <c r="M25" s="372"/>
      <c r="N25" s="372">
        <f>M25/G25</f>
        <v>0</v>
      </c>
      <c r="O25" s="372"/>
      <c r="P25" s="374">
        <f>O25/$D25</f>
        <v>0</v>
      </c>
      <c r="Q25" s="370">
        <f>E25+I25+M25</f>
        <v>5</v>
      </c>
      <c r="R25" s="372">
        <f>Q25/C25</f>
        <v>1</v>
      </c>
      <c r="S25" s="373">
        <f>G25+K25+O25</f>
        <v>2132</v>
      </c>
      <c r="T25" s="374">
        <f>S25/D25</f>
        <v>1</v>
      </c>
    </row>
    <row r="26" spans="1:20" ht="20.25" customHeight="1">
      <c r="A26" s="375">
        <v>21</v>
      </c>
      <c r="B26" s="376" t="s">
        <v>203</v>
      </c>
      <c r="C26" s="367">
        <f t="shared" si="1"/>
        <v>0</v>
      </c>
      <c r="D26" s="377">
        <f t="shared" si="0"/>
        <v>0</v>
      </c>
      <c r="E26" s="352"/>
      <c r="F26" s="354"/>
      <c r="G26" s="355"/>
      <c r="H26" s="356"/>
      <c r="I26" s="355"/>
      <c r="J26" s="354"/>
      <c r="K26" s="355"/>
      <c r="L26" s="356"/>
      <c r="M26" s="355"/>
      <c r="N26" s="354"/>
      <c r="O26" s="355"/>
      <c r="P26" s="356"/>
      <c r="Q26" s="352"/>
      <c r="R26" s="357"/>
      <c r="S26" s="355"/>
      <c r="T26" s="358"/>
    </row>
    <row r="27" spans="1:20" ht="20.25" customHeight="1">
      <c r="A27" s="359">
        <v>22</v>
      </c>
      <c r="B27" s="360" t="s">
        <v>204</v>
      </c>
      <c r="C27" s="361">
        <f t="shared" si="1"/>
        <v>0</v>
      </c>
      <c r="D27" s="378">
        <f t="shared" si="0"/>
        <v>0</v>
      </c>
      <c r="E27" s="361"/>
      <c r="F27" s="362"/>
      <c r="G27" s="363"/>
      <c r="H27" s="364"/>
      <c r="I27" s="363"/>
      <c r="J27" s="362"/>
      <c r="K27" s="363"/>
      <c r="L27" s="364"/>
      <c r="M27" s="363"/>
      <c r="N27" s="362"/>
      <c r="O27" s="363"/>
      <c r="P27" s="364"/>
      <c r="Q27" s="361"/>
      <c r="R27" s="365"/>
      <c r="S27" s="363"/>
      <c r="T27" s="366"/>
    </row>
    <row r="28" spans="1:20" s="1" customFormat="1" ht="27" customHeight="1">
      <c r="A28" s="1099" t="s">
        <v>307</v>
      </c>
      <c r="B28" s="1100"/>
      <c r="C28" s="361">
        <f>SUM(C6:C27)</f>
        <v>31</v>
      </c>
      <c r="D28" s="378">
        <f>SUM(D6:D27)</f>
        <v>14379</v>
      </c>
      <c r="E28" s="361">
        <f>SUM(E6:E27)</f>
        <v>13</v>
      </c>
      <c r="F28" s="362">
        <f>E28/C28</f>
        <v>0.41935483870967744</v>
      </c>
      <c r="G28" s="363">
        <f>SUM(G6:G27)</f>
        <v>5655</v>
      </c>
      <c r="H28" s="364">
        <f>G28/D28</f>
        <v>0.3932818693928646</v>
      </c>
      <c r="I28" s="384">
        <f>SUM(I6:I27)</f>
        <v>9</v>
      </c>
      <c r="J28" s="362">
        <f>I28/C28</f>
        <v>0.2903225806451613</v>
      </c>
      <c r="K28" s="363">
        <f>SUM(K6:K27)</f>
        <v>4643</v>
      </c>
      <c r="L28" s="385">
        <f>K28/$D28</f>
        <v>0.3229014535085889</v>
      </c>
      <c r="M28" s="361">
        <f>SUM(M6:M27)</f>
        <v>9</v>
      </c>
      <c r="N28" s="362">
        <f>M28/$C28</f>
        <v>0.2903225806451613</v>
      </c>
      <c r="O28" s="363">
        <f>SUM(O6:O27)</f>
        <v>4081</v>
      </c>
      <c r="P28" s="364">
        <f>O28/$D28</f>
        <v>0.28381667709854647</v>
      </c>
      <c r="Q28" s="384">
        <f>SUM(Q6:Q27)</f>
        <v>31</v>
      </c>
      <c r="R28" s="365">
        <f>Q28/$C28</f>
        <v>1</v>
      </c>
      <c r="S28" s="363">
        <f>SUM(S6:S27)</f>
        <v>14379</v>
      </c>
      <c r="T28" s="366">
        <f>S28/$D28</f>
        <v>1</v>
      </c>
    </row>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sheetData>
  <sheetProtection/>
  <mergeCells count="7">
    <mergeCell ref="Q4:T4"/>
    <mergeCell ref="A28:B28"/>
    <mergeCell ref="A1:Q1"/>
    <mergeCell ref="N3:Q3"/>
    <mergeCell ref="E4:H4"/>
    <mergeCell ref="M4:P4"/>
    <mergeCell ref="B4:B5"/>
  </mergeCells>
  <printOptions horizontalCentered="1"/>
  <pageMargins left="0.2362204724409449" right="0.2362204724409449" top="0.9055118110236221" bottom="0.5905511811023623" header="0.5118110236220472" footer="0.31496062992125984"/>
  <pageSetup horizontalDpi="600" verticalDpi="600" orientation="landscape" paperSize="9" scale="76"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dimension ref="A1:T28"/>
  <sheetViews>
    <sheetView view="pageBreakPreview" zoomScale="60" zoomScaleNormal="87" zoomScalePageLayoutView="0" workbookViewId="0" topLeftCell="A1">
      <selection activeCell="G23" sqref="G23"/>
    </sheetView>
  </sheetViews>
  <sheetFormatPr defaultColWidth="9.00390625" defaultRowHeight="13.5"/>
  <cols>
    <col min="1" max="1" width="3.625" style="0" customWidth="1"/>
    <col min="2" max="2" width="14.00390625" style="0" customWidth="1"/>
    <col min="3" max="3" width="6.625" style="0" customWidth="1"/>
    <col min="4" max="4" width="9.875" style="0" bestFit="1" customWidth="1"/>
    <col min="5" max="20" width="9.625" style="0" customWidth="1"/>
  </cols>
  <sheetData>
    <row r="1" spans="1:17" ht="22.5" customHeight="1">
      <c r="A1" s="1088" t="s">
        <v>175</v>
      </c>
      <c r="B1" s="1088"/>
      <c r="C1" s="1088"/>
      <c r="D1" s="1088"/>
      <c r="E1" s="1088"/>
      <c r="F1" s="1088"/>
      <c r="G1" s="1088"/>
      <c r="H1" s="1088"/>
      <c r="I1" s="1088"/>
      <c r="J1" s="1088"/>
      <c r="K1" s="1088"/>
      <c r="L1" s="1088"/>
      <c r="M1" s="1088"/>
      <c r="N1" s="1088"/>
      <c r="O1" s="1088"/>
      <c r="P1" s="1088"/>
      <c r="Q1" s="1088"/>
    </row>
    <row r="2" ht="14.25" customHeight="1"/>
    <row r="3" spans="2:17" ht="14.25" customHeight="1" thickBot="1">
      <c r="B3" s="52" t="s">
        <v>226</v>
      </c>
      <c r="N3" s="1101" t="s">
        <v>386</v>
      </c>
      <c r="O3" s="1096"/>
      <c r="P3" s="1096"/>
      <c r="Q3" s="1096"/>
    </row>
    <row r="4" spans="1:20" ht="24" customHeight="1">
      <c r="A4" s="155" t="s">
        <v>177</v>
      </c>
      <c r="B4" s="1092" t="s">
        <v>181</v>
      </c>
      <c r="C4" s="155" t="s">
        <v>178</v>
      </c>
      <c r="D4" s="112" t="s">
        <v>178</v>
      </c>
      <c r="E4" s="1086" t="s">
        <v>179</v>
      </c>
      <c r="F4" s="1086"/>
      <c r="G4" s="1086"/>
      <c r="H4" s="1087"/>
      <c r="I4" s="1091" t="s">
        <v>309</v>
      </c>
      <c r="J4" s="1086"/>
      <c r="K4" s="1086"/>
      <c r="L4" s="1087"/>
      <c r="M4" s="1086" t="s">
        <v>310</v>
      </c>
      <c r="N4" s="1086"/>
      <c r="O4" s="1086"/>
      <c r="P4" s="1087"/>
      <c r="Q4" s="1086" t="s">
        <v>32</v>
      </c>
      <c r="R4" s="1086"/>
      <c r="S4" s="1086"/>
      <c r="T4" s="1087"/>
    </row>
    <row r="5" spans="1:20" ht="24" customHeight="1" thickBot="1">
      <c r="A5" s="156" t="s">
        <v>180</v>
      </c>
      <c r="B5" s="1093"/>
      <c r="C5" s="156" t="s">
        <v>182</v>
      </c>
      <c r="D5" s="157" t="s">
        <v>27</v>
      </c>
      <c r="E5" s="158" t="s">
        <v>122</v>
      </c>
      <c r="F5" s="159" t="s">
        <v>123</v>
      </c>
      <c r="G5" s="160" t="s">
        <v>124</v>
      </c>
      <c r="H5" s="161" t="s">
        <v>123</v>
      </c>
      <c r="I5" s="163" t="s">
        <v>122</v>
      </c>
      <c r="J5" s="163" t="s">
        <v>123</v>
      </c>
      <c r="K5" s="163" t="s">
        <v>124</v>
      </c>
      <c r="L5" s="164" t="s">
        <v>123</v>
      </c>
      <c r="M5" s="163" t="s">
        <v>311</v>
      </c>
      <c r="N5" s="163" t="s">
        <v>283</v>
      </c>
      <c r="O5" s="163" t="s">
        <v>312</v>
      </c>
      <c r="P5" s="164" t="s">
        <v>283</v>
      </c>
      <c r="Q5" s="159" t="s">
        <v>122</v>
      </c>
      <c r="R5" s="163" t="s">
        <v>123</v>
      </c>
      <c r="S5" s="163" t="s">
        <v>124</v>
      </c>
      <c r="T5" s="164" t="s">
        <v>123</v>
      </c>
    </row>
    <row r="6" spans="1:20" ht="20.25" customHeight="1">
      <c r="A6" s="359">
        <v>23</v>
      </c>
      <c r="B6" s="360" t="s">
        <v>205</v>
      </c>
      <c r="C6" s="361">
        <f aca="true" t="shared" si="0" ref="C6:C26">E6+I6+M6</f>
        <v>0</v>
      </c>
      <c r="D6" s="378">
        <f aca="true" t="shared" si="1" ref="D6:D23">G6+K6+O6</f>
        <v>0</v>
      </c>
      <c r="E6" s="361"/>
      <c r="F6" s="362"/>
      <c r="G6" s="363"/>
      <c r="H6" s="364"/>
      <c r="I6" s="363"/>
      <c r="J6" s="362"/>
      <c r="K6" s="363"/>
      <c r="L6" s="364"/>
      <c r="M6" s="363"/>
      <c r="N6" s="362"/>
      <c r="O6" s="363"/>
      <c r="P6" s="364"/>
      <c r="Q6" s="361"/>
      <c r="R6" s="365"/>
      <c r="S6" s="363"/>
      <c r="T6" s="366"/>
    </row>
    <row r="7" spans="1:20" ht="20.25" customHeight="1">
      <c r="A7" s="359">
        <v>24</v>
      </c>
      <c r="B7" s="360" t="s">
        <v>206</v>
      </c>
      <c r="C7" s="361">
        <f t="shared" si="0"/>
        <v>3</v>
      </c>
      <c r="D7" s="378">
        <f t="shared" si="1"/>
        <v>1540</v>
      </c>
      <c r="E7" s="361"/>
      <c r="F7" s="365">
        <f>E7/C7</f>
        <v>0</v>
      </c>
      <c r="G7" s="365"/>
      <c r="H7" s="366">
        <f>G7/D7</f>
        <v>0</v>
      </c>
      <c r="I7" s="363">
        <v>3</v>
      </c>
      <c r="J7" s="365">
        <f>I7/C7</f>
        <v>1</v>
      </c>
      <c r="K7" s="363">
        <v>1540</v>
      </c>
      <c r="L7" s="366">
        <f>K7/$D7</f>
        <v>1</v>
      </c>
      <c r="M7" s="363"/>
      <c r="N7" s="365">
        <f>M7/C7</f>
        <v>0</v>
      </c>
      <c r="O7" s="365"/>
      <c r="P7" s="366">
        <f>O7/$D7</f>
        <v>0</v>
      </c>
      <c r="Q7" s="361">
        <f>E7+I7+M7</f>
        <v>3</v>
      </c>
      <c r="R7" s="365">
        <f>Q7/C7</f>
        <v>1</v>
      </c>
      <c r="S7" s="363">
        <f>G7+K7+O7</f>
        <v>1540</v>
      </c>
      <c r="T7" s="366">
        <f>S7/D7</f>
        <v>1</v>
      </c>
    </row>
    <row r="8" spans="1:20" ht="20.25" customHeight="1" thickBot="1">
      <c r="A8" s="368">
        <v>25</v>
      </c>
      <c r="B8" s="369" t="s">
        <v>207</v>
      </c>
      <c r="C8" s="370">
        <f t="shared" si="0"/>
        <v>0</v>
      </c>
      <c r="D8" s="383">
        <f t="shared" si="1"/>
        <v>0</v>
      </c>
      <c r="E8" s="370"/>
      <c r="F8" s="380"/>
      <c r="G8" s="373"/>
      <c r="H8" s="381"/>
      <c r="I8" s="373"/>
      <c r="J8" s="380"/>
      <c r="K8" s="373"/>
      <c r="L8" s="381"/>
      <c r="M8" s="373"/>
      <c r="N8" s="372"/>
      <c r="O8" s="372"/>
      <c r="P8" s="374"/>
      <c r="Q8" s="370"/>
      <c r="R8" s="372"/>
      <c r="S8" s="373"/>
      <c r="T8" s="374"/>
    </row>
    <row r="9" spans="1:20" ht="20.25" customHeight="1">
      <c r="A9" s="375">
        <v>26</v>
      </c>
      <c r="B9" s="376" t="s">
        <v>208</v>
      </c>
      <c r="C9" s="367">
        <f t="shared" si="0"/>
        <v>0</v>
      </c>
      <c r="D9" s="377">
        <f t="shared" si="1"/>
        <v>0</v>
      </c>
      <c r="E9" s="352"/>
      <c r="F9" s="354"/>
      <c r="G9" s="355"/>
      <c r="H9" s="356"/>
      <c r="I9" s="355"/>
      <c r="J9" s="354"/>
      <c r="K9" s="355"/>
      <c r="L9" s="356"/>
      <c r="M9" s="355"/>
      <c r="N9" s="357"/>
      <c r="O9" s="357"/>
      <c r="P9" s="358"/>
      <c r="Q9" s="352"/>
      <c r="R9" s="357"/>
      <c r="S9" s="355"/>
      <c r="T9" s="358"/>
    </row>
    <row r="10" spans="1:20" ht="20.25" customHeight="1">
      <c r="A10" s="359">
        <v>27</v>
      </c>
      <c r="B10" s="360" t="s">
        <v>209</v>
      </c>
      <c r="C10" s="361">
        <f t="shared" si="0"/>
        <v>10</v>
      </c>
      <c r="D10" s="378">
        <f t="shared" si="1"/>
        <v>5807</v>
      </c>
      <c r="E10" s="361">
        <v>10</v>
      </c>
      <c r="F10" s="365">
        <f>E10/C10</f>
        <v>1</v>
      </c>
      <c r="G10" s="363">
        <v>5807</v>
      </c>
      <c r="H10" s="366">
        <f>G10/D10</f>
        <v>1</v>
      </c>
      <c r="I10" s="363"/>
      <c r="J10" s="365">
        <f>I10/C10</f>
        <v>0</v>
      </c>
      <c r="K10" s="363"/>
      <c r="L10" s="366">
        <f>K10/$D10</f>
        <v>0</v>
      </c>
      <c r="M10" s="363"/>
      <c r="N10" s="365">
        <f>M10/G10</f>
        <v>0</v>
      </c>
      <c r="O10" s="365"/>
      <c r="P10" s="366">
        <f>O10/$D10</f>
        <v>0</v>
      </c>
      <c r="Q10" s="361">
        <f>E10+I10+M10</f>
        <v>10</v>
      </c>
      <c r="R10" s="365">
        <f>Q10/C10</f>
        <v>1</v>
      </c>
      <c r="S10" s="363">
        <f>G10+K10+O10</f>
        <v>5807</v>
      </c>
      <c r="T10" s="366">
        <f>S10/D10</f>
        <v>1</v>
      </c>
    </row>
    <row r="11" spans="1:20" ht="20.25" customHeight="1">
      <c r="A11" s="359">
        <v>28</v>
      </c>
      <c r="B11" s="360" t="s">
        <v>210</v>
      </c>
      <c r="C11" s="361">
        <f t="shared" si="0"/>
        <v>0</v>
      </c>
      <c r="D11" s="378">
        <f t="shared" si="1"/>
        <v>0</v>
      </c>
      <c r="E11" s="361"/>
      <c r="F11" s="362"/>
      <c r="G11" s="363"/>
      <c r="H11" s="364"/>
      <c r="I11" s="363"/>
      <c r="J11" s="362"/>
      <c r="K11" s="363"/>
      <c r="L11" s="364"/>
      <c r="M11" s="363"/>
      <c r="N11" s="362"/>
      <c r="O11" s="363"/>
      <c r="P11" s="364"/>
      <c r="Q11" s="361"/>
      <c r="R11" s="365"/>
      <c r="S11" s="363"/>
      <c r="T11" s="366"/>
    </row>
    <row r="12" spans="1:20" ht="20.25" customHeight="1">
      <c r="A12" s="359">
        <v>29</v>
      </c>
      <c r="B12" s="360" t="s">
        <v>211</v>
      </c>
      <c r="C12" s="361">
        <f t="shared" si="0"/>
        <v>0</v>
      </c>
      <c r="D12" s="378">
        <f t="shared" si="1"/>
        <v>0</v>
      </c>
      <c r="E12" s="361"/>
      <c r="F12" s="362"/>
      <c r="G12" s="363"/>
      <c r="H12" s="364"/>
      <c r="I12" s="363"/>
      <c r="J12" s="362"/>
      <c r="K12" s="363"/>
      <c r="L12" s="364"/>
      <c r="M12" s="363"/>
      <c r="N12" s="362"/>
      <c r="O12" s="363"/>
      <c r="P12" s="364"/>
      <c r="Q12" s="361"/>
      <c r="R12" s="365"/>
      <c r="S12" s="363"/>
      <c r="T12" s="366"/>
    </row>
    <row r="13" spans="1:20" ht="20.25" customHeight="1" thickBot="1">
      <c r="A13" s="368">
        <v>30</v>
      </c>
      <c r="B13" s="369" t="s">
        <v>212</v>
      </c>
      <c r="C13" s="370">
        <f t="shared" si="0"/>
        <v>0</v>
      </c>
      <c r="D13" s="383">
        <f t="shared" si="1"/>
        <v>0</v>
      </c>
      <c r="E13" s="370"/>
      <c r="F13" s="380"/>
      <c r="G13" s="373"/>
      <c r="H13" s="381"/>
      <c r="I13" s="373"/>
      <c r="J13" s="380"/>
      <c r="K13" s="373"/>
      <c r="L13" s="381"/>
      <c r="M13" s="373"/>
      <c r="N13" s="380"/>
      <c r="O13" s="373"/>
      <c r="P13" s="381"/>
      <c r="Q13" s="370"/>
      <c r="R13" s="372"/>
      <c r="S13" s="373"/>
      <c r="T13" s="374"/>
    </row>
    <row r="14" spans="1:20" ht="20.25" customHeight="1">
      <c r="A14" s="375">
        <v>31</v>
      </c>
      <c r="B14" s="376" t="s">
        <v>213</v>
      </c>
      <c r="C14" s="367">
        <f t="shared" si="0"/>
        <v>0</v>
      </c>
      <c r="D14" s="377">
        <f t="shared" si="1"/>
        <v>0</v>
      </c>
      <c r="E14" s="352"/>
      <c r="F14" s="354"/>
      <c r="G14" s="355"/>
      <c r="H14" s="356"/>
      <c r="I14" s="355"/>
      <c r="J14" s="354"/>
      <c r="K14" s="355"/>
      <c r="L14" s="356"/>
      <c r="M14" s="355"/>
      <c r="N14" s="354"/>
      <c r="O14" s="355"/>
      <c r="P14" s="356"/>
      <c r="Q14" s="352"/>
      <c r="R14" s="357"/>
      <c r="S14" s="355"/>
      <c r="T14" s="358"/>
    </row>
    <row r="15" spans="1:20" ht="20.25" customHeight="1">
      <c r="A15" s="359">
        <v>32</v>
      </c>
      <c r="B15" s="360" t="s">
        <v>214</v>
      </c>
      <c r="C15" s="361">
        <f t="shared" si="0"/>
        <v>0</v>
      </c>
      <c r="D15" s="378">
        <f t="shared" si="1"/>
        <v>0</v>
      </c>
      <c r="E15" s="361"/>
      <c r="F15" s="362"/>
      <c r="G15" s="363"/>
      <c r="H15" s="364"/>
      <c r="I15" s="363"/>
      <c r="J15" s="362"/>
      <c r="K15" s="363"/>
      <c r="L15" s="364"/>
      <c r="M15" s="363"/>
      <c r="N15" s="362"/>
      <c r="O15" s="363"/>
      <c r="P15" s="364"/>
      <c r="Q15" s="361"/>
      <c r="R15" s="365"/>
      <c r="S15" s="363"/>
      <c r="T15" s="366"/>
    </row>
    <row r="16" spans="1:20" ht="20.25" customHeight="1">
      <c r="A16" s="359">
        <v>33</v>
      </c>
      <c r="B16" s="360" t="s">
        <v>215</v>
      </c>
      <c r="C16" s="361">
        <f t="shared" si="0"/>
        <v>0</v>
      </c>
      <c r="D16" s="378">
        <f t="shared" si="1"/>
        <v>0</v>
      </c>
      <c r="E16" s="361"/>
      <c r="F16" s="362"/>
      <c r="G16" s="363"/>
      <c r="H16" s="364"/>
      <c r="I16" s="363"/>
      <c r="J16" s="362"/>
      <c r="K16" s="363"/>
      <c r="L16" s="364"/>
      <c r="M16" s="363"/>
      <c r="N16" s="362"/>
      <c r="O16" s="363"/>
      <c r="P16" s="364"/>
      <c r="Q16" s="361"/>
      <c r="R16" s="365"/>
      <c r="S16" s="363"/>
      <c r="T16" s="366"/>
    </row>
    <row r="17" spans="1:20" ht="20.25" customHeight="1">
      <c r="A17" s="359">
        <v>34</v>
      </c>
      <c r="B17" s="360" t="s">
        <v>216</v>
      </c>
      <c r="C17" s="361">
        <f t="shared" si="0"/>
        <v>0</v>
      </c>
      <c r="D17" s="378">
        <f t="shared" si="1"/>
        <v>0</v>
      </c>
      <c r="E17" s="361"/>
      <c r="F17" s="362"/>
      <c r="G17" s="363"/>
      <c r="H17" s="364"/>
      <c r="I17" s="363"/>
      <c r="J17" s="362"/>
      <c r="K17" s="363"/>
      <c r="L17" s="364"/>
      <c r="M17" s="363"/>
      <c r="N17" s="362"/>
      <c r="O17" s="363"/>
      <c r="P17" s="364"/>
      <c r="Q17" s="361"/>
      <c r="R17" s="365"/>
      <c r="S17" s="363"/>
      <c r="T17" s="366"/>
    </row>
    <row r="18" spans="1:20" ht="20.25" customHeight="1" thickBot="1">
      <c r="A18" s="368">
        <v>35</v>
      </c>
      <c r="B18" s="369" t="s">
        <v>217</v>
      </c>
      <c r="C18" s="370">
        <f t="shared" si="0"/>
        <v>0</v>
      </c>
      <c r="D18" s="383">
        <f t="shared" si="1"/>
        <v>0</v>
      </c>
      <c r="E18" s="370"/>
      <c r="F18" s="380"/>
      <c r="G18" s="373"/>
      <c r="H18" s="381"/>
      <c r="I18" s="373"/>
      <c r="J18" s="380"/>
      <c r="K18" s="373"/>
      <c r="L18" s="381"/>
      <c r="M18" s="373"/>
      <c r="N18" s="380"/>
      <c r="O18" s="373"/>
      <c r="P18" s="381"/>
      <c r="Q18" s="370"/>
      <c r="R18" s="372"/>
      <c r="S18" s="373"/>
      <c r="T18" s="374"/>
    </row>
    <row r="19" spans="1:20" ht="20.25" customHeight="1">
      <c r="A19" s="350">
        <v>36</v>
      </c>
      <c r="B19" s="376" t="s">
        <v>218</v>
      </c>
      <c r="C19" s="367">
        <f t="shared" si="0"/>
        <v>0</v>
      </c>
      <c r="D19" s="377">
        <f t="shared" si="1"/>
        <v>0</v>
      </c>
      <c r="E19" s="352"/>
      <c r="F19" s="354"/>
      <c r="G19" s="355"/>
      <c r="H19" s="356"/>
      <c r="I19" s="355"/>
      <c r="J19" s="354"/>
      <c r="K19" s="355"/>
      <c r="L19" s="356"/>
      <c r="M19" s="355"/>
      <c r="N19" s="354"/>
      <c r="O19" s="355"/>
      <c r="P19" s="356"/>
      <c r="Q19" s="352"/>
      <c r="R19" s="357"/>
      <c r="S19" s="355"/>
      <c r="T19" s="358"/>
    </row>
    <row r="20" spans="1:20" ht="20.25" customHeight="1">
      <c r="A20" s="359">
        <v>37</v>
      </c>
      <c r="B20" s="360" t="s">
        <v>219</v>
      </c>
      <c r="C20" s="361">
        <f t="shared" si="0"/>
        <v>0</v>
      </c>
      <c r="D20" s="378">
        <f t="shared" si="1"/>
        <v>0</v>
      </c>
      <c r="E20" s="361"/>
      <c r="F20" s="362"/>
      <c r="G20" s="363"/>
      <c r="H20" s="364"/>
      <c r="I20" s="363"/>
      <c r="J20" s="362"/>
      <c r="K20" s="363"/>
      <c r="L20" s="364"/>
      <c r="M20" s="363"/>
      <c r="N20" s="362"/>
      <c r="O20" s="363"/>
      <c r="P20" s="364"/>
      <c r="Q20" s="361"/>
      <c r="R20" s="365"/>
      <c r="S20" s="363"/>
      <c r="T20" s="366"/>
    </row>
    <row r="21" spans="1:20" ht="20.25" customHeight="1">
      <c r="A21" s="359">
        <v>38</v>
      </c>
      <c r="B21" s="360" t="s">
        <v>220</v>
      </c>
      <c r="C21" s="361">
        <f t="shared" si="0"/>
        <v>0</v>
      </c>
      <c r="D21" s="378">
        <f t="shared" si="1"/>
        <v>0</v>
      </c>
      <c r="E21" s="361"/>
      <c r="F21" s="362"/>
      <c r="G21" s="363"/>
      <c r="H21" s="364"/>
      <c r="I21" s="363"/>
      <c r="J21" s="362"/>
      <c r="K21" s="363"/>
      <c r="L21" s="364"/>
      <c r="M21" s="363"/>
      <c r="N21" s="362"/>
      <c r="O21" s="363"/>
      <c r="P21" s="364"/>
      <c r="Q21" s="361"/>
      <c r="R21" s="365"/>
      <c r="S21" s="363"/>
      <c r="T21" s="366"/>
    </row>
    <row r="22" spans="1:20" ht="20.25" customHeight="1" thickBot="1">
      <c r="A22" s="368">
        <v>39</v>
      </c>
      <c r="B22" s="369" t="s">
        <v>221</v>
      </c>
      <c r="C22" s="370">
        <f t="shared" si="0"/>
        <v>0</v>
      </c>
      <c r="D22" s="383">
        <f t="shared" si="1"/>
        <v>0</v>
      </c>
      <c r="E22" s="370"/>
      <c r="F22" s="362"/>
      <c r="G22" s="373"/>
      <c r="H22" s="381"/>
      <c r="I22" s="373"/>
      <c r="J22" s="380"/>
      <c r="K22" s="373"/>
      <c r="L22" s="395"/>
      <c r="M22" s="373"/>
      <c r="N22" s="380"/>
      <c r="O22" s="373"/>
      <c r="P22" s="395"/>
      <c r="Q22" s="370"/>
      <c r="R22" s="372"/>
      <c r="S22" s="373"/>
      <c r="T22" s="374"/>
    </row>
    <row r="23" spans="1:20" ht="20.25" customHeight="1">
      <c r="A23" s="350">
        <v>40</v>
      </c>
      <c r="B23" s="376" t="s">
        <v>222</v>
      </c>
      <c r="C23" s="367">
        <f t="shared" si="0"/>
        <v>0</v>
      </c>
      <c r="D23" s="377">
        <f t="shared" si="1"/>
        <v>0</v>
      </c>
      <c r="E23" s="352"/>
      <c r="F23" s="354"/>
      <c r="G23" s="355"/>
      <c r="H23" s="356"/>
      <c r="I23" s="355"/>
      <c r="J23" s="354"/>
      <c r="K23" s="355"/>
      <c r="L23" s="356"/>
      <c r="M23" s="355"/>
      <c r="N23" s="354"/>
      <c r="O23" s="355"/>
      <c r="P23" s="356"/>
      <c r="Q23" s="352"/>
      <c r="R23" s="357"/>
      <c r="S23" s="355"/>
      <c r="T23" s="358"/>
    </row>
    <row r="24" spans="1:20" ht="20.25" customHeight="1">
      <c r="A24" s="174">
        <v>41</v>
      </c>
      <c r="B24" s="175" t="s">
        <v>223</v>
      </c>
      <c r="C24" s="176">
        <f t="shared" si="0"/>
        <v>3</v>
      </c>
      <c r="D24" s="195">
        <v>1305</v>
      </c>
      <c r="E24" s="176">
        <v>3</v>
      </c>
      <c r="F24" s="180">
        <f>E24/C24</f>
        <v>1</v>
      </c>
      <c r="G24" s="178">
        <v>1305</v>
      </c>
      <c r="H24" s="181">
        <f>G24/D24</f>
        <v>1</v>
      </c>
      <c r="I24" s="178"/>
      <c r="J24" s="180">
        <f>I24/C24</f>
        <v>0</v>
      </c>
      <c r="K24" s="180"/>
      <c r="L24" s="181">
        <f>K24/$D24</f>
        <v>0</v>
      </c>
      <c r="M24" s="180"/>
      <c r="N24" s="180">
        <f>M24/G24</f>
        <v>0</v>
      </c>
      <c r="O24" s="180"/>
      <c r="P24" s="181">
        <f>O24/$D24</f>
        <v>0</v>
      </c>
      <c r="Q24" s="176">
        <f>E24+I24+M24</f>
        <v>3</v>
      </c>
      <c r="R24" s="180">
        <f>Q24/C24</f>
        <v>1</v>
      </c>
      <c r="S24" s="178">
        <f>G24+K24+O24</f>
        <v>1305</v>
      </c>
      <c r="T24" s="181">
        <f>S24/D24</f>
        <v>1</v>
      </c>
    </row>
    <row r="25" spans="1:20" ht="20.25" customHeight="1">
      <c r="A25" s="174">
        <v>42</v>
      </c>
      <c r="B25" s="175" t="s">
        <v>224</v>
      </c>
      <c r="C25" s="176">
        <f t="shared" si="0"/>
        <v>1</v>
      </c>
      <c r="D25" s="195">
        <f>G25+K25+O25</f>
        <v>233</v>
      </c>
      <c r="E25" s="176">
        <v>1</v>
      </c>
      <c r="F25" s="180">
        <f>E25/C25</f>
        <v>1</v>
      </c>
      <c r="G25" s="178">
        <v>233</v>
      </c>
      <c r="H25" s="181">
        <f>G25/D25</f>
        <v>1</v>
      </c>
      <c r="I25" s="178"/>
      <c r="J25" s="180">
        <f>I25/C25</f>
        <v>0</v>
      </c>
      <c r="K25" s="180"/>
      <c r="L25" s="181">
        <f>K25/$D25</f>
        <v>0</v>
      </c>
      <c r="M25" s="180"/>
      <c r="N25" s="180">
        <f>M25/G25</f>
        <v>0</v>
      </c>
      <c r="O25" s="180"/>
      <c r="P25" s="181">
        <f>O25/$D25</f>
        <v>0</v>
      </c>
      <c r="Q25" s="176">
        <f>E25+I25+M25</f>
        <v>1</v>
      </c>
      <c r="R25" s="180">
        <f>Q25/C25</f>
        <v>1</v>
      </c>
      <c r="S25" s="178">
        <f>G25+K25+O25</f>
        <v>233</v>
      </c>
      <c r="T25" s="181">
        <f>S25/D25</f>
        <v>1</v>
      </c>
    </row>
    <row r="26" spans="1:20" ht="20.25" customHeight="1" thickBot="1">
      <c r="A26" s="183">
        <v>43</v>
      </c>
      <c r="B26" s="199" t="s">
        <v>225</v>
      </c>
      <c r="C26" s="200">
        <f t="shared" si="0"/>
        <v>1</v>
      </c>
      <c r="D26" s="196">
        <f>G26+K26+O26</f>
        <v>446</v>
      </c>
      <c r="E26" s="200">
        <v>1</v>
      </c>
      <c r="F26" s="204">
        <f>E26/C26</f>
        <v>1</v>
      </c>
      <c r="G26" s="202">
        <v>446</v>
      </c>
      <c r="H26" s="205">
        <f>G26/D26</f>
        <v>1</v>
      </c>
      <c r="I26" s="202"/>
      <c r="J26" s="204">
        <f>I26/C26</f>
        <v>0</v>
      </c>
      <c r="K26" s="204"/>
      <c r="L26" s="205">
        <f>K26/$D26</f>
        <v>0</v>
      </c>
      <c r="M26" s="204"/>
      <c r="N26" s="204">
        <f>M26/G26</f>
        <v>0</v>
      </c>
      <c r="O26" s="204"/>
      <c r="P26" s="205">
        <f>O26/$D26</f>
        <v>0</v>
      </c>
      <c r="Q26" s="200">
        <f>E26+I26+M26</f>
        <v>1</v>
      </c>
      <c r="R26" s="204">
        <f>Q26/C26</f>
        <v>1</v>
      </c>
      <c r="S26" s="202">
        <f>G26+K26+O26</f>
        <v>446</v>
      </c>
      <c r="T26" s="205">
        <f>S26/D26</f>
        <v>1</v>
      </c>
    </row>
    <row r="27" spans="1:20" ht="23.25" customHeight="1">
      <c r="A27" s="1097" t="s">
        <v>307</v>
      </c>
      <c r="B27" s="1102"/>
      <c r="C27" s="328">
        <f>SUM(C6:C26)</f>
        <v>18</v>
      </c>
      <c r="D27" s="329">
        <f>SUM(D6:D26)</f>
        <v>9331</v>
      </c>
      <c r="E27" s="328">
        <f>SUM(E6:E26)</f>
        <v>15</v>
      </c>
      <c r="F27" s="334">
        <f>E27/$C27</f>
        <v>0.8333333333333334</v>
      </c>
      <c r="G27" s="332">
        <f>SUM(G6:G26)</f>
        <v>7791</v>
      </c>
      <c r="H27" s="333">
        <f>G27/$D27</f>
        <v>0.8349587396849212</v>
      </c>
      <c r="I27" s="324">
        <f>SUM(I6:I26)</f>
        <v>3</v>
      </c>
      <c r="J27" s="334">
        <f>I27/$C27</f>
        <v>0.16666666666666666</v>
      </c>
      <c r="K27" s="332">
        <f>SUM(K6:K26)</f>
        <v>1540</v>
      </c>
      <c r="L27" s="334">
        <f>K27/$D27</f>
        <v>0.16504126031507876</v>
      </c>
      <c r="M27" s="328">
        <f>SUM(M6:M26)</f>
        <v>0</v>
      </c>
      <c r="N27" s="334">
        <f>M27/$C27</f>
        <v>0</v>
      </c>
      <c r="O27" s="332">
        <f>SUM(O6:O26)</f>
        <v>0</v>
      </c>
      <c r="P27" s="334">
        <f>O27/$D27</f>
        <v>0</v>
      </c>
      <c r="Q27" s="328">
        <f>SUM(Q6:Q26)</f>
        <v>18</v>
      </c>
      <c r="R27" s="386">
        <f>Q27/$C27</f>
        <v>1</v>
      </c>
      <c r="S27" s="332">
        <f>SUM(S6:S26)</f>
        <v>9331</v>
      </c>
      <c r="T27" s="338">
        <f>S27/$D27</f>
        <v>1</v>
      </c>
    </row>
    <row r="28" spans="1:20" s="1" customFormat="1" ht="23.25" customHeight="1" thickBot="1">
      <c r="A28" s="1103" t="s">
        <v>308</v>
      </c>
      <c r="B28" s="1104"/>
      <c r="C28" s="387">
        <f>C27+'[1]P15調理方式中学校１'!C28</f>
        <v>49</v>
      </c>
      <c r="D28" s="388">
        <f>D27+'[1]P15調理方式中学校１'!D28</f>
        <v>23710</v>
      </c>
      <c r="E28" s="389">
        <f>'[1]P15調理方式中学校１'!E28+'[1]P16調理方式中学校２'!E27</f>
        <v>28</v>
      </c>
      <c r="F28" s="390">
        <f>E28/C28</f>
        <v>0.5714285714285714</v>
      </c>
      <c r="G28" s="391">
        <f>G27+'[1]P15調理方式中学校１'!G28</f>
        <v>13446</v>
      </c>
      <c r="H28" s="392">
        <f>G28/D28</f>
        <v>0.5671024884015183</v>
      </c>
      <c r="I28" s="391">
        <f>I27+'[1]P15調理方式中学校１'!I28</f>
        <v>12</v>
      </c>
      <c r="J28" s="390">
        <f>I28/C28</f>
        <v>0.24489795918367346</v>
      </c>
      <c r="K28" s="391">
        <f>'[1]P15調理方式中学校１'!K28+'[1]P16調理方式中学校２'!K27</f>
        <v>6183</v>
      </c>
      <c r="L28" s="392">
        <f>K28/$D28</f>
        <v>0.2607760438633488</v>
      </c>
      <c r="M28" s="391">
        <f>M27+'[1]P15調理方式中学校１'!M28</f>
        <v>9</v>
      </c>
      <c r="N28" s="390">
        <f>M28/C28</f>
        <v>0.1836734693877551</v>
      </c>
      <c r="O28" s="391">
        <f>'[1]P15調理方式中学校１'!O28+'[1]P16調理方式中学校２'!O27</f>
        <v>4081</v>
      </c>
      <c r="P28" s="392">
        <f>O28/$D28</f>
        <v>0.17212146773513284</v>
      </c>
      <c r="Q28" s="391">
        <f>Q27+'[1]P15調理方式中学校１'!Q28</f>
        <v>49</v>
      </c>
      <c r="R28" s="393">
        <f>Q28/$C28</f>
        <v>1</v>
      </c>
      <c r="S28" s="391">
        <f>'[1]P15調理方式中学校１'!S28+'[1]P16調理方式中学校２'!S27</f>
        <v>23710</v>
      </c>
      <c r="T28" s="394">
        <f>S28/$D28</f>
        <v>1</v>
      </c>
    </row>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row r="40" s="1" customFormat="1" ht="13.5"/>
  </sheetData>
  <sheetProtection/>
  <mergeCells count="9">
    <mergeCell ref="Q4:T4"/>
    <mergeCell ref="A27:B27"/>
    <mergeCell ref="A28:B28"/>
    <mergeCell ref="A1:Q1"/>
    <mergeCell ref="N3:Q3"/>
    <mergeCell ref="E4:H4"/>
    <mergeCell ref="M4:P4"/>
    <mergeCell ref="I4:L4"/>
    <mergeCell ref="B4:B5"/>
  </mergeCells>
  <printOptions horizontalCentered="1"/>
  <pageMargins left="0.2362204724409449" right="0.2362204724409449" top="0.9055118110236221" bottom="0.5905511811023623" header="0.5118110236220472" footer="0.31496062992125984"/>
  <pageSetup horizontalDpi="600" verticalDpi="600" orientation="landscape" paperSize="9" scale="76"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sheetPr>
    <tabColor indexed="47"/>
  </sheetPr>
  <dimension ref="B2:N24"/>
  <sheetViews>
    <sheetView view="pageBreakPreview" zoomScaleSheetLayoutView="100" zoomScalePageLayoutView="0" workbookViewId="0" topLeftCell="A1">
      <selection activeCell="L6" sqref="L6:N8"/>
    </sheetView>
  </sheetViews>
  <sheetFormatPr defaultColWidth="9.00390625" defaultRowHeight="13.5"/>
  <cols>
    <col min="1" max="1" width="0.6171875" style="3" customWidth="1"/>
    <col min="2" max="2" width="3.375" style="3" customWidth="1"/>
    <col min="3" max="3" width="13.25390625" style="3" customWidth="1"/>
    <col min="4" max="6" width="9.00390625" style="3" customWidth="1"/>
    <col min="7" max="7" width="9.50390625" style="3" customWidth="1"/>
    <col min="8" max="8" width="9.00390625" style="3" customWidth="1"/>
    <col min="9" max="9" width="4.75390625" style="3" customWidth="1"/>
    <col min="10" max="10" width="9.00390625" style="3" customWidth="1"/>
    <col min="11" max="11" width="10.25390625" style="3" customWidth="1"/>
    <col min="12" max="16384" width="9.00390625" style="3" customWidth="1"/>
  </cols>
  <sheetData>
    <row r="1" ht="17.25" customHeight="1"/>
    <row r="2" ht="17.25">
      <c r="B2" s="5" t="s">
        <v>399</v>
      </c>
    </row>
    <row r="3" ht="13.5">
      <c r="B3" s="3" t="s">
        <v>292</v>
      </c>
    </row>
    <row r="4" ht="15" thickBot="1">
      <c r="B4" s="443" t="s">
        <v>36</v>
      </c>
    </row>
    <row r="5" spans="3:6" ht="10.5" customHeight="1">
      <c r="C5" s="1111" t="s">
        <v>26</v>
      </c>
      <c r="D5" s="1113" t="s">
        <v>27</v>
      </c>
      <c r="E5" s="83"/>
      <c r="F5" s="84"/>
    </row>
    <row r="6" spans="3:14" ht="23.25" customHeight="1" thickBot="1">
      <c r="C6" s="1112"/>
      <c r="D6" s="1114"/>
      <c r="E6" s="68" t="s">
        <v>320</v>
      </c>
      <c r="F6" s="85" t="s">
        <v>112</v>
      </c>
      <c r="H6" s="1106" t="s">
        <v>321</v>
      </c>
      <c r="I6" s="1106"/>
      <c r="J6" s="1107"/>
      <c r="K6" s="1107"/>
      <c r="L6" s="1105"/>
      <c r="M6" s="1037"/>
      <c r="N6" s="1037"/>
    </row>
    <row r="7" spans="3:14" ht="27" customHeight="1" thickBot="1" thickTop="1">
      <c r="C7" s="73" t="s">
        <v>18</v>
      </c>
      <c r="D7" s="444">
        <v>307</v>
      </c>
      <c r="E7" s="51">
        <v>307</v>
      </c>
      <c r="F7" s="86"/>
      <c r="H7" s="1107"/>
      <c r="I7" s="1107"/>
      <c r="J7" s="1107"/>
      <c r="K7" s="1107"/>
      <c r="L7" s="1105"/>
      <c r="M7" s="1037"/>
      <c r="N7" s="1037"/>
    </row>
    <row r="8" spans="3:14" ht="27" customHeight="1" thickBot="1" thickTop="1">
      <c r="C8" s="73" t="s">
        <v>23</v>
      </c>
      <c r="D8" s="444">
        <v>10</v>
      </c>
      <c r="E8" s="51">
        <v>10</v>
      </c>
      <c r="F8" s="86"/>
      <c r="H8" s="1107"/>
      <c r="I8" s="1107"/>
      <c r="J8" s="1107"/>
      <c r="K8" s="1107"/>
      <c r="L8" s="1105"/>
      <c r="M8" s="1037"/>
      <c r="N8" s="1037"/>
    </row>
    <row r="9" spans="3:11" ht="27" customHeight="1" thickTop="1">
      <c r="C9" s="87" t="s">
        <v>306</v>
      </c>
      <c r="D9" s="445">
        <v>25</v>
      </c>
      <c r="E9" s="20">
        <v>25</v>
      </c>
      <c r="F9" s="86"/>
      <c r="H9" s="1107"/>
      <c r="I9" s="1107"/>
      <c r="J9" s="1107"/>
      <c r="K9" s="1107"/>
    </row>
    <row r="10" spans="3:11" ht="27">
      <c r="C10" s="87" t="s">
        <v>28</v>
      </c>
      <c r="D10" s="446">
        <v>0</v>
      </c>
      <c r="E10" s="20">
        <v>0</v>
      </c>
      <c r="F10" s="447"/>
      <c r="H10" s="1107"/>
      <c r="I10" s="1107"/>
      <c r="J10" s="1107"/>
      <c r="K10" s="1107"/>
    </row>
    <row r="11" spans="3:11" ht="27" customHeight="1">
      <c r="C11" s="73" t="s">
        <v>24</v>
      </c>
      <c r="D11" s="448">
        <v>42</v>
      </c>
      <c r="E11" s="51">
        <v>42</v>
      </c>
      <c r="F11" s="86"/>
      <c r="H11" s="1107"/>
      <c r="I11" s="1107"/>
      <c r="J11" s="1107"/>
      <c r="K11" s="1107"/>
    </row>
    <row r="12" spans="3:11" ht="27" customHeight="1" thickBot="1">
      <c r="C12" s="449" t="s">
        <v>113</v>
      </c>
      <c r="D12" s="445">
        <v>2</v>
      </c>
      <c r="E12" s="21">
        <v>2</v>
      </c>
      <c r="F12" s="88"/>
      <c r="G12" s="15"/>
      <c r="H12" s="1107"/>
      <c r="I12" s="1107"/>
      <c r="J12" s="1107"/>
      <c r="K12" s="1107"/>
    </row>
    <row r="13" spans="3:11" ht="27" customHeight="1" thickBot="1" thickTop="1">
      <c r="C13" s="89" t="s">
        <v>6</v>
      </c>
      <c r="D13" s="450">
        <f>SUM(D7:D12)</f>
        <v>386</v>
      </c>
      <c r="E13" s="451">
        <f>SUM(E7:E12)</f>
        <v>386</v>
      </c>
      <c r="F13" s="452">
        <f>SUM(F7:F12)</f>
        <v>0</v>
      </c>
      <c r="G13" s="15"/>
      <c r="H13" s="1107"/>
      <c r="I13" s="1107"/>
      <c r="J13" s="1107"/>
      <c r="K13" s="1107"/>
    </row>
    <row r="14" spans="2:11" s="25" customFormat="1" ht="17.25" customHeight="1">
      <c r="B14" s="3"/>
      <c r="C14" s="22"/>
      <c r="D14" s="23"/>
      <c r="E14" s="15"/>
      <c r="F14" s="15"/>
      <c r="G14" s="15"/>
      <c r="H14" s="1108"/>
      <c r="I14" s="1108"/>
      <c r="J14" s="1108"/>
      <c r="K14" s="1108"/>
    </row>
    <row r="15" spans="2:11" ht="15.75" customHeight="1" thickBot="1">
      <c r="B15" s="453" t="s">
        <v>37</v>
      </c>
      <c r="C15" s="454"/>
      <c r="D15" s="25"/>
      <c r="E15" s="25"/>
      <c r="F15" s="25"/>
      <c r="G15" s="25"/>
      <c r="H15" s="1108"/>
      <c r="I15" s="1108"/>
      <c r="J15" s="1108"/>
      <c r="K15" s="1108"/>
    </row>
    <row r="16" spans="3:11" ht="10.5" customHeight="1">
      <c r="C16" s="1111" t="s">
        <v>26</v>
      </c>
      <c r="D16" s="1113" t="s">
        <v>7</v>
      </c>
      <c r="E16" s="83"/>
      <c r="F16" s="83"/>
      <c r="G16" s="1109" t="s">
        <v>90</v>
      </c>
      <c r="H16" s="1108"/>
      <c r="I16" s="1108"/>
      <c r="J16" s="1108"/>
      <c r="K16" s="1108"/>
    </row>
    <row r="17" spans="3:11" ht="27" customHeight="1" thickBot="1">
      <c r="C17" s="1112"/>
      <c r="D17" s="1114"/>
      <c r="E17" s="68" t="s">
        <v>320</v>
      </c>
      <c r="F17" s="69" t="s">
        <v>112</v>
      </c>
      <c r="G17" s="1110"/>
      <c r="H17" s="1108"/>
      <c r="I17" s="1108"/>
      <c r="J17" s="1108"/>
      <c r="K17" s="1108"/>
    </row>
    <row r="18" spans="3:11" ht="27" customHeight="1" thickBot="1" thickTop="1">
      <c r="C18" s="73" t="s">
        <v>18</v>
      </c>
      <c r="D18" s="444">
        <v>131</v>
      </c>
      <c r="E18" s="51">
        <v>110</v>
      </c>
      <c r="F18" s="26">
        <v>21</v>
      </c>
      <c r="G18" s="90">
        <v>19</v>
      </c>
      <c r="H18" s="1108"/>
      <c r="I18" s="1108"/>
      <c r="J18" s="1108"/>
      <c r="K18" s="1108"/>
    </row>
    <row r="19" spans="3:11" ht="34.5" customHeight="1" thickBot="1" thickTop="1">
      <c r="C19" s="73" t="s">
        <v>23</v>
      </c>
      <c r="D19" s="444">
        <v>2</v>
      </c>
      <c r="E19" s="51">
        <v>2</v>
      </c>
      <c r="F19" s="26"/>
      <c r="G19" s="90"/>
      <c r="H19" s="1108"/>
      <c r="I19" s="1108"/>
      <c r="J19" s="1108"/>
      <c r="K19" s="1108"/>
    </row>
    <row r="20" spans="3:11" ht="27" customHeight="1" thickTop="1">
      <c r="C20" s="87" t="s">
        <v>306</v>
      </c>
      <c r="D20" s="445">
        <v>13</v>
      </c>
      <c r="E20" s="20">
        <v>13</v>
      </c>
      <c r="F20" s="26"/>
      <c r="G20" s="90">
        <v>2</v>
      </c>
      <c r="H20" s="1108"/>
      <c r="I20" s="1108"/>
      <c r="J20" s="1108"/>
      <c r="K20" s="1108"/>
    </row>
    <row r="21" spans="3:11" ht="27" customHeight="1">
      <c r="C21" s="87" t="s">
        <v>28</v>
      </c>
      <c r="D21" s="446">
        <f>E21</f>
        <v>0</v>
      </c>
      <c r="E21" s="20">
        <v>0</v>
      </c>
      <c r="F21" s="455"/>
      <c r="G21" s="90"/>
      <c r="H21" s="1108"/>
      <c r="I21" s="1108"/>
      <c r="J21" s="1108"/>
      <c r="K21" s="1108"/>
    </row>
    <row r="22" spans="3:11" ht="27" customHeight="1">
      <c r="C22" s="73" t="s">
        <v>24</v>
      </c>
      <c r="D22" s="448">
        <v>20</v>
      </c>
      <c r="E22" s="51">
        <v>17</v>
      </c>
      <c r="F22" s="26">
        <v>3</v>
      </c>
      <c r="G22" s="90">
        <v>6</v>
      </c>
      <c r="H22" s="1108"/>
      <c r="I22" s="1108"/>
      <c r="J22" s="1108"/>
      <c r="K22" s="1108"/>
    </row>
    <row r="23" spans="3:11" ht="27" customHeight="1" thickBot="1">
      <c r="C23" s="456" t="s">
        <v>113</v>
      </c>
      <c r="D23" s="445">
        <v>53</v>
      </c>
      <c r="E23" s="20">
        <v>2</v>
      </c>
      <c r="F23" s="26">
        <v>51</v>
      </c>
      <c r="G23" s="90">
        <v>13</v>
      </c>
      <c r="H23" s="1108"/>
      <c r="I23" s="1108"/>
      <c r="J23" s="1108"/>
      <c r="K23" s="1108"/>
    </row>
    <row r="24" spans="3:11" ht="27" customHeight="1" thickBot="1" thickTop="1">
      <c r="C24" s="89" t="s">
        <v>6</v>
      </c>
      <c r="D24" s="457">
        <f>SUM(D18:D23)</f>
        <v>219</v>
      </c>
      <c r="E24" s="458">
        <f>SUM(E18:E23)</f>
        <v>144</v>
      </c>
      <c r="F24" s="459">
        <f>SUM(F18:F23)</f>
        <v>75</v>
      </c>
      <c r="G24" s="460">
        <f>SUM(G18:G23)</f>
        <v>40</v>
      </c>
      <c r="H24" s="23"/>
      <c r="I24" s="23"/>
      <c r="J24" s="24"/>
      <c r="K24" s="24"/>
    </row>
  </sheetData>
  <sheetProtection/>
  <mergeCells count="7">
    <mergeCell ref="L6:N8"/>
    <mergeCell ref="H6:K23"/>
    <mergeCell ref="G16:G17"/>
    <mergeCell ref="C5:C6"/>
    <mergeCell ref="D5:D6"/>
    <mergeCell ref="C16:C17"/>
    <mergeCell ref="D16:D17"/>
  </mergeCells>
  <printOptions/>
  <pageMargins left="0.4330708661417323" right="0.2362204724409449" top="0.7086614173228347" bottom="0.1968503937007874" header="0.5118110236220472" footer="0.31496062992125984"/>
  <pageSetup horizontalDpi="600" verticalDpi="600" orientation="portrait" paperSize="9" r:id="rId3"/>
  <headerFooter alignWithMargins="0">
    <oddFooter>&amp;C17</oddFooter>
  </headerFooter>
  <legacyDrawing r:id="rId2"/>
</worksheet>
</file>

<file path=xl/worksheets/sheet2.xml><?xml version="1.0" encoding="utf-8"?>
<worksheet xmlns="http://schemas.openxmlformats.org/spreadsheetml/2006/main" xmlns:r="http://schemas.openxmlformats.org/officeDocument/2006/relationships">
  <dimension ref="A2:S24"/>
  <sheetViews>
    <sheetView view="pageBreakPreview" zoomScale="60" zoomScalePageLayoutView="0" workbookViewId="0" topLeftCell="A1">
      <selection activeCell="Q11" sqref="Q11"/>
    </sheetView>
  </sheetViews>
  <sheetFormatPr defaultColWidth="9.00390625" defaultRowHeight="13.5"/>
  <cols>
    <col min="1" max="2" width="4.875" style="550" customWidth="1"/>
    <col min="3" max="17" width="3.875" style="550" customWidth="1"/>
    <col min="18" max="16384" width="9.00390625" style="550" customWidth="1"/>
  </cols>
  <sheetData>
    <row r="2" spans="1:11" ht="13.5">
      <c r="A2" s="781"/>
      <c r="B2" s="781"/>
      <c r="C2" s="781"/>
      <c r="D2" s="781"/>
      <c r="E2" s="781"/>
      <c r="F2" s="781"/>
      <c r="G2" s="781"/>
      <c r="H2" s="781"/>
      <c r="I2" s="781"/>
      <c r="J2" s="781"/>
      <c r="K2" s="781"/>
    </row>
    <row r="3" spans="1:11" ht="13.5">
      <c r="A3" s="781"/>
      <c r="B3" s="781"/>
      <c r="C3" s="781"/>
      <c r="D3" s="781"/>
      <c r="E3" s="781"/>
      <c r="F3" s="781"/>
      <c r="G3" s="781"/>
      <c r="H3" s="781"/>
      <c r="I3" s="781"/>
      <c r="J3" s="781"/>
      <c r="K3" s="781"/>
    </row>
    <row r="4" spans="1:19" ht="13.5" customHeight="1">
      <c r="A4" s="781"/>
      <c r="B4" s="1015" t="s">
        <v>452</v>
      </c>
      <c r="C4" s="1015"/>
      <c r="D4" s="1015"/>
      <c r="E4" s="1015"/>
      <c r="F4" s="1015"/>
      <c r="G4" s="1015"/>
      <c r="H4" s="1015"/>
      <c r="I4" s="1015"/>
      <c r="J4" s="1015"/>
      <c r="K4" s="1015"/>
      <c r="L4" s="1016"/>
      <c r="M4" s="1016"/>
      <c r="N4" s="1016"/>
      <c r="O4" s="1016"/>
      <c r="P4" s="1016"/>
      <c r="Q4" s="1016"/>
      <c r="R4" s="1016"/>
      <c r="S4" s="1016"/>
    </row>
    <row r="5" spans="1:19" ht="31.5" customHeight="1">
      <c r="A5" s="781"/>
      <c r="B5" s="1015"/>
      <c r="C5" s="1015"/>
      <c r="D5" s="1015"/>
      <c r="E5" s="1015"/>
      <c r="F5" s="1015"/>
      <c r="G5" s="1015"/>
      <c r="H5" s="1015"/>
      <c r="I5" s="1015"/>
      <c r="J5" s="1015"/>
      <c r="K5" s="1015"/>
      <c r="L5" s="1016"/>
      <c r="M5" s="1016"/>
      <c r="N5" s="1016"/>
      <c r="O5" s="1016"/>
      <c r="P5" s="1016"/>
      <c r="Q5" s="1016"/>
      <c r="R5" s="1016"/>
      <c r="S5" s="1016"/>
    </row>
    <row r="6" spans="1:11" ht="21" customHeight="1">
      <c r="A6" s="781"/>
      <c r="B6" s="781"/>
      <c r="C6" s="781"/>
      <c r="D6" s="781"/>
      <c r="E6" s="781"/>
      <c r="F6" s="781"/>
      <c r="G6" s="781"/>
      <c r="H6" s="781"/>
      <c r="I6" s="781"/>
      <c r="J6" s="781"/>
      <c r="K6" s="781"/>
    </row>
    <row r="7" spans="1:11" ht="21" customHeight="1">
      <c r="A7" s="781"/>
      <c r="B7" s="781"/>
      <c r="C7" s="781"/>
      <c r="D7" s="781"/>
      <c r="E7" s="781"/>
      <c r="F7" s="781"/>
      <c r="G7" s="781"/>
      <c r="H7" s="781"/>
      <c r="I7" s="781"/>
      <c r="J7" s="781"/>
      <c r="K7" s="781"/>
    </row>
    <row r="8" spans="1:19" ht="57.75" customHeight="1">
      <c r="A8" s="781"/>
      <c r="B8" s="781"/>
      <c r="C8" s="784" t="s">
        <v>451</v>
      </c>
      <c r="D8" s="783"/>
      <c r="E8" s="783"/>
      <c r="F8" s="783"/>
      <c r="G8" s="783"/>
      <c r="H8" s="781"/>
      <c r="I8" s="781"/>
      <c r="J8" s="781"/>
      <c r="K8" s="781"/>
      <c r="S8" s="776">
        <v>1</v>
      </c>
    </row>
    <row r="9" spans="1:19" ht="57.75" customHeight="1">
      <c r="A9" s="781"/>
      <c r="B9" s="781"/>
      <c r="C9" s="780" t="s">
        <v>450</v>
      </c>
      <c r="D9" s="784"/>
      <c r="E9" s="781"/>
      <c r="F9" s="781"/>
      <c r="G9" s="781"/>
      <c r="H9" s="781"/>
      <c r="I9" s="781"/>
      <c r="J9" s="781"/>
      <c r="K9" s="781"/>
      <c r="S9" s="776">
        <v>2</v>
      </c>
    </row>
    <row r="10" spans="1:19" ht="57.75" customHeight="1">
      <c r="A10" s="781"/>
      <c r="B10" s="781"/>
      <c r="C10" s="1013" t="s">
        <v>449</v>
      </c>
      <c r="D10" s="1013"/>
      <c r="E10" s="1013"/>
      <c r="F10" s="1013"/>
      <c r="G10" s="1013"/>
      <c r="H10" s="1013"/>
      <c r="I10" s="1013"/>
      <c r="J10" s="1013"/>
      <c r="K10" s="781"/>
      <c r="S10" s="776">
        <v>12</v>
      </c>
    </row>
    <row r="11" spans="1:19" ht="57.75" customHeight="1">
      <c r="A11" s="781"/>
      <c r="B11" s="781"/>
      <c r="C11" s="1013" t="s">
        <v>448</v>
      </c>
      <c r="D11" s="1017"/>
      <c r="E11" s="1017"/>
      <c r="F11" s="1017"/>
      <c r="G11" s="1017"/>
      <c r="H11" s="1017"/>
      <c r="I11" s="1017"/>
      <c r="J11" s="1017"/>
      <c r="K11" s="781"/>
      <c r="S11" s="776">
        <v>13</v>
      </c>
    </row>
    <row r="12" spans="1:19" ht="57.75" customHeight="1">
      <c r="A12" s="781"/>
      <c r="B12" s="781"/>
      <c r="C12" s="783" t="s">
        <v>447</v>
      </c>
      <c r="D12" s="782"/>
      <c r="E12" s="782"/>
      <c r="F12" s="782"/>
      <c r="G12" s="782"/>
      <c r="H12" s="782"/>
      <c r="I12" s="782"/>
      <c r="J12" s="782"/>
      <c r="K12" s="781"/>
      <c r="S12" s="776">
        <v>17</v>
      </c>
    </row>
    <row r="13" spans="1:19" ht="57.75" customHeight="1">
      <c r="A13" s="781"/>
      <c r="B13" s="781"/>
      <c r="C13" s="1013" t="s">
        <v>446</v>
      </c>
      <c r="D13" s="1013"/>
      <c r="E13" s="1013"/>
      <c r="F13" s="1013"/>
      <c r="G13" s="1013"/>
      <c r="H13" s="1013"/>
      <c r="I13" s="1013"/>
      <c r="J13" s="1013"/>
      <c r="K13" s="1013"/>
      <c r="L13" s="1014"/>
      <c r="M13" s="1014"/>
      <c r="S13" s="776">
        <v>27</v>
      </c>
    </row>
    <row r="14" spans="1:19" ht="57.75" customHeight="1">
      <c r="A14" s="781"/>
      <c r="B14" s="781"/>
      <c r="C14" s="1013" t="s">
        <v>445</v>
      </c>
      <c r="D14" s="1013"/>
      <c r="E14" s="1013"/>
      <c r="F14" s="1013"/>
      <c r="G14" s="1013"/>
      <c r="H14" s="1013"/>
      <c r="I14" s="1013"/>
      <c r="J14" s="1013"/>
      <c r="K14" s="1013"/>
      <c r="L14" s="1014"/>
      <c r="S14" s="776">
        <v>49</v>
      </c>
    </row>
    <row r="15" spans="1:19" ht="57.75" customHeight="1">
      <c r="A15" s="781"/>
      <c r="B15" s="781"/>
      <c r="C15" s="1013" t="s">
        <v>444</v>
      </c>
      <c r="D15" s="1013"/>
      <c r="E15" s="1013"/>
      <c r="F15" s="1013"/>
      <c r="G15" s="1013"/>
      <c r="H15" s="1013"/>
      <c r="I15" s="1013"/>
      <c r="J15" s="781"/>
      <c r="K15" s="781"/>
      <c r="S15" s="776">
        <v>55</v>
      </c>
    </row>
    <row r="16" spans="1:19" ht="57.75" customHeight="1">
      <c r="A16" s="781"/>
      <c r="B16" s="781"/>
      <c r="C16" s="780" t="s">
        <v>443</v>
      </c>
      <c r="D16" s="780"/>
      <c r="E16" s="781"/>
      <c r="F16" s="781"/>
      <c r="G16" s="781"/>
      <c r="H16" s="781"/>
      <c r="I16" s="781"/>
      <c r="J16" s="781"/>
      <c r="K16" s="781"/>
      <c r="S16" s="776">
        <v>59</v>
      </c>
    </row>
    <row r="17" spans="1:11" ht="57.75" customHeight="1">
      <c r="A17" s="781"/>
      <c r="B17" s="781"/>
      <c r="C17" s="781"/>
      <c r="D17" s="781"/>
      <c r="E17" s="781"/>
      <c r="F17" s="781"/>
      <c r="G17" s="781"/>
      <c r="H17" s="781"/>
      <c r="I17" s="781"/>
      <c r="J17" s="781"/>
      <c r="K17" s="781"/>
    </row>
    <row r="18" spans="1:11" ht="13.5">
      <c r="A18" s="781"/>
      <c r="B18" s="781"/>
      <c r="C18" s="781"/>
      <c r="D18" s="781"/>
      <c r="E18" s="781"/>
      <c r="F18" s="781"/>
      <c r="G18" s="781"/>
      <c r="H18" s="781"/>
      <c r="I18" s="781"/>
      <c r="J18" s="781"/>
      <c r="K18" s="781"/>
    </row>
    <row r="19" spans="1:11" ht="13.5">
      <c r="A19" s="781"/>
      <c r="B19" s="781"/>
      <c r="C19" s="781"/>
      <c r="D19" s="781"/>
      <c r="E19" s="781"/>
      <c r="F19" s="781"/>
      <c r="G19" s="781"/>
      <c r="H19" s="781"/>
      <c r="I19" s="781"/>
      <c r="J19" s="781"/>
      <c r="K19" s="781"/>
    </row>
    <row r="20" spans="1:11" ht="13.5">
      <c r="A20" s="781"/>
      <c r="B20" s="781"/>
      <c r="C20" s="781"/>
      <c r="D20" s="781"/>
      <c r="E20" s="781"/>
      <c r="F20" s="781"/>
      <c r="G20" s="781"/>
      <c r="H20" s="781"/>
      <c r="I20" s="781"/>
      <c r="J20" s="781"/>
      <c r="K20" s="781"/>
    </row>
    <row r="21" spans="1:11" ht="13.5">
      <c r="A21" s="781"/>
      <c r="B21" s="781"/>
      <c r="C21" s="781"/>
      <c r="D21" s="781"/>
      <c r="E21" s="781"/>
      <c r="F21" s="781"/>
      <c r="G21" s="781"/>
      <c r="H21" s="781"/>
      <c r="I21" s="781"/>
      <c r="J21" s="781"/>
      <c r="K21" s="781"/>
    </row>
    <row r="22" spans="1:11" ht="13.5">
      <c r="A22" s="781"/>
      <c r="B22" s="781"/>
      <c r="C22" s="781"/>
      <c r="D22" s="781"/>
      <c r="E22" s="781"/>
      <c r="F22" s="781"/>
      <c r="G22" s="781"/>
      <c r="H22" s="781"/>
      <c r="I22" s="781"/>
      <c r="J22" s="781"/>
      <c r="K22" s="781"/>
    </row>
    <row r="23" spans="1:11" ht="13.5">
      <c r="A23" s="781"/>
      <c r="B23" s="781"/>
      <c r="C23" s="781"/>
      <c r="D23" s="781"/>
      <c r="E23" s="781"/>
      <c r="F23" s="781"/>
      <c r="G23" s="781"/>
      <c r="H23" s="781"/>
      <c r="I23" s="781"/>
      <c r="J23" s="781"/>
      <c r="K23" s="781"/>
    </row>
    <row r="24" spans="1:11" ht="13.5">
      <c r="A24" s="781"/>
      <c r="B24" s="781"/>
      <c r="C24" s="781"/>
      <c r="D24" s="781"/>
      <c r="E24" s="781"/>
      <c r="F24" s="781"/>
      <c r="G24" s="781"/>
      <c r="H24" s="781"/>
      <c r="I24" s="781"/>
      <c r="J24" s="781"/>
      <c r="K24" s="781"/>
    </row>
  </sheetData>
  <sheetProtection/>
  <mergeCells count="6">
    <mergeCell ref="C14:L14"/>
    <mergeCell ref="C15:I15"/>
    <mergeCell ref="B4:S5"/>
    <mergeCell ref="C10:J10"/>
    <mergeCell ref="C11:J11"/>
    <mergeCell ref="C13:M13"/>
  </mergeCells>
  <printOptions horizontalCentered="1"/>
  <pageMargins left="0.1968503937007874" right="0.1968503937007874" top="0.984251968503937" bottom="0.7874015748031497" header="0.5118110236220472" footer="0.5118110236220472"/>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sheetPr>
    <tabColor indexed="47"/>
  </sheetPr>
  <dimension ref="B2:AW24"/>
  <sheetViews>
    <sheetView view="pageBreakPreview" zoomScaleSheetLayoutView="100" zoomScalePageLayoutView="0" workbookViewId="0" topLeftCell="A1">
      <selection activeCell="AU21" sqref="AU21"/>
    </sheetView>
  </sheetViews>
  <sheetFormatPr defaultColWidth="9.00390625" defaultRowHeight="13.5"/>
  <cols>
    <col min="1" max="1" width="3.875" style="3" customWidth="1"/>
    <col min="2" max="2" width="6.75390625" style="3" customWidth="1"/>
    <col min="3" max="3" width="4.625" style="3" customWidth="1"/>
    <col min="4" max="4" width="3.875" style="3" customWidth="1"/>
    <col min="5" max="5" width="2.125" style="3" customWidth="1"/>
    <col min="6" max="8" width="2.625" style="3" customWidth="1"/>
    <col min="9" max="9" width="4.125" style="3" customWidth="1"/>
    <col min="10" max="11" width="2.625" style="3" customWidth="1"/>
    <col min="12" max="12" width="4.125" style="3" customWidth="1"/>
    <col min="13" max="14" width="2.625" style="3" customWidth="1"/>
    <col min="15" max="15" width="4.125" style="3" customWidth="1"/>
    <col min="16" max="17" width="2.625" style="3" customWidth="1"/>
    <col min="18" max="18" width="4.125" style="3" customWidth="1"/>
    <col min="19" max="20" width="2.625" style="3" customWidth="1"/>
    <col min="21" max="21" width="4.125" style="3" customWidth="1"/>
    <col min="22" max="23" width="2.625" style="3" customWidth="1"/>
    <col min="24" max="24" width="4.125" style="3" customWidth="1"/>
    <col min="25" max="26" width="3.375" style="3" customWidth="1"/>
    <col min="27" max="27" width="4.00390625" style="3" customWidth="1"/>
    <col min="28" max="29" width="3.375" style="3" customWidth="1"/>
    <col min="30" max="30" width="4.125" style="3" customWidth="1"/>
    <col min="31" max="32" width="2.625" style="3" customWidth="1"/>
    <col min="33" max="33" width="4.125" style="3" customWidth="1"/>
    <col min="34" max="35" width="2.625" style="3" customWidth="1"/>
    <col min="36" max="36" width="3.375" style="3" customWidth="1"/>
    <col min="37" max="37" width="1.37890625" style="3" customWidth="1"/>
    <col min="38" max="38" width="5.25390625" style="3" customWidth="1"/>
    <col min="39" max="39" width="4.00390625" style="3" customWidth="1"/>
    <col min="40" max="41" width="2.75390625" style="3" customWidth="1"/>
    <col min="42" max="42" width="3.75390625" style="3" customWidth="1"/>
    <col min="43" max="44" width="2.25390625" style="3" customWidth="1"/>
    <col min="45" max="45" width="3.50390625" style="3" customWidth="1"/>
    <col min="46" max="46" width="4.75390625" style="3" customWidth="1"/>
    <col min="47" max="16384" width="9.00390625" style="3" customWidth="1"/>
  </cols>
  <sheetData>
    <row r="1" ht="13.5"/>
    <row r="2" ht="17.25">
      <c r="B2" s="5" t="s">
        <v>442</v>
      </c>
    </row>
    <row r="3" ht="13.5">
      <c r="B3" s="3" t="s">
        <v>290</v>
      </c>
    </row>
    <row r="4" ht="14.25" thickBot="1">
      <c r="B4" s="3" t="s">
        <v>40</v>
      </c>
    </row>
    <row r="5" spans="2:38" ht="13.5" customHeight="1">
      <c r="B5" s="1115" t="s">
        <v>46</v>
      </c>
      <c r="C5" s="1116"/>
      <c r="D5" s="1116"/>
      <c r="E5" s="1116"/>
      <c r="F5" s="1116"/>
      <c r="G5" s="1119" t="s">
        <v>47</v>
      </c>
      <c r="H5" s="1120"/>
      <c r="I5" s="1121"/>
      <c r="J5" s="1122" t="s">
        <v>48</v>
      </c>
      <c r="K5" s="1122"/>
      <c r="L5" s="1122"/>
      <c r="M5" s="1123" t="s">
        <v>49</v>
      </c>
      <c r="N5" s="1122"/>
      <c r="O5" s="1122"/>
      <c r="P5" s="1123" t="s">
        <v>50</v>
      </c>
      <c r="Q5" s="1122"/>
      <c r="R5" s="1122"/>
      <c r="S5" s="1123" t="s">
        <v>51</v>
      </c>
      <c r="T5" s="1122"/>
      <c r="U5" s="1122"/>
      <c r="V5" s="1123" t="s">
        <v>52</v>
      </c>
      <c r="W5" s="1122"/>
      <c r="X5" s="1122"/>
      <c r="Y5" s="1123" t="s">
        <v>53</v>
      </c>
      <c r="Z5" s="1122"/>
      <c r="AA5" s="1122"/>
      <c r="AB5" s="1123" t="s">
        <v>54</v>
      </c>
      <c r="AC5" s="1122"/>
      <c r="AD5" s="1122"/>
      <c r="AE5" s="1123" t="s">
        <v>55</v>
      </c>
      <c r="AF5" s="1122"/>
      <c r="AG5" s="1122"/>
      <c r="AH5" s="1128" t="s">
        <v>95</v>
      </c>
      <c r="AI5" s="1129"/>
      <c r="AJ5" s="1129"/>
      <c r="AK5" s="1129"/>
      <c r="AL5" s="1130"/>
    </row>
    <row r="6" spans="2:49" ht="13.5" customHeight="1">
      <c r="B6" s="1117"/>
      <c r="C6" s="1118"/>
      <c r="D6" s="1118"/>
      <c r="E6" s="1118"/>
      <c r="F6" s="1118"/>
      <c r="G6" s="1143" t="s">
        <v>322</v>
      </c>
      <c r="H6" s="1144"/>
      <c r="I6" s="1145"/>
      <c r="J6" s="1140" t="s">
        <v>323</v>
      </c>
      <c r="K6" s="1140"/>
      <c r="L6" s="1140"/>
      <c r="M6" s="1139" t="s">
        <v>323</v>
      </c>
      <c r="N6" s="1140"/>
      <c r="O6" s="1140"/>
      <c r="P6" s="1139" t="s">
        <v>323</v>
      </c>
      <c r="Q6" s="1140"/>
      <c r="R6" s="1140"/>
      <c r="S6" s="1139" t="s">
        <v>323</v>
      </c>
      <c r="T6" s="1140"/>
      <c r="U6" s="1140"/>
      <c r="V6" s="1139" t="s">
        <v>323</v>
      </c>
      <c r="W6" s="1140"/>
      <c r="X6" s="1140"/>
      <c r="Y6" s="1139" t="s">
        <v>323</v>
      </c>
      <c r="Z6" s="1140"/>
      <c r="AA6" s="1140"/>
      <c r="AB6" s="1139" t="s">
        <v>323</v>
      </c>
      <c r="AC6" s="1140"/>
      <c r="AD6" s="1140"/>
      <c r="AE6" s="1134"/>
      <c r="AF6" s="1135"/>
      <c r="AG6" s="1135"/>
      <c r="AH6" s="1131"/>
      <c r="AI6" s="1132"/>
      <c r="AJ6" s="1132"/>
      <c r="AK6" s="1132"/>
      <c r="AL6" s="1133"/>
      <c r="AU6" s="1105"/>
      <c r="AV6" s="1037"/>
      <c r="AW6" s="1037"/>
    </row>
    <row r="7" spans="2:49" ht="21.75" customHeight="1" thickBot="1">
      <c r="B7" s="1117"/>
      <c r="C7" s="1118"/>
      <c r="D7" s="1118"/>
      <c r="E7" s="1118"/>
      <c r="F7" s="1118"/>
      <c r="G7" s="1146" t="s">
        <v>56</v>
      </c>
      <c r="H7" s="1147"/>
      <c r="I7" s="1148"/>
      <c r="J7" s="1142" t="s">
        <v>57</v>
      </c>
      <c r="K7" s="1142"/>
      <c r="L7" s="1142"/>
      <c r="M7" s="1141" t="s">
        <v>58</v>
      </c>
      <c r="N7" s="1142"/>
      <c r="O7" s="1142"/>
      <c r="P7" s="1141" t="s">
        <v>59</v>
      </c>
      <c r="Q7" s="1142"/>
      <c r="R7" s="1142"/>
      <c r="S7" s="1141" t="s">
        <v>60</v>
      </c>
      <c r="T7" s="1142"/>
      <c r="U7" s="1142"/>
      <c r="V7" s="1141" t="s">
        <v>61</v>
      </c>
      <c r="W7" s="1142"/>
      <c r="X7" s="1142"/>
      <c r="Y7" s="1141" t="s">
        <v>62</v>
      </c>
      <c r="Z7" s="1142"/>
      <c r="AA7" s="1142"/>
      <c r="AB7" s="1141" t="s">
        <v>63</v>
      </c>
      <c r="AC7" s="1142"/>
      <c r="AD7" s="1142"/>
      <c r="AE7" s="1136" t="s">
        <v>64</v>
      </c>
      <c r="AF7" s="1137"/>
      <c r="AG7" s="1138"/>
      <c r="AH7" s="1131"/>
      <c r="AI7" s="1132"/>
      <c r="AJ7" s="1132"/>
      <c r="AK7" s="1132"/>
      <c r="AL7" s="1133"/>
      <c r="AN7" s="1127" t="s">
        <v>89</v>
      </c>
      <c r="AO7" s="1127"/>
      <c r="AP7" s="1127"/>
      <c r="AQ7" s="1127"/>
      <c r="AR7" s="1127"/>
      <c r="AS7" s="1127"/>
      <c r="AT7" s="1127"/>
      <c r="AU7" s="1105"/>
      <c r="AV7" s="1037"/>
      <c r="AW7" s="1037"/>
    </row>
    <row r="8" spans="2:49" ht="24.75" customHeight="1" thickBot="1" thickTop="1">
      <c r="B8" s="1124" t="s">
        <v>18</v>
      </c>
      <c r="C8" s="1149" t="s">
        <v>324</v>
      </c>
      <c r="D8" s="1150"/>
      <c r="E8" s="1150"/>
      <c r="F8" s="1151"/>
      <c r="G8" s="1152">
        <v>23</v>
      </c>
      <c r="H8" s="1153"/>
      <c r="I8" s="461">
        <v>18</v>
      </c>
      <c r="J8" s="1152">
        <v>88</v>
      </c>
      <c r="K8" s="1153"/>
      <c r="L8" s="461">
        <v>56</v>
      </c>
      <c r="M8" s="1152">
        <v>129</v>
      </c>
      <c r="N8" s="1153"/>
      <c r="O8" s="461">
        <v>94</v>
      </c>
      <c r="P8" s="1152">
        <v>142</v>
      </c>
      <c r="Q8" s="1153"/>
      <c r="R8" s="461">
        <v>92</v>
      </c>
      <c r="S8" s="1152">
        <v>44</v>
      </c>
      <c r="T8" s="1153"/>
      <c r="U8" s="461">
        <v>37</v>
      </c>
      <c r="V8" s="1152">
        <v>10</v>
      </c>
      <c r="W8" s="1153"/>
      <c r="X8" s="461">
        <v>8</v>
      </c>
      <c r="Y8" s="1152">
        <v>2</v>
      </c>
      <c r="Z8" s="1153"/>
      <c r="AA8" s="461">
        <v>2</v>
      </c>
      <c r="AB8" s="1152">
        <v>0</v>
      </c>
      <c r="AC8" s="1153"/>
      <c r="AD8" s="461">
        <v>0</v>
      </c>
      <c r="AE8" s="1152">
        <v>0</v>
      </c>
      <c r="AF8" s="1153"/>
      <c r="AG8" s="462">
        <v>0</v>
      </c>
      <c r="AH8" s="1154">
        <f>G8+J8+M8+P8+S8+V8+Y8+AB8+AE8</f>
        <v>438</v>
      </c>
      <c r="AI8" s="1154"/>
      <c r="AJ8" s="1154"/>
      <c r="AK8" s="1154"/>
      <c r="AL8" s="463">
        <f>I8+L8+O8+R8+U8+X8+AA8+AD8+AG8</f>
        <v>307</v>
      </c>
      <c r="AN8" s="1127"/>
      <c r="AO8" s="1127"/>
      <c r="AP8" s="1127"/>
      <c r="AQ8" s="1127"/>
      <c r="AR8" s="1127"/>
      <c r="AS8" s="1127"/>
      <c r="AT8" s="1127"/>
      <c r="AU8" s="1105"/>
      <c r="AV8" s="1037"/>
      <c r="AW8" s="1037"/>
    </row>
    <row r="9" spans="2:46" ht="24.75" customHeight="1" thickTop="1">
      <c r="B9" s="1125"/>
      <c r="C9" s="1155" t="s">
        <v>19</v>
      </c>
      <c r="D9" s="1156"/>
      <c r="E9" s="1156"/>
      <c r="F9" s="1157"/>
      <c r="G9" s="1152">
        <v>76</v>
      </c>
      <c r="H9" s="1153"/>
      <c r="I9" s="1153"/>
      <c r="J9" s="1152">
        <v>246</v>
      </c>
      <c r="K9" s="1153"/>
      <c r="L9" s="1153"/>
      <c r="M9" s="1152">
        <v>231</v>
      </c>
      <c r="N9" s="1153"/>
      <c r="O9" s="1153"/>
      <c r="P9" s="1152">
        <v>161</v>
      </c>
      <c r="Q9" s="1153"/>
      <c r="R9" s="1153"/>
      <c r="S9" s="1152">
        <v>56</v>
      </c>
      <c r="T9" s="1153"/>
      <c r="U9" s="1153"/>
      <c r="V9" s="1152">
        <v>10</v>
      </c>
      <c r="W9" s="1153"/>
      <c r="X9" s="1153"/>
      <c r="Y9" s="1152">
        <v>2</v>
      </c>
      <c r="Z9" s="1153"/>
      <c r="AA9" s="1153"/>
      <c r="AB9" s="1152">
        <v>0</v>
      </c>
      <c r="AC9" s="1153"/>
      <c r="AD9" s="1153"/>
      <c r="AE9" s="1152">
        <v>0</v>
      </c>
      <c r="AF9" s="1153"/>
      <c r="AG9" s="1153"/>
      <c r="AH9" s="1158">
        <f>SUM(G9:AG9)</f>
        <v>782</v>
      </c>
      <c r="AI9" s="1159"/>
      <c r="AJ9" s="1159"/>
      <c r="AK9" s="1159"/>
      <c r="AL9" s="1160"/>
      <c r="AM9" s="3" t="s">
        <v>325</v>
      </c>
      <c r="AN9" s="1127"/>
      <c r="AO9" s="1127"/>
      <c r="AP9" s="1127"/>
      <c r="AQ9" s="1127"/>
      <c r="AR9" s="1127"/>
      <c r="AS9" s="1127"/>
      <c r="AT9" s="1127"/>
    </row>
    <row r="10" spans="2:46" ht="24.75" customHeight="1" thickBot="1">
      <c r="B10" s="1126"/>
      <c r="C10" s="1161" t="s">
        <v>65</v>
      </c>
      <c r="D10" s="1162"/>
      <c r="E10" s="1162"/>
      <c r="F10" s="1163"/>
      <c r="G10" s="1164">
        <f>IF(G9=0,"",G9/G8)</f>
        <v>3.3043478260869565</v>
      </c>
      <c r="H10" s="1164">
        <f>IF($G$8=0,"",G10/$G$8)</f>
        <v>0.14366729678638943</v>
      </c>
      <c r="I10" s="1164">
        <f>IF($G$8=0,"",H10/$G$8)</f>
        <v>0.006246404208103888</v>
      </c>
      <c r="J10" s="1164">
        <f>IF(J9=0,"",J9/J8)</f>
        <v>2.7954545454545454</v>
      </c>
      <c r="K10" s="1164">
        <f>IF($G$8=0,"",J10/$G$8)</f>
        <v>0.12154150197628458</v>
      </c>
      <c r="L10" s="1164">
        <f>IF($G$8=0,"",K10/$G$8)</f>
        <v>0.005284413129403677</v>
      </c>
      <c r="M10" s="1164">
        <f>IF(M9=0,"",M9/M8)</f>
        <v>1.7906976744186047</v>
      </c>
      <c r="N10" s="1164">
        <f>IF($G$8=0,"",M10/$G$8)</f>
        <v>0.07785642062689586</v>
      </c>
      <c r="O10" s="1164">
        <f>IF($G$8=0,"",N10/$G$8)</f>
        <v>0.0033850617663867765</v>
      </c>
      <c r="P10" s="1164">
        <f>IF(P9=0,"",P9/P8)</f>
        <v>1.1338028169014085</v>
      </c>
      <c r="Q10" s="1164">
        <f>IF($G$8=0,"",P10/$G$8)</f>
        <v>0.04929577464788733</v>
      </c>
      <c r="R10" s="1164">
        <f>IF($G$8=0,"",Q10/$G$8)</f>
        <v>0.0021432945499081446</v>
      </c>
      <c r="S10" s="1164">
        <f>IF(S9=0,"",S9/S8)</f>
        <v>1.2727272727272727</v>
      </c>
      <c r="T10" s="1164">
        <f>IF($G$8=0,"",S10/$G$8)</f>
        <v>0.05533596837944664</v>
      </c>
      <c r="U10" s="1164">
        <f>IF($G$8=0,"",T10/$G$8)</f>
        <v>0.002405911668671593</v>
      </c>
      <c r="V10" s="1164">
        <f>IF(V9=0,"",V9/V8)</f>
        <v>1</v>
      </c>
      <c r="W10" s="1164">
        <f>IF($G$8=0,"",V10/$G$8)</f>
        <v>0.043478260869565216</v>
      </c>
      <c r="X10" s="1164">
        <f>IF($G$8=0,"",W10/$G$8)</f>
        <v>0.001890359168241966</v>
      </c>
      <c r="Y10" s="1164">
        <f>IF(Y9=0,"",Y9/Y8)</f>
        <v>1</v>
      </c>
      <c r="Z10" s="1164">
        <f>IF($G$8=0,"",Y10/$G$8)</f>
        <v>0.043478260869565216</v>
      </c>
      <c r="AA10" s="1164">
        <f>IF($G$8=0,"",Z10/$G$8)</f>
        <v>0.001890359168241966</v>
      </c>
      <c r="AB10" s="1164">
        <f>IF(AB9=0,"",AB9/AB8)</f>
      </c>
      <c r="AC10" s="1164" t="e">
        <f>IF($G$8=0,"",AB10/$G$8)</f>
        <v>#VALUE!</v>
      </c>
      <c r="AD10" s="1164" t="e">
        <f>IF($G$8=0,"",AC10/$G$8)</f>
        <v>#VALUE!</v>
      </c>
      <c r="AE10" s="1164">
        <f>IF(AE9=0,"",AE9/AE8)</f>
      </c>
      <c r="AF10" s="1164" t="e">
        <f>IF($G$8=0,"",AE10/$G$8)</f>
        <v>#VALUE!</v>
      </c>
      <c r="AG10" s="1164" t="e">
        <f>IF($G$8=0,"",AF10/$G$8)</f>
        <v>#VALUE!</v>
      </c>
      <c r="AH10" s="1165">
        <f>IF(AH9=0,"",AH9/AH8)</f>
        <v>1.7853881278538812</v>
      </c>
      <c r="AI10" s="1166"/>
      <c r="AJ10" s="1166"/>
      <c r="AK10" s="1166"/>
      <c r="AL10" s="1167"/>
      <c r="AN10" s="1127"/>
      <c r="AO10" s="1127"/>
      <c r="AP10" s="1127"/>
      <c r="AQ10" s="1127"/>
      <c r="AR10" s="1127"/>
      <c r="AS10" s="1127"/>
      <c r="AT10" s="1127"/>
    </row>
    <row r="11" spans="2:38" ht="24.75" customHeight="1" thickBot="1" thickTop="1">
      <c r="B11" s="1125" t="s">
        <v>23</v>
      </c>
      <c r="C11" s="1169" t="s">
        <v>324</v>
      </c>
      <c r="D11" s="1170"/>
      <c r="E11" s="1170"/>
      <c r="F11" s="1171"/>
      <c r="G11" s="1172">
        <v>1</v>
      </c>
      <c r="H11" s="1173"/>
      <c r="I11" s="461">
        <v>1</v>
      </c>
      <c r="J11" s="1172">
        <v>1</v>
      </c>
      <c r="K11" s="1173"/>
      <c r="L11" s="461">
        <v>1</v>
      </c>
      <c r="M11" s="1172">
        <v>4</v>
      </c>
      <c r="N11" s="1173"/>
      <c r="O11" s="461">
        <v>3</v>
      </c>
      <c r="P11" s="1172">
        <v>3</v>
      </c>
      <c r="Q11" s="1173"/>
      <c r="R11" s="461">
        <v>3</v>
      </c>
      <c r="S11" s="1172">
        <v>3</v>
      </c>
      <c r="T11" s="1173"/>
      <c r="U11" s="461">
        <v>2</v>
      </c>
      <c r="V11" s="1172">
        <v>0</v>
      </c>
      <c r="W11" s="1173"/>
      <c r="X11" s="461">
        <v>0</v>
      </c>
      <c r="Y11" s="1172">
        <v>0</v>
      </c>
      <c r="Z11" s="1173"/>
      <c r="AA11" s="461">
        <v>0</v>
      </c>
      <c r="AB11" s="1172">
        <v>0</v>
      </c>
      <c r="AC11" s="1173"/>
      <c r="AD11" s="461">
        <v>0</v>
      </c>
      <c r="AE11" s="1172">
        <v>0</v>
      </c>
      <c r="AF11" s="1173"/>
      <c r="AG11" s="462">
        <v>0</v>
      </c>
      <c r="AH11" s="1174">
        <f>G11+J11+M11+P11+S11+V11+Y11+AB11+AE11</f>
        <v>12</v>
      </c>
      <c r="AI11" s="1175"/>
      <c r="AJ11" s="1175"/>
      <c r="AK11" s="1176"/>
      <c r="AL11" s="464">
        <f>I11+L11+O11+R11+U11+X11+AA11+AD11+AG11</f>
        <v>10</v>
      </c>
    </row>
    <row r="12" spans="2:39" ht="24.75" customHeight="1" thickTop="1">
      <c r="B12" s="1125"/>
      <c r="C12" s="1155" t="s">
        <v>19</v>
      </c>
      <c r="D12" s="1156"/>
      <c r="E12" s="1156"/>
      <c r="F12" s="1157"/>
      <c r="G12" s="1152">
        <v>3</v>
      </c>
      <c r="H12" s="1153"/>
      <c r="I12" s="1153"/>
      <c r="J12" s="1152">
        <v>6</v>
      </c>
      <c r="K12" s="1153"/>
      <c r="L12" s="1153"/>
      <c r="M12" s="1152">
        <v>10</v>
      </c>
      <c r="N12" s="1153"/>
      <c r="O12" s="1153"/>
      <c r="P12" s="1152">
        <v>6</v>
      </c>
      <c r="Q12" s="1153"/>
      <c r="R12" s="1153"/>
      <c r="S12" s="1152">
        <v>3</v>
      </c>
      <c r="T12" s="1153"/>
      <c r="U12" s="1153"/>
      <c r="V12" s="1152">
        <v>0</v>
      </c>
      <c r="W12" s="1153"/>
      <c r="X12" s="1153"/>
      <c r="Y12" s="1152">
        <v>0</v>
      </c>
      <c r="Z12" s="1153"/>
      <c r="AA12" s="1153"/>
      <c r="AB12" s="1152">
        <v>0</v>
      </c>
      <c r="AC12" s="1153"/>
      <c r="AD12" s="1153"/>
      <c r="AE12" s="1152">
        <v>0</v>
      </c>
      <c r="AF12" s="1153"/>
      <c r="AG12" s="1153"/>
      <c r="AH12" s="1158">
        <f>SUM(G12:AG12)</f>
        <v>28</v>
      </c>
      <c r="AI12" s="1159"/>
      <c r="AJ12" s="1159"/>
      <c r="AK12" s="1159"/>
      <c r="AL12" s="1177"/>
      <c r="AM12" s="3" t="s">
        <v>325</v>
      </c>
    </row>
    <row r="13" spans="2:38" ht="24.75" customHeight="1" thickBot="1">
      <c r="B13" s="1168"/>
      <c r="C13" s="1178" t="s">
        <v>65</v>
      </c>
      <c r="D13" s="1179"/>
      <c r="E13" s="1179"/>
      <c r="F13" s="1180"/>
      <c r="G13" s="1181">
        <f>IF(G12=0,"",G12/G11)</f>
        <v>3</v>
      </c>
      <c r="H13" s="1181">
        <f>IF($G$8=0,"",G13/$G$8)</f>
        <v>0.13043478260869565</v>
      </c>
      <c r="I13" s="1181">
        <f>IF($G$8=0,"",H13/$G$8)</f>
        <v>0.005671077504725897</v>
      </c>
      <c r="J13" s="1181">
        <f>IF(J12=0,"",J12/J11)</f>
        <v>6</v>
      </c>
      <c r="K13" s="1181">
        <f>IF($G$8=0,"",J13/$G$8)</f>
        <v>0.2608695652173913</v>
      </c>
      <c r="L13" s="1181">
        <f>IF($G$8=0,"",K13/$G$8)</f>
        <v>0.011342155009451795</v>
      </c>
      <c r="M13" s="1181">
        <f>IF(M12=0,"",M12/M11)</f>
        <v>2.5</v>
      </c>
      <c r="N13" s="1181">
        <f>IF($G$8=0,"",M13/$G$8)</f>
        <v>0.10869565217391304</v>
      </c>
      <c r="O13" s="1181">
        <f>IF($G$8=0,"",N13/$G$8)</f>
        <v>0.004725897920604915</v>
      </c>
      <c r="P13" s="1181">
        <f>IF(P12=0,"",P12/P11)</f>
        <v>2</v>
      </c>
      <c r="Q13" s="1181">
        <f>IF($G$8=0,"",P13/$G$8)</f>
        <v>0.08695652173913043</v>
      </c>
      <c r="R13" s="1181">
        <f>IF($G$8=0,"",Q13/$G$8)</f>
        <v>0.003780718336483932</v>
      </c>
      <c r="S13" s="1181">
        <f>IF(S12=0,"",S12/S11)</f>
        <v>1</v>
      </c>
      <c r="T13" s="1181">
        <f>IF($G$8=0,"",S13/$G$8)</f>
        <v>0.043478260869565216</v>
      </c>
      <c r="U13" s="1181">
        <f>IF($G$8=0,"",T13/$G$8)</f>
        <v>0.001890359168241966</v>
      </c>
      <c r="V13" s="1181">
        <f>IF(V12=0,"",V12/V11)</f>
      </c>
      <c r="W13" s="1181" t="e">
        <f>IF($G$8=0,"",V13/$G$8)</f>
        <v>#VALUE!</v>
      </c>
      <c r="X13" s="1181" t="e">
        <f>IF($G$8=0,"",W13/$G$8)</f>
        <v>#VALUE!</v>
      </c>
      <c r="Y13" s="1181">
        <f>IF(Y12=0,"",Y12/Y11)</f>
      </c>
      <c r="Z13" s="1181" t="e">
        <f>IF($G$8=0,"",Y13/$G$8)</f>
        <v>#VALUE!</v>
      </c>
      <c r="AA13" s="1181" t="e">
        <f>IF($G$8=0,"",Z13/$G$8)</f>
        <v>#VALUE!</v>
      </c>
      <c r="AB13" s="1181">
        <f>IF(AB12=0,"",AB12/AB11)</f>
      </c>
      <c r="AC13" s="1181" t="e">
        <f>IF($G$8=0,"",AB13/$G$8)</f>
        <v>#VALUE!</v>
      </c>
      <c r="AD13" s="1181" t="e">
        <f>IF($G$8=0,"",AC13/$G$8)</f>
        <v>#VALUE!</v>
      </c>
      <c r="AE13" s="1181">
        <f>IF(AE12=0,"",AE12/AE11)</f>
      </c>
      <c r="AF13" s="1181" t="e">
        <f>IF($G$8=0,"",AE13/$G$8)</f>
        <v>#VALUE!</v>
      </c>
      <c r="AG13" s="1181" t="e">
        <f>IF($G$8=0,"",AF13/$G$8)</f>
        <v>#VALUE!</v>
      </c>
      <c r="AH13" s="1190">
        <f>IF(AH12=0,"",AH12/AH11)</f>
        <v>2.3333333333333335</v>
      </c>
      <c r="AI13" s="1191"/>
      <c r="AJ13" s="1191"/>
      <c r="AK13" s="1191"/>
      <c r="AL13" s="1192"/>
    </row>
    <row r="14" spans="2:13" ht="13.5" customHeight="1">
      <c r="B14" s="17" t="s">
        <v>326</v>
      </c>
      <c r="C14" s="13" t="s">
        <v>45</v>
      </c>
      <c r="D14" s="15"/>
      <c r="E14" s="15"/>
      <c r="F14" s="15"/>
      <c r="G14" s="15"/>
      <c r="H14" s="15"/>
      <c r="I14" s="15"/>
      <c r="J14" s="15"/>
      <c r="K14" s="15"/>
      <c r="L14" s="15"/>
      <c r="M14" s="15"/>
    </row>
    <row r="15" spans="2:13" ht="13.5">
      <c r="B15" s="18"/>
      <c r="C15" s="15"/>
      <c r="D15" s="15"/>
      <c r="E15" s="15"/>
      <c r="F15" s="15"/>
      <c r="G15" s="15"/>
      <c r="H15" s="15"/>
      <c r="I15" s="15"/>
      <c r="J15" s="19"/>
      <c r="K15" s="15"/>
      <c r="L15" s="15"/>
      <c r="M15" s="15"/>
    </row>
    <row r="16" ht="14.25" thickBot="1">
      <c r="B16" s="3" t="s">
        <v>43</v>
      </c>
    </row>
    <row r="17" spans="2:46" ht="13.5" customHeight="1">
      <c r="B17" s="1115" t="s">
        <v>46</v>
      </c>
      <c r="C17" s="1116"/>
      <c r="D17" s="1116"/>
      <c r="E17" s="1116"/>
      <c r="F17" s="1116"/>
      <c r="G17" s="1183" t="s">
        <v>47</v>
      </c>
      <c r="H17" s="1184"/>
      <c r="I17" s="1185"/>
      <c r="J17" s="1123" t="s">
        <v>66</v>
      </c>
      <c r="K17" s="1122"/>
      <c r="L17" s="1182"/>
      <c r="M17" s="1122" t="s">
        <v>67</v>
      </c>
      <c r="N17" s="1122"/>
      <c r="O17" s="1122"/>
      <c r="P17" s="1123" t="s">
        <v>68</v>
      </c>
      <c r="Q17" s="1122"/>
      <c r="R17" s="1182"/>
      <c r="S17" s="1123" t="s">
        <v>69</v>
      </c>
      <c r="T17" s="1122"/>
      <c r="U17" s="1122"/>
      <c r="V17" s="1123" t="s">
        <v>70</v>
      </c>
      <c r="W17" s="1122"/>
      <c r="X17" s="1182"/>
      <c r="Y17" s="1123" t="s">
        <v>71</v>
      </c>
      <c r="Z17" s="1122"/>
      <c r="AA17" s="1182"/>
      <c r="AB17" s="1123" t="s">
        <v>72</v>
      </c>
      <c r="AC17" s="1122"/>
      <c r="AD17" s="1182"/>
      <c r="AE17" s="1122" t="s">
        <v>73</v>
      </c>
      <c r="AF17" s="1122"/>
      <c r="AG17" s="1122"/>
      <c r="AH17" s="1123" t="s">
        <v>74</v>
      </c>
      <c r="AI17" s="1122"/>
      <c r="AJ17" s="1182"/>
      <c r="AK17" s="1122" t="s">
        <v>75</v>
      </c>
      <c r="AL17" s="1122"/>
      <c r="AM17" s="1122"/>
      <c r="AN17" s="1123" t="s">
        <v>76</v>
      </c>
      <c r="AO17" s="1122"/>
      <c r="AP17" s="1182"/>
      <c r="AQ17" s="1128" t="s">
        <v>95</v>
      </c>
      <c r="AR17" s="1129"/>
      <c r="AS17" s="1129"/>
      <c r="AT17" s="1130"/>
    </row>
    <row r="18" spans="2:46" ht="13.5">
      <c r="B18" s="1117"/>
      <c r="C18" s="1118"/>
      <c r="D18" s="1118"/>
      <c r="E18" s="1118"/>
      <c r="F18" s="1118"/>
      <c r="G18" s="1135" t="s">
        <v>99</v>
      </c>
      <c r="H18" s="1135"/>
      <c r="I18" s="1135"/>
      <c r="J18" s="1139" t="s">
        <v>323</v>
      </c>
      <c r="K18" s="1140"/>
      <c r="L18" s="1193"/>
      <c r="M18" s="1140" t="s">
        <v>323</v>
      </c>
      <c r="N18" s="1140"/>
      <c r="O18" s="1140"/>
      <c r="P18" s="1139" t="s">
        <v>323</v>
      </c>
      <c r="Q18" s="1140"/>
      <c r="R18" s="1193"/>
      <c r="S18" s="1139" t="s">
        <v>323</v>
      </c>
      <c r="T18" s="1140"/>
      <c r="U18" s="1140"/>
      <c r="V18" s="1139" t="s">
        <v>323</v>
      </c>
      <c r="W18" s="1140"/>
      <c r="X18" s="1193"/>
      <c r="Y18" s="1139" t="s">
        <v>323</v>
      </c>
      <c r="Z18" s="1140"/>
      <c r="AA18" s="1193"/>
      <c r="AB18" s="1139" t="s">
        <v>323</v>
      </c>
      <c r="AC18" s="1140"/>
      <c r="AD18" s="1193"/>
      <c r="AE18" s="1140" t="s">
        <v>323</v>
      </c>
      <c r="AF18" s="1140"/>
      <c r="AG18" s="1140"/>
      <c r="AH18" s="1139" t="s">
        <v>323</v>
      </c>
      <c r="AI18" s="1140"/>
      <c r="AJ18" s="1193"/>
      <c r="AK18" s="1140" t="s">
        <v>323</v>
      </c>
      <c r="AL18" s="1140"/>
      <c r="AM18" s="1140"/>
      <c r="AN18" s="1134"/>
      <c r="AO18" s="1135"/>
      <c r="AP18" s="1194"/>
      <c r="AQ18" s="1131"/>
      <c r="AR18" s="1132"/>
      <c r="AS18" s="1132"/>
      <c r="AT18" s="1133"/>
    </row>
    <row r="19" spans="2:46" ht="21.75" customHeight="1" thickBot="1">
      <c r="B19" s="1117"/>
      <c r="C19" s="1118"/>
      <c r="D19" s="1118"/>
      <c r="E19" s="1118"/>
      <c r="F19" s="1118"/>
      <c r="G19" s="1186" t="s">
        <v>56</v>
      </c>
      <c r="H19" s="1187"/>
      <c r="I19" s="1188"/>
      <c r="J19" s="1141" t="s">
        <v>78</v>
      </c>
      <c r="K19" s="1142"/>
      <c r="L19" s="1189"/>
      <c r="M19" s="1135" t="s">
        <v>79</v>
      </c>
      <c r="N19" s="1135"/>
      <c r="O19" s="1135"/>
      <c r="P19" s="1141" t="s">
        <v>80</v>
      </c>
      <c r="Q19" s="1142"/>
      <c r="R19" s="1189"/>
      <c r="S19" s="1141" t="s">
        <v>81</v>
      </c>
      <c r="T19" s="1142"/>
      <c r="U19" s="1142"/>
      <c r="V19" s="1141" t="s">
        <v>82</v>
      </c>
      <c r="W19" s="1142"/>
      <c r="X19" s="1189"/>
      <c r="Y19" s="1141" t="s">
        <v>83</v>
      </c>
      <c r="Z19" s="1142"/>
      <c r="AA19" s="1189"/>
      <c r="AB19" s="1141" t="s">
        <v>84</v>
      </c>
      <c r="AC19" s="1142"/>
      <c r="AD19" s="1189"/>
      <c r="AE19" s="1141" t="s">
        <v>85</v>
      </c>
      <c r="AF19" s="1142"/>
      <c r="AG19" s="1189"/>
      <c r="AH19" s="1141" t="s">
        <v>86</v>
      </c>
      <c r="AI19" s="1142"/>
      <c r="AJ19" s="1189"/>
      <c r="AK19" s="1141" t="s">
        <v>87</v>
      </c>
      <c r="AL19" s="1142"/>
      <c r="AM19" s="1189"/>
      <c r="AN19" s="1169" t="s">
        <v>64</v>
      </c>
      <c r="AO19" s="1170"/>
      <c r="AP19" s="1171"/>
      <c r="AQ19" s="1131"/>
      <c r="AR19" s="1132"/>
      <c r="AS19" s="1132"/>
      <c r="AT19" s="1133"/>
    </row>
    <row r="20" spans="2:46" ht="24.75" customHeight="1" thickBot="1" thickTop="1">
      <c r="B20" s="1195" t="s">
        <v>327</v>
      </c>
      <c r="C20" s="1150"/>
      <c r="D20" s="1150"/>
      <c r="E20" s="1150"/>
      <c r="F20" s="1151"/>
      <c r="G20" s="1152">
        <v>1</v>
      </c>
      <c r="H20" s="1153"/>
      <c r="I20" s="461">
        <v>1</v>
      </c>
      <c r="J20" s="1152">
        <v>2</v>
      </c>
      <c r="K20" s="1153"/>
      <c r="L20" s="461">
        <v>1</v>
      </c>
      <c r="M20" s="1152">
        <v>3</v>
      </c>
      <c r="N20" s="1153"/>
      <c r="O20" s="461">
        <v>3</v>
      </c>
      <c r="P20" s="1152">
        <v>4</v>
      </c>
      <c r="Q20" s="1153"/>
      <c r="R20" s="461">
        <v>2</v>
      </c>
      <c r="S20" s="1152">
        <v>0</v>
      </c>
      <c r="T20" s="1153"/>
      <c r="U20" s="461">
        <v>0</v>
      </c>
      <c r="V20" s="1152">
        <v>10</v>
      </c>
      <c r="W20" s="1153"/>
      <c r="X20" s="461">
        <v>7</v>
      </c>
      <c r="Y20" s="1172">
        <v>4</v>
      </c>
      <c r="Z20" s="1173"/>
      <c r="AA20" s="461">
        <v>3</v>
      </c>
      <c r="AB20" s="1152">
        <v>7</v>
      </c>
      <c r="AC20" s="1153"/>
      <c r="AD20" s="461">
        <v>5</v>
      </c>
      <c r="AE20" s="1172">
        <v>19</v>
      </c>
      <c r="AF20" s="1173"/>
      <c r="AG20" s="461">
        <v>12</v>
      </c>
      <c r="AH20" s="1152">
        <v>11</v>
      </c>
      <c r="AI20" s="1153"/>
      <c r="AJ20" s="461">
        <v>7</v>
      </c>
      <c r="AK20" s="1172">
        <v>1</v>
      </c>
      <c r="AL20" s="1173"/>
      <c r="AM20" s="461">
        <v>1</v>
      </c>
      <c r="AN20" s="1152">
        <v>0</v>
      </c>
      <c r="AO20" s="1153"/>
      <c r="AP20" s="462">
        <v>0</v>
      </c>
      <c r="AQ20" s="1174">
        <f>G20+J20+M20+P20+S20+V20+Y20+AB20+AE20+AH20+AK20+AN20</f>
        <v>62</v>
      </c>
      <c r="AR20" s="1175"/>
      <c r="AS20" s="1175"/>
      <c r="AT20" s="463">
        <f>I20+L20+O20+R20+U20+X20+AA20+AD20+AG20+AJ20+AM20+AP20</f>
        <v>42</v>
      </c>
    </row>
    <row r="21" spans="2:46" ht="24.75" customHeight="1" thickTop="1">
      <c r="B21" s="1196" t="s">
        <v>35</v>
      </c>
      <c r="C21" s="1156"/>
      <c r="D21" s="1156"/>
      <c r="E21" s="1156"/>
      <c r="F21" s="1157"/>
      <c r="G21" s="1197">
        <v>1</v>
      </c>
      <c r="H21" s="1197"/>
      <c r="I21" s="1197"/>
      <c r="J21" s="1197">
        <v>1</v>
      </c>
      <c r="K21" s="1197"/>
      <c r="L21" s="1197"/>
      <c r="M21" s="1197">
        <v>2</v>
      </c>
      <c r="N21" s="1197"/>
      <c r="O21" s="1197"/>
      <c r="P21" s="1197">
        <v>2</v>
      </c>
      <c r="Q21" s="1197"/>
      <c r="R21" s="1197"/>
      <c r="S21" s="1197">
        <v>0</v>
      </c>
      <c r="T21" s="1197"/>
      <c r="U21" s="1152"/>
      <c r="V21" s="1197">
        <v>5</v>
      </c>
      <c r="W21" s="1197"/>
      <c r="X21" s="1197"/>
      <c r="Y21" s="1152">
        <v>2</v>
      </c>
      <c r="Z21" s="1153"/>
      <c r="AA21" s="1198"/>
      <c r="AB21" s="1197">
        <v>3</v>
      </c>
      <c r="AC21" s="1197"/>
      <c r="AD21" s="1197"/>
      <c r="AE21" s="1197">
        <v>8</v>
      </c>
      <c r="AF21" s="1197"/>
      <c r="AG21" s="1197"/>
      <c r="AH21" s="1197">
        <v>4</v>
      </c>
      <c r="AI21" s="1197"/>
      <c r="AJ21" s="1197"/>
      <c r="AK21" s="1197">
        <v>1</v>
      </c>
      <c r="AL21" s="1197"/>
      <c r="AM21" s="1197"/>
      <c r="AN21" s="1197">
        <v>0</v>
      </c>
      <c r="AO21" s="1197"/>
      <c r="AP21" s="1197"/>
      <c r="AQ21" s="1158">
        <f>SUM(G21:AP21)</f>
        <v>29</v>
      </c>
      <c r="AR21" s="1159"/>
      <c r="AS21" s="1159"/>
      <c r="AT21" s="1160"/>
    </row>
    <row r="22" spans="2:46" ht="24.75" customHeight="1" thickBot="1">
      <c r="B22" s="1200" t="s">
        <v>88</v>
      </c>
      <c r="C22" s="1201"/>
      <c r="D22" s="1201"/>
      <c r="E22" s="1201"/>
      <c r="F22" s="1202"/>
      <c r="G22" s="1199">
        <f>IF(G21=0,"",G20/G21)</f>
        <v>1</v>
      </c>
      <c r="H22" s="1199">
        <f>IF($G$8=0,"",G22/$G$8)</f>
        <v>0.043478260869565216</v>
      </c>
      <c r="I22" s="1199">
        <f>IF($G$8=0,"",H22/$G$8)</f>
        <v>0.001890359168241966</v>
      </c>
      <c r="J22" s="1199">
        <f>IF(J21=0,"",J20/J21)</f>
        <v>2</v>
      </c>
      <c r="K22" s="1199">
        <f>IF($G$8=0,"",J22/$G$8)</f>
        <v>0.08695652173913043</v>
      </c>
      <c r="L22" s="1199">
        <f>IF($G$8=0,"",K22/$G$8)</f>
        <v>0.003780718336483932</v>
      </c>
      <c r="M22" s="1199">
        <f>IF(M21=0,"",M20/M21)</f>
        <v>1.5</v>
      </c>
      <c r="N22" s="1199">
        <f>IF($G$8=0,"",M22/$G$8)</f>
        <v>0.06521739130434782</v>
      </c>
      <c r="O22" s="1199">
        <f>IF($G$8=0,"",N22/$G$8)</f>
        <v>0.0028355387523629487</v>
      </c>
      <c r="P22" s="1199">
        <f>IF(P21=0,"",P20/P21)</f>
        <v>2</v>
      </c>
      <c r="Q22" s="1199">
        <f>IF($G$8=0,"",P22/$G$8)</f>
        <v>0.08695652173913043</v>
      </c>
      <c r="R22" s="1199">
        <f>IF($G$8=0,"",Q22/$G$8)</f>
        <v>0.003780718336483932</v>
      </c>
      <c r="S22" s="1199">
        <f>IF(S21=0,"",S20/S21)</f>
      </c>
      <c r="T22" s="1199" t="e">
        <f>IF($G$8=0,"",S22/$G$8)</f>
        <v>#VALUE!</v>
      </c>
      <c r="U22" s="1199" t="e">
        <f>IF($G$8=0,"",T22/$G$8)</f>
        <v>#VALUE!</v>
      </c>
      <c r="V22" s="1199">
        <f>IF(V21=0,"",V20/V21)</f>
        <v>2</v>
      </c>
      <c r="W22" s="1199">
        <f>IF($G$8=0,"",V22/$G$8)</f>
        <v>0.08695652173913043</v>
      </c>
      <c r="X22" s="1199">
        <f>IF($G$8=0,"",W22/$G$8)</f>
        <v>0.003780718336483932</v>
      </c>
      <c r="Y22" s="1199">
        <f>IF(Y21=0,"",Y20/Y21)</f>
        <v>2</v>
      </c>
      <c r="Z22" s="1199">
        <f>IF($G$8=0,"",Y22/$G$8)</f>
        <v>0.08695652173913043</v>
      </c>
      <c r="AA22" s="1199">
        <f>IF($G$8=0,"",Z22/$G$8)</f>
        <v>0.003780718336483932</v>
      </c>
      <c r="AB22" s="1199">
        <f>IF(AB21=0,"",AB20/AB21)</f>
        <v>2.3333333333333335</v>
      </c>
      <c r="AC22" s="1199">
        <f>IF($G$8=0,"",AB22/$G$8)</f>
        <v>0.10144927536231885</v>
      </c>
      <c r="AD22" s="1199">
        <f>IF($G$8=0,"",AC22/$G$8)</f>
        <v>0.004410838059231254</v>
      </c>
      <c r="AE22" s="1199">
        <f>IF(AE21=0,"",AE20/AE21)</f>
        <v>2.375</v>
      </c>
      <c r="AF22" s="1199">
        <f>IF($G$8=0,"",AE22/$G$8)</f>
        <v>0.10326086956521739</v>
      </c>
      <c r="AG22" s="1199">
        <f>IF($G$8=0,"",AF22/$G$8)</f>
        <v>0.0044896030245746696</v>
      </c>
      <c r="AH22" s="1199">
        <f>IF(AH21=0,"",AH20/AH21)</f>
        <v>2.75</v>
      </c>
      <c r="AI22" s="1199">
        <f>IF($G$8=0,"",AH22/$G$8)</f>
        <v>0.11956521739130435</v>
      </c>
      <c r="AJ22" s="1199">
        <f>IF($G$8=0,"",AI22/$G$8)</f>
        <v>0.005198487712665407</v>
      </c>
      <c r="AK22" s="1199">
        <f>IF(AK21=0,"",AK20/AK21)</f>
        <v>1</v>
      </c>
      <c r="AL22" s="1199">
        <f>IF($G$8=0,"",AK22/$G$8)</f>
        <v>0.043478260869565216</v>
      </c>
      <c r="AM22" s="1199">
        <f>IF($G$8=0,"",AL22/$G$8)</f>
        <v>0.001890359168241966</v>
      </c>
      <c r="AN22" s="1199">
        <f>IF(AN21=0,"",AN20/AN21)</f>
      </c>
      <c r="AO22" s="1199" t="e">
        <f>IF($G$8=0,"",AN22/$G$8)</f>
        <v>#VALUE!</v>
      </c>
      <c r="AP22" s="1199" t="e">
        <f>IF($G$8=0,"",AO22/$G$8)</f>
        <v>#VALUE!</v>
      </c>
      <c r="AQ22" s="1203">
        <f>IF(AQ21=0,"",AQ20/AQ21)</f>
        <v>2.1379310344827585</v>
      </c>
      <c r="AR22" s="1204"/>
      <c r="AS22" s="1204"/>
      <c r="AT22" s="1205"/>
    </row>
    <row r="23" spans="2:3" ht="13.5">
      <c r="B23" s="17" t="s">
        <v>326</v>
      </c>
      <c r="C23" s="13" t="s">
        <v>45</v>
      </c>
    </row>
    <row r="24" spans="2:3" ht="13.5">
      <c r="B24" s="19"/>
      <c r="C24" s="13"/>
    </row>
    <row r="27" ht="15" customHeight="1"/>
    <row r="29" ht="14.25" customHeight="1"/>
  </sheetData>
  <sheetProtection/>
  <mergeCells count="179">
    <mergeCell ref="AN20:AO20"/>
    <mergeCell ref="AQ20:AS20"/>
    <mergeCell ref="AN19:AP19"/>
    <mergeCell ref="AB22:AD22"/>
    <mergeCell ref="AE22:AG22"/>
    <mergeCell ref="AH22:AJ22"/>
    <mergeCell ref="AK22:AM22"/>
    <mergeCell ref="AB21:AD21"/>
    <mergeCell ref="AN22:AP22"/>
    <mergeCell ref="AQ22:AT22"/>
    <mergeCell ref="AN21:AP21"/>
    <mergeCell ref="AQ21:AT21"/>
    <mergeCell ref="B22:F22"/>
    <mergeCell ref="G22:I22"/>
    <mergeCell ref="J22:L22"/>
    <mergeCell ref="M22:O22"/>
    <mergeCell ref="AK21:AM21"/>
    <mergeCell ref="P22:R22"/>
    <mergeCell ref="S22:U22"/>
    <mergeCell ref="V22:X22"/>
    <mergeCell ref="Y21:AA21"/>
    <mergeCell ref="Y22:AA22"/>
    <mergeCell ref="P21:R21"/>
    <mergeCell ref="S21:U21"/>
    <mergeCell ref="V21:X21"/>
    <mergeCell ref="P20:Q20"/>
    <mergeCell ref="S20:T20"/>
    <mergeCell ref="AK19:AM19"/>
    <mergeCell ref="B21:F21"/>
    <mergeCell ref="G21:I21"/>
    <mergeCell ref="J21:L21"/>
    <mergeCell ref="M21:O21"/>
    <mergeCell ref="AE21:AG21"/>
    <mergeCell ref="AH21:AJ21"/>
    <mergeCell ref="AK20:AL20"/>
    <mergeCell ref="AE20:AF20"/>
    <mergeCell ref="AH20:AI20"/>
    <mergeCell ref="B20:F20"/>
    <mergeCell ref="G20:H20"/>
    <mergeCell ref="J20:K20"/>
    <mergeCell ref="M20:N20"/>
    <mergeCell ref="Y20:Z20"/>
    <mergeCell ref="AB20:AC20"/>
    <mergeCell ref="V20:W20"/>
    <mergeCell ref="AN18:AP18"/>
    <mergeCell ref="S19:U19"/>
    <mergeCell ref="V19:X19"/>
    <mergeCell ref="Y19:AA19"/>
    <mergeCell ref="AB19:AD19"/>
    <mergeCell ref="AE19:AG19"/>
    <mergeCell ref="AB18:AD18"/>
    <mergeCell ref="AH18:AJ18"/>
    <mergeCell ref="AK18:AM18"/>
    <mergeCell ref="AH19:AJ19"/>
    <mergeCell ref="AQ17:AT19"/>
    <mergeCell ref="G18:I18"/>
    <mergeCell ref="J18:L18"/>
    <mergeCell ref="M18:O18"/>
    <mergeCell ref="P18:R18"/>
    <mergeCell ref="S18:U18"/>
    <mergeCell ref="V18:X18"/>
    <mergeCell ref="Y18:AA18"/>
    <mergeCell ref="P19:R19"/>
    <mergeCell ref="AE18:AG18"/>
    <mergeCell ref="AH17:AJ17"/>
    <mergeCell ref="AB13:AD13"/>
    <mergeCell ref="AE13:AG13"/>
    <mergeCell ref="AH13:AL13"/>
    <mergeCell ref="AK17:AM17"/>
    <mergeCell ref="AN17:AP17"/>
    <mergeCell ref="B17:F19"/>
    <mergeCell ref="G17:I17"/>
    <mergeCell ref="J17:L17"/>
    <mergeCell ref="M17:O17"/>
    <mergeCell ref="G19:I19"/>
    <mergeCell ref="J19:L19"/>
    <mergeCell ref="M19:O19"/>
    <mergeCell ref="P17:R17"/>
    <mergeCell ref="S17:U17"/>
    <mergeCell ref="V17:X17"/>
    <mergeCell ref="AE12:AG12"/>
    <mergeCell ref="AB17:AD17"/>
    <mergeCell ref="AE17:AG17"/>
    <mergeCell ref="Y17:AA17"/>
    <mergeCell ref="AH12:AL12"/>
    <mergeCell ref="C13:F13"/>
    <mergeCell ref="G13:I13"/>
    <mergeCell ref="J13:L13"/>
    <mergeCell ref="M13:O13"/>
    <mergeCell ref="P13:R13"/>
    <mergeCell ref="S13:U13"/>
    <mergeCell ref="V13:X13"/>
    <mergeCell ref="Y13:AA13"/>
    <mergeCell ref="AH11:AK11"/>
    <mergeCell ref="C12:F12"/>
    <mergeCell ref="G12:I12"/>
    <mergeCell ref="J12:L12"/>
    <mergeCell ref="M12:O12"/>
    <mergeCell ref="P12:R12"/>
    <mergeCell ref="S12:U12"/>
    <mergeCell ref="V12:X12"/>
    <mergeCell ref="Y12:AA12"/>
    <mergeCell ref="AB12:AD12"/>
    <mergeCell ref="P11:Q11"/>
    <mergeCell ref="S11:T11"/>
    <mergeCell ref="V11:W11"/>
    <mergeCell ref="Y11:Z11"/>
    <mergeCell ref="AB11:AC11"/>
    <mergeCell ref="AE11:AF11"/>
    <mergeCell ref="V10:X10"/>
    <mergeCell ref="Y10:AA10"/>
    <mergeCell ref="AB10:AD10"/>
    <mergeCell ref="AE10:AG10"/>
    <mergeCell ref="AH10:AL10"/>
    <mergeCell ref="B11:B13"/>
    <mergeCell ref="C11:F11"/>
    <mergeCell ref="G11:H11"/>
    <mergeCell ref="J11:K11"/>
    <mergeCell ref="M11:N11"/>
    <mergeCell ref="C10:F10"/>
    <mergeCell ref="G10:I10"/>
    <mergeCell ref="J10:L10"/>
    <mergeCell ref="M10:O10"/>
    <mergeCell ref="P10:R10"/>
    <mergeCell ref="S10:U10"/>
    <mergeCell ref="S9:U9"/>
    <mergeCell ref="V9:X9"/>
    <mergeCell ref="Y9:AA9"/>
    <mergeCell ref="AB9:AD9"/>
    <mergeCell ref="AE9:AG9"/>
    <mergeCell ref="AH9:AL9"/>
    <mergeCell ref="V8:W8"/>
    <mergeCell ref="Y8:Z8"/>
    <mergeCell ref="AB8:AC8"/>
    <mergeCell ref="AE8:AF8"/>
    <mergeCell ref="AH8:AK8"/>
    <mergeCell ref="C9:F9"/>
    <mergeCell ref="G9:I9"/>
    <mergeCell ref="J9:L9"/>
    <mergeCell ref="M9:O9"/>
    <mergeCell ref="P9:R9"/>
    <mergeCell ref="C8:F8"/>
    <mergeCell ref="G8:H8"/>
    <mergeCell ref="J8:K8"/>
    <mergeCell ref="M8:N8"/>
    <mergeCell ref="P8:Q8"/>
    <mergeCell ref="S8:T8"/>
    <mergeCell ref="G7:I7"/>
    <mergeCell ref="J7:L7"/>
    <mergeCell ref="M7:O7"/>
    <mergeCell ref="P7:R7"/>
    <mergeCell ref="S7:U7"/>
    <mergeCell ref="V7:X7"/>
    <mergeCell ref="G6:I6"/>
    <mergeCell ref="J6:L6"/>
    <mergeCell ref="M6:O6"/>
    <mergeCell ref="P6:R6"/>
    <mergeCell ref="S6:U6"/>
    <mergeCell ref="V6:X6"/>
    <mergeCell ref="Y5:AA5"/>
    <mergeCell ref="AB5:AD5"/>
    <mergeCell ref="AE5:AG5"/>
    <mergeCell ref="AH5:AL7"/>
    <mergeCell ref="AE6:AG6"/>
    <mergeCell ref="AE7:AG7"/>
    <mergeCell ref="Y6:AA6"/>
    <mergeCell ref="AB6:AD6"/>
    <mergeCell ref="Y7:AA7"/>
    <mergeCell ref="AB7:AD7"/>
    <mergeCell ref="AU6:AW8"/>
    <mergeCell ref="B5:F7"/>
    <mergeCell ref="G5:I5"/>
    <mergeCell ref="J5:L5"/>
    <mergeCell ref="M5:O5"/>
    <mergeCell ref="P5:R5"/>
    <mergeCell ref="B8:B10"/>
    <mergeCell ref="AN7:AT10"/>
    <mergeCell ref="S5:U5"/>
    <mergeCell ref="V5:X5"/>
  </mergeCells>
  <printOptions horizontalCentered="1"/>
  <pageMargins left="0.2362204724409449" right="0.2362204724409449" top="0.9055118110236221" bottom="0.5905511811023623" header="0.5118110236220472" footer="0.31496062992125984"/>
  <pageSetup horizontalDpi="600" verticalDpi="600" orientation="landscape" paperSize="9" scale="90" r:id="rId3"/>
  <headerFooter alignWithMargins="0">
    <oddFooter>&amp;C18</oddFooter>
  </headerFooter>
  <legacyDrawing r:id="rId2"/>
</worksheet>
</file>

<file path=xl/worksheets/sheet21.xml><?xml version="1.0" encoding="utf-8"?>
<worksheet xmlns="http://schemas.openxmlformats.org/spreadsheetml/2006/main" xmlns:r="http://schemas.openxmlformats.org/officeDocument/2006/relationships">
  <sheetPr>
    <tabColor indexed="45"/>
  </sheetPr>
  <dimension ref="A1:P51"/>
  <sheetViews>
    <sheetView view="pageBreakPreview" zoomScale="60" zoomScalePageLayoutView="0" workbookViewId="0" topLeftCell="A1">
      <pane xSplit="2" ySplit="4" topLeftCell="C5" activePane="bottomRight" state="frozen"/>
      <selection pane="topLeft" activeCell="B25" sqref="B25"/>
      <selection pane="topRight" activeCell="B25" sqref="B25"/>
      <selection pane="bottomLeft" activeCell="B25" sqref="B25"/>
      <selection pane="bottomRight" activeCell="I9" sqref="I9"/>
    </sheetView>
  </sheetViews>
  <sheetFormatPr defaultColWidth="9.00390625" defaultRowHeight="13.5"/>
  <cols>
    <col min="1" max="1" width="3.375" style="0" customWidth="1"/>
    <col min="2" max="2" width="13.875" style="0" customWidth="1"/>
    <col min="3" max="14" width="6.875" style="0" customWidth="1"/>
    <col min="15" max="15" width="6.125" style="0" customWidth="1"/>
    <col min="16" max="16" width="5.75390625" style="0" bestFit="1" customWidth="1"/>
  </cols>
  <sheetData>
    <row r="1" spans="5:14" ht="19.5" customHeight="1">
      <c r="E1" s="298" t="s">
        <v>227</v>
      </c>
      <c r="F1" s="298"/>
      <c r="G1" s="298"/>
      <c r="H1" s="298"/>
      <c r="I1" s="298"/>
      <c r="J1" s="298"/>
      <c r="K1" s="298"/>
      <c r="L1" s="298"/>
      <c r="M1" s="298"/>
      <c r="N1" s="298"/>
    </row>
    <row r="2" spans="11:15" ht="14.25" thickBot="1">
      <c r="K2" t="str">
        <f>'[2]小学校'!R2</f>
        <v>（平成２２年５月１日現在）</v>
      </c>
      <c r="O2" t="s">
        <v>328</v>
      </c>
    </row>
    <row r="3" spans="1:16" ht="19.5" customHeight="1">
      <c r="A3" s="155" t="s">
        <v>177</v>
      </c>
      <c r="B3" s="1206" t="s">
        <v>181</v>
      </c>
      <c r="C3" s="1212" t="s">
        <v>18</v>
      </c>
      <c r="D3" s="1213"/>
      <c r="E3" s="1212" t="s">
        <v>23</v>
      </c>
      <c r="F3" s="1213"/>
      <c r="G3" s="1212" t="s">
        <v>280</v>
      </c>
      <c r="H3" s="1213"/>
      <c r="I3" s="1214" t="s">
        <v>228</v>
      </c>
      <c r="J3" s="1215"/>
      <c r="K3" s="1212" t="s">
        <v>105</v>
      </c>
      <c r="L3" s="1213"/>
      <c r="M3" s="1212" t="s">
        <v>229</v>
      </c>
      <c r="N3" s="1213"/>
      <c r="O3" s="1208" t="s">
        <v>32</v>
      </c>
      <c r="P3" s="1209"/>
    </row>
    <row r="4" spans="1:16" ht="19.5" customHeight="1" thickBot="1">
      <c r="A4" s="156" t="s">
        <v>180</v>
      </c>
      <c r="B4" s="1207"/>
      <c r="C4" s="211"/>
      <c r="D4" s="773" t="s">
        <v>230</v>
      </c>
      <c r="E4" s="211"/>
      <c r="F4" s="773" t="s">
        <v>230</v>
      </c>
      <c r="G4" s="211"/>
      <c r="H4" s="773" t="s">
        <v>230</v>
      </c>
      <c r="I4" s="211"/>
      <c r="J4" s="773" t="s">
        <v>230</v>
      </c>
      <c r="K4" s="211"/>
      <c r="L4" s="773" t="s">
        <v>230</v>
      </c>
      <c r="M4" s="211"/>
      <c r="N4" s="773" t="s">
        <v>230</v>
      </c>
      <c r="O4" s="1210"/>
      <c r="P4" s="1211"/>
    </row>
    <row r="5" spans="1:16" ht="17.25" customHeight="1">
      <c r="A5" s="212">
        <v>1</v>
      </c>
      <c r="B5" s="213" t="s">
        <v>183</v>
      </c>
      <c r="C5" s="214">
        <v>93</v>
      </c>
      <c r="D5" s="465"/>
      <c r="E5" s="167"/>
      <c r="F5" s="215"/>
      <c r="G5" s="182">
        <v>5</v>
      </c>
      <c r="H5" s="194"/>
      <c r="I5" s="216"/>
      <c r="J5" s="197"/>
      <c r="K5" s="214"/>
      <c r="L5" s="465"/>
      <c r="M5" s="214"/>
      <c r="N5" s="465"/>
      <c r="O5" s="217">
        <f aca="true" t="shared" si="0" ref="O5:P47">C5+E5+G5+I5+K5+M5</f>
        <v>98</v>
      </c>
      <c r="P5" s="218">
        <f t="shared" si="0"/>
        <v>0</v>
      </c>
    </row>
    <row r="6" spans="1:16" ht="17.25" customHeight="1">
      <c r="A6" s="219">
        <v>2</v>
      </c>
      <c r="B6" s="466" t="s">
        <v>184</v>
      </c>
      <c r="C6" s="221">
        <v>2</v>
      </c>
      <c r="D6" s="467"/>
      <c r="E6" s="176"/>
      <c r="F6" s="222"/>
      <c r="G6" s="176"/>
      <c r="H6" s="195"/>
      <c r="I6" s="221"/>
      <c r="J6" s="195"/>
      <c r="K6" s="221">
        <v>3</v>
      </c>
      <c r="L6" s="467"/>
      <c r="M6" s="221"/>
      <c r="N6" s="467"/>
      <c r="O6" s="223">
        <f t="shared" si="0"/>
        <v>5</v>
      </c>
      <c r="P6" s="224">
        <f t="shared" si="0"/>
        <v>0</v>
      </c>
    </row>
    <row r="7" spans="1:16" ht="17.25" customHeight="1">
      <c r="A7" s="219">
        <v>3</v>
      </c>
      <c r="B7" s="220" t="s">
        <v>185</v>
      </c>
      <c r="C7" s="221"/>
      <c r="D7" s="467"/>
      <c r="E7" s="176"/>
      <c r="F7" s="222"/>
      <c r="G7" s="176"/>
      <c r="H7" s="195"/>
      <c r="I7" s="221"/>
      <c r="J7" s="195"/>
      <c r="K7" s="221">
        <v>1</v>
      </c>
      <c r="L7" s="467"/>
      <c r="M7" s="221"/>
      <c r="N7" s="467"/>
      <c r="O7" s="223">
        <f t="shared" si="0"/>
        <v>1</v>
      </c>
      <c r="P7" s="224">
        <f t="shared" si="0"/>
        <v>0</v>
      </c>
    </row>
    <row r="8" spans="1:16" ht="17.25" customHeight="1">
      <c r="A8" s="219">
        <v>4</v>
      </c>
      <c r="B8" s="220" t="s">
        <v>186</v>
      </c>
      <c r="C8" s="221">
        <v>7</v>
      </c>
      <c r="D8" s="467"/>
      <c r="E8" s="176"/>
      <c r="F8" s="222"/>
      <c r="G8" s="176"/>
      <c r="H8" s="195"/>
      <c r="I8" s="221"/>
      <c r="J8" s="195"/>
      <c r="K8" s="221"/>
      <c r="L8" s="467"/>
      <c r="M8" s="221"/>
      <c r="N8" s="467"/>
      <c r="O8" s="223">
        <f t="shared" si="0"/>
        <v>7</v>
      </c>
      <c r="P8" s="224">
        <f t="shared" si="0"/>
        <v>0</v>
      </c>
    </row>
    <row r="9" spans="1:16" ht="17.25" customHeight="1" thickBot="1">
      <c r="A9" s="225">
        <v>5</v>
      </c>
      <c r="B9" s="226" t="s">
        <v>187</v>
      </c>
      <c r="C9" s="227">
        <v>18</v>
      </c>
      <c r="D9" s="468"/>
      <c r="E9" s="185"/>
      <c r="F9" s="228"/>
      <c r="G9" s="185"/>
      <c r="H9" s="198"/>
      <c r="I9" s="227"/>
      <c r="J9" s="198"/>
      <c r="K9" s="227"/>
      <c r="L9" s="468"/>
      <c r="M9" s="227"/>
      <c r="N9" s="468"/>
      <c r="O9" s="229">
        <f t="shared" si="0"/>
        <v>18</v>
      </c>
      <c r="P9" s="230">
        <f t="shared" si="0"/>
        <v>0</v>
      </c>
    </row>
    <row r="10" spans="1:16" ht="17.25" customHeight="1">
      <c r="A10" s="212">
        <v>6</v>
      </c>
      <c r="B10" s="213" t="s">
        <v>188</v>
      </c>
      <c r="C10" s="214">
        <v>17</v>
      </c>
      <c r="D10" s="469"/>
      <c r="E10" s="167"/>
      <c r="F10" s="215"/>
      <c r="G10" s="182"/>
      <c r="H10" s="194"/>
      <c r="I10" s="216"/>
      <c r="J10" s="197"/>
      <c r="K10" s="214"/>
      <c r="L10" s="465"/>
      <c r="M10" s="214"/>
      <c r="N10" s="469"/>
      <c r="O10" s="217">
        <f t="shared" si="0"/>
        <v>17</v>
      </c>
      <c r="P10" s="218">
        <f t="shared" si="0"/>
        <v>0</v>
      </c>
    </row>
    <row r="11" spans="1:16" ht="17.25" customHeight="1">
      <c r="A11" s="219">
        <v>7</v>
      </c>
      <c r="B11" s="220" t="s">
        <v>189</v>
      </c>
      <c r="C11" s="221">
        <v>15</v>
      </c>
      <c r="D11" s="467"/>
      <c r="E11" s="176"/>
      <c r="F11" s="222"/>
      <c r="G11" s="176"/>
      <c r="H11" s="195"/>
      <c r="I11" s="221"/>
      <c r="J11" s="195"/>
      <c r="K11" s="221"/>
      <c r="L11" s="467"/>
      <c r="M11" s="221"/>
      <c r="N11" s="467"/>
      <c r="O11" s="223">
        <f t="shared" si="0"/>
        <v>15</v>
      </c>
      <c r="P11" s="224">
        <f t="shared" si="0"/>
        <v>0</v>
      </c>
    </row>
    <row r="12" spans="1:16" ht="17.25" customHeight="1">
      <c r="A12" s="219">
        <v>8</v>
      </c>
      <c r="B12" s="220" t="s">
        <v>190</v>
      </c>
      <c r="C12" s="221">
        <v>4</v>
      </c>
      <c r="D12" s="467"/>
      <c r="E12" s="176"/>
      <c r="F12" s="222"/>
      <c r="G12" s="176"/>
      <c r="H12" s="195"/>
      <c r="I12" s="221"/>
      <c r="J12" s="195"/>
      <c r="K12" s="221"/>
      <c r="L12" s="467"/>
      <c r="M12" s="221"/>
      <c r="N12" s="467"/>
      <c r="O12" s="223">
        <f t="shared" si="0"/>
        <v>4</v>
      </c>
      <c r="P12" s="224">
        <f t="shared" si="0"/>
        <v>0</v>
      </c>
    </row>
    <row r="13" spans="1:16" ht="17.25" customHeight="1">
      <c r="A13" s="219">
        <v>9</v>
      </c>
      <c r="B13" s="220" t="s">
        <v>191</v>
      </c>
      <c r="C13" s="221">
        <v>8</v>
      </c>
      <c r="D13" s="467"/>
      <c r="E13" s="176"/>
      <c r="F13" s="222"/>
      <c r="G13" s="176"/>
      <c r="H13" s="195"/>
      <c r="I13" s="221"/>
      <c r="J13" s="195"/>
      <c r="K13" s="221"/>
      <c r="L13" s="467"/>
      <c r="M13" s="221"/>
      <c r="N13" s="467"/>
      <c r="O13" s="223">
        <f t="shared" si="0"/>
        <v>8</v>
      </c>
      <c r="P13" s="224">
        <f t="shared" si="0"/>
        <v>0</v>
      </c>
    </row>
    <row r="14" spans="1:16" ht="17.25" customHeight="1" thickBot="1">
      <c r="A14" s="225">
        <v>10</v>
      </c>
      <c r="B14" s="226" t="s">
        <v>192</v>
      </c>
      <c r="C14" s="227">
        <v>13</v>
      </c>
      <c r="D14" s="468"/>
      <c r="E14" s="185"/>
      <c r="F14" s="228"/>
      <c r="G14" s="185"/>
      <c r="H14" s="198"/>
      <c r="I14" s="227"/>
      <c r="J14" s="198"/>
      <c r="K14" s="227">
        <v>3</v>
      </c>
      <c r="L14" s="468"/>
      <c r="M14" s="227"/>
      <c r="N14" s="468"/>
      <c r="O14" s="229">
        <f t="shared" si="0"/>
        <v>16</v>
      </c>
      <c r="P14" s="230">
        <f t="shared" si="0"/>
        <v>0</v>
      </c>
    </row>
    <row r="15" spans="1:16" ht="17.25" customHeight="1">
      <c r="A15" s="212">
        <v>11</v>
      </c>
      <c r="B15" s="213" t="s">
        <v>193</v>
      </c>
      <c r="C15" s="214">
        <v>13</v>
      </c>
      <c r="D15" s="469"/>
      <c r="E15" s="167"/>
      <c r="F15" s="215"/>
      <c r="G15" s="182"/>
      <c r="H15" s="194"/>
      <c r="I15" s="216"/>
      <c r="J15" s="197"/>
      <c r="K15" s="214"/>
      <c r="L15" s="465"/>
      <c r="M15" s="214"/>
      <c r="N15" s="469"/>
      <c r="O15" s="217">
        <f t="shared" si="0"/>
        <v>13</v>
      </c>
      <c r="P15" s="218">
        <f t="shared" si="0"/>
        <v>0</v>
      </c>
    </row>
    <row r="16" spans="1:16" ht="17.25" customHeight="1">
      <c r="A16" s="219">
        <v>12</v>
      </c>
      <c r="B16" s="220" t="s">
        <v>194</v>
      </c>
      <c r="C16" s="221">
        <v>8</v>
      </c>
      <c r="D16" s="467"/>
      <c r="E16" s="176"/>
      <c r="F16" s="222"/>
      <c r="G16" s="176"/>
      <c r="H16" s="195"/>
      <c r="I16" s="221"/>
      <c r="J16" s="195"/>
      <c r="K16" s="221"/>
      <c r="L16" s="467"/>
      <c r="M16" s="221"/>
      <c r="N16" s="467"/>
      <c r="O16" s="223">
        <f t="shared" si="0"/>
        <v>8</v>
      </c>
      <c r="P16" s="224">
        <f t="shared" si="0"/>
        <v>0</v>
      </c>
    </row>
    <row r="17" spans="1:16" ht="17.25" customHeight="1">
      <c r="A17" s="219">
        <v>13</v>
      </c>
      <c r="B17" s="220" t="s">
        <v>195</v>
      </c>
      <c r="C17" s="221">
        <v>5</v>
      </c>
      <c r="D17" s="467"/>
      <c r="E17" s="176">
        <v>3</v>
      </c>
      <c r="F17" s="222"/>
      <c r="G17" s="176"/>
      <c r="H17" s="195"/>
      <c r="I17" s="221"/>
      <c r="J17" s="195"/>
      <c r="K17" s="221"/>
      <c r="L17" s="467"/>
      <c r="M17" s="221"/>
      <c r="N17" s="467"/>
      <c r="O17" s="223">
        <f t="shared" si="0"/>
        <v>8</v>
      </c>
      <c r="P17" s="224">
        <f t="shared" si="0"/>
        <v>0</v>
      </c>
    </row>
    <row r="18" spans="1:16" ht="17.25" customHeight="1">
      <c r="A18" s="219">
        <v>14</v>
      </c>
      <c r="B18" s="220" t="s">
        <v>196</v>
      </c>
      <c r="C18" s="221"/>
      <c r="D18" s="467"/>
      <c r="E18" s="176"/>
      <c r="F18" s="222"/>
      <c r="G18" s="176"/>
      <c r="H18" s="195"/>
      <c r="I18" s="221"/>
      <c r="J18" s="195"/>
      <c r="K18" s="221">
        <v>1</v>
      </c>
      <c r="L18" s="467"/>
      <c r="M18" s="221"/>
      <c r="N18" s="467"/>
      <c r="O18" s="223">
        <f t="shared" si="0"/>
        <v>1</v>
      </c>
      <c r="P18" s="224">
        <f t="shared" si="0"/>
        <v>0</v>
      </c>
    </row>
    <row r="19" spans="1:16" ht="17.25" customHeight="1" thickBot="1">
      <c r="A19" s="225">
        <v>15</v>
      </c>
      <c r="B19" s="226" t="s">
        <v>197</v>
      </c>
      <c r="C19" s="227"/>
      <c r="D19" s="468"/>
      <c r="E19" s="185"/>
      <c r="F19" s="228"/>
      <c r="G19" s="185"/>
      <c r="H19" s="198"/>
      <c r="I19" s="227"/>
      <c r="J19" s="198"/>
      <c r="K19" s="227">
        <v>4</v>
      </c>
      <c r="L19" s="468"/>
      <c r="M19" s="227"/>
      <c r="N19" s="468"/>
      <c r="O19" s="229">
        <f t="shared" si="0"/>
        <v>4</v>
      </c>
      <c r="P19" s="230">
        <f t="shared" si="0"/>
        <v>0</v>
      </c>
    </row>
    <row r="20" spans="1:16" ht="17.25" customHeight="1">
      <c r="A20" s="212">
        <v>16</v>
      </c>
      <c r="B20" s="213" t="s">
        <v>198</v>
      </c>
      <c r="C20" s="214">
        <v>12</v>
      </c>
      <c r="D20" s="469"/>
      <c r="E20" s="167"/>
      <c r="F20" s="215"/>
      <c r="G20" s="182"/>
      <c r="H20" s="194"/>
      <c r="I20" s="216"/>
      <c r="J20" s="197"/>
      <c r="K20" s="214">
        <v>4</v>
      </c>
      <c r="L20" s="465"/>
      <c r="M20" s="214"/>
      <c r="N20" s="469"/>
      <c r="O20" s="217">
        <f t="shared" si="0"/>
        <v>16</v>
      </c>
      <c r="P20" s="218">
        <f t="shared" si="0"/>
        <v>0</v>
      </c>
    </row>
    <row r="21" spans="1:16" ht="17.25" customHeight="1">
      <c r="A21" s="219">
        <v>17</v>
      </c>
      <c r="B21" s="220" t="s">
        <v>199</v>
      </c>
      <c r="C21" s="221">
        <v>14</v>
      </c>
      <c r="D21" s="467"/>
      <c r="E21" s="176"/>
      <c r="F21" s="222"/>
      <c r="G21" s="176">
        <v>1</v>
      </c>
      <c r="H21" s="195"/>
      <c r="I21" s="221"/>
      <c r="J21" s="195"/>
      <c r="K21" s="221"/>
      <c r="L21" s="467"/>
      <c r="M21" s="221"/>
      <c r="N21" s="467"/>
      <c r="O21" s="223">
        <f t="shared" si="0"/>
        <v>15</v>
      </c>
      <c r="P21" s="224">
        <f t="shared" si="0"/>
        <v>0</v>
      </c>
    </row>
    <row r="22" spans="1:16" ht="17.25" customHeight="1">
      <c r="A22" s="219">
        <v>18</v>
      </c>
      <c r="B22" s="220" t="s">
        <v>200</v>
      </c>
      <c r="C22" s="221"/>
      <c r="D22" s="467"/>
      <c r="E22" s="176"/>
      <c r="F22" s="222"/>
      <c r="G22" s="176"/>
      <c r="H22" s="195"/>
      <c r="I22" s="221"/>
      <c r="J22" s="195"/>
      <c r="K22" s="221">
        <v>3</v>
      </c>
      <c r="L22" s="467"/>
      <c r="M22" s="221"/>
      <c r="N22" s="467"/>
      <c r="O22" s="223">
        <f t="shared" si="0"/>
        <v>3</v>
      </c>
      <c r="P22" s="224">
        <f t="shared" si="0"/>
        <v>0</v>
      </c>
    </row>
    <row r="23" spans="1:16" ht="17.25" customHeight="1">
      <c r="A23" s="219">
        <v>19</v>
      </c>
      <c r="B23" s="220" t="s">
        <v>201</v>
      </c>
      <c r="C23" s="221"/>
      <c r="D23" s="467"/>
      <c r="E23" s="176"/>
      <c r="F23" s="222"/>
      <c r="G23" s="176"/>
      <c r="H23" s="195"/>
      <c r="I23" s="221"/>
      <c r="J23" s="195"/>
      <c r="K23" s="221">
        <v>1</v>
      </c>
      <c r="L23" s="467"/>
      <c r="M23" s="221"/>
      <c r="N23" s="467"/>
      <c r="O23" s="223">
        <f t="shared" si="0"/>
        <v>1</v>
      </c>
      <c r="P23" s="224">
        <f t="shared" si="0"/>
        <v>0</v>
      </c>
    </row>
    <row r="24" spans="1:16" ht="17.25" customHeight="1" thickBot="1">
      <c r="A24" s="225">
        <v>20</v>
      </c>
      <c r="B24" s="470" t="s">
        <v>202</v>
      </c>
      <c r="C24" s="227"/>
      <c r="D24" s="468"/>
      <c r="E24" s="185"/>
      <c r="F24" s="228"/>
      <c r="G24" s="185"/>
      <c r="H24" s="198"/>
      <c r="I24" s="227"/>
      <c r="J24" s="198"/>
      <c r="K24" s="227">
        <v>1</v>
      </c>
      <c r="L24" s="468"/>
      <c r="M24" s="227">
        <v>1</v>
      </c>
      <c r="N24" s="468"/>
      <c r="O24" s="229">
        <f t="shared" si="0"/>
        <v>2</v>
      </c>
      <c r="P24" s="230">
        <f t="shared" si="0"/>
        <v>0</v>
      </c>
    </row>
    <row r="25" spans="1:16" ht="17.25" customHeight="1">
      <c r="A25" s="212">
        <v>21</v>
      </c>
      <c r="B25" s="213" t="s">
        <v>203</v>
      </c>
      <c r="C25" s="214"/>
      <c r="D25" s="469"/>
      <c r="E25" s="167"/>
      <c r="F25" s="215"/>
      <c r="G25" s="182"/>
      <c r="H25" s="194"/>
      <c r="I25" s="216"/>
      <c r="J25" s="197"/>
      <c r="K25" s="214">
        <v>3</v>
      </c>
      <c r="L25" s="465"/>
      <c r="M25" s="214"/>
      <c r="N25" s="469"/>
      <c r="O25" s="217">
        <f t="shared" si="0"/>
        <v>3</v>
      </c>
      <c r="P25" s="218">
        <f t="shared" si="0"/>
        <v>0</v>
      </c>
    </row>
    <row r="26" spans="1:16" ht="17.25" customHeight="1">
      <c r="A26" s="219">
        <v>22</v>
      </c>
      <c r="B26" s="220" t="s">
        <v>204</v>
      </c>
      <c r="C26" s="221"/>
      <c r="D26" s="467"/>
      <c r="E26" s="176"/>
      <c r="F26" s="222"/>
      <c r="G26" s="176"/>
      <c r="H26" s="195"/>
      <c r="I26" s="221"/>
      <c r="J26" s="195"/>
      <c r="K26" s="221">
        <v>3</v>
      </c>
      <c r="L26" s="467"/>
      <c r="M26" s="221"/>
      <c r="N26" s="467"/>
      <c r="O26" s="223">
        <f t="shared" si="0"/>
        <v>3</v>
      </c>
      <c r="P26" s="224">
        <f t="shared" si="0"/>
        <v>0</v>
      </c>
    </row>
    <row r="27" spans="1:16" ht="17.25" customHeight="1">
      <c r="A27" s="219">
        <v>23</v>
      </c>
      <c r="B27" s="220" t="s">
        <v>205</v>
      </c>
      <c r="C27" s="221"/>
      <c r="D27" s="467"/>
      <c r="E27" s="176"/>
      <c r="F27" s="222"/>
      <c r="G27" s="176"/>
      <c r="H27" s="195"/>
      <c r="I27" s="221"/>
      <c r="J27" s="195"/>
      <c r="K27" s="221">
        <v>1</v>
      </c>
      <c r="L27" s="467"/>
      <c r="M27" s="221"/>
      <c r="N27" s="467"/>
      <c r="O27" s="223">
        <f t="shared" si="0"/>
        <v>1</v>
      </c>
      <c r="P27" s="224">
        <f t="shared" si="0"/>
        <v>0</v>
      </c>
    </row>
    <row r="28" spans="1:16" ht="17.25" customHeight="1">
      <c r="A28" s="219">
        <v>24</v>
      </c>
      <c r="B28" s="466" t="s">
        <v>206</v>
      </c>
      <c r="C28" s="221"/>
      <c r="D28" s="467"/>
      <c r="E28" s="176"/>
      <c r="F28" s="222"/>
      <c r="G28" s="176"/>
      <c r="H28" s="195"/>
      <c r="I28" s="221"/>
      <c r="J28" s="195"/>
      <c r="K28" s="221">
        <v>2</v>
      </c>
      <c r="L28" s="467"/>
      <c r="M28" s="221"/>
      <c r="N28" s="467"/>
      <c r="O28" s="223">
        <f t="shared" si="0"/>
        <v>2</v>
      </c>
      <c r="P28" s="224">
        <f t="shared" si="0"/>
        <v>0</v>
      </c>
    </row>
    <row r="29" spans="1:16" ht="17.25" customHeight="1" thickBot="1">
      <c r="A29" s="225">
        <v>25</v>
      </c>
      <c r="B29" s="226" t="s">
        <v>207</v>
      </c>
      <c r="C29" s="227">
        <v>35</v>
      </c>
      <c r="D29" s="468"/>
      <c r="E29" s="185"/>
      <c r="F29" s="228"/>
      <c r="G29" s="185">
        <v>2</v>
      </c>
      <c r="H29" s="198"/>
      <c r="I29" s="227"/>
      <c r="J29" s="198"/>
      <c r="K29" s="227"/>
      <c r="L29" s="468"/>
      <c r="M29" s="227"/>
      <c r="N29" s="468"/>
      <c r="O29" s="229">
        <f t="shared" si="0"/>
        <v>37</v>
      </c>
      <c r="P29" s="230">
        <f t="shared" si="0"/>
        <v>0</v>
      </c>
    </row>
    <row r="30" spans="1:16" ht="17.25" customHeight="1">
      <c r="A30" s="212">
        <v>26</v>
      </c>
      <c r="B30" s="213" t="s">
        <v>208</v>
      </c>
      <c r="C30" s="214">
        <v>5</v>
      </c>
      <c r="D30" s="469"/>
      <c r="E30" s="167"/>
      <c r="F30" s="215"/>
      <c r="G30" s="182"/>
      <c r="H30" s="194"/>
      <c r="I30" s="216"/>
      <c r="J30" s="197"/>
      <c r="K30" s="214"/>
      <c r="L30" s="465"/>
      <c r="M30" s="214"/>
      <c r="N30" s="469"/>
      <c r="O30" s="217">
        <f t="shared" si="0"/>
        <v>5</v>
      </c>
      <c r="P30" s="218">
        <f t="shared" si="0"/>
        <v>0</v>
      </c>
    </row>
    <row r="31" spans="1:16" ht="17.25" customHeight="1">
      <c r="A31" s="219">
        <v>27</v>
      </c>
      <c r="B31" s="220" t="s">
        <v>209</v>
      </c>
      <c r="C31" s="221">
        <v>9</v>
      </c>
      <c r="D31" s="467"/>
      <c r="E31" s="176">
        <v>6</v>
      </c>
      <c r="F31" s="222"/>
      <c r="G31" s="176"/>
      <c r="H31" s="195"/>
      <c r="I31" s="221"/>
      <c r="J31" s="195"/>
      <c r="K31" s="221"/>
      <c r="L31" s="467"/>
      <c r="M31" s="221"/>
      <c r="N31" s="467"/>
      <c r="O31" s="223">
        <f t="shared" si="0"/>
        <v>15</v>
      </c>
      <c r="P31" s="224">
        <f t="shared" si="0"/>
        <v>0</v>
      </c>
    </row>
    <row r="32" spans="1:16" ht="17.25" customHeight="1">
      <c r="A32" s="219">
        <v>28</v>
      </c>
      <c r="B32" s="220" t="s">
        <v>210</v>
      </c>
      <c r="C32" s="221">
        <v>3</v>
      </c>
      <c r="D32" s="467"/>
      <c r="E32" s="176"/>
      <c r="F32" s="222"/>
      <c r="G32" s="176"/>
      <c r="H32" s="195"/>
      <c r="I32" s="221"/>
      <c r="J32" s="195"/>
      <c r="K32" s="221"/>
      <c r="L32" s="467"/>
      <c r="M32" s="221"/>
      <c r="N32" s="467"/>
      <c r="O32" s="223">
        <f t="shared" si="0"/>
        <v>3</v>
      </c>
      <c r="P32" s="224">
        <f t="shared" si="0"/>
        <v>0</v>
      </c>
    </row>
    <row r="33" spans="1:16" ht="17.25" customHeight="1">
      <c r="A33" s="219">
        <v>29</v>
      </c>
      <c r="B33" s="220" t="s">
        <v>211</v>
      </c>
      <c r="C33" s="221">
        <v>14</v>
      </c>
      <c r="D33" s="467"/>
      <c r="E33" s="176"/>
      <c r="F33" s="222"/>
      <c r="G33" s="176"/>
      <c r="H33" s="195"/>
      <c r="I33" s="221"/>
      <c r="J33" s="195"/>
      <c r="K33" s="221"/>
      <c r="L33" s="467"/>
      <c r="M33" s="221"/>
      <c r="N33" s="467"/>
      <c r="O33" s="223">
        <f t="shared" si="0"/>
        <v>14</v>
      </c>
      <c r="P33" s="224">
        <f t="shared" si="0"/>
        <v>0</v>
      </c>
    </row>
    <row r="34" spans="1:16" ht="17.25" customHeight="1" thickBot="1">
      <c r="A34" s="225">
        <v>30</v>
      </c>
      <c r="B34" s="226" t="s">
        <v>212</v>
      </c>
      <c r="C34" s="227">
        <v>4</v>
      </c>
      <c r="D34" s="468"/>
      <c r="E34" s="185"/>
      <c r="F34" s="228"/>
      <c r="G34" s="185"/>
      <c r="H34" s="198"/>
      <c r="I34" s="227"/>
      <c r="J34" s="198"/>
      <c r="K34" s="227"/>
      <c r="L34" s="468"/>
      <c r="M34" s="227"/>
      <c r="N34" s="468"/>
      <c r="O34" s="229">
        <f t="shared" si="0"/>
        <v>4</v>
      </c>
      <c r="P34" s="230">
        <f t="shared" si="0"/>
        <v>0</v>
      </c>
    </row>
    <row r="35" spans="1:16" ht="17.25" customHeight="1">
      <c r="A35" s="212">
        <v>31</v>
      </c>
      <c r="B35" s="213" t="s">
        <v>213</v>
      </c>
      <c r="C35" s="214"/>
      <c r="D35" s="469"/>
      <c r="E35" s="167"/>
      <c r="F35" s="215"/>
      <c r="G35" s="182"/>
      <c r="H35" s="194"/>
      <c r="I35" s="216"/>
      <c r="J35" s="197"/>
      <c r="K35" s="214">
        <v>3</v>
      </c>
      <c r="L35" s="465"/>
      <c r="M35" s="214"/>
      <c r="N35" s="469"/>
      <c r="O35" s="217">
        <f t="shared" si="0"/>
        <v>3</v>
      </c>
      <c r="P35" s="218">
        <f t="shared" si="0"/>
        <v>0</v>
      </c>
    </row>
    <row r="36" spans="1:16" ht="17.25" customHeight="1">
      <c r="A36" s="219">
        <v>32</v>
      </c>
      <c r="B36" s="220" t="s">
        <v>214</v>
      </c>
      <c r="C36" s="221"/>
      <c r="D36" s="467"/>
      <c r="E36" s="176"/>
      <c r="F36" s="222"/>
      <c r="G36" s="176"/>
      <c r="H36" s="195"/>
      <c r="I36" s="221"/>
      <c r="J36" s="195"/>
      <c r="K36" s="221">
        <v>2</v>
      </c>
      <c r="L36" s="467"/>
      <c r="M36" s="221"/>
      <c r="N36" s="467"/>
      <c r="O36" s="223">
        <f t="shared" si="0"/>
        <v>2</v>
      </c>
      <c r="P36" s="224">
        <f t="shared" si="0"/>
        <v>0</v>
      </c>
    </row>
    <row r="37" spans="1:16" ht="17.25" customHeight="1">
      <c r="A37" s="219">
        <v>33</v>
      </c>
      <c r="B37" s="220" t="s">
        <v>215</v>
      </c>
      <c r="C37" s="221"/>
      <c r="D37" s="467"/>
      <c r="E37" s="176"/>
      <c r="F37" s="222"/>
      <c r="G37" s="176"/>
      <c r="H37" s="195"/>
      <c r="I37" s="221"/>
      <c r="J37" s="195"/>
      <c r="K37" s="221">
        <v>2</v>
      </c>
      <c r="L37" s="467"/>
      <c r="M37" s="221"/>
      <c r="N37" s="467"/>
      <c r="O37" s="223">
        <f t="shared" si="0"/>
        <v>2</v>
      </c>
      <c r="P37" s="224">
        <f t="shared" si="0"/>
        <v>0</v>
      </c>
    </row>
    <row r="38" spans="1:16" ht="17.25" customHeight="1">
      <c r="A38" s="219">
        <v>34</v>
      </c>
      <c r="B38" s="220" t="s">
        <v>216</v>
      </c>
      <c r="C38" s="221">
        <v>1</v>
      </c>
      <c r="D38" s="467"/>
      <c r="E38" s="176"/>
      <c r="F38" s="222"/>
      <c r="G38" s="176"/>
      <c r="H38" s="195"/>
      <c r="I38" s="221"/>
      <c r="J38" s="195"/>
      <c r="K38" s="221"/>
      <c r="L38" s="467"/>
      <c r="M38" s="221"/>
      <c r="N38" s="467"/>
      <c r="O38" s="223">
        <f t="shared" si="0"/>
        <v>1</v>
      </c>
      <c r="P38" s="224">
        <f t="shared" si="0"/>
        <v>0</v>
      </c>
    </row>
    <row r="39" spans="1:16" ht="17.25" customHeight="1" thickBot="1">
      <c r="A39" s="225">
        <v>35</v>
      </c>
      <c r="B39" s="226" t="s">
        <v>217</v>
      </c>
      <c r="C39" s="227">
        <v>1</v>
      </c>
      <c r="D39" s="468"/>
      <c r="E39" s="185"/>
      <c r="F39" s="228"/>
      <c r="G39" s="185"/>
      <c r="H39" s="198"/>
      <c r="I39" s="227"/>
      <c r="J39" s="198"/>
      <c r="K39" s="227"/>
      <c r="L39" s="468"/>
      <c r="M39" s="227"/>
      <c r="N39" s="468"/>
      <c r="O39" s="229">
        <f t="shared" si="0"/>
        <v>1</v>
      </c>
      <c r="P39" s="230">
        <f t="shared" si="0"/>
        <v>0</v>
      </c>
    </row>
    <row r="40" spans="1:16" ht="17.25" customHeight="1">
      <c r="A40" s="212">
        <v>36</v>
      </c>
      <c r="B40" s="213" t="s">
        <v>218</v>
      </c>
      <c r="C40" s="214">
        <v>2</v>
      </c>
      <c r="D40" s="469"/>
      <c r="E40" s="167"/>
      <c r="F40" s="215"/>
      <c r="G40" s="182"/>
      <c r="H40" s="194"/>
      <c r="I40" s="216"/>
      <c r="J40" s="197"/>
      <c r="K40" s="214"/>
      <c r="L40" s="465"/>
      <c r="M40" s="214"/>
      <c r="N40" s="469"/>
      <c r="O40" s="217">
        <f t="shared" si="0"/>
        <v>2</v>
      </c>
      <c r="P40" s="218">
        <f t="shared" si="0"/>
        <v>0</v>
      </c>
    </row>
    <row r="41" spans="1:16" ht="17.25" customHeight="1">
      <c r="A41" s="219">
        <v>37</v>
      </c>
      <c r="B41" s="220" t="s">
        <v>219</v>
      </c>
      <c r="C41" s="221"/>
      <c r="D41" s="467"/>
      <c r="E41" s="176"/>
      <c r="F41" s="222"/>
      <c r="G41" s="176"/>
      <c r="H41" s="195"/>
      <c r="I41" s="221"/>
      <c r="J41" s="195"/>
      <c r="K41" s="221">
        <v>1</v>
      </c>
      <c r="L41" s="467"/>
      <c r="M41" s="221"/>
      <c r="N41" s="467"/>
      <c r="O41" s="223">
        <f t="shared" si="0"/>
        <v>1</v>
      </c>
      <c r="P41" s="224">
        <f t="shared" si="0"/>
        <v>0</v>
      </c>
    </row>
    <row r="42" spans="1:16" ht="17.25" customHeight="1">
      <c r="A42" s="219">
        <v>38</v>
      </c>
      <c r="B42" s="220" t="s">
        <v>220</v>
      </c>
      <c r="C42" s="221"/>
      <c r="D42" s="467"/>
      <c r="E42" s="176"/>
      <c r="F42" s="222"/>
      <c r="G42" s="176"/>
      <c r="H42" s="195"/>
      <c r="I42" s="221"/>
      <c r="J42" s="195"/>
      <c r="K42" s="221">
        <v>1</v>
      </c>
      <c r="L42" s="467"/>
      <c r="M42" s="221"/>
      <c r="N42" s="467"/>
      <c r="O42" s="223">
        <f t="shared" si="0"/>
        <v>1</v>
      </c>
      <c r="P42" s="224">
        <f t="shared" si="0"/>
        <v>0</v>
      </c>
    </row>
    <row r="43" spans="1:16" ht="17.25" customHeight="1" thickBot="1">
      <c r="A43" s="225">
        <v>39</v>
      </c>
      <c r="B43" s="226" t="s">
        <v>231</v>
      </c>
      <c r="C43" s="227"/>
      <c r="D43" s="468"/>
      <c r="E43" s="185"/>
      <c r="F43" s="228"/>
      <c r="G43" s="185"/>
      <c r="H43" s="198"/>
      <c r="I43" s="227"/>
      <c r="J43" s="198"/>
      <c r="K43" s="227">
        <v>1</v>
      </c>
      <c r="L43" s="468"/>
      <c r="M43" s="227"/>
      <c r="N43" s="468"/>
      <c r="O43" s="229">
        <f t="shared" si="0"/>
        <v>1</v>
      </c>
      <c r="P43" s="230">
        <f t="shared" si="0"/>
        <v>0</v>
      </c>
    </row>
    <row r="44" spans="1:16" ht="17.25" customHeight="1">
      <c r="A44" s="212">
        <v>40</v>
      </c>
      <c r="B44" s="213" t="s">
        <v>222</v>
      </c>
      <c r="C44" s="214">
        <v>1</v>
      </c>
      <c r="D44" s="469"/>
      <c r="E44" s="167"/>
      <c r="F44" s="215"/>
      <c r="G44" s="182"/>
      <c r="H44" s="194"/>
      <c r="I44" s="216"/>
      <c r="J44" s="197"/>
      <c r="K44" s="214"/>
      <c r="L44" s="465"/>
      <c r="M44" s="214"/>
      <c r="N44" s="469"/>
      <c r="O44" s="217">
        <f t="shared" si="0"/>
        <v>1</v>
      </c>
      <c r="P44" s="218">
        <f t="shared" si="0"/>
        <v>0</v>
      </c>
    </row>
    <row r="45" spans="1:16" ht="17.25" customHeight="1">
      <c r="A45" s="219">
        <v>41</v>
      </c>
      <c r="B45" s="220" t="s">
        <v>223</v>
      </c>
      <c r="C45" s="221">
        <v>2</v>
      </c>
      <c r="D45" s="467"/>
      <c r="E45" s="176">
        <v>1</v>
      </c>
      <c r="F45" s="222"/>
      <c r="G45" s="176"/>
      <c r="H45" s="195"/>
      <c r="I45" s="221"/>
      <c r="J45" s="195"/>
      <c r="K45" s="221"/>
      <c r="L45" s="467"/>
      <c r="M45" s="221"/>
      <c r="N45" s="467"/>
      <c r="O45" s="223">
        <f t="shared" si="0"/>
        <v>3</v>
      </c>
      <c r="P45" s="224">
        <f t="shared" si="0"/>
        <v>0</v>
      </c>
    </row>
    <row r="46" spans="1:16" ht="17.25" customHeight="1">
      <c r="A46" s="219">
        <v>42</v>
      </c>
      <c r="B46" s="220" t="s">
        <v>224</v>
      </c>
      <c r="C46" s="221">
        <v>1</v>
      </c>
      <c r="D46" s="467"/>
      <c r="E46" s="176"/>
      <c r="F46" s="222"/>
      <c r="G46" s="176"/>
      <c r="H46" s="195"/>
      <c r="I46" s="221"/>
      <c r="J46" s="195"/>
      <c r="K46" s="221"/>
      <c r="L46" s="467"/>
      <c r="M46" s="221"/>
      <c r="N46" s="467"/>
      <c r="O46" s="223">
        <f t="shared" si="0"/>
        <v>1</v>
      </c>
      <c r="P46" s="224">
        <f t="shared" si="0"/>
        <v>0</v>
      </c>
    </row>
    <row r="47" spans="1:16" ht="17.25" customHeight="1" thickBot="1">
      <c r="A47" s="225">
        <v>43</v>
      </c>
      <c r="B47" s="226" t="s">
        <v>225</v>
      </c>
      <c r="C47" s="227"/>
      <c r="D47" s="468"/>
      <c r="E47" s="185"/>
      <c r="F47" s="228"/>
      <c r="G47" s="185"/>
      <c r="H47" s="198"/>
      <c r="I47" s="227"/>
      <c r="J47" s="198"/>
      <c r="K47" s="227">
        <v>2</v>
      </c>
      <c r="L47" s="468"/>
      <c r="M47" s="227"/>
      <c r="N47" s="468"/>
      <c r="O47" s="229">
        <f t="shared" si="0"/>
        <v>2</v>
      </c>
      <c r="P47" s="230">
        <f t="shared" si="0"/>
        <v>0</v>
      </c>
    </row>
    <row r="48" spans="1:16" ht="17.25" customHeight="1" thickBot="1">
      <c r="A48" s="231"/>
      <c r="B48" s="232" t="s">
        <v>150</v>
      </c>
      <c r="C48" s="233">
        <f aca="true" t="shared" si="1" ref="C48:I48">SUM(C5:C47)</f>
        <v>307</v>
      </c>
      <c r="D48" s="471">
        <f t="shared" si="1"/>
        <v>0</v>
      </c>
      <c r="E48" s="206">
        <f t="shared" si="1"/>
        <v>10</v>
      </c>
      <c r="F48" s="234">
        <f t="shared" si="1"/>
        <v>0</v>
      </c>
      <c r="G48" s="206">
        <f t="shared" si="1"/>
        <v>8</v>
      </c>
      <c r="H48" s="234">
        <f t="shared" si="1"/>
        <v>0</v>
      </c>
      <c r="I48" s="233">
        <f t="shared" si="1"/>
        <v>0</v>
      </c>
      <c r="J48" s="471">
        <f aca="true" t="shared" si="2" ref="J48:P48">SUM(J5:J47)</f>
        <v>0</v>
      </c>
      <c r="K48" s="315">
        <f t="shared" si="2"/>
        <v>42</v>
      </c>
      <c r="L48" s="471">
        <f t="shared" si="2"/>
        <v>0</v>
      </c>
      <c r="M48" s="233">
        <f t="shared" si="2"/>
        <v>1</v>
      </c>
      <c r="N48" s="471">
        <f t="shared" si="2"/>
        <v>0</v>
      </c>
      <c r="O48" s="235">
        <f t="shared" si="2"/>
        <v>368</v>
      </c>
      <c r="P48" s="236">
        <f t="shared" si="2"/>
        <v>0</v>
      </c>
    </row>
    <row r="49" spans="1:16" ht="17.25" customHeight="1" thickBot="1">
      <c r="A49" s="210"/>
      <c r="B49" s="232" t="s">
        <v>172</v>
      </c>
      <c r="C49" s="233"/>
      <c r="D49" s="471"/>
      <c r="E49" s="206"/>
      <c r="F49" s="315"/>
      <c r="G49" s="206">
        <v>17</v>
      </c>
      <c r="H49" s="234">
        <v>0</v>
      </c>
      <c r="I49" s="233"/>
      <c r="J49" s="472"/>
      <c r="K49" s="315"/>
      <c r="L49" s="471"/>
      <c r="M49" s="233">
        <v>1</v>
      </c>
      <c r="N49" s="471"/>
      <c r="O49" s="235">
        <f>C49+E49+G49+I49+K49+M49</f>
        <v>18</v>
      </c>
      <c r="P49" s="230">
        <f>D49+F49+H49+J49+L49+N49</f>
        <v>0</v>
      </c>
    </row>
    <row r="50" spans="1:16" ht="17.25" customHeight="1" thickBot="1">
      <c r="A50" s="237"/>
      <c r="B50" s="238" t="s">
        <v>32</v>
      </c>
      <c r="C50" s="229">
        <f aca="true" t="shared" si="3" ref="C50:N50">SUM(C48:C49)</f>
        <v>307</v>
      </c>
      <c r="D50" s="473">
        <f t="shared" si="3"/>
        <v>0</v>
      </c>
      <c r="E50" s="314">
        <f t="shared" si="3"/>
        <v>10</v>
      </c>
      <c r="F50" s="474">
        <f t="shared" si="3"/>
        <v>0</v>
      </c>
      <c r="G50" s="314">
        <f t="shared" si="3"/>
        <v>25</v>
      </c>
      <c r="H50" s="474">
        <f t="shared" si="3"/>
        <v>0</v>
      </c>
      <c r="I50" s="229">
        <f t="shared" si="3"/>
        <v>0</v>
      </c>
      <c r="J50" s="473">
        <f t="shared" si="3"/>
        <v>0</v>
      </c>
      <c r="K50" s="475">
        <f t="shared" si="3"/>
        <v>42</v>
      </c>
      <c r="L50" s="473">
        <f t="shared" si="3"/>
        <v>0</v>
      </c>
      <c r="M50" s="229">
        <f t="shared" si="3"/>
        <v>2</v>
      </c>
      <c r="N50" s="473">
        <f t="shared" si="3"/>
        <v>0</v>
      </c>
      <c r="O50" s="229">
        <f>O48+O49</f>
        <v>386</v>
      </c>
      <c r="P50" s="236">
        <f>P48+P49</f>
        <v>0</v>
      </c>
    </row>
    <row r="51" spans="2:3" ht="17.25" customHeight="1">
      <c r="B51" s="239" t="s">
        <v>29</v>
      </c>
      <c r="C51" t="s">
        <v>329</v>
      </c>
    </row>
    <row r="52" ht="19.5" customHeight="1"/>
  </sheetData>
  <sheetProtection/>
  <mergeCells count="8">
    <mergeCell ref="B3:B4"/>
    <mergeCell ref="O3:P4"/>
    <mergeCell ref="C3:D3"/>
    <mergeCell ref="E3:F3"/>
    <mergeCell ref="G3:H3"/>
    <mergeCell ref="K3:L3"/>
    <mergeCell ref="I3:J3"/>
    <mergeCell ref="M3:N3"/>
  </mergeCells>
  <printOptions horizontalCentered="1"/>
  <pageMargins left="0.2362204724409449" right="0.2362204724409449" top="0.7086614173228347" bottom="0.5905511811023623" header="0.5118110236220472" footer="0.31496062992125984"/>
  <pageSetup horizontalDpi="600" verticalDpi="600" orientation="portrait" paperSize="9" scale="89"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sheetPr>
    <tabColor indexed="45"/>
  </sheetPr>
  <dimension ref="A1:W51"/>
  <sheetViews>
    <sheetView view="pageBreakPreview" zoomScale="6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L42" sqref="L42"/>
    </sheetView>
  </sheetViews>
  <sheetFormatPr defaultColWidth="9.00390625" defaultRowHeight="13.5"/>
  <cols>
    <col min="1" max="1" width="3.375" style="0" customWidth="1"/>
    <col min="2" max="2" width="13.50390625" style="0" customWidth="1"/>
    <col min="3" max="4" width="6.25390625" style="0" customWidth="1"/>
    <col min="5" max="5" width="5.00390625" style="0" customWidth="1"/>
    <col min="6" max="7" width="6.25390625" style="0" customWidth="1"/>
    <col min="8" max="8" width="5.00390625" style="0" customWidth="1"/>
    <col min="9" max="10" width="6.25390625" style="0" customWidth="1"/>
    <col min="11" max="11" width="5.00390625" style="0" customWidth="1"/>
    <col min="12" max="13" width="6.25390625" style="0" customWidth="1"/>
    <col min="14" max="14" width="5.00390625" style="0" customWidth="1"/>
    <col min="15" max="16" width="6.25390625" style="0" customWidth="1"/>
    <col min="17" max="17" width="5.00390625" style="0" customWidth="1"/>
    <col min="18" max="19" width="6.25390625" style="0" customWidth="1"/>
    <col min="20" max="20" width="5.00390625" style="0" customWidth="1"/>
    <col min="21" max="21" width="6.125" style="0" customWidth="1"/>
    <col min="22" max="22" width="5.75390625" style="0" bestFit="1" customWidth="1"/>
    <col min="23" max="23" width="5.00390625" style="0" customWidth="1"/>
  </cols>
  <sheetData>
    <row r="1" spans="6:21" ht="19.5" customHeight="1">
      <c r="F1" s="1216" t="s">
        <v>434</v>
      </c>
      <c r="G1" s="1216"/>
      <c r="H1" s="1216"/>
      <c r="I1" s="1216"/>
      <c r="J1" s="1216"/>
      <c r="K1" s="1216"/>
      <c r="L1" s="1216"/>
      <c r="M1" s="1216"/>
      <c r="N1" s="1216"/>
      <c r="O1" s="1216"/>
      <c r="P1" s="1216"/>
      <c r="Q1" s="1216"/>
      <c r="R1" s="1216"/>
      <c r="S1" s="1216"/>
      <c r="T1" s="1216"/>
      <c r="U1" s="719" t="s">
        <v>435</v>
      </c>
    </row>
    <row r="2" spans="16:21" ht="14.25" thickBot="1">
      <c r="P2" s="1096" t="s">
        <v>384</v>
      </c>
      <c r="Q2" s="1096"/>
      <c r="R2" s="1096"/>
      <c r="S2" s="1096"/>
      <c r="T2" s="1096"/>
      <c r="U2" t="s">
        <v>328</v>
      </c>
    </row>
    <row r="3" spans="1:23" ht="13.5">
      <c r="A3" s="155" t="s">
        <v>177</v>
      </c>
      <c r="B3" s="1206" t="s">
        <v>181</v>
      </c>
      <c r="C3" s="1212" t="s">
        <v>18</v>
      </c>
      <c r="D3" s="1217"/>
      <c r="E3" s="1213"/>
      <c r="F3" s="1212" t="s">
        <v>23</v>
      </c>
      <c r="G3" s="1217"/>
      <c r="H3" s="1213"/>
      <c r="I3" s="1218" t="s">
        <v>280</v>
      </c>
      <c r="J3" s="1219"/>
      <c r="K3" s="1220"/>
      <c r="L3" s="1214" t="s">
        <v>228</v>
      </c>
      <c r="M3" s="1221"/>
      <c r="N3" s="1215"/>
      <c r="O3" s="1212" t="s">
        <v>105</v>
      </c>
      <c r="P3" s="1217"/>
      <c r="Q3" s="1213"/>
      <c r="R3" s="1212" t="s">
        <v>229</v>
      </c>
      <c r="S3" s="1217"/>
      <c r="T3" s="1213"/>
      <c r="U3" s="1208" t="s">
        <v>32</v>
      </c>
      <c r="V3" s="1209"/>
      <c r="W3" s="720" t="s">
        <v>436</v>
      </c>
    </row>
    <row r="4" spans="1:23" ht="18" customHeight="1" thickBot="1">
      <c r="A4" s="156" t="s">
        <v>180</v>
      </c>
      <c r="B4" s="1207"/>
      <c r="C4" s="211"/>
      <c r="D4" s="721" t="s">
        <v>230</v>
      </c>
      <c r="E4" s="722" t="s">
        <v>437</v>
      </c>
      <c r="F4" s="211"/>
      <c r="G4" s="721" t="s">
        <v>230</v>
      </c>
      <c r="H4" s="722" t="s">
        <v>437</v>
      </c>
      <c r="I4" s="211"/>
      <c r="J4" s="721" t="s">
        <v>230</v>
      </c>
      <c r="K4" s="722" t="s">
        <v>437</v>
      </c>
      <c r="L4" s="211"/>
      <c r="M4" s="721" t="s">
        <v>230</v>
      </c>
      <c r="N4" s="722" t="s">
        <v>437</v>
      </c>
      <c r="O4" s="211"/>
      <c r="P4" s="721" t="s">
        <v>230</v>
      </c>
      <c r="Q4" s="722" t="s">
        <v>437</v>
      </c>
      <c r="R4" s="211"/>
      <c r="S4" s="721" t="s">
        <v>230</v>
      </c>
      <c r="T4" s="722" t="s">
        <v>437</v>
      </c>
      <c r="U4" s="723"/>
      <c r="V4" s="724" t="s">
        <v>438</v>
      </c>
      <c r="W4" s="725" t="s">
        <v>439</v>
      </c>
    </row>
    <row r="5" spans="1:23" ht="21.75" customHeight="1">
      <c r="A5" s="212">
        <v>1</v>
      </c>
      <c r="B5" s="213" t="s">
        <v>183</v>
      </c>
      <c r="C5" s="214">
        <v>31</v>
      </c>
      <c r="D5" s="726">
        <v>0</v>
      </c>
      <c r="E5" s="727"/>
      <c r="F5" s="214"/>
      <c r="G5" s="728"/>
      <c r="H5" s="215"/>
      <c r="I5" s="214">
        <v>4</v>
      </c>
      <c r="J5" s="726">
        <v>0</v>
      </c>
      <c r="K5" s="194"/>
      <c r="L5" s="214"/>
      <c r="M5" s="729"/>
      <c r="N5" s="197"/>
      <c r="O5" s="214"/>
      <c r="P5" s="730"/>
      <c r="Q5" s="465"/>
      <c r="R5" s="214">
        <v>3</v>
      </c>
      <c r="S5" s="731">
        <v>3</v>
      </c>
      <c r="T5" s="727"/>
      <c r="U5" s="217">
        <f>C5+F5+I5+L5+O5+R5</f>
        <v>38</v>
      </c>
      <c r="V5" s="732">
        <f>D5+G5+J5+M5+P5+S5</f>
        <v>3</v>
      </c>
      <c r="W5" s="646">
        <f aca="true" t="shared" si="0" ref="W5:W50">E5+H5+K5+N5+Q5+T5</f>
        <v>0</v>
      </c>
    </row>
    <row r="6" spans="1:23" ht="21.75" customHeight="1">
      <c r="A6" s="219">
        <v>2</v>
      </c>
      <c r="B6" s="466" t="s">
        <v>184</v>
      </c>
      <c r="C6" s="221"/>
      <c r="D6" s="726"/>
      <c r="E6" s="733">
        <v>2</v>
      </c>
      <c r="F6" s="221"/>
      <c r="G6" s="734"/>
      <c r="H6" s="222"/>
      <c r="I6" s="221"/>
      <c r="J6" s="735"/>
      <c r="K6" s="195"/>
      <c r="L6" s="221"/>
      <c r="M6" s="735"/>
      <c r="N6" s="195"/>
      <c r="O6" s="221"/>
      <c r="P6" s="736"/>
      <c r="Q6" s="467">
        <v>3</v>
      </c>
      <c r="R6" s="221">
        <v>2</v>
      </c>
      <c r="S6" s="726">
        <v>2</v>
      </c>
      <c r="T6" s="733"/>
      <c r="U6" s="223">
        <f aca="true" t="shared" si="1" ref="U6:V50">C6+F6+I6+L6+O6+R6</f>
        <v>2</v>
      </c>
      <c r="V6" s="737">
        <f t="shared" si="1"/>
        <v>2</v>
      </c>
      <c r="W6" s="643">
        <f t="shared" si="0"/>
        <v>5</v>
      </c>
    </row>
    <row r="7" spans="1:23" ht="21.75" customHeight="1">
      <c r="A7" s="219">
        <v>3</v>
      </c>
      <c r="B7" s="220" t="s">
        <v>185</v>
      </c>
      <c r="C7" s="221"/>
      <c r="D7" s="726"/>
      <c r="E7" s="733"/>
      <c r="F7" s="221"/>
      <c r="G7" s="734"/>
      <c r="H7" s="222"/>
      <c r="I7" s="221"/>
      <c r="J7" s="735"/>
      <c r="K7" s="195"/>
      <c r="L7" s="221"/>
      <c r="M7" s="735"/>
      <c r="N7" s="195"/>
      <c r="O7" s="221">
        <v>1</v>
      </c>
      <c r="P7" s="736">
        <v>0</v>
      </c>
      <c r="Q7" s="467"/>
      <c r="R7" s="221"/>
      <c r="S7" s="726"/>
      <c r="T7" s="733"/>
      <c r="U7" s="223">
        <f t="shared" si="1"/>
        <v>1</v>
      </c>
      <c r="V7" s="737">
        <f t="shared" si="1"/>
        <v>0</v>
      </c>
      <c r="W7" s="643">
        <f t="shared" si="0"/>
        <v>0</v>
      </c>
    </row>
    <row r="8" spans="1:23" ht="21.75" customHeight="1">
      <c r="A8" s="219">
        <v>4</v>
      </c>
      <c r="B8" s="220" t="s">
        <v>186</v>
      </c>
      <c r="C8" s="221">
        <v>5</v>
      </c>
      <c r="D8" s="726">
        <v>5</v>
      </c>
      <c r="E8" s="733"/>
      <c r="F8" s="221"/>
      <c r="G8" s="734"/>
      <c r="H8" s="222"/>
      <c r="I8" s="221"/>
      <c r="J8" s="735"/>
      <c r="K8" s="195"/>
      <c r="L8" s="221"/>
      <c r="M8" s="735"/>
      <c r="N8" s="195"/>
      <c r="O8" s="221"/>
      <c r="P8" s="736"/>
      <c r="Q8" s="467"/>
      <c r="R8" s="221">
        <v>5</v>
      </c>
      <c r="S8" s="726">
        <v>5</v>
      </c>
      <c r="T8" s="733"/>
      <c r="U8" s="223">
        <f t="shared" si="1"/>
        <v>10</v>
      </c>
      <c r="V8" s="737">
        <f t="shared" si="1"/>
        <v>10</v>
      </c>
      <c r="W8" s="643">
        <f t="shared" si="0"/>
        <v>0</v>
      </c>
    </row>
    <row r="9" spans="1:23" ht="21.75" customHeight="1" thickBot="1">
      <c r="A9" s="225">
        <v>5</v>
      </c>
      <c r="B9" s="226" t="s">
        <v>187</v>
      </c>
      <c r="C9" s="227">
        <v>5</v>
      </c>
      <c r="D9" s="738">
        <v>0</v>
      </c>
      <c r="E9" s="739"/>
      <c r="F9" s="227"/>
      <c r="G9" s="740"/>
      <c r="H9" s="228"/>
      <c r="I9" s="227"/>
      <c r="J9" s="741"/>
      <c r="K9" s="198"/>
      <c r="L9" s="227"/>
      <c r="M9" s="741"/>
      <c r="N9" s="198"/>
      <c r="O9" s="227"/>
      <c r="P9" s="742"/>
      <c r="Q9" s="468"/>
      <c r="R9" s="227">
        <v>4</v>
      </c>
      <c r="S9" s="743">
        <v>4</v>
      </c>
      <c r="T9" s="739"/>
      <c r="U9" s="229">
        <f t="shared" si="1"/>
        <v>9</v>
      </c>
      <c r="V9" s="474">
        <f t="shared" si="1"/>
        <v>4</v>
      </c>
      <c r="W9" s="648">
        <f t="shared" si="0"/>
        <v>0</v>
      </c>
    </row>
    <row r="10" spans="1:23" ht="21.75" customHeight="1">
      <c r="A10" s="212">
        <v>6</v>
      </c>
      <c r="B10" s="213" t="s">
        <v>188</v>
      </c>
      <c r="C10" s="216">
        <v>3</v>
      </c>
      <c r="D10" s="744">
        <v>0</v>
      </c>
      <c r="E10" s="727"/>
      <c r="F10" s="216"/>
      <c r="G10" s="745"/>
      <c r="H10" s="215"/>
      <c r="I10" s="216"/>
      <c r="J10" s="746"/>
      <c r="K10" s="194"/>
      <c r="L10" s="216"/>
      <c r="M10" s="746"/>
      <c r="N10" s="194"/>
      <c r="O10" s="216"/>
      <c r="P10" s="747"/>
      <c r="Q10" s="469"/>
      <c r="R10" s="216"/>
      <c r="S10" s="731"/>
      <c r="T10" s="727"/>
      <c r="U10" s="217">
        <f t="shared" si="1"/>
        <v>3</v>
      </c>
      <c r="V10" s="732">
        <f t="shared" si="1"/>
        <v>0</v>
      </c>
      <c r="W10" s="646">
        <f t="shared" si="0"/>
        <v>0</v>
      </c>
    </row>
    <row r="11" spans="1:23" ht="21.75" customHeight="1">
      <c r="A11" s="219">
        <v>7</v>
      </c>
      <c r="B11" s="220" t="s">
        <v>189</v>
      </c>
      <c r="C11" s="221">
        <v>6</v>
      </c>
      <c r="D11" s="726"/>
      <c r="E11" s="733"/>
      <c r="F11" s="221"/>
      <c r="G11" s="734"/>
      <c r="H11" s="222"/>
      <c r="I11" s="221"/>
      <c r="J11" s="735"/>
      <c r="K11" s="195"/>
      <c r="L11" s="221"/>
      <c r="M11" s="735"/>
      <c r="N11" s="195"/>
      <c r="O11" s="221"/>
      <c r="P11" s="736"/>
      <c r="Q11" s="467"/>
      <c r="R11" s="221">
        <v>1</v>
      </c>
      <c r="S11" s="726">
        <v>1</v>
      </c>
      <c r="T11" s="733"/>
      <c r="U11" s="223">
        <f t="shared" si="1"/>
        <v>7</v>
      </c>
      <c r="V11" s="737">
        <f t="shared" si="1"/>
        <v>1</v>
      </c>
      <c r="W11" s="643">
        <f t="shared" si="0"/>
        <v>0</v>
      </c>
    </row>
    <row r="12" spans="1:23" ht="21.75" customHeight="1">
      <c r="A12" s="219">
        <v>8</v>
      </c>
      <c r="B12" s="220" t="s">
        <v>190</v>
      </c>
      <c r="C12" s="221">
        <v>2</v>
      </c>
      <c r="D12" s="726"/>
      <c r="E12" s="733"/>
      <c r="F12" s="221"/>
      <c r="G12" s="734"/>
      <c r="H12" s="222"/>
      <c r="I12" s="221"/>
      <c r="J12" s="735"/>
      <c r="K12" s="195"/>
      <c r="L12" s="221"/>
      <c r="M12" s="735"/>
      <c r="N12" s="195"/>
      <c r="O12" s="221"/>
      <c r="P12" s="736"/>
      <c r="Q12" s="467"/>
      <c r="R12" s="221">
        <v>1</v>
      </c>
      <c r="S12" s="726">
        <v>1</v>
      </c>
      <c r="T12" s="733"/>
      <c r="U12" s="223">
        <f t="shared" si="1"/>
        <v>3</v>
      </c>
      <c r="V12" s="737">
        <f t="shared" si="1"/>
        <v>1</v>
      </c>
      <c r="W12" s="643">
        <f t="shared" si="0"/>
        <v>0</v>
      </c>
    </row>
    <row r="13" spans="1:23" ht="21.75" customHeight="1">
      <c r="A13" s="219">
        <v>9</v>
      </c>
      <c r="B13" s="220" t="s">
        <v>191</v>
      </c>
      <c r="C13" s="221">
        <v>2</v>
      </c>
      <c r="D13" s="726"/>
      <c r="E13" s="733">
        <v>1</v>
      </c>
      <c r="F13" s="221"/>
      <c r="G13" s="734"/>
      <c r="H13" s="222"/>
      <c r="I13" s="221"/>
      <c r="J13" s="735"/>
      <c r="K13" s="195"/>
      <c r="L13" s="221"/>
      <c r="M13" s="735"/>
      <c r="N13" s="195"/>
      <c r="O13" s="221"/>
      <c r="P13" s="736"/>
      <c r="Q13" s="467"/>
      <c r="R13" s="221">
        <v>7</v>
      </c>
      <c r="S13" s="726">
        <v>7</v>
      </c>
      <c r="T13" s="733"/>
      <c r="U13" s="223">
        <f t="shared" si="1"/>
        <v>9</v>
      </c>
      <c r="V13" s="737">
        <f t="shared" si="1"/>
        <v>7</v>
      </c>
      <c r="W13" s="643">
        <f t="shared" si="0"/>
        <v>1</v>
      </c>
    </row>
    <row r="14" spans="1:23" ht="21.75" customHeight="1" thickBot="1">
      <c r="A14" s="225">
        <v>10</v>
      </c>
      <c r="B14" s="226" t="s">
        <v>192</v>
      </c>
      <c r="C14" s="227">
        <v>6</v>
      </c>
      <c r="D14" s="743"/>
      <c r="E14" s="739"/>
      <c r="F14" s="227"/>
      <c r="G14" s="740"/>
      <c r="H14" s="228"/>
      <c r="I14" s="227"/>
      <c r="J14" s="741"/>
      <c r="K14" s="198"/>
      <c r="L14" s="227"/>
      <c r="M14" s="741"/>
      <c r="N14" s="198"/>
      <c r="O14" s="227">
        <v>1</v>
      </c>
      <c r="P14" s="742">
        <v>0</v>
      </c>
      <c r="Q14" s="468"/>
      <c r="R14" s="227">
        <v>2</v>
      </c>
      <c r="S14" s="743">
        <v>2</v>
      </c>
      <c r="T14" s="739">
        <v>2</v>
      </c>
      <c r="U14" s="229">
        <f t="shared" si="1"/>
        <v>9</v>
      </c>
      <c r="V14" s="474">
        <f t="shared" si="1"/>
        <v>2</v>
      </c>
      <c r="W14" s="648">
        <f t="shared" si="0"/>
        <v>2</v>
      </c>
    </row>
    <row r="15" spans="1:23" ht="21.75" customHeight="1">
      <c r="A15" s="212">
        <v>11</v>
      </c>
      <c r="B15" s="213" t="s">
        <v>193</v>
      </c>
      <c r="C15" s="216">
        <v>5</v>
      </c>
      <c r="D15" s="731">
        <v>2</v>
      </c>
      <c r="E15" s="727">
        <v>2</v>
      </c>
      <c r="F15" s="216"/>
      <c r="G15" s="745"/>
      <c r="H15" s="215"/>
      <c r="I15" s="216"/>
      <c r="J15" s="746"/>
      <c r="K15" s="194"/>
      <c r="L15" s="216"/>
      <c r="M15" s="746"/>
      <c r="N15" s="194"/>
      <c r="O15" s="216"/>
      <c r="P15" s="747"/>
      <c r="Q15" s="469"/>
      <c r="R15" s="216">
        <v>3</v>
      </c>
      <c r="S15" s="731">
        <v>3</v>
      </c>
      <c r="T15" s="727"/>
      <c r="U15" s="217">
        <f t="shared" si="1"/>
        <v>8</v>
      </c>
      <c r="V15" s="732">
        <f t="shared" si="1"/>
        <v>5</v>
      </c>
      <c r="W15" s="647">
        <f t="shared" si="0"/>
        <v>2</v>
      </c>
    </row>
    <row r="16" spans="1:23" ht="21.75" customHeight="1">
      <c r="A16" s="219">
        <v>12</v>
      </c>
      <c r="B16" s="220" t="s">
        <v>194</v>
      </c>
      <c r="C16" s="221">
        <v>3</v>
      </c>
      <c r="D16" s="726">
        <v>1</v>
      </c>
      <c r="E16" s="733">
        <v>5</v>
      </c>
      <c r="F16" s="221"/>
      <c r="G16" s="734"/>
      <c r="H16" s="222"/>
      <c r="I16" s="221"/>
      <c r="J16" s="735"/>
      <c r="K16" s="195"/>
      <c r="L16" s="221"/>
      <c r="M16" s="735"/>
      <c r="N16" s="195"/>
      <c r="O16" s="221"/>
      <c r="P16" s="736"/>
      <c r="Q16" s="467"/>
      <c r="R16" s="221">
        <v>1</v>
      </c>
      <c r="S16" s="726">
        <v>1</v>
      </c>
      <c r="T16" s="733">
        <v>1</v>
      </c>
      <c r="U16" s="223">
        <f t="shared" si="1"/>
        <v>4</v>
      </c>
      <c r="V16" s="737">
        <f t="shared" si="1"/>
        <v>2</v>
      </c>
      <c r="W16" s="643">
        <f t="shared" si="0"/>
        <v>6</v>
      </c>
    </row>
    <row r="17" spans="1:23" ht="21.75" customHeight="1">
      <c r="A17" s="219">
        <v>13</v>
      </c>
      <c r="B17" s="220" t="s">
        <v>195</v>
      </c>
      <c r="C17" s="221">
        <v>3</v>
      </c>
      <c r="D17" s="726"/>
      <c r="E17" s="733">
        <v>4</v>
      </c>
      <c r="F17" s="221"/>
      <c r="G17" s="734"/>
      <c r="H17" s="222"/>
      <c r="I17" s="221"/>
      <c r="J17" s="735"/>
      <c r="K17" s="195"/>
      <c r="L17" s="221"/>
      <c r="M17" s="735"/>
      <c r="N17" s="195"/>
      <c r="O17" s="221"/>
      <c r="P17" s="736"/>
      <c r="Q17" s="467"/>
      <c r="R17" s="221"/>
      <c r="S17" s="726"/>
      <c r="T17" s="733"/>
      <c r="U17" s="223">
        <f t="shared" si="1"/>
        <v>3</v>
      </c>
      <c r="V17" s="737">
        <f t="shared" si="1"/>
        <v>0</v>
      </c>
      <c r="W17" s="643">
        <f t="shared" si="0"/>
        <v>4</v>
      </c>
    </row>
    <row r="18" spans="1:23" ht="21.75" customHeight="1">
      <c r="A18" s="219">
        <v>14</v>
      </c>
      <c r="B18" s="220" t="s">
        <v>196</v>
      </c>
      <c r="C18" s="221"/>
      <c r="D18" s="726"/>
      <c r="E18" s="733"/>
      <c r="F18" s="221"/>
      <c r="G18" s="734"/>
      <c r="H18" s="222"/>
      <c r="I18" s="221"/>
      <c r="J18" s="735"/>
      <c r="K18" s="195"/>
      <c r="L18" s="221"/>
      <c r="M18" s="735"/>
      <c r="N18" s="195"/>
      <c r="O18" s="221"/>
      <c r="P18" s="736"/>
      <c r="Q18" s="467">
        <v>2</v>
      </c>
      <c r="R18" s="221"/>
      <c r="S18" s="726"/>
      <c r="T18" s="733"/>
      <c r="U18" s="223">
        <f t="shared" si="1"/>
        <v>0</v>
      </c>
      <c r="V18" s="737">
        <f t="shared" si="1"/>
        <v>0</v>
      </c>
      <c r="W18" s="643">
        <f t="shared" si="0"/>
        <v>2</v>
      </c>
    </row>
    <row r="19" spans="1:23" ht="21.75" customHeight="1" thickBot="1">
      <c r="A19" s="225">
        <v>15</v>
      </c>
      <c r="B19" s="226" t="s">
        <v>197</v>
      </c>
      <c r="C19" s="227"/>
      <c r="D19" s="743"/>
      <c r="E19" s="739"/>
      <c r="F19" s="227"/>
      <c r="G19" s="740"/>
      <c r="H19" s="228"/>
      <c r="I19" s="227"/>
      <c r="J19" s="741"/>
      <c r="K19" s="198"/>
      <c r="L19" s="227"/>
      <c r="M19" s="741"/>
      <c r="N19" s="198"/>
      <c r="O19" s="227">
        <v>2</v>
      </c>
      <c r="P19" s="742">
        <v>0</v>
      </c>
      <c r="Q19" s="468"/>
      <c r="R19" s="227"/>
      <c r="S19" s="743"/>
      <c r="T19" s="739"/>
      <c r="U19" s="229">
        <f t="shared" si="1"/>
        <v>2</v>
      </c>
      <c r="V19" s="474">
        <f t="shared" si="1"/>
        <v>0</v>
      </c>
      <c r="W19" s="648">
        <f t="shared" si="0"/>
        <v>0</v>
      </c>
    </row>
    <row r="20" spans="1:23" ht="21.75" customHeight="1">
      <c r="A20" s="212">
        <v>16</v>
      </c>
      <c r="B20" s="213" t="s">
        <v>198</v>
      </c>
      <c r="C20" s="216">
        <v>4</v>
      </c>
      <c r="D20" s="731"/>
      <c r="E20" s="727"/>
      <c r="F20" s="216"/>
      <c r="G20" s="745"/>
      <c r="H20" s="215"/>
      <c r="I20" s="216"/>
      <c r="J20" s="746"/>
      <c r="K20" s="194"/>
      <c r="L20" s="216"/>
      <c r="M20" s="746"/>
      <c r="N20" s="194"/>
      <c r="O20" s="216">
        <v>5</v>
      </c>
      <c r="P20" s="747">
        <v>1</v>
      </c>
      <c r="Q20" s="469"/>
      <c r="R20" s="216">
        <v>3</v>
      </c>
      <c r="S20" s="731">
        <v>3</v>
      </c>
      <c r="T20" s="727"/>
      <c r="U20" s="217">
        <f t="shared" si="1"/>
        <v>12</v>
      </c>
      <c r="V20" s="732">
        <f t="shared" si="1"/>
        <v>4</v>
      </c>
      <c r="W20" s="646">
        <f t="shared" si="0"/>
        <v>0</v>
      </c>
    </row>
    <row r="21" spans="1:23" ht="21.75" customHeight="1">
      <c r="A21" s="219">
        <v>17</v>
      </c>
      <c r="B21" s="220" t="s">
        <v>199</v>
      </c>
      <c r="C21" s="221">
        <v>15</v>
      </c>
      <c r="D21" s="726">
        <v>10</v>
      </c>
      <c r="E21" s="733"/>
      <c r="F21" s="221"/>
      <c r="G21" s="734"/>
      <c r="H21" s="222"/>
      <c r="I21" s="221"/>
      <c r="J21" s="735"/>
      <c r="K21" s="195"/>
      <c r="L21" s="221"/>
      <c r="M21" s="735"/>
      <c r="N21" s="195"/>
      <c r="O21" s="221"/>
      <c r="P21" s="736"/>
      <c r="Q21" s="467"/>
      <c r="R21" s="221">
        <v>7</v>
      </c>
      <c r="S21" s="726">
        <v>7</v>
      </c>
      <c r="T21" s="733"/>
      <c r="U21" s="223">
        <f t="shared" si="1"/>
        <v>22</v>
      </c>
      <c r="V21" s="737">
        <f t="shared" si="1"/>
        <v>17</v>
      </c>
      <c r="W21" s="643">
        <f t="shared" si="0"/>
        <v>0</v>
      </c>
    </row>
    <row r="22" spans="1:23" ht="21.75" customHeight="1">
      <c r="A22" s="219">
        <v>18</v>
      </c>
      <c r="B22" s="220" t="s">
        <v>200</v>
      </c>
      <c r="C22" s="221"/>
      <c r="D22" s="726"/>
      <c r="E22" s="733"/>
      <c r="F22" s="221"/>
      <c r="G22" s="734"/>
      <c r="H22" s="222"/>
      <c r="I22" s="221"/>
      <c r="J22" s="735"/>
      <c r="K22" s="195"/>
      <c r="L22" s="221"/>
      <c r="M22" s="735"/>
      <c r="N22" s="195"/>
      <c r="O22" s="221">
        <v>1</v>
      </c>
      <c r="P22" s="736">
        <v>0</v>
      </c>
      <c r="Q22" s="467"/>
      <c r="R22" s="221"/>
      <c r="S22" s="726"/>
      <c r="T22" s="733"/>
      <c r="U22" s="223">
        <f t="shared" si="1"/>
        <v>1</v>
      </c>
      <c r="V22" s="737">
        <f t="shared" si="1"/>
        <v>0</v>
      </c>
      <c r="W22" s="643">
        <f t="shared" si="0"/>
        <v>0</v>
      </c>
    </row>
    <row r="23" spans="1:23" ht="21.75" customHeight="1">
      <c r="A23" s="219">
        <v>19</v>
      </c>
      <c r="B23" s="220" t="s">
        <v>201</v>
      </c>
      <c r="C23" s="221"/>
      <c r="D23" s="726"/>
      <c r="E23" s="733"/>
      <c r="F23" s="221"/>
      <c r="G23" s="734"/>
      <c r="H23" s="222"/>
      <c r="I23" s="221"/>
      <c r="J23" s="735"/>
      <c r="K23" s="195"/>
      <c r="L23" s="221"/>
      <c r="M23" s="735"/>
      <c r="N23" s="195"/>
      <c r="O23" s="221">
        <v>1</v>
      </c>
      <c r="P23" s="736">
        <v>0</v>
      </c>
      <c r="Q23" s="467"/>
      <c r="R23" s="221"/>
      <c r="S23" s="726"/>
      <c r="T23" s="733"/>
      <c r="U23" s="223">
        <f t="shared" si="1"/>
        <v>1</v>
      </c>
      <c r="V23" s="737">
        <f t="shared" si="1"/>
        <v>0</v>
      </c>
      <c r="W23" s="643">
        <f t="shared" si="0"/>
        <v>0</v>
      </c>
    </row>
    <row r="24" spans="1:23" ht="21.75" customHeight="1" thickBot="1">
      <c r="A24" s="225">
        <v>20</v>
      </c>
      <c r="B24" s="470" t="s">
        <v>202</v>
      </c>
      <c r="C24" s="227"/>
      <c r="D24" s="743"/>
      <c r="E24" s="739"/>
      <c r="F24" s="227"/>
      <c r="G24" s="740"/>
      <c r="H24" s="228"/>
      <c r="I24" s="227"/>
      <c r="J24" s="741"/>
      <c r="K24" s="198"/>
      <c r="L24" s="227"/>
      <c r="M24" s="741"/>
      <c r="N24" s="198"/>
      <c r="O24" s="227">
        <v>4</v>
      </c>
      <c r="P24" s="742">
        <v>0</v>
      </c>
      <c r="Q24" s="468"/>
      <c r="R24" s="227">
        <v>1</v>
      </c>
      <c r="S24" s="743"/>
      <c r="T24" s="739"/>
      <c r="U24" s="229">
        <f t="shared" si="1"/>
        <v>5</v>
      </c>
      <c r="V24" s="474">
        <f t="shared" si="1"/>
        <v>0</v>
      </c>
      <c r="W24" s="648">
        <f t="shared" si="0"/>
        <v>0</v>
      </c>
    </row>
    <row r="25" spans="1:23" ht="21.75" customHeight="1">
      <c r="A25" s="212">
        <v>21</v>
      </c>
      <c r="B25" s="213" t="s">
        <v>203</v>
      </c>
      <c r="C25" s="216"/>
      <c r="D25" s="731"/>
      <c r="E25" s="727"/>
      <c r="F25" s="216"/>
      <c r="G25" s="745"/>
      <c r="H25" s="215"/>
      <c r="I25" s="216"/>
      <c r="J25" s="746"/>
      <c r="K25" s="194"/>
      <c r="L25" s="216"/>
      <c r="M25" s="746"/>
      <c r="N25" s="194"/>
      <c r="O25" s="216"/>
      <c r="P25" s="747"/>
      <c r="Q25" s="469"/>
      <c r="R25" s="216"/>
      <c r="S25" s="731"/>
      <c r="T25" s="727"/>
      <c r="U25" s="217">
        <f t="shared" si="1"/>
        <v>0</v>
      </c>
      <c r="V25" s="732">
        <f t="shared" si="1"/>
        <v>0</v>
      </c>
      <c r="W25" s="646">
        <f t="shared" si="0"/>
        <v>0</v>
      </c>
    </row>
    <row r="26" spans="1:23" ht="21.75" customHeight="1">
      <c r="A26" s="219">
        <v>22</v>
      </c>
      <c r="B26" s="220" t="s">
        <v>204</v>
      </c>
      <c r="C26" s="221"/>
      <c r="D26" s="726"/>
      <c r="E26" s="733"/>
      <c r="F26" s="221"/>
      <c r="G26" s="734"/>
      <c r="H26" s="222"/>
      <c r="I26" s="221"/>
      <c r="J26" s="735"/>
      <c r="K26" s="195"/>
      <c r="L26" s="221"/>
      <c r="M26" s="735"/>
      <c r="N26" s="195"/>
      <c r="O26" s="221">
        <v>1</v>
      </c>
      <c r="P26" s="736">
        <v>0</v>
      </c>
      <c r="Q26" s="467"/>
      <c r="R26" s="221"/>
      <c r="S26" s="726"/>
      <c r="T26" s="733"/>
      <c r="U26" s="223">
        <f t="shared" si="1"/>
        <v>1</v>
      </c>
      <c r="V26" s="737">
        <f t="shared" si="1"/>
        <v>0</v>
      </c>
      <c r="W26" s="643">
        <f t="shared" si="0"/>
        <v>0</v>
      </c>
    </row>
    <row r="27" spans="1:23" ht="21.75" customHeight="1">
      <c r="A27" s="219">
        <v>23</v>
      </c>
      <c r="B27" s="220" t="s">
        <v>205</v>
      </c>
      <c r="C27" s="221"/>
      <c r="D27" s="726"/>
      <c r="E27" s="733"/>
      <c r="F27" s="221"/>
      <c r="G27" s="734"/>
      <c r="H27" s="222"/>
      <c r="I27" s="221"/>
      <c r="J27" s="735"/>
      <c r="K27" s="195"/>
      <c r="L27" s="221"/>
      <c r="M27" s="735"/>
      <c r="N27" s="195"/>
      <c r="O27" s="221">
        <v>1</v>
      </c>
      <c r="P27" s="736">
        <v>0</v>
      </c>
      <c r="Q27" s="467"/>
      <c r="R27" s="221"/>
      <c r="S27" s="726"/>
      <c r="T27" s="733"/>
      <c r="U27" s="223">
        <f t="shared" si="1"/>
        <v>1</v>
      </c>
      <c r="V27" s="737">
        <f t="shared" si="1"/>
        <v>0</v>
      </c>
      <c r="W27" s="643">
        <f t="shared" si="0"/>
        <v>0</v>
      </c>
    </row>
    <row r="28" spans="1:23" ht="21.75" customHeight="1">
      <c r="A28" s="219">
        <v>24</v>
      </c>
      <c r="B28" s="466" t="s">
        <v>206</v>
      </c>
      <c r="C28" s="221"/>
      <c r="D28" s="726"/>
      <c r="E28" s="733"/>
      <c r="F28" s="221"/>
      <c r="G28" s="734"/>
      <c r="H28" s="222"/>
      <c r="I28" s="221"/>
      <c r="J28" s="735"/>
      <c r="K28" s="195"/>
      <c r="L28" s="221"/>
      <c r="M28" s="735"/>
      <c r="N28" s="195"/>
      <c r="O28" s="221">
        <v>1</v>
      </c>
      <c r="P28" s="736">
        <v>1</v>
      </c>
      <c r="Q28" s="467"/>
      <c r="R28" s="221"/>
      <c r="S28" s="726"/>
      <c r="T28" s="733"/>
      <c r="U28" s="223">
        <f t="shared" si="1"/>
        <v>1</v>
      </c>
      <c r="V28" s="737">
        <f t="shared" si="1"/>
        <v>1</v>
      </c>
      <c r="W28" s="643">
        <f t="shared" si="0"/>
        <v>0</v>
      </c>
    </row>
    <row r="29" spans="1:23" ht="21.75" customHeight="1" thickBot="1">
      <c r="A29" s="225">
        <v>25</v>
      </c>
      <c r="B29" s="226" t="s">
        <v>207</v>
      </c>
      <c r="C29" s="227">
        <v>18</v>
      </c>
      <c r="D29" s="743">
        <v>0</v>
      </c>
      <c r="E29" s="739"/>
      <c r="F29" s="227"/>
      <c r="G29" s="740"/>
      <c r="H29" s="228"/>
      <c r="I29" s="227">
        <v>1</v>
      </c>
      <c r="J29" s="743">
        <v>0</v>
      </c>
      <c r="K29" s="198"/>
      <c r="L29" s="227"/>
      <c r="M29" s="741"/>
      <c r="N29" s="198"/>
      <c r="O29" s="227"/>
      <c r="P29" s="742"/>
      <c r="Q29" s="468"/>
      <c r="R29" s="227">
        <v>7</v>
      </c>
      <c r="S29" s="743">
        <v>7</v>
      </c>
      <c r="T29" s="739">
        <v>8</v>
      </c>
      <c r="U29" s="229">
        <f t="shared" si="1"/>
        <v>26</v>
      </c>
      <c r="V29" s="474">
        <f t="shared" si="1"/>
        <v>7</v>
      </c>
      <c r="W29" s="648">
        <f t="shared" si="0"/>
        <v>8</v>
      </c>
    </row>
    <row r="30" spans="1:23" ht="21.75" customHeight="1">
      <c r="A30" s="212">
        <v>26</v>
      </c>
      <c r="B30" s="213" t="s">
        <v>208</v>
      </c>
      <c r="C30" s="216">
        <v>3</v>
      </c>
      <c r="D30" s="731">
        <v>0</v>
      </c>
      <c r="E30" s="727">
        <v>3</v>
      </c>
      <c r="F30" s="216"/>
      <c r="G30" s="745"/>
      <c r="H30" s="215"/>
      <c r="I30" s="216"/>
      <c r="J30" s="746"/>
      <c r="K30" s="194"/>
      <c r="L30" s="216"/>
      <c r="M30" s="746"/>
      <c r="N30" s="194"/>
      <c r="O30" s="216"/>
      <c r="P30" s="747"/>
      <c r="Q30" s="469"/>
      <c r="R30" s="216"/>
      <c r="S30" s="731"/>
      <c r="T30" s="727"/>
      <c r="U30" s="217">
        <f t="shared" si="1"/>
        <v>3</v>
      </c>
      <c r="V30" s="732">
        <f t="shared" si="1"/>
        <v>0</v>
      </c>
      <c r="W30" s="646">
        <f t="shared" si="0"/>
        <v>3</v>
      </c>
    </row>
    <row r="31" spans="1:23" ht="21.75" customHeight="1">
      <c r="A31" s="219">
        <v>27</v>
      </c>
      <c r="B31" s="220" t="s">
        <v>209</v>
      </c>
      <c r="C31" s="221">
        <v>6</v>
      </c>
      <c r="D31" s="726">
        <v>0</v>
      </c>
      <c r="E31" s="733"/>
      <c r="F31" s="221">
        <v>1</v>
      </c>
      <c r="G31" s="726">
        <v>0</v>
      </c>
      <c r="H31" s="222"/>
      <c r="I31" s="221"/>
      <c r="J31" s="735"/>
      <c r="K31" s="195"/>
      <c r="L31" s="221"/>
      <c r="M31" s="735"/>
      <c r="N31" s="195"/>
      <c r="O31" s="221"/>
      <c r="P31" s="736"/>
      <c r="Q31" s="467"/>
      <c r="R31" s="221">
        <v>2</v>
      </c>
      <c r="S31" s="726">
        <v>2</v>
      </c>
      <c r="T31" s="733"/>
      <c r="U31" s="223">
        <f t="shared" si="1"/>
        <v>9</v>
      </c>
      <c r="V31" s="737">
        <f t="shared" si="1"/>
        <v>2</v>
      </c>
      <c r="W31" s="643">
        <f t="shared" si="0"/>
        <v>0</v>
      </c>
    </row>
    <row r="32" spans="1:23" ht="21.75" customHeight="1">
      <c r="A32" s="219">
        <v>28</v>
      </c>
      <c r="B32" s="220" t="s">
        <v>210</v>
      </c>
      <c r="C32" s="221">
        <v>5</v>
      </c>
      <c r="D32" s="726">
        <v>3</v>
      </c>
      <c r="E32" s="733"/>
      <c r="F32" s="221"/>
      <c r="G32" s="734"/>
      <c r="H32" s="222"/>
      <c r="I32" s="221"/>
      <c r="J32" s="735"/>
      <c r="K32" s="195"/>
      <c r="L32" s="221"/>
      <c r="M32" s="735"/>
      <c r="N32" s="195"/>
      <c r="O32" s="221"/>
      <c r="P32" s="736"/>
      <c r="Q32" s="467"/>
      <c r="R32" s="221"/>
      <c r="S32" s="726"/>
      <c r="T32" s="733"/>
      <c r="U32" s="223">
        <f t="shared" si="1"/>
        <v>5</v>
      </c>
      <c r="V32" s="737">
        <f t="shared" si="1"/>
        <v>3</v>
      </c>
      <c r="W32" s="643">
        <f t="shared" si="0"/>
        <v>0</v>
      </c>
    </row>
    <row r="33" spans="1:23" ht="21.75" customHeight="1">
      <c r="A33" s="219">
        <v>29</v>
      </c>
      <c r="B33" s="220" t="s">
        <v>211</v>
      </c>
      <c r="C33" s="221">
        <v>2</v>
      </c>
      <c r="D33" s="726">
        <v>0</v>
      </c>
      <c r="E33" s="733"/>
      <c r="F33" s="221"/>
      <c r="G33" s="734"/>
      <c r="H33" s="222"/>
      <c r="I33" s="221"/>
      <c r="J33" s="735"/>
      <c r="K33" s="195"/>
      <c r="L33" s="221"/>
      <c r="M33" s="735"/>
      <c r="N33" s="195"/>
      <c r="O33" s="221"/>
      <c r="P33" s="736"/>
      <c r="Q33" s="467"/>
      <c r="R33" s="221">
        <v>2</v>
      </c>
      <c r="S33" s="726">
        <v>2</v>
      </c>
      <c r="T33" s="733">
        <v>2</v>
      </c>
      <c r="U33" s="223">
        <f t="shared" si="1"/>
        <v>4</v>
      </c>
      <c r="V33" s="737">
        <f t="shared" si="1"/>
        <v>2</v>
      </c>
      <c r="W33" s="643">
        <f t="shared" si="0"/>
        <v>2</v>
      </c>
    </row>
    <row r="34" spans="1:23" ht="21.75" customHeight="1" thickBot="1">
      <c r="A34" s="225">
        <v>30</v>
      </c>
      <c r="B34" s="226" t="s">
        <v>212</v>
      </c>
      <c r="C34" s="227">
        <v>3</v>
      </c>
      <c r="D34" s="743">
        <v>0</v>
      </c>
      <c r="E34" s="739"/>
      <c r="F34" s="227"/>
      <c r="G34" s="740"/>
      <c r="H34" s="228"/>
      <c r="I34" s="227"/>
      <c r="J34" s="741"/>
      <c r="K34" s="198"/>
      <c r="L34" s="227"/>
      <c r="M34" s="741"/>
      <c r="N34" s="198"/>
      <c r="O34" s="227"/>
      <c r="P34" s="742"/>
      <c r="Q34" s="468"/>
      <c r="R34" s="227">
        <v>1</v>
      </c>
      <c r="S34" s="743">
        <v>1</v>
      </c>
      <c r="T34" s="739"/>
      <c r="U34" s="229">
        <f t="shared" si="1"/>
        <v>4</v>
      </c>
      <c r="V34" s="474">
        <f t="shared" si="1"/>
        <v>1</v>
      </c>
      <c r="W34" s="648">
        <f t="shared" si="0"/>
        <v>0</v>
      </c>
    </row>
    <row r="35" spans="1:23" ht="21.75" customHeight="1">
      <c r="A35" s="212">
        <v>31</v>
      </c>
      <c r="B35" s="213" t="s">
        <v>213</v>
      </c>
      <c r="C35" s="216"/>
      <c r="D35" s="731"/>
      <c r="E35" s="727"/>
      <c r="F35" s="216"/>
      <c r="G35" s="745"/>
      <c r="H35" s="215"/>
      <c r="I35" s="216"/>
      <c r="J35" s="746"/>
      <c r="K35" s="194"/>
      <c r="L35" s="216"/>
      <c r="M35" s="746"/>
      <c r="N35" s="194"/>
      <c r="O35" s="216"/>
      <c r="P35" s="747"/>
      <c r="Q35" s="469"/>
      <c r="R35" s="216"/>
      <c r="S35" s="731"/>
      <c r="T35" s="727"/>
      <c r="U35" s="217">
        <f t="shared" si="1"/>
        <v>0</v>
      </c>
      <c r="V35" s="732">
        <f t="shared" si="1"/>
        <v>0</v>
      </c>
      <c r="W35" s="646">
        <f t="shared" si="0"/>
        <v>0</v>
      </c>
    </row>
    <row r="36" spans="1:23" ht="21.75" customHeight="1">
      <c r="A36" s="219">
        <v>32</v>
      </c>
      <c r="B36" s="220" t="s">
        <v>214</v>
      </c>
      <c r="C36" s="221"/>
      <c r="D36" s="726"/>
      <c r="E36" s="733"/>
      <c r="F36" s="221"/>
      <c r="G36" s="734"/>
      <c r="H36" s="222"/>
      <c r="I36" s="221"/>
      <c r="J36" s="735"/>
      <c r="K36" s="195"/>
      <c r="L36" s="221"/>
      <c r="M36" s="735"/>
      <c r="N36" s="195"/>
      <c r="O36" s="221">
        <v>1</v>
      </c>
      <c r="P36" s="736">
        <v>0</v>
      </c>
      <c r="Q36" s="467"/>
      <c r="R36" s="221"/>
      <c r="S36" s="726"/>
      <c r="T36" s="733"/>
      <c r="U36" s="223">
        <f t="shared" si="1"/>
        <v>1</v>
      </c>
      <c r="V36" s="737">
        <f t="shared" si="1"/>
        <v>0</v>
      </c>
      <c r="W36" s="643">
        <f t="shared" si="0"/>
        <v>0</v>
      </c>
    </row>
    <row r="37" spans="1:23" ht="21.75" customHeight="1">
      <c r="A37" s="219">
        <v>33</v>
      </c>
      <c r="B37" s="220" t="s">
        <v>215</v>
      </c>
      <c r="C37" s="221"/>
      <c r="D37" s="726"/>
      <c r="E37" s="733"/>
      <c r="F37" s="221"/>
      <c r="G37" s="734"/>
      <c r="H37" s="222"/>
      <c r="I37" s="221"/>
      <c r="J37" s="735"/>
      <c r="K37" s="195"/>
      <c r="L37" s="221"/>
      <c r="M37" s="735"/>
      <c r="N37" s="195"/>
      <c r="O37" s="221"/>
      <c r="P37" s="736"/>
      <c r="Q37" s="467"/>
      <c r="R37" s="221"/>
      <c r="S37" s="726"/>
      <c r="T37" s="733"/>
      <c r="U37" s="223">
        <f t="shared" si="1"/>
        <v>0</v>
      </c>
      <c r="V37" s="737">
        <f t="shared" si="1"/>
        <v>0</v>
      </c>
      <c r="W37" s="643">
        <f t="shared" si="0"/>
        <v>0</v>
      </c>
    </row>
    <row r="38" spans="1:23" ht="21.75" customHeight="1">
      <c r="A38" s="219">
        <v>34</v>
      </c>
      <c r="B38" s="220" t="s">
        <v>216</v>
      </c>
      <c r="C38" s="221">
        <v>1</v>
      </c>
      <c r="D38" s="726">
        <v>0</v>
      </c>
      <c r="E38" s="733"/>
      <c r="F38" s="221"/>
      <c r="G38" s="734"/>
      <c r="H38" s="222"/>
      <c r="I38" s="221"/>
      <c r="J38" s="735"/>
      <c r="K38" s="195"/>
      <c r="L38" s="221"/>
      <c r="M38" s="735"/>
      <c r="N38" s="195"/>
      <c r="O38" s="221"/>
      <c r="P38" s="736"/>
      <c r="Q38" s="467"/>
      <c r="R38" s="221"/>
      <c r="S38" s="726"/>
      <c r="T38" s="733"/>
      <c r="U38" s="223">
        <f t="shared" si="1"/>
        <v>1</v>
      </c>
      <c r="V38" s="737">
        <f t="shared" si="1"/>
        <v>0</v>
      </c>
      <c r="W38" s="643">
        <f t="shared" si="0"/>
        <v>0</v>
      </c>
    </row>
    <row r="39" spans="1:23" ht="21.75" customHeight="1" thickBot="1">
      <c r="A39" s="225">
        <v>35</v>
      </c>
      <c r="B39" s="226" t="s">
        <v>217</v>
      </c>
      <c r="C39" s="227"/>
      <c r="D39" s="743"/>
      <c r="E39" s="739"/>
      <c r="F39" s="227"/>
      <c r="G39" s="740"/>
      <c r="H39" s="228"/>
      <c r="I39" s="227"/>
      <c r="J39" s="741"/>
      <c r="K39" s="198"/>
      <c r="L39" s="227"/>
      <c r="M39" s="741"/>
      <c r="N39" s="198"/>
      <c r="O39" s="227"/>
      <c r="P39" s="742"/>
      <c r="Q39" s="468"/>
      <c r="R39" s="227"/>
      <c r="S39" s="743"/>
      <c r="T39" s="739"/>
      <c r="U39" s="229">
        <f t="shared" si="1"/>
        <v>0</v>
      </c>
      <c r="V39" s="474">
        <f t="shared" si="1"/>
        <v>0</v>
      </c>
      <c r="W39" s="648">
        <f t="shared" si="0"/>
        <v>0</v>
      </c>
    </row>
    <row r="40" spans="1:23" ht="21.75" customHeight="1">
      <c r="A40" s="212">
        <v>36</v>
      </c>
      <c r="B40" s="213" t="s">
        <v>218</v>
      </c>
      <c r="C40" s="216"/>
      <c r="D40" s="731"/>
      <c r="E40" s="727">
        <v>2</v>
      </c>
      <c r="F40" s="216"/>
      <c r="G40" s="745"/>
      <c r="H40" s="215"/>
      <c r="I40" s="216"/>
      <c r="J40" s="746"/>
      <c r="K40" s="194"/>
      <c r="L40" s="216"/>
      <c r="M40" s="746"/>
      <c r="N40" s="194"/>
      <c r="O40" s="216"/>
      <c r="P40" s="747"/>
      <c r="Q40" s="469"/>
      <c r="R40" s="216"/>
      <c r="S40" s="731"/>
      <c r="T40" s="727"/>
      <c r="U40" s="217">
        <f t="shared" si="1"/>
        <v>0</v>
      </c>
      <c r="V40" s="732">
        <f t="shared" si="1"/>
        <v>0</v>
      </c>
      <c r="W40" s="646">
        <f t="shared" si="0"/>
        <v>2</v>
      </c>
    </row>
    <row r="41" spans="1:23" ht="21.75" customHeight="1">
      <c r="A41" s="219">
        <v>37</v>
      </c>
      <c r="B41" s="220" t="s">
        <v>219</v>
      </c>
      <c r="C41" s="221"/>
      <c r="D41" s="726"/>
      <c r="E41" s="733"/>
      <c r="F41" s="221"/>
      <c r="G41" s="734"/>
      <c r="H41" s="222"/>
      <c r="I41" s="221"/>
      <c r="J41" s="735"/>
      <c r="K41" s="195"/>
      <c r="L41" s="221"/>
      <c r="M41" s="735"/>
      <c r="N41" s="195"/>
      <c r="O41" s="221"/>
      <c r="P41" s="736"/>
      <c r="Q41" s="467"/>
      <c r="R41" s="221"/>
      <c r="S41" s="726"/>
      <c r="T41" s="733"/>
      <c r="U41" s="223">
        <f t="shared" si="1"/>
        <v>0</v>
      </c>
      <c r="V41" s="737">
        <f t="shared" si="1"/>
        <v>0</v>
      </c>
      <c r="W41" s="643">
        <f t="shared" si="0"/>
        <v>0</v>
      </c>
    </row>
    <row r="42" spans="1:23" ht="21.75" customHeight="1">
      <c r="A42" s="219">
        <v>38</v>
      </c>
      <c r="B42" s="220" t="s">
        <v>220</v>
      </c>
      <c r="C42" s="221"/>
      <c r="D42" s="726"/>
      <c r="E42" s="733"/>
      <c r="F42" s="221"/>
      <c r="G42" s="734"/>
      <c r="H42" s="222"/>
      <c r="I42" s="221"/>
      <c r="J42" s="735"/>
      <c r="K42" s="195"/>
      <c r="L42" s="221"/>
      <c r="M42" s="735"/>
      <c r="N42" s="195"/>
      <c r="O42" s="221">
        <v>1</v>
      </c>
      <c r="P42" s="736">
        <v>1</v>
      </c>
      <c r="Q42" s="467">
        <v>1</v>
      </c>
      <c r="R42" s="221"/>
      <c r="S42" s="726"/>
      <c r="T42" s="733"/>
      <c r="U42" s="223">
        <f t="shared" si="1"/>
        <v>1</v>
      </c>
      <c r="V42" s="737">
        <f t="shared" si="1"/>
        <v>1</v>
      </c>
      <c r="W42" s="643">
        <f t="shared" si="0"/>
        <v>1</v>
      </c>
    </row>
    <row r="43" spans="1:23" ht="21.75" customHeight="1" thickBot="1">
      <c r="A43" s="225">
        <v>39</v>
      </c>
      <c r="B43" s="226" t="s">
        <v>231</v>
      </c>
      <c r="C43" s="227"/>
      <c r="D43" s="743"/>
      <c r="E43" s="739"/>
      <c r="F43" s="227"/>
      <c r="G43" s="740"/>
      <c r="H43" s="228"/>
      <c r="I43" s="227"/>
      <c r="J43" s="741"/>
      <c r="K43" s="198"/>
      <c r="L43" s="227"/>
      <c r="M43" s="741"/>
      <c r="N43" s="198"/>
      <c r="O43" s="227"/>
      <c r="P43" s="742"/>
      <c r="Q43" s="468"/>
      <c r="R43" s="227"/>
      <c r="S43" s="743"/>
      <c r="T43" s="739"/>
      <c r="U43" s="229">
        <f t="shared" si="1"/>
        <v>0</v>
      </c>
      <c r="V43" s="474">
        <f t="shared" si="1"/>
        <v>0</v>
      </c>
      <c r="W43" s="648">
        <f t="shared" si="0"/>
        <v>0</v>
      </c>
    </row>
    <row r="44" spans="1:23" ht="21.75" customHeight="1">
      <c r="A44" s="212">
        <v>40</v>
      </c>
      <c r="B44" s="213" t="s">
        <v>222</v>
      </c>
      <c r="C44" s="216">
        <v>1</v>
      </c>
      <c r="D44" s="731">
        <v>0</v>
      </c>
      <c r="E44" s="727"/>
      <c r="F44" s="216"/>
      <c r="G44" s="745"/>
      <c r="H44" s="215"/>
      <c r="I44" s="216"/>
      <c r="J44" s="746"/>
      <c r="K44" s="194"/>
      <c r="L44" s="216"/>
      <c r="M44" s="746"/>
      <c r="N44" s="194"/>
      <c r="O44" s="216"/>
      <c r="P44" s="747"/>
      <c r="Q44" s="469"/>
      <c r="R44" s="216"/>
      <c r="S44" s="731"/>
      <c r="T44" s="727"/>
      <c r="U44" s="217">
        <f t="shared" si="1"/>
        <v>1</v>
      </c>
      <c r="V44" s="732">
        <f t="shared" si="1"/>
        <v>0</v>
      </c>
      <c r="W44" s="646">
        <f t="shared" si="0"/>
        <v>0</v>
      </c>
    </row>
    <row r="45" spans="1:23" ht="21.75" customHeight="1">
      <c r="A45" s="219">
        <v>41</v>
      </c>
      <c r="B45" s="220" t="s">
        <v>223</v>
      </c>
      <c r="C45" s="221">
        <v>2</v>
      </c>
      <c r="D45" s="726">
        <v>0</v>
      </c>
      <c r="E45" s="733"/>
      <c r="F45" s="221"/>
      <c r="G45" s="734"/>
      <c r="H45" s="222"/>
      <c r="I45" s="221"/>
      <c r="J45" s="735"/>
      <c r="K45" s="195"/>
      <c r="L45" s="221"/>
      <c r="M45" s="735"/>
      <c r="N45" s="195"/>
      <c r="O45" s="221"/>
      <c r="P45" s="736"/>
      <c r="Q45" s="467"/>
      <c r="R45" s="221"/>
      <c r="S45" s="726"/>
      <c r="T45" s="733"/>
      <c r="U45" s="223">
        <f t="shared" si="1"/>
        <v>2</v>
      </c>
      <c r="V45" s="737">
        <f t="shared" si="1"/>
        <v>0</v>
      </c>
      <c r="W45" s="643">
        <f t="shared" si="0"/>
        <v>0</v>
      </c>
    </row>
    <row r="46" spans="1:23" ht="21.75" customHeight="1">
      <c r="A46" s="219">
        <v>42</v>
      </c>
      <c r="B46" s="220" t="s">
        <v>224</v>
      </c>
      <c r="C46" s="221"/>
      <c r="D46" s="726"/>
      <c r="E46" s="733"/>
      <c r="F46" s="221"/>
      <c r="G46" s="734"/>
      <c r="H46" s="222"/>
      <c r="I46" s="221"/>
      <c r="J46" s="735"/>
      <c r="K46" s="195"/>
      <c r="L46" s="221"/>
      <c r="M46" s="735"/>
      <c r="N46" s="195"/>
      <c r="O46" s="221"/>
      <c r="P46" s="736"/>
      <c r="Q46" s="467"/>
      <c r="R46" s="221"/>
      <c r="S46" s="726"/>
      <c r="T46" s="733"/>
      <c r="U46" s="223">
        <f t="shared" si="1"/>
        <v>0</v>
      </c>
      <c r="V46" s="737">
        <f t="shared" si="1"/>
        <v>0</v>
      </c>
      <c r="W46" s="643">
        <f t="shared" si="0"/>
        <v>0</v>
      </c>
    </row>
    <row r="47" spans="1:23" ht="21.75" customHeight="1" thickBot="1">
      <c r="A47" s="225">
        <v>43</v>
      </c>
      <c r="B47" s="226" t="s">
        <v>225</v>
      </c>
      <c r="C47" s="227">
        <v>0</v>
      </c>
      <c r="D47" s="743">
        <v>0</v>
      </c>
      <c r="E47" s="739"/>
      <c r="F47" s="227">
        <v>1</v>
      </c>
      <c r="G47" s="743">
        <v>0</v>
      </c>
      <c r="H47" s="228"/>
      <c r="I47" s="227"/>
      <c r="J47" s="741"/>
      <c r="K47" s="198"/>
      <c r="L47" s="227"/>
      <c r="M47" s="741"/>
      <c r="N47" s="198"/>
      <c r="O47" s="227"/>
      <c r="P47" s="742"/>
      <c r="Q47" s="468"/>
      <c r="R47" s="227"/>
      <c r="S47" s="743"/>
      <c r="T47" s="739"/>
      <c r="U47" s="748">
        <f t="shared" si="1"/>
        <v>1</v>
      </c>
      <c r="V47" s="749">
        <f t="shared" si="1"/>
        <v>0</v>
      </c>
      <c r="W47" s="645">
        <f t="shared" si="0"/>
        <v>0</v>
      </c>
    </row>
    <row r="48" spans="1:23" ht="21.75" customHeight="1" thickBot="1">
      <c r="A48" s="231"/>
      <c r="B48" s="232" t="s">
        <v>150</v>
      </c>
      <c r="C48" s="233">
        <f aca="true" t="shared" si="2" ref="C48:T48">SUM(C5:C47)</f>
        <v>131</v>
      </c>
      <c r="D48" s="750">
        <f t="shared" si="2"/>
        <v>21</v>
      </c>
      <c r="E48" s="751">
        <f t="shared" si="2"/>
        <v>19</v>
      </c>
      <c r="F48" s="233">
        <f t="shared" si="2"/>
        <v>2</v>
      </c>
      <c r="G48" s="750">
        <f t="shared" si="2"/>
        <v>0</v>
      </c>
      <c r="H48" s="471">
        <f t="shared" si="2"/>
        <v>0</v>
      </c>
      <c r="I48" s="233">
        <f>SUM(I5:I47)</f>
        <v>5</v>
      </c>
      <c r="J48" s="750">
        <f t="shared" si="2"/>
        <v>0</v>
      </c>
      <c r="K48" s="471">
        <f t="shared" si="2"/>
        <v>0</v>
      </c>
      <c r="L48" s="233">
        <f t="shared" si="2"/>
        <v>0</v>
      </c>
      <c r="M48" s="750">
        <f t="shared" si="2"/>
        <v>0</v>
      </c>
      <c r="N48" s="471">
        <f t="shared" si="2"/>
        <v>0</v>
      </c>
      <c r="O48" s="233">
        <f t="shared" si="2"/>
        <v>20</v>
      </c>
      <c r="P48" s="234">
        <f t="shared" si="2"/>
        <v>3</v>
      </c>
      <c r="Q48" s="471">
        <f t="shared" si="2"/>
        <v>6</v>
      </c>
      <c r="R48" s="233">
        <f t="shared" si="2"/>
        <v>52</v>
      </c>
      <c r="S48" s="750">
        <f t="shared" si="2"/>
        <v>51</v>
      </c>
      <c r="T48" s="751">
        <f t="shared" si="2"/>
        <v>13</v>
      </c>
      <c r="U48" s="235">
        <f>C48+F48+I48+L48+O48+R48</f>
        <v>210</v>
      </c>
      <c r="V48" s="752">
        <f t="shared" si="1"/>
        <v>75</v>
      </c>
      <c r="W48" s="753">
        <f t="shared" si="0"/>
        <v>38</v>
      </c>
    </row>
    <row r="49" spans="1:23" ht="21.75" customHeight="1" thickBot="1">
      <c r="A49" s="754"/>
      <c r="B49" s="755" t="s">
        <v>172</v>
      </c>
      <c r="C49" s="644"/>
      <c r="D49" s="738"/>
      <c r="E49" s="756"/>
      <c r="F49" s="644"/>
      <c r="G49" s="757"/>
      <c r="H49" s="196"/>
      <c r="I49" s="644">
        <v>8</v>
      </c>
      <c r="J49" s="750">
        <v>0</v>
      </c>
      <c r="K49" s="471">
        <v>2</v>
      </c>
      <c r="L49" s="644"/>
      <c r="M49" s="757"/>
      <c r="N49" s="196"/>
      <c r="O49" s="644"/>
      <c r="P49" s="758"/>
      <c r="Q49" s="759"/>
      <c r="R49" s="644">
        <v>1</v>
      </c>
      <c r="S49" s="738">
        <v>0</v>
      </c>
      <c r="T49" s="756">
        <v>0</v>
      </c>
      <c r="U49" s="748">
        <f t="shared" si="1"/>
        <v>9</v>
      </c>
      <c r="V49" s="749">
        <f t="shared" si="1"/>
        <v>0</v>
      </c>
      <c r="W49" s="645">
        <f t="shared" si="0"/>
        <v>2</v>
      </c>
    </row>
    <row r="50" spans="1:23" ht="21.75" customHeight="1" thickBot="1">
      <c r="A50" s="246"/>
      <c r="B50" s="760" t="s">
        <v>32</v>
      </c>
      <c r="C50" s="233">
        <f aca="true" t="shared" si="3" ref="C50:T50">SUM(C48:C49)</f>
        <v>131</v>
      </c>
      <c r="D50" s="750">
        <f t="shared" si="3"/>
        <v>21</v>
      </c>
      <c r="E50" s="751">
        <f t="shared" si="3"/>
        <v>19</v>
      </c>
      <c r="F50" s="233">
        <f t="shared" si="3"/>
        <v>2</v>
      </c>
      <c r="G50" s="750">
        <f t="shared" si="3"/>
        <v>0</v>
      </c>
      <c r="H50" s="751">
        <f t="shared" si="3"/>
        <v>0</v>
      </c>
      <c r="I50" s="233">
        <f>SUM(I48:I49)</f>
        <v>13</v>
      </c>
      <c r="J50" s="750">
        <f t="shared" si="3"/>
        <v>0</v>
      </c>
      <c r="K50" s="471">
        <f t="shared" si="3"/>
        <v>2</v>
      </c>
      <c r="L50" s="233">
        <f t="shared" si="3"/>
        <v>0</v>
      </c>
      <c r="M50" s="750">
        <f t="shared" si="3"/>
        <v>0</v>
      </c>
      <c r="N50" s="471">
        <f t="shared" si="3"/>
        <v>0</v>
      </c>
      <c r="O50" s="233">
        <f t="shared" si="3"/>
        <v>20</v>
      </c>
      <c r="P50" s="234">
        <f t="shared" si="3"/>
        <v>3</v>
      </c>
      <c r="Q50" s="471">
        <f t="shared" si="3"/>
        <v>6</v>
      </c>
      <c r="R50" s="233">
        <f>SUM(R48:R49)</f>
        <v>53</v>
      </c>
      <c r="S50" s="750">
        <f t="shared" si="3"/>
        <v>51</v>
      </c>
      <c r="T50" s="751">
        <f t="shared" si="3"/>
        <v>13</v>
      </c>
      <c r="U50" s="235">
        <f t="shared" si="1"/>
        <v>219</v>
      </c>
      <c r="V50" s="236">
        <f t="shared" si="1"/>
        <v>75</v>
      </c>
      <c r="W50" s="761">
        <f t="shared" si="0"/>
        <v>40</v>
      </c>
    </row>
    <row r="51" spans="2:3" ht="18" customHeight="1">
      <c r="B51" s="239" t="s">
        <v>29</v>
      </c>
      <c r="C51" t="s">
        <v>440</v>
      </c>
    </row>
  </sheetData>
  <sheetProtection/>
  <mergeCells count="10">
    <mergeCell ref="U3:V3"/>
    <mergeCell ref="F1:T1"/>
    <mergeCell ref="P2:T2"/>
    <mergeCell ref="B3:B4"/>
    <mergeCell ref="C3:E3"/>
    <mergeCell ref="F3:H3"/>
    <mergeCell ref="I3:K3"/>
    <mergeCell ref="L3:N3"/>
    <mergeCell ref="O3:Q3"/>
    <mergeCell ref="R3:T3"/>
  </mergeCells>
  <printOptions/>
  <pageMargins left="0.7480314960629921" right="0.7480314960629921" top="0.984251968503937" bottom="0.984251968503937" header="0.5118110236220472" footer="0.5118110236220472"/>
  <pageSetup horizontalDpi="600" verticalDpi="600" orientation="portrait" paperSize="9" scale="63" r:id="rId1"/>
  <headerFooter alignWithMargins="0">
    <oddHeader>&amp;R＜速報＞</oddHeader>
    <oddFooter>&amp;C20</oddFooter>
  </headerFooter>
</worksheet>
</file>

<file path=xl/worksheets/sheet23.xml><?xml version="1.0" encoding="utf-8"?>
<worksheet xmlns="http://schemas.openxmlformats.org/spreadsheetml/2006/main" xmlns:r="http://schemas.openxmlformats.org/officeDocument/2006/relationships">
  <sheetPr>
    <tabColor indexed="45"/>
  </sheetPr>
  <dimension ref="A1:AF75"/>
  <sheetViews>
    <sheetView view="pageBreakPreview" zoomScale="6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R9" sqref="R9"/>
    </sheetView>
  </sheetViews>
  <sheetFormatPr defaultColWidth="9.00390625" defaultRowHeight="13.5"/>
  <cols>
    <col min="1" max="1" width="3.125" style="0" customWidth="1"/>
    <col min="2" max="2" width="14.00390625" style="0" customWidth="1"/>
    <col min="3" max="9" width="4.625" style="0" customWidth="1"/>
    <col min="10" max="10" width="5.50390625" style="0" customWidth="1"/>
    <col min="11" max="30" width="4.625" style="0" customWidth="1"/>
    <col min="31" max="31" width="5.75390625" style="0" bestFit="1" customWidth="1"/>
    <col min="32" max="32" width="5.625" style="0" customWidth="1"/>
    <col min="33" max="33" width="2.625" style="0" customWidth="1"/>
  </cols>
  <sheetData>
    <row r="1" spans="6:25" ht="19.5" customHeight="1">
      <c r="F1" s="1016" t="s">
        <v>330</v>
      </c>
      <c r="G1" s="1016"/>
      <c r="H1" s="1016"/>
      <c r="I1" s="1016"/>
      <c r="J1" s="1016"/>
      <c r="K1" s="1016"/>
      <c r="L1" s="1016"/>
      <c r="M1" s="1016"/>
      <c r="N1" s="1016"/>
      <c r="O1" s="1016"/>
      <c r="P1" s="1016"/>
      <c r="Q1" s="1016"/>
      <c r="R1" s="1016"/>
      <c r="S1" s="1016"/>
      <c r="T1" s="1016"/>
      <c r="U1" s="1016"/>
      <c r="V1" s="1016"/>
      <c r="W1" s="1016"/>
      <c r="X1" s="1016"/>
      <c r="Y1" s="240"/>
    </row>
    <row r="3" spans="1:32" ht="19.5" customHeight="1" thickBot="1">
      <c r="A3" s="52" t="s">
        <v>232</v>
      </c>
      <c r="AB3" s="1234" t="str">
        <f>'[3]P19栄養職員'!P2</f>
        <v>(平成22年5月1日現在）</v>
      </c>
      <c r="AC3" s="1234"/>
      <c r="AD3" s="1234"/>
      <c r="AE3" s="1234"/>
      <c r="AF3" s="1234"/>
    </row>
    <row r="4" spans="1:32" ht="15.75" customHeight="1">
      <c r="A4" s="1237" t="s">
        <v>331</v>
      </c>
      <c r="B4" s="1206" t="s">
        <v>181</v>
      </c>
      <c r="C4" s="1226" t="s">
        <v>332</v>
      </c>
      <c r="D4" s="1227"/>
      <c r="E4" s="1228"/>
      <c r="F4" s="1226" t="s">
        <v>333</v>
      </c>
      <c r="G4" s="1227"/>
      <c r="H4" s="1228"/>
      <c r="I4" s="1226" t="s">
        <v>334</v>
      </c>
      <c r="J4" s="1227"/>
      <c r="K4" s="1228"/>
      <c r="L4" s="1226" t="s">
        <v>335</v>
      </c>
      <c r="M4" s="1227"/>
      <c r="N4" s="1228"/>
      <c r="O4" s="1226" t="s">
        <v>336</v>
      </c>
      <c r="P4" s="1227"/>
      <c r="Q4" s="1228"/>
      <c r="R4" s="1226" t="s">
        <v>337</v>
      </c>
      <c r="S4" s="1227"/>
      <c r="T4" s="1228"/>
      <c r="U4" s="1226" t="s">
        <v>338</v>
      </c>
      <c r="V4" s="1227"/>
      <c r="W4" s="1228"/>
      <c r="X4" s="1226" t="s">
        <v>339</v>
      </c>
      <c r="Y4" s="1227"/>
      <c r="Z4" s="1228"/>
      <c r="AA4" s="1226" t="s">
        <v>233</v>
      </c>
      <c r="AB4" s="1227"/>
      <c r="AC4" s="1228"/>
      <c r="AD4" s="1231" t="s">
        <v>32</v>
      </c>
      <c r="AE4" s="1232" t="s">
        <v>6</v>
      </c>
      <c r="AF4" s="1233"/>
    </row>
    <row r="5" spans="1:32" ht="12" customHeight="1">
      <c r="A5" s="1238"/>
      <c r="B5" s="1240"/>
      <c r="C5" s="1224" t="s">
        <v>182</v>
      </c>
      <c r="D5" s="1229" t="s">
        <v>234</v>
      </c>
      <c r="E5" s="476"/>
      <c r="F5" s="1224" t="s">
        <v>182</v>
      </c>
      <c r="G5" s="1229" t="s">
        <v>234</v>
      </c>
      <c r="H5" s="476"/>
      <c r="I5" s="1224" t="s">
        <v>182</v>
      </c>
      <c r="J5" s="1229" t="s">
        <v>234</v>
      </c>
      <c r="K5" s="476"/>
      <c r="L5" s="1224" t="s">
        <v>182</v>
      </c>
      <c r="M5" s="1229" t="s">
        <v>234</v>
      </c>
      <c r="N5" s="476"/>
      <c r="O5" s="1224" t="s">
        <v>182</v>
      </c>
      <c r="P5" s="1229" t="s">
        <v>234</v>
      </c>
      <c r="Q5" s="476"/>
      <c r="R5" s="1224" t="s">
        <v>182</v>
      </c>
      <c r="S5" s="1229" t="s">
        <v>234</v>
      </c>
      <c r="T5" s="476"/>
      <c r="U5" s="1224" t="s">
        <v>182</v>
      </c>
      <c r="V5" s="1229" t="s">
        <v>234</v>
      </c>
      <c r="W5" s="476"/>
      <c r="X5" s="1224" t="s">
        <v>182</v>
      </c>
      <c r="Y5" s="1229" t="s">
        <v>234</v>
      </c>
      <c r="Z5" s="476"/>
      <c r="AA5" s="1224" t="s">
        <v>182</v>
      </c>
      <c r="AB5" s="1229" t="s">
        <v>234</v>
      </c>
      <c r="AC5" s="476"/>
      <c r="AD5" s="1236" t="s">
        <v>182</v>
      </c>
      <c r="AE5" s="1222" t="s">
        <v>234</v>
      </c>
      <c r="AF5" s="477"/>
    </row>
    <row r="6" spans="1:32" ht="26.25" customHeight="1" thickBot="1">
      <c r="A6" s="1239"/>
      <c r="B6" s="1207"/>
      <c r="C6" s="1225"/>
      <c r="D6" s="1230"/>
      <c r="E6" s="478" t="s">
        <v>340</v>
      </c>
      <c r="F6" s="1225"/>
      <c r="G6" s="1230"/>
      <c r="H6" s="478" t="s">
        <v>340</v>
      </c>
      <c r="I6" s="1225"/>
      <c r="J6" s="1230"/>
      <c r="K6" s="478" t="s">
        <v>340</v>
      </c>
      <c r="L6" s="1225"/>
      <c r="M6" s="1230"/>
      <c r="N6" s="478" t="s">
        <v>340</v>
      </c>
      <c r="O6" s="1225"/>
      <c r="P6" s="1230"/>
      <c r="Q6" s="478" t="s">
        <v>340</v>
      </c>
      <c r="R6" s="1225"/>
      <c r="S6" s="1230"/>
      <c r="T6" s="478" t="s">
        <v>340</v>
      </c>
      <c r="U6" s="1225"/>
      <c r="V6" s="1230"/>
      <c r="W6" s="478" t="s">
        <v>340</v>
      </c>
      <c r="X6" s="1225"/>
      <c r="Y6" s="1230"/>
      <c r="Z6" s="478" t="s">
        <v>340</v>
      </c>
      <c r="AA6" s="1225"/>
      <c r="AB6" s="1230"/>
      <c r="AC6" s="478" t="s">
        <v>340</v>
      </c>
      <c r="AD6" s="1210"/>
      <c r="AE6" s="1223"/>
      <c r="AF6" s="479" t="s">
        <v>340</v>
      </c>
    </row>
    <row r="7" spans="1:32" ht="21" customHeight="1">
      <c r="A7" s="480">
        <v>1</v>
      </c>
      <c r="B7" s="481" t="s">
        <v>183</v>
      </c>
      <c r="C7" s="482">
        <v>47</v>
      </c>
      <c r="D7" s="483">
        <v>17</v>
      </c>
      <c r="E7" s="484">
        <v>13</v>
      </c>
      <c r="F7" s="482">
        <v>118</v>
      </c>
      <c r="G7" s="483">
        <v>37</v>
      </c>
      <c r="H7" s="484">
        <v>28</v>
      </c>
      <c r="I7" s="482">
        <v>82</v>
      </c>
      <c r="J7" s="483">
        <v>34</v>
      </c>
      <c r="K7" s="484">
        <v>24</v>
      </c>
      <c r="L7" s="482">
        <v>42</v>
      </c>
      <c r="M7" s="483">
        <v>29</v>
      </c>
      <c r="N7" s="484">
        <v>21</v>
      </c>
      <c r="O7" s="482">
        <v>11</v>
      </c>
      <c r="P7" s="483">
        <v>7</v>
      </c>
      <c r="Q7" s="484">
        <v>7</v>
      </c>
      <c r="R7" s="482"/>
      <c r="S7" s="483"/>
      <c r="T7" s="484"/>
      <c r="U7" s="482"/>
      <c r="V7" s="483"/>
      <c r="W7" s="484"/>
      <c r="X7" s="482"/>
      <c r="Y7" s="483"/>
      <c r="Z7" s="484"/>
      <c r="AA7" s="482"/>
      <c r="AB7" s="483"/>
      <c r="AC7" s="484"/>
      <c r="AD7" s="485">
        <f>C7+F7+I7+L7+O7+R7+U7+X7+AA7</f>
        <v>300</v>
      </c>
      <c r="AE7" s="486">
        <f>D7+G7+J7+M7+P7+S7+V7+Y7+AB7</f>
        <v>124</v>
      </c>
      <c r="AF7" s="487">
        <f>E7+H7+K7+N7+Q7+T7+W7+Z7+AC7</f>
        <v>93</v>
      </c>
    </row>
    <row r="8" spans="1:32" ht="21" customHeight="1">
      <c r="A8" s="488">
        <v>2</v>
      </c>
      <c r="B8" s="489" t="s">
        <v>184</v>
      </c>
      <c r="C8" s="490"/>
      <c r="D8" s="491"/>
      <c r="E8" s="492"/>
      <c r="F8" s="490">
        <v>2</v>
      </c>
      <c r="G8" s="491">
        <v>0</v>
      </c>
      <c r="H8" s="492">
        <v>0</v>
      </c>
      <c r="I8" s="490">
        <v>2</v>
      </c>
      <c r="J8" s="491">
        <v>2</v>
      </c>
      <c r="K8" s="492">
        <v>2</v>
      </c>
      <c r="L8" s="490"/>
      <c r="M8" s="491"/>
      <c r="N8" s="492"/>
      <c r="O8" s="490"/>
      <c r="P8" s="491"/>
      <c r="Q8" s="492"/>
      <c r="R8" s="490"/>
      <c r="S8" s="491"/>
      <c r="T8" s="492"/>
      <c r="U8" s="490"/>
      <c r="V8" s="491"/>
      <c r="W8" s="492"/>
      <c r="X8" s="490"/>
      <c r="Y8" s="491"/>
      <c r="Z8" s="492"/>
      <c r="AA8" s="490"/>
      <c r="AB8" s="491"/>
      <c r="AC8" s="492"/>
      <c r="AD8" s="493">
        <f>C8+F8+I8+L8+O8+R8+U8+X8+AA8</f>
        <v>4</v>
      </c>
      <c r="AE8" s="494">
        <f aca="true" t="shared" si="0" ref="AE8:AF29">D8+G8+J8+M8+P8+S8+V8+Y8+AB8</f>
        <v>2</v>
      </c>
      <c r="AF8" s="495">
        <f t="shared" si="0"/>
        <v>2</v>
      </c>
    </row>
    <row r="9" spans="1:32" ht="21" customHeight="1">
      <c r="A9" s="488">
        <v>3</v>
      </c>
      <c r="B9" s="489" t="s">
        <v>185</v>
      </c>
      <c r="C9" s="490"/>
      <c r="D9" s="491"/>
      <c r="E9" s="492"/>
      <c r="F9" s="490"/>
      <c r="G9" s="491"/>
      <c r="H9" s="492"/>
      <c r="I9" s="490"/>
      <c r="J9" s="491"/>
      <c r="K9" s="492"/>
      <c r="L9" s="490"/>
      <c r="M9" s="491"/>
      <c r="N9" s="492"/>
      <c r="O9" s="490"/>
      <c r="P9" s="491"/>
      <c r="Q9" s="492"/>
      <c r="R9" s="490"/>
      <c r="S9" s="491"/>
      <c r="T9" s="492"/>
      <c r="U9" s="490"/>
      <c r="V9" s="491"/>
      <c r="W9" s="492"/>
      <c r="X9" s="490"/>
      <c r="Y9" s="491"/>
      <c r="Z9" s="492"/>
      <c r="AA9" s="490"/>
      <c r="AB9" s="491"/>
      <c r="AC9" s="492"/>
      <c r="AD9" s="493">
        <f aca="true" t="shared" si="1" ref="AD9:AD29">C9+F9+I9+L9+O9+R9+U9+X9+AA9</f>
        <v>0</v>
      </c>
      <c r="AE9" s="494">
        <f t="shared" si="0"/>
        <v>0</v>
      </c>
      <c r="AF9" s="495">
        <f t="shared" si="0"/>
        <v>0</v>
      </c>
    </row>
    <row r="10" spans="1:32" ht="21" customHeight="1">
      <c r="A10" s="488">
        <v>4</v>
      </c>
      <c r="B10" s="489" t="s">
        <v>186</v>
      </c>
      <c r="C10" s="490"/>
      <c r="D10" s="491"/>
      <c r="E10" s="492"/>
      <c r="F10" s="490">
        <v>2</v>
      </c>
      <c r="G10" s="491">
        <v>2</v>
      </c>
      <c r="H10" s="492"/>
      <c r="I10" s="490">
        <v>4</v>
      </c>
      <c r="J10" s="491">
        <v>4</v>
      </c>
      <c r="K10" s="492">
        <v>3</v>
      </c>
      <c r="L10" s="490">
        <v>4</v>
      </c>
      <c r="M10" s="491">
        <v>4</v>
      </c>
      <c r="N10" s="492">
        <v>2</v>
      </c>
      <c r="O10" s="490">
        <v>2</v>
      </c>
      <c r="P10" s="491">
        <v>2</v>
      </c>
      <c r="Q10" s="492">
        <v>2</v>
      </c>
      <c r="R10" s="490"/>
      <c r="S10" s="491"/>
      <c r="T10" s="492"/>
      <c r="U10" s="490"/>
      <c r="V10" s="491"/>
      <c r="W10" s="492"/>
      <c r="X10" s="490"/>
      <c r="Y10" s="491"/>
      <c r="Z10" s="492"/>
      <c r="AA10" s="490"/>
      <c r="AB10" s="491"/>
      <c r="AC10" s="492"/>
      <c r="AD10" s="493">
        <f t="shared" si="1"/>
        <v>12</v>
      </c>
      <c r="AE10" s="494">
        <f t="shared" si="0"/>
        <v>12</v>
      </c>
      <c r="AF10" s="495">
        <f t="shared" si="0"/>
        <v>7</v>
      </c>
    </row>
    <row r="11" spans="1:32" ht="21" customHeight="1" thickBot="1">
      <c r="A11" s="316">
        <v>5</v>
      </c>
      <c r="B11" s="295" t="s">
        <v>187</v>
      </c>
      <c r="C11" s="294"/>
      <c r="D11" s="245"/>
      <c r="E11" s="496"/>
      <c r="F11" s="294">
        <v>9</v>
      </c>
      <c r="G11" s="245">
        <v>7</v>
      </c>
      <c r="H11" s="496">
        <v>6</v>
      </c>
      <c r="I11" s="294">
        <v>11</v>
      </c>
      <c r="J11" s="245">
        <v>8</v>
      </c>
      <c r="K11" s="496">
        <v>7</v>
      </c>
      <c r="L11" s="294">
        <v>6</v>
      </c>
      <c r="M11" s="245">
        <v>4</v>
      </c>
      <c r="N11" s="496">
        <v>4</v>
      </c>
      <c r="O11" s="294">
        <v>8</v>
      </c>
      <c r="P11" s="245">
        <v>3</v>
      </c>
      <c r="Q11" s="496">
        <v>1</v>
      </c>
      <c r="R11" s="294">
        <v>1</v>
      </c>
      <c r="S11" s="245">
        <v>1</v>
      </c>
      <c r="T11" s="496">
        <v>0</v>
      </c>
      <c r="U11" s="294"/>
      <c r="V11" s="245"/>
      <c r="W11" s="496"/>
      <c r="X11" s="294"/>
      <c r="Y11" s="245"/>
      <c r="Z11" s="496"/>
      <c r="AA11" s="294"/>
      <c r="AB11" s="245"/>
      <c r="AC11" s="496"/>
      <c r="AD11" s="317">
        <f t="shared" si="1"/>
        <v>35</v>
      </c>
      <c r="AE11" s="250">
        <f t="shared" si="0"/>
        <v>23</v>
      </c>
      <c r="AF11" s="473">
        <f t="shared" si="0"/>
        <v>18</v>
      </c>
    </row>
    <row r="12" spans="1:32" ht="21" customHeight="1">
      <c r="A12" s="480">
        <v>6</v>
      </c>
      <c r="B12" s="497" t="s">
        <v>188</v>
      </c>
      <c r="C12" s="498">
        <v>2</v>
      </c>
      <c r="D12" s="499">
        <v>1</v>
      </c>
      <c r="E12" s="484">
        <v>1</v>
      </c>
      <c r="F12" s="498">
        <v>10</v>
      </c>
      <c r="G12" s="499">
        <v>4</v>
      </c>
      <c r="H12" s="484">
        <v>2</v>
      </c>
      <c r="I12" s="498">
        <v>20</v>
      </c>
      <c r="J12" s="499">
        <v>8</v>
      </c>
      <c r="K12" s="484">
        <v>8</v>
      </c>
      <c r="L12" s="498">
        <v>7</v>
      </c>
      <c r="M12" s="499">
        <v>6</v>
      </c>
      <c r="N12" s="484">
        <v>5</v>
      </c>
      <c r="O12" s="498">
        <v>1</v>
      </c>
      <c r="P12" s="499"/>
      <c r="Q12" s="484"/>
      <c r="R12" s="498">
        <v>1</v>
      </c>
      <c r="S12" s="499">
        <v>1</v>
      </c>
      <c r="T12" s="484">
        <v>1</v>
      </c>
      <c r="U12" s="498"/>
      <c r="V12" s="499"/>
      <c r="W12" s="484"/>
      <c r="X12" s="498"/>
      <c r="Y12" s="499"/>
      <c r="Z12" s="484"/>
      <c r="AA12" s="498"/>
      <c r="AB12" s="499"/>
      <c r="AC12" s="484"/>
      <c r="AD12" s="500">
        <f t="shared" si="1"/>
        <v>41</v>
      </c>
      <c r="AE12" s="486">
        <f t="shared" si="0"/>
        <v>20</v>
      </c>
      <c r="AF12" s="487">
        <f t="shared" si="0"/>
        <v>17</v>
      </c>
    </row>
    <row r="13" spans="1:32" ht="21" customHeight="1">
      <c r="A13" s="488">
        <v>7</v>
      </c>
      <c r="B13" s="489" t="s">
        <v>189</v>
      </c>
      <c r="C13" s="490">
        <v>4</v>
      </c>
      <c r="D13" s="491">
        <v>0</v>
      </c>
      <c r="E13" s="492">
        <v>0</v>
      </c>
      <c r="F13" s="490">
        <v>7</v>
      </c>
      <c r="G13" s="491">
        <v>1</v>
      </c>
      <c r="H13" s="492">
        <v>1</v>
      </c>
      <c r="I13" s="490">
        <v>8</v>
      </c>
      <c r="J13" s="491">
        <v>7</v>
      </c>
      <c r="K13" s="492">
        <v>5</v>
      </c>
      <c r="L13" s="490">
        <v>8</v>
      </c>
      <c r="M13" s="491">
        <v>9</v>
      </c>
      <c r="N13" s="492">
        <v>6</v>
      </c>
      <c r="O13" s="490">
        <v>5</v>
      </c>
      <c r="P13" s="491">
        <v>4</v>
      </c>
      <c r="Q13" s="492">
        <v>3</v>
      </c>
      <c r="R13" s="490"/>
      <c r="S13" s="491"/>
      <c r="T13" s="492"/>
      <c r="U13" s="490"/>
      <c r="V13" s="491"/>
      <c r="W13" s="492"/>
      <c r="X13" s="490"/>
      <c r="Y13" s="491"/>
      <c r="Z13" s="492"/>
      <c r="AA13" s="490"/>
      <c r="AB13" s="491"/>
      <c r="AC13" s="492"/>
      <c r="AD13" s="493">
        <f t="shared" si="1"/>
        <v>32</v>
      </c>
      <c r="AE13" s="494">
        <f t="shared" si="0"/>
        <v>21</v>
      </c>
      <c r="AF13" s="495">
        <f t="shared" si="0"/>
        <v>15</v>
      </c>
    </row>
    <row r="14" spans="1:32" ht="21" customHeight="1">
      <c r="A14" s="488">
        <v>8</v>
      </c>
      <c r="B14" s="489" t="s">
        <v>190</v>
      </c>
      <c r="C14" s="490"/>
      <c r="D14" s="491"/>
      <c r="E14" s="492"/>
      <c r="F14" s="490">
        <v>3</v>
      </c>
      <c r="G14" s="491">
        <v>1</v>
      </c>
      <c r="H14" s="492">
        <v>1</v>
      </c>
      <c r="I14" s="490">
        <v>4</v>
      </c>
      <c r="J14" s="491">
        <v>2</v>
      </c>
      <c r="K14" s="492">
        <v>1</v>
      </c>
      <c r="L14" s="490">
        <v>3</v>
      </c>
      <c r="M14" s="491">
        <v>3</v>
      </c>
      <c r="N14" s="492">
        <v>2</v>
      </c>
      <c r="O14" s="490"/>
      <c r="P14" s="491"/>
      <c r="Q14" s="492"/>
      <c r="R14" s="490"/>
      <c r="S14" s="491"/>
      <c r="T14" s="492"/>
      <c r="U14" s="490"/>
      <c r="V14" s="491"/>
      <c r="W14" s="492"/>
      <c r="X14" s="490"/>
      <c r="Y14" s="491"/>
      <c r="Z14" s="492"/>
      <c r="AA14" s="490"/>
      <c r="AB14" s="491"/>
      <c r="AC14" s="492"/>
      <c r="AD14" s="493">
        <f t="shared" si="1"/>
        <v>10</v>
      </c>
      <c r="AE14" s="494">
        <f t="shared" si="0"/>
        <v>6</v>
      </c>
      <c r="AF14" s="495">
        <f t="shared" si="0"/>
        <v>4</v>
      </c>
    </row>
    <row r="15" spans="1:32" ht="21" customHeight="1">
      <c r="A15" s="488">
        <v>9</v>
      </c>
      <c r="B15" s="489" t="s">
        <v>191</v>
      </c>
      <c r="C15" s="490">
        <v>2</v>
      </c>
      <c r="D15" s="491">
        <v>0</v>
      </c>
      <c r="E15" s="492">
        <v>0</v>
      </c>
      <c r="F15" s="490">
        <v>8</v>
      </c>
      <c r="G15" s="491">
        <v>3</v>
      </c>
      <c r="H15" s="492">
        <v>2</v>
      </c>
      <c r="I15" s="490">
        <v>4</v>
      </c>
      <c r="J15" s="491">
        <v>3</v>
      </c>
      <c r="K15" s="492">
        <v>3</v>
      </c>
      <c r="L15" s="490">
        <v>3</v>
      </c>
      <c r="M15" s="491">
        <v>3</v>
      </c>
      <c r="N15" s="492">
        <v>2</v>
      </c>
      <c r="O15" s="490">
        <v>1</v>
      </c>
      <c r="P15" s="491">
        <v>1</v>
      </c>
      <c r="Q15" s="492">
        <v>1</v>
      </c>
      <c r="R15" s="490"/>
      <c r="S15" s="491"/>
      <c r="T15" s="492"/>
      <c r="U15" s="490"/>
      <c r="V15" s="491"/>
      <c r="W15" s="492"/>
      <c r="X15" s="490"/>
      <c r="Y15" s="491"/>
      <c r="Z15" s="492"/>
      <c r="AA15" s="490"/>
      <c r="AB15" s="491"/>
      <c r="AC15" s="492"/>
      <c r="AD15" s="493">
        <f t="shared" si="1"/>
        <v>18</v>
      </c>
      <c r="AE15" s="494">
        <f t="shared" si="0"/>
        <v>10</v>
      </c>
      <c r="AF15" s="495">
        <f t="shared" si="0"/>
        <v>8</v>
      </c>
    </row>
    <row r="16" spans="1:32" ht="21" customHeight="1" thickBot="1">
      <c r="A16" s="316">
        <v>10</v>
      </c>
      <c r="B16" s="295" t="s">
        <v>192</v>
      </c>
      <c r="C16" s="294"/>
      <c r="D16" s="245"/>
      <c r="E16" s="496"/>
      <c r="F16" s="294">
        <v>5</v>
      </c>
      <c r="G16" s="245">
        <v>2</v>
      </c>
      <c r="H16" s="496">
        <v>1</v>
      </c>
      <c r="I16" s="294">
        <v>9</v>
      </c>
      <c r="J16" s="245">
        <v>6</v>
      </c>
      <c r="K16" s="496">
        <v>4</v>
      </c>
      <c r="L16" s="294">
        <v>10</v>
      </c>
      <c r="M16" s="245">
        <v>8</v>
      </c>
      <c r="N16" s="496">
        <v>5</v>
      </c>
      <c r="O16" s="294">
        <v>4</v>
      </c>
      <c r="P16" s="245">
        <v>3</v>
      </c>
      <c r="Q16" s="496">
        <v>3</v>
      </c>
      <c r="R16" s="294"/>
      <c r="S16" s="245"/>
      <c r="T16" s="496"/>
      <c r="U16" s="294"/>
      <c r="V16" s="245"/>
      <c r="W16" s="496"/>
      <c r="X16" s="294"/>
      <c r="Y16" s="245"/>
      <c r="Z16" s="496"/>
      <c r="AA16" s="294"/>
      <c r="AB16" s="245"/>
      <c r="AC16" s="496"/>
      <c r="AD16" s="317">
        <f t="shared" si="1"/>
        <v>28</v>
      </c>
      <c r="AE16" s="318">
        <f t="shared" si="0"/>
        <v>19</v>
      </c>
      <c r="AF16" s="473">
        <f t="shared" si="0"/>
        <v>13</v>
      </c>
    </row>
    <row r="17" spans="1:32" ht="21" customHeight="1">
      <c r="A17" s="212">
        <v>11</v>
      </c>
      <c r="B17" s="497" t="s">
        <v>193</v>
      </c>
      <c r="C17" s="192"/>
      <c r="D17" s="244"/>
      <c r="E17" s="465"/>
      <c r="F17" s="192">
        <v>4</v>
      </c>
      <c r="G17" s="244">
        <v>2</v>
      </c>
      <c r="H17" s="465">
        <v>0</v>
      </c>
      <c r="I17" s="498">
        <v>11</v>
      </c>
      <c r="J17" s="499">
        <v>7</v>
      </c>
      <c r="K17" s="484">
        <v>7</v>
      </c>
      <c r="L17" s="498">
        <v>8</v>
      </c>
      <c r="M17" s="499">
        <v>8</v>
      </c>
      <c r="N17" s="484">
        <v>5</v>
      </c>
      <c r="O17" s="498"/>
      <c r="P17" s="499"/>
      <c r="Q17" s="484"/>
      <c r="R17" s="498">
        <v>1</v>
      </c>
      <c r="S17" s="499">
        <v>1</v>
      </c>
      <c r="T17" s="484">
        <v>1</v>
      </c>
      <c r="U17" s="498"/>
      <c r="V17" s="499"/>
      <c r="W17" s="484"/>
      <c r="X17" s="498"/>
      <c r="Y17" s="499"/>
      <c r="Z17" s="484"/>
      <c r="AA17" s="498"/>
      <c r="AB17" s="499"/>
      <c r="AC17" s="484"/>
      <c r="AD17" s="500">
        <f t="shared" si="1"/>
        <v>24</v>
      </c>
      <c r="AE17" s="486">
        <f t="shared" si="0"/>
        <v>18</v>
      </c>
      <c r="AF17" s="487">
        <f t="shared" si="0"/>
        <v>13</v>
      </c>
    </row>
    <row r="18" spans="1:32" ht="21" customHeight="1">
      <c r="A18" s="219">
        <v>12</v>
      </c>
      <c r="B18" s="489" t="s">
        <v>194</v>
      </c>
      <c r="C18" s="174"/>
      <c r="D18" s="241"/>
      <c r="E18" s="469"/>
      <c r="F18" s="174">
        <v>4</v>
      </c>
      <c r="G18" s="241">
        <v>3</v>
      </c>
      <c r="H18" s="469">
        <v>2</v>
      </c>
      <c r="I18" s="490">
        <v>5</v>
      </c>
      <c r="J18" s="491">
        <v>4</v>
      </c>
      <c r="K18" s="492">
        <v>4</v>
      </c>
      <c r="L18" s="490">
        <v>6</v>
      </c>
      <c r="M18" s="491">
        <v>4</v>
      </c>
      <c r="N18" s="492">
        <v>2</v>
      </c>
      <c r="O18" s="490"/>
      <c r="P18" s="491"/>
      <c r="Q18" s="492"/>
      <c r="R18" s="490"/>
      <c r="S18" s="491"/>
      <c r="T18" s="492"/>
      <c r="U18" s="490"/>
      <c r="V18" s="491"/>
      <c r="W18" s="492"/>
      <c r="X18" s="490"/>
      <c r="Y18" s="491"/>
      <c r="Z18" s="492"/>
      <c r="AA18" s="490"/>
      <c r="AB18" s="491"/>
      <c r="AC18" s="492"/>
      <c r="AD18" s="493">
        <f t="shared" si="1"/>
        <v>15</v>
      </c>
      <c r="AE18" s="494">
        <f t="shared" si="0"/>
        <v>11</v>
      </c>
      <c r="AF18" s="495">
        <f t="shared" si="0"/>
        <v>8</v>
      </c>
    </row>
    <row r="19" spans="1:32" ht="21" customHeight="1">
      <c r="A19" s="219">
        <v>13</v>
      </c>
      <c r="B19" s="489" t="s">
        <v>195</v>
      </c>
      <c r="C19" s="174"/>
      <c r="D19" s="241"/>
      <c r="E19" s="469"/>
      <c r="F19" s="174">
        <v>5</v>
      </c>
      <c r="G19" s="241">
        <v>4</v>
      </c>
      <c r="H19" s="469">
        <v>3</v>
      </c>
      <c r="I19" s="490">
        <v>4</v>
      </c>
      <c r="J19" s="491">
        <v>0</v>
      </c>
      <c r="K19" s="492">
        <v>0</v>
      </c>
      <c r="L19" s="490">
        <v>6</v>
      </c>
      <c r="M19" s="491">
        <v>4</v>
      </c>
      <c r="N19" s="492">
        <v>2</v>
      </c>
      <c r="O19" s="490"/>
      <c r="P19" s="491"/>
      <c r="Q19" s="492"/>
      <c r="R19" s="490"/>
      <c r="S19" s="491"/>
      <c r="T19" s="492"/>
      <c r="U19" s="490"/>
      <c r="V19" s="491"/>
      <c r="W19" s="492"/>
      <c r="X19" s="490"/>
      <c r="Y19" s="491"/>
      <c r="Z19" s="492"/>
      <c r="AA19" s="490"/>
      <c r="AB19" s="491"/>
      <c r="AC19" s="492"/>
      <c r="AD19" s="493">
        <f t="shared" si="1"/>
        <v>15</v>
      </c>
      <c r="AE19" s="494">
        <f t="shared" si="0"/>
        <v>8</v>
      </c>
      <c r="AF19" s="495">
        <f t="shared" si="0"/>
        <v>5</v>
      </c>
    </row>
    <row r="20" spans="1:32" ht="21" customHeight="1">
      <c r="A20" s="219">
        <v>14</v>
      </c>
      <c r="B20" s="489" t="s">
        <v>196</v>
      </c>
      <c r="C20" s="174"/>
      <c r="D20" s="241"/>
      <c r="E20" s="469"/>
      <c r="F20" s="174"/>
      <c r="G20" s="241"/>
      <c r="H20" s="469"/>
      <c r="I20" s="490"/>
      <c r="J20" s="491"/>
      <c r="K20" s="492"/>
      <c r="L20" s="490"/>
      <c r="M20" s="491"/>
      <c r="N20" s="492"/>
      <c r="O20" s="490"/>
      <c r="P20" s="491"/>
      <c r="Q20" s="492"/>
      <c r="R20" s="490"/>
      <c r="S20" s="491"/>
      <c r="T20" s="492"/>
      <c r="U20" s="490"/>
      <c r="V20" s="491"/>
      <c r="W20" s="492"/>
      <c r="X20" s="490"/>
      <c r="Y20" s="491"/>
      <c r="Z20" s="492"/>
      <c r="AA20" s="490"/>
      <c r="AB20" s="491"/>
      <c r="AC20" s="492"/>
      <c r="AD20" s="493">
        <f t="shared" si="1"/>
        <v>0</v>
      </c>
      <c r="AE20" s="494">
        <f t="shared" si="0"/>
        <v>0</v>
      </c>
      <c r="AF20" s="495">
        <f t="shared" si="0"/>
        <v>0</v>
      </c>
    </row>
    <row r="21" spans="1:32" ht="21" customHeight="1" thickBot="1">
      <c r="A21" s="225">
        <v>15</v>
      </c>
      <c r="B21" s="295" t="s">
        <v>197</v>
      </c>
      <c r="C21" s="183"/>
      <c r="D21" s="242"/>
      <c r="E21" s="496"/>
      <c r="F21" s="183"/>
      <c r="G21" s="242"/>
      <c r="H21" s="496"/>
      <c r="I21" s="294"/>
      <c r="J21" s="245"/>
      <c r="K21" s="496"/>
      <c r="L21" s="294"/>
      <c r="M21" s="245"/>
      <c r="N21" s="496"/>
      <c r="O21" s="294"/>
      <c r="P21" s="245"/>
      <c r="Q21" s="496"/>
      <c r="R21" s="294"/>
      <c r="S21" s="245"/>
      <c r="T21" s="496"/>
      <c r="U21" s="294"/>
      <c r="V21" s="245"/>
      <c r="W21" s="496"/>
      <c r="X21" s="294"/>
      <c r="Y21" s="245"/>
      <c r="Z21" s="496"/>
      <c r="AA21" s="294"/>
      <c r="AB21" s="245"/>
      <c r="AC21" s="496"/>
      <c r="AD21" s="317">
        <f t="shared" si="1"/>
        <v>0</v>
      </c>
      <c r="AE21" s="318">
        <f t="shared" si="0"/>
        <v>0</v>
      </c>
      <c r="AF21" s="473">
        <f t="shared" si="0"/>
        <v>0</v>
      </c>
    </row>
    <row r="22" spans="1:32" ht="21" customHeight="1">
      <c r="A22" s="212">
        <v>16</v>
      </c>
      <c r="B22" s="497" t="s">
        <v>198</v>
      </c>
      <c r="C22" s="498">
        <v>5</v>
      </c>
      <c r="D22" s="499">
        <v>0</v>
      </c>
      <c r="E22" s="484">
        <v>0</v>
      </c>
      <c r="F22" s="498">
        <v>12</v>
      </c>
      <c r="G22" s="499">
        <v>2</v>
      </c>
      <c r="H22" s="484">
        <v>1</v>
      </c>
      <c r="I22" s="498">
        <v>10</v>
      </c>
      <c r="J22" s="499">
        <v>8</v>
      </c>
      <c r="K22" s="484">
        <v>5</v>
      </c>
      <c r="L22" s="498">
        <v>3</v>
      </c>
      <c r="M22" s="499">
        <v>4</v>
      </c>
      <c r="N22" s="484">
        <v>4</v>
      </c>
      <c r="O22" s="498">
        <v>1</v>
      </c>
      <c r="P22" s="499">
        <v>1</v>
      </c>
      <c r="Q22" s="484">
        <v>1</v>
      </c>
      <c r="R22" s="498"/>
      <c r="S22" s="499"/>
      <c r="T22" s="484"/>
      <c r="U22" s="498">
        <v>1</v>
      </c>
      <c r="V22" s="499">
        <v>1</v>
      </c>
      <c r="W22" s="484">
        <v>1</v>
      </c>
      <c r="X22" s="498"/>
      <c r="Y22" s="499"/>
      <c r="Z22" s="484"/>
      <c r="AA22" s="498"/>
      <c r="AB22" s="499"/>
      <c r="AC22" s="484"/>
      <c r="AD22" s="500">
        <f t="shared" si="1"/>
        <v>32</v>
      </c>
      <c r="AE22" s="486">
        <f t="shared" si="0"/>
        <v>16</v>
      </c>
      <c r="AF22" s="487">
        <f t="shared" si="0"/>
        <v>12</v>
      </c>
    </row>
    <row r="23" spans="1:32" ht="21" customHeight="1">
      <c r="A23" s="219">
        <v>17</v>
      </c>
      <c r="B23" s="489" t="s">
        <v>199</v>
      </c>
      <c r="C23" s="490">
        <v>2</v>
      </c>
      <c r="D23" s="491">
        <v>2</v>
      </c>
      <c r="E23" s="492">
        <v>2</v>
      </c>
      <c r="F23" s="490">
        <v>6</v>
      </c>
      <c r="G23" s="491">
        <v>6</v>
      </c>
      <c r="H23" s="492">
        <v>0</v>
      </c>
      <c r="I23" s="490">
        <v>8</v>
      </c>
      <c r="J23" s="491">
        <v>8</v>
      </c>
      <c r="K23" s="492">
        <v>5</v>
      </c>
      <c r="L23" s="490">
        <v>10</v>
      </c>
      <c r="M23" s="491">
        <v>10</v>
      </c>
      <c r="N23" s="492">
        <v>4</v>
      </c>
      <c r="O23" s="490">
        <v>2</v>
      </c>
      <c r="P23" s="491">
        <v>2</v>
      </c>
      <c r="Q23" s="492">
        <v>2</v>
      </c>
      <c r="R23" s="490">
        <v>1</v>
      </c>
      <c r="S23" s="491">
        <v>1</v>
      </c>
      <c r="T23" s="492">
        <v>1</v>
      </c>
      <c r="U23" s="490"/>
      <c r="V23" s="491"/>
      <c r="W23" s="492"/>
      <c r="X23" s="490"/>
      <c r="Y23" s="491"/>
      <c r="Z23" s="492"/>
      <c r="AA23" s="490"/>
      <c r="AB23" s="491"/>
      <c r="AC23" s="492"/>
      <c r="AD23" s="493">
        <f t="shared" si="1"/>
        <v>29</v>
      </c>
      <c r="AE23" s="494">
        <f t="shared" si="0"/>
        <v>29</v>
      </c>
      <c r="AF23" s="495">
        <f t="shared" si="0"/>
        <v>14</v>
      </c>
    </row>
    <row r="24" spans="1:32" ht="21" customHeight="1">
      <c r="A24" s="219">
        <v>18</v>
      </c>
      <c r="B24" s="489" t="s">
        <v>200</v>
      </c>
      <c r="C24" s="490"/>
      <c r="D24" s="491"/>
      <c r="E24" s="492"/>
      <c r="F24" s="490"/>
      <c r="G24" s="491"/>
      <c r="H24" s="492"/>
      <c r="I24" s="490"/>
      <c r="J24" s="491"/>
      <c r="K24" s="492"/>
      <c r="L24" s="490"/>
      <c r="M24" s="491"/>
      <c r="N24" s="492"/>
      <c r="O24" s="490"/>
      <c r="P24" s="491"/>
      <c r="Q24" s="492"/>
      <c r="R24" s="490"/>
      <c r="S24" s="491"/>
      <c r="T24" s="492"/>
      <c r="U24" s="490"/>
      <c r="V24" s="491"/>
      <c r="W24" s="492"/>
      <c r="X24" s="490"/>
      <c r="Y24" s="491"/>
      <c r="Z24" s="492"/>
      <c r="AA24" s="490"/>
      <c r="AB24" s="491"/>
      <c r="AC24" s="492"/>
      <c r="AD24" s="493">
        <f t="shared" si="1"/>
        <v>0</v>
      </c>
      <c r="AE24" s="494">
        <f t="shared" si="0"/>
        <v>0</v>
      </c>
      <c r="AF24" s="495">
        <f t="shared" si="0"/>
        <v>0</v>
      </c>
    </row>
    <row r="25" spans="1:32" ht="21" customHeight="1">
      <c r="A25" s="219">
        <v>19</v>
      </c>
      <c r="B25" s="489" t="s">
        <v>201</v>
      </c>
      <c r="C25" s="490"/>
      <c r="D25" s="491"/>
      <c r="E25" s="492"/>
      <c r="F25" s="490"/>
      <c r="G25" s="491"/>
      <c r="H25" s="492"/>
      <c r="I25" s="490"/>
      <c r="J25" s="491"/>
      <c r="K25" s="492"/>
      <c r="L25" s="490"/>
      <c r="M25" s="491"/>
      <c r="N25" s="492"/>
      <c r="O25" s="490"/>
      <c r="P25" s="491"/>
      <c r="Q25" s="492"/>
      <c r="R25" s="490"/>
      <c r="S25" s="491"/>
      <c r="T25" s="492"/>
      <c r="U25" s="490"/>
      <c r="V25" s="491"/>
      <c r="W25" s="492"/>
      <c r="X25" s="490"/>
      <c r="Y25" s="491"/>
      <c r="Z25" s="492"/>
      <c r="AA25" s="490"/>
      <c r="AB25" s="491"/>
      <c r="AC25" s="492"/>
      <c r="AD25" s="493">
        <f t="shared" si="1"/>
        <v>0</v>
      </c>
      <c r="AE25" s="494">
        <f t="shared" si="0"/>
        <v>0</v>
      </c>
      <c r="AF25" s="495">
        <f t="shared" si="0"/>
        <v>0</v>
      </c>
    </row>
    <row r="26" spans="1:32" ht="21" customHeight="1" thickBot="1">
      <c r="A26" s="225">
        <v>20</v>
      </c>
      <c r="B26" s="295" t="s">
        <v>202</v>
      </c>
      <c r="C26" s="294"/>
      <c r="D26" s="245"/>
      <c r="E26" s="496"/>
      <c r="F26" s="294"/>
      <c r="G26" s="245"/>
      <c r="H26" s="496"/>
      <c r="I26" s="294"/>
      <c r="J26" s="245"/>
      <c r="K26" s="496"/>
      <c r="L26" s="294"/>
      <c r="M26" s="245"/>
      <c r="N26" s="496"/>
      <c r="O26" s="294"/>
      <c r="P26" s="245"/>
      <c r="Q26" s="496"/>
      <c r="R26" s="294"/>
      <c r="S26" s="245"/>
      <c r="T26" s="496"/>
      <c r="U26" s="294"/>
      <c r="V26" s="245"/>
      <c r="W26" s="496"/>
      <c r="X26" s="294"/>
      <c r="Y26" s="245"/>
      <c r="Z26" s="496"/>
      <c r="AA26" s="294"/>
      <c r="AB26" s="245"/>
      <c r="AC26" s="496"/>
      <c r="AD26" s="317">
        <f t="shared" si="1"/>
        <v>0</v>
      </c>
      <c r="AE26" s="318">
        <f t="shared" si="0"/>
        <v>0</v>
      </c>
      <c r="AF26" s="473">
        <f t="shared" si="0"/>
        <v>0</v>
      </c>
    </row>
    <row r="27" spans="1:32" ht="21" customHeight="1">
      <c r="A27" s="212">
        <v>21</v>
      </c>
      <c r="B27" s="497" t="s">
        <v>203</v>
      </c>
      <c r="C27" s="498"/>
      <c r="D27" s="499"/>
      <c r="E27" s="484"/>
      <c r="F27" s="498"/>
      <c r="G27" s="499"/>
      <c r="H27" s="484"/>
      <c r="I27" s="498"/>
      <c r="J27" s="499"/>
      <c r="K27" s="484"/>
      <c r="L27" s="498"/>
      <c r="M27" s="499"/>
      <c r="N27" s="484"/>
      <c r="O27" s="498"/>
      <c r="P27" s="499"/>
      <c r="Q27" s="484"/>
      <c r="R27" s="498"/>
      <c r="S27" s="499"/>
      <c r="T27" s="484"/>
      <c r="U27" s="498"/>
      <c r="V27" s="499"/>
      <c r="W27" s="484"/>
      <c r="X27" s="498"/>
      <c r="Y27" s="499"/>
      <c r="Z27" s="484"/>
      <c r="AA27" s="498"/>
      <c r="AB27" s="499"/>
      <c r="AC27" s="484"/>
      <c r="AD27" s="500">
        <f t="shared" si="1"/>
        <v>0</v>
      </c>
      <c r="AE27" s="486">
        <f t="shared" si="0"/>
        <v>0</v>
      </c>
      <c r="AF27" s="487">
        <f t="shared" si="0"/>
        <v>0</v>
      </c>
    </row>
    <row r="28" spans="1:32" ht="21" customHeight="1">
      <c r="A28" s="219">
        <v>22</v>
      </c>
      <c r="B28" s="489" t="s">
        <v>204</v>
      </c>
      <c r="C28" s="490"/>
      <c r="D28" s="491"/>
      <c r="E28" s="492"/>
      <c r="F28" s="490"/>
      <c r="G28" s="491"/>
      <c r="H28" s="492"/>
      <c r="I28" s="490"/>
      <c r="J28" s="491"/>
      <c r="K28" s="492"/>
      <c r="L28" s="490"/>
      <c r="M28" s="491"/>
      <c r="N28" s="492"/>
      <c r="O28" s="490"/>
      <c r="P28" s="491"/>
      <c r="Q28" s="492"/>
      <c r="R28" s="490"/>
      <c r="S28" s="491"/>
      <c r="T28" s="492"/>
      <c r="U28" s="490"/>
      <c r="V28" s="491"/>
      <c r="W28" s="492"/>
      <c r="X28" s="490"/>
      <c r="Y28" s="491"/>
      <c r="Z28" s="492"/>
      <c r="AA28" s="490"/>
      <c r="AB28" s="491"/>
      <c r="AC28" s="492"/>
      <c r="AD28" s="493">
        <f t="shared" si="1"/>
        <v>0</v>
      </c>
      <c r="AE28" s="494">
        <f t="shared" si="0"/>
        <v>0</v>
      </c>
      <c r="AF28" s="495">
        <f t="shared" si="0"/>
        <v>0</v>
      </c>
    </row>
    <row r="29" spans="1:32" ht="14.25" thickBot="1">
      <c r="A29" s="225">
        <v>23</v>
      </c>
      <c r="B29" s="501" t="s">
        <v>205</v>
      </c>
      <c r="C29" s="502"/>
      <c r="D29" s="503"/>
      <c r="E29" s="504"/>
      <c r="F29" s="502"/>
      <c r="G29" s="503"/>
      <c r="H29" s="504"/>
      <c r="I29" s="502"/>
      <c r="J29" s="503"/>
      <c r="K29" s="504"/>
      <c r="L29" s="502"/>
      <c r="M29" s="503"/>
      <c r="N29" s="504"/>
      <c r="O29" s="502"/>
      <c r="P29" s="503"/>
      <c r="Q29" s="504"/>
      <c r="R29" s="502"/>
      <c r="S29" s="503"/>
      <c r="T29" s="504"/>
      <c r="U29" s="502"/>
      <c r="V29" s="503"/>
      <c r="W29" s="504"/>
      <c r="X29" s="502"/>
      <c r="Y29" s="503"/>
      <c r="Z29" s="504"/>
      <c r="AA29" s="502"/>
      <c r="AB29" s="503"/>
      <c r="AC29" s="504"/>
      <c r="AD29" s="505">
        <f t="shared" si="1"/>
        <v>0</v>
      </c>
      <c r="AE29" s="506">
        <f t="shared" si="0"/>
        <v>0</v>
      </c>
      <c r="AF29" s="507">
        <f t="shared" si="0"/>
        <v>0</v>
      </c>
    </row>
    <row r="30" spans="1:32" ht="21.75" customHeight="1" thickBot="1">
      <c r="A30" s="1235" t="s">
        <v>307</v>
      </c>
      <c r="B30" s="1235"/>
      <c r="C30" s="508">
        <f aca="true" t="shared" si="2" ref="C30:AF30">SUM(C7:C29)</f>
        <v>62</v>
      </c>
      <c r="D30" s="509">
        <f t="shared" si="2"/>
        <v>20</v>
      </c>
      <c r="E30" s="510">
        <f t="shared" si="2"/>
        <v>16</v>
      </c>
      <c r="F30" s="508">
        <f t="shared" si="2"/>
        <v>195</v>
      </c>
      <c r="G30" s="509">
        <f t="shared" si="2"/>
        <v>74</v>
      </c>
      <c r="H30" s="510">
        <f t="shared" si="2"/>
        <v>47</v>
      </c>
      <c r="I30" s="508">
        <f t="shared" si="2"/>
        <v>182</v>
      </c>
      <c r="J30" s="509">
        <f t="shared" si="2"/>
        <v>101</v>
      </c>
      <c r="K30" s="510">
        <f t="shared" si="2"/>
        <v>78</v>
      </c>
      <c r="L30" s="508">
        <f t="shared" si="2"/>
        <v>116</v>
      </c>
      <c r="M30" s="509">
        <f t="shared" si="2"/>
        <v>96</v>
      </c>
      <c r="N30" s="510">
        <f t="shared" si="2"/>
        <v>64</v>
      </c>
      <c r="O30" s="508">
        <f t="shared" si="2"/>
        <v>35</v>
      </c>
      <c r="P30" s="509">
        <f t="shared" si="2"/>
        <v>23</v>
      </c>
      <c r="Q30" s="510">
        <f t="shared" si="2"/>
        <v>20</v>
      </c>
      <c r="R30" s="508">
        <f t="shared" si="2"/>
        <v>4</v>
      </c>
      <c r="S30" s="509">
        <f t="shared" si="2"/>
        <v>4</v>
      </c>
      <c r="T30" s="510">
        <f t="shared" si="2"/>
        <v>3</v>
      </c>
      <c r="U30" s="508">
        <f t="shared" si="2"/>
        <v>1</v>
      </c>
      <c r="V30" s="509">
        <f t="shared" si="2"/>
        <v>1</v>
      </c>
      <c r="W30" s="510">
        <f t="shared" si="2"/>
        <v>1</v>
      </c>
      <c r="X30" s="508">
        <f t="shared" si="2"/>
        <v>0</v>
      </c>
      <c r="Y30" s="509">
        <f t="shared" si="2"/>
        <v>0</v>
      </c>
      <c r="Z30" s="510">
        <f t="shared" si="2"/>
        <v>0</v>
      </c>
      <c r="AA30" s="508">
        <f t="shared" si="2"/>
        <v>0</v>
      </c>
      <c r="AB30" s="509">
        <f t="shared" si="2"/>
        <v>0</v>
      </c>
      <c r="AC30" s="510">
        <f t="shared" si="2"/>
        <v>0</v>
      </c>
      <c r="AD30" s="508">
        <f t="shared" si="2"/>
        <v>595</v>
      </c>
      <c r="AE30" s="509">
        <f t="shared" si="2"/>
        <v>319</v>
      </c>
      <c r="AF30" s="510">
        <f t="shared" si="2"/>
        <v>229</v>
      </c>
    </row>
    <row r="31" ht="13.5">
      <c r="A31" s="248"/>
    </row>
    <row r="32" ht="13.5">
      <c r="A32" s="248"/>
    </row>
    <row r="33" ht="13.5">
      <c r="A33" s="248"/>
    </row>
    <row r="34" ht="13.5">
      <c r="A34" s="248"/>
    </row>
    <row r="35" ht="13.5">
      <c r="A35" s="248"/>
    </row>
    <row r="36" ht="13.5">
      <c r="A36" s="248"/>
    </row>
    <row r="37" ht="13.5">
      <c r="A37" s="248"/>
    </row>
    <row r="38" ht="13.5">
      <c r="A38" s="248"/>
    </row>
    <row r="39" ht="13.5">
      <c r="A39" s="248"/>
    </row>
    <row r="40" ht="13.5">
      <c r="A40" s="248"/>
    </row>
    <row r="41" ht="13.5">
      <c r="A41" s="248"/>
    </row>
    <row r="42" ht="13.5">
      <c r="A42" s="248"/>
    </row>
    <row r="43" ht="13.5">
      <c r="A43" s="248"/>
    </row>
    <row r="44" ht="13.5">
      <c r="A44" s="248"/>
    </row>
    <row r="45" ht="13.5">
      <c r="A45" s="248"/>
    </row>
    <row r="46" ht="13.5">
      <c r="A46" s="248"/>
    </row>
    <row r="47" ht="13.5">
      <c r="A47" s="248"/>
    </row>
    <row r="48" ht="13.5">
      <c r="A48" s="248"/>
    </row>
    <row r="49" ht="13.5">
      <c r="A49" s="248"/>
    </row>
    <row r="50" ht="13.5">
      <c r="A50" s="248"/>
    </row>
    <row r="51" ht="13.5">
      <c r="A51" s="248"/>
    </row>
    <row r="52" ht="13.5">
      <c r="A52" s="248"/>
    </row>
    <row r="53" ht="13.5">
      <c r="A53" s="248"/>
    </row>
    <row r="54" ht="13.5">
      <c r="A54" s="248"/>
    </row>
    <row r="55" ht="13.5">
      <c r="A55" s="248"/>
    </row>
    <row r="56" ht="13.5">
      <c r="A56" s="248"/>
    </row>
    <row r="57" ht="13.5">
      <c r="A57" s="248"/>
    </row>
    <row r="58" ht="13.5">
      <c r="A58" s="248"/>
    </row>
    <row r="59" ht="13.5">
      <c r="A59" s="248"/>
    </row>
    <row r="60" ht="13.5">
      <c r="A60" s="248"/>
    </row>
    <row r="61" ht="13.5">
      <c r="A61" s="248"/>
    </row>
    <row r="62" ht="13.5">
      <c r="A62" s="248"/>
    </row>
    <row r="63" ht="13.5">
      <c r="A63" s="248"/>
    </row>
    <row r="64" ht="13.5">
      <c r="A64" s="248"/>
    </row>
    <row r="65" ht="13.5">
      <c r="A65" s="248"/>
    </row>
    <row r="66" ht="13.5">
      <c r="A66" s="248"/>
    </row>
    <row r="67" ht="13.5">
      <c r="A67" s="248"/>
    </row>
    <row r="68" ht="13.5">
      <c r="A68" s="248"/>
    </row>
    <row r="69" ht="13.5">
      <c r="A69" s="248"/>
    </row>
    <row r="70" ht="13.5">
      <c r="A70" s="248"/>
    </row>
    <row r="71" ht="13.5">
      <c r="A71" s="248"/>
    </row>
    <row r="72" ht="13.5">
      <c r="A72" s="248"/>
    </row>
    <row r="73" ht="13.5">
      <c r="A73" s="248"/>
    </row>
    <row r="74" ht="13.5">
      <c r="A74" s="248"/>
    </row>
    <row r="75" ht="13.5">
      <c r="A75" s="248"/>
    </row>
  </sheetData>
  <sheetProtection/>
  <mergeCells count="35">
    <mergeCell ref="X5:X6"/>
    <mergeCell ref="Y5:Y6"/>
    <mergeCell ref="AA5:AA6"/>
    <mergeCell ref="AB5:AB6"/>
    <mergeCell ref="AD5:AD6"/>
    <mergeCell ref="A4:A6"/>
    <mergeCell ref="B4:B6"/>
    <mergeCell ref="C5:C6"/>
    <mergeCell ref="D5:D6"/>
    <mergeCell ref="P5:P6"/>
    <mergeCell ref="R5:R6"/>
    <mergeCell ref="S5:S6"/>
    <mergeCell ref="U5:U6"/>
    <mergeCell ref="V5:V6"/>
    <mergeCell ref="A30:B30"/>
    <mergeCell ref="G5:G6"/>
    <mergeCell ref="M5:M6"/>
    <mergeCell ref="F5:F6"/>
    <mergeCell ref="AD4:AF4"/>
    <mergeCell ref="F1:X1"/>
    <mergeCell ref="L4:N4"/>
    <mergeCell ref="O4:Q4"/>
    <mergeCell ref="R4:T4"/>
    <mergeCell ref="U4:W4"/>
    <mergeCell ref="AB3:AF3"/>
    <mergeCell ref="AE5:AE6"/>
    <mergeCell ref="O5:O6"/>
    <mergeCell ref="C4:E4"/>
    <mergeCell ref="F4:H4"/>
    <mergeCell ref="I4:K4"/>
    <mergeCell ref="X4:Z4"/>
    <mergeCell ref="AA4:AC4"/>
    <mergeCell ref="I5:I6"/>
    <mergeCell ref="J5:J6"/>
    <mergeCell ref="L5:L6"/>
  </mergeCells>
  <printOptions horizontalCentered="1"/>
  <pageMargins left="0.2362204724409449" right="0.2362204724409449" top="0.9055118110236221" bottom="0.5905511811023623" header="0.5118110236220472" footer="0.31496062992125984"/>
  <pageSetup horizontalDpi="600" verticalDpi="600" orientation="landscape" paperSize="9" scale="75"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sheetPr>
    <tabColor indexed="45"/>
  </sheetPr>
  <dimension ref="A1:AF76"/>
  <sheetViews>
    <sheetView view="pageBreakPreview" zoomScale="60" zoomScalePageLayoutView="0" workbookViewId="0" topLeftCell="A1">
      <pane xSplit="2" ySplit="6" topLeftCell="C7" activePane="bottomRight" state="frozen"/>
      <selection pane="topLeft" activeCell="B25" sqref="B25"/>
      <selection pane="topRight" activeCell="B25" sqref="B25"/>
      <selection pane="bottomLeft" activeCell="B25" sqref="B25"/>
      <selection pane="bottomRight" activeCell="G10" sqref="G10"/>
    </sheetView>
  </sheetViews>
  <sheetFormatPr defaultColWidth="9.00390625" defaultRowHeight="13.5"/>
  <cols>
    <col min="1" max="1" width="3.125" style="0" customWidth="1"/>
    <col min="2" max="2" width="14.00390625" style="0" customWidth="1"/>
    <col min="3" max="9" width="4.625" style="0" customWidth="1"/>
    <col min="10" max="10" width="5.50390625" style="0" customWidth="1"/>
    <col min="11" max="12" width="4.625" style="0" customWidth="1"/>
    <col min="13" max="13" width="5.625" style="0" customWidth="1"/>
    <col min="14" max="30" width="4.625" style="0" customWidth="1"/>
    <col min="31" max="31" width="5.75390625" style="0" bestFit="1" customWidth="1"/>
    <col min="32" max="32" width="6.75390625" style="0" customWidth="1"/>
    <col min="33" max="33" width="2.625" style="0" customWidth="1"/>
  </cols>
  <sheetData>
    <row r="1" spans="6:25" ht="19.5" customHeight="1">
      <c r="F1" s="1016" t="s">
        <v>330</v>
      </c>
      <c r="G1" s="1016"/>
      <c r="H1" s="1016"/>
      <c r="I1" s="1016"/>
      <c r="J1" s="1016"/>
      <c r="K1" s="1016"/>
      <c r="L1" s="1016"/>
      <c r="M1" s="1016"/>
      <c r="N1" s="1016"/>
      <c r="O1" s="1016"/>
      <c r="P1" s="1016"/>
      <c r="Q1" s="1016"/>
      <c r="R1" s="1016"/>
      <c r="S1" s="1016"/>
      <c r="T1" s="1016"/>
      <c r="U1" s="1016"/>
      <c r="V1" s="1016"/>
      <c r="W1" s="1016"/>
      <c r="X1" s="1016"/>
      <c r="Y1" s="240"/>
    </row>
    <row r="3" spans="1:32" ht="19.5" customHeight="1" thickBot="1">
      <c r="A3" s="52" t="s">
        <v>232</v>
      </c>
      <c r="AB3" s="1234" t="str">
        <f>'[3]P21規模別小学校１'!AB3</f>
        <v>(平成22年5月1日現在）</v>
      </c>
      <c r="AC3" s="1234"/>
      <c r="AD3" s="1234"/>
      <c r="AE3" s="1234"/>
      <c r="AF3" s="1234"/>
    </row>
    <row r="4" spans="1:32" ht="19.5" customHeight="1">
      <c r="A4" s="1237" t="s">
        <v>331</v>
      </c>
      <c r="B4" s="1206" t="s">
        <v>181</v>
      </c>
      <c r="C4" s="1226" t="s">
        <v>332</v>
      </c>
      <c r="D4" s="1227"/>
      <c r="E4" s="1228"/>
      <c r="F4" s="1226" t="s">
        <v>333</v>
      </c>
      <c r="G4" s="1227"/>
      <c r="H4" s="1228"/>
      <c r="I4" s="1226" t="s">
        <v>334</v>
      </c>
      <c r="J4" s="1227"/>
      <c r="K4" s="1228"/>
      <c r="L4" s="1226" t="s">
        <v>335</v>
      </c>
      <c r="M4" s="1227"/>
      <c r="N4" s="1228"/>
      <c r="O4" s="1226" t="s">
        <v>336</v>
      </c>
      <c r="P4" s="1227"/>
      <c r="Q4" s="1228"/>
      <c r="R4" s="1226" t="s">
        <v>337</v>
      </c>
      <c r="S4" s="1227"/>
      <c r="T4" s="1228"/>
      <c r="U4" s="1226" t="s">
        <v>338</v>
      </c>
      <c r="V4" s="1227"/>
      <c r="W4" s="1228"/>
      <c r="X4" s="1226" t="s">
        <v>339</v>
      </c>
      <c r="Y4" s="1227"/>
      <c r="Z4" s="1228"/>
      <c r="AA4" s="1226" t="s">
        <v>233</v>
      </c>
      <c r="AB4" s="1227"/>
      <c r="AC4" s="1228"/>
      <c r="AD4" s="1231" t="s">
        <v>32</v>
      </c>
      <c r="AE4" s="1232" t="s">
        <v>6</v>
      </c>
      <c r="AF4" s="1233"/>
    </row>
    <row r="5" spans="1:32" ht="11.25" customHeight="1">
      <c r="A5" s="1238"/>
      <c r="B5" s="1240"/>
      <c r="C5" s="1224" t="s">
        <v>182</v>
      </c>
      <c r="D5" s="1229" t="s">
        <v>234</v>
      </c>
      <c r="E5" s="476"/>
      <c r="F5" s="1224" t="s">
        <v>182</v>
      </c>
      <c r="G5" s="1229" t="s">
        <v>234</v>
      </c>
      <c r="H5" s="476"/>
      <c r="I5" s="1224" t="s">
        <v>182</v>
      </c>
      <c r="J5" s="1229" t="s">
        <v>234</v>
      </c>
      <c r="K5" s="476"/>
      <c r="L5" s="1224" t="s">
        <v>182</v>
      </c>
      <c r="M5" s="1229" t="s">
        <v>234</v>
      </c>
      <c r="N5" s="476"/>
      <c r="O5" s="1224" t="s">
        <v>182</v>
      </c>
      <c r="P5" s="1229" t="s">
        <v>234</v>
      </c>
      <c r="Q5" s="476"/>
      <c r="R5" s="1224" t="s">
        <v>182</v>
      </c>
      <c r="S5" s="1229" t="s">
        <v>234</v>
      </c>
      <c r="T5" s="476"/>
      <c r="U5" s="1224" t="s">
        <v>182</v>
      </c>
      <c r="V5" s="1229" t="s">
        <v>234</v>
      </c>
      <c r="W5" s="476"/>
      <c r="X5" s="1224" t="s">
        <v>182</v>
      </c>
      <c r="Y5" s="1229" t="s">
        <v>234</v>
      </c>
      <c r="Z5" s="476"/>
      <c r="AA5" s="1224" t="s">
        <v>182</v>
      </c>
      <c r="AB5" s="1229" t="s">
        <v>234</v>
      </c>
      <c r="AC5" s="476"/>
      <c r="AD5" s="1236" t="s">
        <v>182</v>
      </c>
      <c r="AE5" s="1222" t="s">
        <v>234</v>
      </c>
      <c r="AF5" s="477"/>
    </row>
    <row r="6" spans="1:32" ht="27" customHeight="1" thickBot="1">
      <c r="A6" s="1239"/>
      <c r="B6" s="1207"/>
      <c r="C6" s="1225"/>
      <c r="D6" s="1230"/>
      <c r="E6" s="478" t="s">
        <v>340</v>
      </c>
      <c r="F6" s="1225"/>
      <c r="G6" s="1230"/>
      <c r="H6" s="478" t="s">
        <v>340</v>
      </c>
      <c r="I6" s="1225"/>
      <c r="J6" s="1230"/>
      <c r="K6" s="478" t="s">
        <v>340</v>
      </c>
      <c r="L6" s="1225"/>
      <c r="M6" s="1230"/>
      <c r="N6" s="478" t="s">
        <v>340</v>
      </c>
      <c r="O6" s="1225"/>
      <c r="P6" s="1230"/>
      <c r="Q6" s="478" t="s">
        <v>340</v>
      </c>
      <c r="R6" s="1225"/>
      <c r="S6" s="1230"/>
      <c r="T6" s="478" t="s">
        <v>340</v>
      </c>
      <c r="U6" s="1225"/>
      <c r="V6" s="1230"/>
      <c r="W6" s="478" t="s">
        <v>340</v>
      </c>
      <c r="X6" s="1225"/>
      <c r="Y6" s="1230"/>
      <c r="Z6" s="478" t="s">
        <v>340</v>
      </c>
      <c r="AA6" s="1225"/>
      <c r="AB6" s="1230"/>
      <c r="AC6" s="478" t="s">
        <v>340</v>
      </c>
      <c r="AD6" s="1210"/>
      <c r="AE6" s="1223"/>
      <c r="AF6" s="479" t="s">
        <v>340</v>
      </c>
    </row>
    <row r="7" spans="1:32" ht="21" customHeight="1">
      <c r="A7" s="219">
        <v>24</v>
      </c>
      <c r="B7" s="489" t="s">
        <v>206</v>
      </c>
      <c r="C7" s="490"/>
      <c r="D7" s="491"/>
      <c r="E7" s="511"/>
      <c r="F7" s="490"/>
      <c r="G7" s="491"/>
      <c r="H7" s="511"/>
      <c r="I7" s="490"/>
      <c r="J7" s="491"/>
      <c r="K7" s="511"/>
      <c r="L7" s="490"/>
      <c r="M7" s="491"/>
      <c r="N7" s="511"/>
      <c r="O7" s="490"/>
      <c r="P7" s="491"/>
      <c r="Q7" s="511"/>
      <c r="R7" s="490"/>
      <c r="S7" s="491"/>
      <c r="T7" s="511"/>
      <c r="U7" s="490"/>
      <c r="V7" s="491"/>
      <c r="W7" s="511"/>
      <c r="X7" s="490"/>
      <c r="Y7" s="491"/>
      <c r="Z7" s="511"/>
      <c r="AA7" s="490"/>
      <c r="AB7" s="491"/>
      <c r="AC7" s="511"/>
      <c r="AD7" s="493">
        <f aca="true" t="shared" si="0" ref="AD7:AF26">C7+F7+I7+L7+O7+R7+U7+X7+AA7</f>
        <v>0</v>
      </c>
      <c r="AE7" s="494">
        <f t="shared" si="0"/>
        <v>0</v>
      </c>
      <c r="AF7" s="512">
        <f t="shared" si="0"/>
        <v>0</v>
      </c>
    </row>
    <row r="8" spans="1:32" ht="21" customHeight="1" thickBot="1">
      <c r="A8" s="225">
        <v>25</v>
      </c>
      <c r="B8" s="295" t="s">
        <v>207</v>
      </c>
      <c r="C8" s="294">
        <v>3</v>
      </c>
      <c r="D8" s="245">
        <v>1</v>
      </c>
      <c r="E8" s="496">
        <v>1</v>
      </c>
      <c r="F8" s="294">
        <v>31</v>
      </c>
      <c r="G8" s="245">
        <v>5</v>
      </c>
      <c r="H8" s="496">
        <v>3</v>
      </c>
      <c r="I8" s="294">
        <v>28</v>
      </c>
      <c r="J8" s="245">
        <v>15</v>
      </c>
      <c r="K8" s="496">
        <v>9</v>
      </c>
      <c r="L8" s="294">
        <v>20</v>
      </c>
      <c r="M8" s="245">
        <v>20</v>
      </c>
      <c r="N8" s="496">
        <v>13</v>
      </c>
      <c r="O8" s="294">
        <v>9</v>
      </c>
      <c r="P8" s="245">
        <v>9</v>
      </c>
      <c r="Q8" s="496">
        <v>7</v>
      </c>
      <c r="R8" s="294">
        <v>2</v>
      </c>
      <c r="S8" s="245">
        <v>2</v>
      </c>
      <c r="T8" s="496">
        <v>1</v>
      </c>
      <c r="U8" s="294">
        <v>1</v>
      </c>
      <c r="V8" s="245">
        <v>1</v>
      </c>
      <c r="W8" s="496">
        <v>1</v>
      </c>
      <c r="X8" s="294"/>
      <c r="Y8" s="245"/>
      <c r="Z8" s="496"/>
      <c r="AA8" s="294"/>
      <c r="AB8" s="245"/>
      <c r="AC8" s="496"/>
      <c r="AD8" s="317">
        <f t="shared" si="0"/>
        <v>94</v>
      </c>
      <c r="AE8" s="318">
        <f t="shared" si="0"/>
        <v>53</v>
      </c>
      <c r="AF8" s="473">
        <f t="shared" si="0"/>
        <v>35</v>
      </c>
    </row>
    <row r="9" spans="1:32" ht="21" customHeight="1">
      <c r="A9" s="212">
        <v>26</v>
      </c>
      <c r="B9" s="497" t="s">
        <v>208</v>
      </c>
      <c r="C9" s="498"/>
      <c r="D9" s="483"/>
      <c r="E9" s="484"/>
      <c r="F9" s="498"/>
      <c r="G9" s="483"/>
      <c r="H9" s="484"/>
      <c r="I9" s="498">
        <v>1</v>
      </c>
      <c r="J9" s="483">
        <v>1</v>
      </c>
      <c r="K9" s="484">
        <v>1</v>
      </c>
      <c r="L9" s="498">
        <v>5</v>
      </c>
      <c r="M9" s="483">
        <v>5</v>
      </c>
      <c r="N9" s="484">
        <v>2</v>
      </c>
      <c r="O9" s="498">
        <v>2</v>
      </c>
      <c r="P9" s="483">
        <v>2</v>
      </c>
      <c r="Q9" s="484">
        <v>2</v>
      </c>
      <c r="R9" s="498"/>
      <c r="S9" s="483"/>
      <c r="T9" s="484"/>
      <c r="U9" s="498"/>
      <c r="V9" s="483"/>
      <c r="W9" s="484"/>
      <c r="X9" s="498"/>
      <c r="Y9" s="483"/>
      <c r="Z9" s="484"/>
      <c r="AA9" s="498"/>
      <c r="AB9" s="483"/>
      <c r="AC9" s="484"/>
      <c r="AD9" s="500">
        <f t="shared" si="0"/>
        <v>8</v>
      </c>
      <c r="AE9" s="513">
        <f t="shared" si="0"/>
        <v>8</v>
      </c>
      <c r="AF9" s="487">
        <f t="shared" si="0"/>
        <v>5</v>
      </c>
    </row>
    <row r="10" spans="1:32" ht="21" customHeight="1">
      <c r="A10" s="219">
        <v>27</v>
      </c>
      <c r="B10" s="489" t="s">
        <v>209</v>
      </c>
      <c r="C10" s="490">
        <v>2</v>
      </c>
      <c r="D10" s="491">
        <v>0</v>
      </c>
      <c r="E10" s="492">
        <v>0</v>
      </c>
      <c r="F10" s="490">
        <v>4</v>
      </c>
      <c r="G10" s="491">
        <v>1</v>
      </c>
      <c r="H10" s="492">
        <v>1</v>
      </c>
      <c r="I10" s="490">
        <v>6</v>
      </c>
      <c r="J10" s="491">
        <v>5</v>
      </c>
      <c r="K10" s="492">
        <v>2</v>
      </c>
      <c r="L10" s="490">
        <v>2</v>
      </c>
      <c r="M10" s="491">
        <v>2</v>
      </c>
      <c r="N10" s="492">
        <v>1</v>
      </c>
      <c r="O10" s="490">
        <v>4</v>
      </c>
      <c r="P10" s="491">
        <v>4</v>
      </c>
      <c r="Q10" s="492">
        <v>2</v>
      </c>
      <c r="R10" s="490">
        <v>3</v>
      </c>
      <c r="S10" s="491">
        <v>3</v>
      </c>
      <c r="T10" s="492">
        <v>3</v>
      </c>
      <c r="U10" s="490"/>
      <c r="V10" s="491"/>
      <c r="W10" s="492"/>
      <c r="X10" s="490"/>
      <c r="Y10" s="491"/>
      <c r="Z10" s="492"/>
      <c r="AA10" s="490"/>
      <c r="AB10" s="491"/>
      <c r="AC10" s="492"/>
      <c r="AD10" s="493">
        <f t="shared" si="0"/>
        <v>21</v>
      </c>
      <c r="AE10" s="494">
        <f t="shared" si="0"/>
        <v>15</v>
      </c>
      <c r="AF10" s="495">
        <f t="shared" si="0"/>
        <v>9</v>
      </c>
    </row>
    <row r="11" spans="1:32" ht="21" customHeight="1">
      <c r="A11" s="219">
        <v>28</v>
      </c>
      <c r="B11" s="489" t="s">
        <v>210</v>
      </c>
      <c r="C11" s="490"/>
      <c r="D11" s="491"/>
      <c r="E11" s="492"/>
      <c r="F11" s="490">
        <v>1</v>
      </c>
      <c r="G11" s="491">
        <v>2</v>
      </c>
      <c r="H11" s="492">
        <v>0</v>
      </c>
      <c r="I11" s="490">
        <v>2</v>
      </c>
      <c r="J11" s="491">
        <v>0</v>
      </c>
      <c r="K11" s="492">
        <v>0</v>
      </c>
      <c r="L11" s="490">
        <v>4</v>
      </c>
      <c r="M11" s="491">
        <v>6</v>
      </c>
      <c r="N11" s="492">
        <v>3</v>
      </c>
      <c r="O11" s="490"/>
      <c r="P11" s="491"/>
      <c r="Q11" s="492"/>
      <c r="R11" s="490"/>
      <c r="S11" s="491"/>
      <c r="T11" s="492"/>
      <c r="U11" s="490"/>
      <c r="V11" s="491"/>
      <c r="W11" s="492"/>
      <c r="X11" s="490"/>
      <c r="Y11" s="491"/>
      <c r="Z11" s="492"/>
      <c r="AA11" s="490"/>
      <c r="AB11" s="491"/>
      <c r="AC11" s="492"/>
      <c r="AD11" s="493">
        <f t="shared" si="0"/>
        <v>7</v>
      </c>
      <c r="AE11" s="494">
        <f t="shared" si="0"/>
        <v>8</v>
      </c>
      <c r="AF11" s="495">
        <f t="shared" si="0"/>
        <v>3</v>
      </c>
    </row>
    <row r="12" spans="1:32" ht="21" customHeight="1">
      <c r="A12" s="219">
        <v>29</v>
      </c>
      <c r="B12" s="489" t="s">
        <v>211</v>
      </c>
      <c r="C12" s="490">
        <v>2</v>
      </c>
      <c r="D12" s="491">
        <v>1</v>
      </c>
      <c r="E12" s="492">
        <v>1</v>
      </c>
      <c r="F12" s="490">
        <v>6</v>
      </c>
      <c r="G12" s="491">
        <v>2</v>
      </c>
      <c r="H12" s="492">
        <v>2</v>
      </c>
      <c r="I12" s="490">
        <v>5</v>
      </c>
      <c r="J12" s="491">
        <v>3</v>
      </c>
      <c r="K12" s="492">
        <v>2</v>
      </c>
      <c r="L12" s="490">
        <v>7</v>
      </c>
      <c r="M12" s="491">
        <v>6</v>
      </c>
      <c r="N12" s="492">
        <v>5</v>
      </c>
      <c r="O12" s="490">
        <v>4</v>
      </c>
      <c r="P12" s="491">
        <v>4</v>
      </c>
      <c r="Q12" s="492">
        <v>4</v>
      </c>
      <c r="R12" s="490"/>
      <c r="S12" s="491"/>
      <c r="T12" s="492"/>
      <c r="U12" s="490"/>
      <c r="V12" s="491"/>
      <c r="W12" s="492"/>
      <c r="X12" s="490"/>
      <c r="Y12" s="491"/>
      <c r="Z12" s="492"/>
      <c r="AA12" s="490"/>
      <c r="AB12" s="491"/>
      <c r="AC12" s="492"/>
      <c r="AD12" s="493">
        <f t="shared" si="0"/>
        <v>24</v>
      </c>
      <c r="AE12" s="494">
        <f t="shared" si="0"/>
        <v>16</v>
      </c>
      <c r="AF12" s="495">
        <f t="shared" si="0"/>
        <v>14</v>
      </c>
    </row>
    <row r="13" spans="1:32" ht="21" customHeight="1" thickBot="1">
      <c r="A13" s="225">
        <v>30</v>
      </c>
      <c r="B13" s="295" t="s">
        <v>212</v>
      </c>
      <c r="C13" s="294">
        <v>1</v>
      </c>
      <c r="D13" s="245">
        <v>0</v>
      </c>
      <c r="E13" s="496">
        <v>0</v>
      </c>
      <c r="F13" s="294">
        <v>3</v>
      </c>
      <c r="G13" s="245">
        <v>1</v>
      </c>
      <c r="H13" s="496">
        <v>0</v>
      </c>
      <c r="I13" s="294">
        <v>2</v>
      </c>
      <c r="J13" s="245">
        <v>1</v>
      </c>
      <c r="K13" s="496">
        <v>0</v>
      </c>
      <c r="L13" s="294">
        <v>2</v>
      </c>
      <c r="M13" s="245">
        <v>2</v>
      </c>
      <c r="N13" s="496">
        <v>1</v>
      </c>
      <c r="O13" s="294">
        <v>2</v>
      </c>
      <c r="P13" s="245">
        <v>2</v>
      </c>
      <c r="Q13" s="496">
        <v>2</v>
      </c>
      <c r="R13" s="294">
        <v>1</v>
      </c>
      <c r="S13" s="245">
        <v>1</v>
      </c>
      <c r="T13" s="496">
        <v>1</v>
      </c>
      <c r="U13" s="294"/>
      <c r="V13" s="245"/>
      <c r="W13" s="496"/>
      <c r="X13" s="294"/>
      <c r="Y13" s="245"/>
      <c r="Z13" s="496"/>
      <c r="AA13" s="294"/>
      <c r="AB13" s="245"/>
      <c r="AC13" s="496"/>
      <c r="AD13" s="317">
        <f t="shared" si="0"/>
        <v>11</v>
      </c>
      <c r="AE13" s="318">
        <f t="shared" si="0"/>
        <v>7</v>
      </c>
      <c r="AF13" s="473">
        <f t="shared" si="0"/>
        <v>4</v>
      </c>
    </row>
    <row r="14" spans="1:32" ht="21" customHeight="1">
      <c r="A14" s="480">
        <v>31</v>
      </c>
      <c r="B14" s="497" t="s">
        <v>213</v>
      </c>
      <c r="C14" s="498"/>
      <c r="D14" s="499"/>
      <c r="E14" s="484"/>
      <c r="F14" s="498"/>
      <c r="G14" s="499"/>
      <c r="H14" s="484"/>
      <c r="I14" s="498"/>
      <c r="J14" s="499"/>
      <c r="K14" s="484"/>
      <c r="L14" s="498"/>
      <c r="M14" s="499"/>
      <c r="N14" s="484"/>
      <c r="O14" s="498"/>
      <c r="P14" s="499"/>
      <c r="Q14" s="484"/>
      <c r="R14" s="498"/>
      <c r="S14" s="499"/>
      <c r="T14" s="484"/>
      <c r="U14" s="498"/>
      <c r="V14" s="499"/>
      <c r="W14" s="484"/>
      <c r="X14" s="498"/>
      <c r="Y14" s="499"/>
      <c r="Z14" s="484"/>
      <c r="AA14" s="498"/>
      <c r="AB14" s="499"/>
      <c r="AC14" s="484"/>
      <c r="AD14" s="500">
        <f t="shared" si="0"/>
        <v>0</v>
      </c>
      <c r="AE14" s="513">
        <f t="shared" si="0"/>
        <v>0</v>
      </c>
      <c r="AF14" s="487">
        <f t="shared" si="0"/>
        <v>0</v>
      </c>
    </row>
    <row r="15" spans="1:32" ht="21" customHeight="1">
      <c r="A15" s="488">
        <v>32</v>
      </c>
      <c r="B15" s="489" t="s">
        <v>214</v>
      </c>
      <c r="C15" s="490"/>
      <c r="D15" s="491"/>
      <c r="E15" s="492"/>
      <c r="F15" s="490"/>
      <c r="G15" s="491"/>
      <c r="H15" s="492"/>
      <c r="I15" s="490"/>
      <c r="J15" s="491"/>
      <c r="K15" s="492"/>
      <c r="L15" s="490"/>
      <c r="M15" s="491"/>
      <c r="N15" s="492"/>
      <c r="O15" s="490"/>
      <c r="P15" s="491"/>
      <c r="Q15" s="492"/>
      <c r="R15" s="490"/>
      <c r="S15" s="491"/>
      <c r="T15" s="492"/>
      <c r="U15" s="490"/>
      <c r="V15" s="491"/>
      <c r="W15" s="492"/>
      <c r="X15" s="490"/>
      <c r="Y15" s="491"/>
      <c r="Z15" s="492"/>
      <c r="AA15" s="490"/>
      <c r="AB15" s="491"/>
      <c r="AC15" s="492"/>
      <c r="AD15" s="493">
        <f t="shared" si="0"/>
        <v>0</v>
      </c>
      <c r="AE15" s="494">
        <f t="shared" si="0"/>
        <v>0</v>
      </c>
      <c r="AF15" s="495">
        <f t="shared" si="0"/>
        <v>0</v>
      </c>
    </row>
    <row r="16" spans="1:32" ht="21" customHeight="1">
      <c r="A16" s="488">
        <v>33</v>
      </c>
      <c r="B16" s="489" t="s">
        <v>215</v>
      </c>
      <c r="C16" s="490"/>
      <c r="D16" s="491"/>
      <c r="E16" s="492"/>
      <c r="F16" s="490"/>
      <c r="G16" s="491"/>
      <c r="H16" s="492"/>
      <c r="I16" s="490"/>
      <c r="J16" s="491"/>
      <c r="K16" s="492"/>
      <c r="L16" s="490"/>
      <c r="M16" s="491"/>
      <c r="N16" s="492"/>
      <c r="O16" s="490"/>
      <c r="P16" s="491"/>
      <c r="Q16" s="492"/>
      <c r="R16" s="490"/>
      <c r="S16" s="491"/>
      <c r="T16" s="492"/>
      <c r="U16" s="490"/>
      <c r="V16" s="491"/>
      <c r="W16" s="492"/>
      <c r="X16" s="490"/>
      <c r="Y16" s="491"/>
      <c r="Z16" s="492"/>
      <c r="AA16" s="490"/>
      <c r="AB16" s="491"/>
      <c r="AC16" s="492"/>
      <c r="AD16" s="493">
        <f t="shared" si="0"/>
        <v>0</v>
      </c>
      <c r="AE16" s="494">
        <f t="shared" si="0"/>
        <v>0</v>
      </c>
      <c r="AF16" s="495">
        <f t="shared" si="0"/>
        <v>0</v>
      </c>
    </row>
    <row r="17" spans="1:32" ht="21" customHeight="1">
      <c r="A17" s="488">
        <v>34</v>
      </c>
      <c r="B17" s="489" t="s">
        <v>216</v>
      </c>
      <c r="C17" s="490">
        <v>5</v>
      </c>
      <c r="D17" s="491">
        <v>1</v>
      </c>
      <c r="E17" s="514">
        <v>0</v>
      </c>
      <c r="F17" s="490">
        <v>1</v>
      </c>
      <c r="G17" s="491">
        <v>1</v>
      </c>
      <c r="H17" s="514">
        <v>1</v>
      </c>
      <c r="I17" s="490"/>
      <c r="J17" s="491"/>
      <c r="K17" s="492"/>
      <c r="L17" s="490"/>
      <c r="M17" s="491"/>
      <c r="N17" s="492"/>
      <c r="O17" s="490"/>
      <c r="P17" s="491"/>
      <c r="Q17" s="492"/>
      <c r="R17" s="490"/>
      <c r="S17" s="491"/>
      <c r="T17" s="492"/>
      <c r="U17" s="490"/>
      <c r="V17" s="491"/>
      <c r="W17" s="492"/>
      <c r="X17" s="490"/>
      <c r="Y17" s="491"/>
      <c r="Z17" s="492"/>
      <c r="AA17" s="490"/>
      <c r="AB17" s="491"/>
      <c r="AC17" s="492"/>
      <c r="AD17" s="493">
        <f t="shared" si="0"/>
        <v>6</v>
      </c>
      <c r="AE17" s="494">
        <f t="shared" si="0"/>
        <v>2</v>
      </c>
      <c r="AF17" s="495">
        <f t="shared" si="0"/>
        <v>1</v>
      </c>
    </row>
    <row r="18" spans="1:32" ht="21" customHeight="1" thickBot="1">
      <c r="A18" s="316">
        <v>35</v>
      </c>
      <c r="B18" s="295" t="s">
        <v>217</v>
      </c>
      <c r="C18" s="294">
        <v>1</v>
      </c>
      <c r="D18" s="245">
        <v>0</v>
      </c>
      <c r="E18" s="496">
        <v>0</v>
      </c>
      <c r="F18" s="294">
        <v>3</v>
      </c>
      <c r="G18" s="245">
        <v>1</v>
      </c>
      <c r="H18" s="496">
        <v>1</v>
      </c>
      <c r="I18" s="294"/>
      <c r="J18" s="245"/>
      <c r="K18" s="496"/>
      <c r="L18" s="294"/>
      <c r="M18" s="245"/>
      <c r="N18" s="496"/>
      <c r="O18" s="294"/>
      <c r="P18" s="245"/>
      <c r="Q18" s="496"/>
      <c r="R18" s="294"/>
      <c r="S18" s="245"/>
      <c r="T18" s="496"/>
      <c r="U18" s="294"/>
      <c r="V18" s="245"/>
      <c r="W18" s="496"/>
      <c r="X18" s="294"/>
      <c r="Y18" s="245"/>
      <c r="Z18" s="496"/>
      <c r="AA18" s="294"/>
      <c r="AB18" s="245"/>
      <c r="AC18" s="496"/>
      <c r="AD18" s="317">
        <f t="shared" si="0"/>
        <v>4</v>
      </c>
      <c r="AE18" s="318">
        <f t="shared" si="0"/>
        <v>1</v>
      </c>
      <c r="AF18" s="473">
        <f t="shared" si="0"/>
        <v>1</v>
      </c>
    </row>
    <row r="19" spans="1:32" ht="21" customHeight="1">
      <c r="A19" s="480">
        <v>36</v>
      </c>
      <c r="B19" s="497" t="s">
        <v>218</v>
      </c>
      <c r="C19" s="498"/>
      <c r="D19" s="499"/>
      <c r="E19" s="484"/>
      <c r="F19" s="498">
        <v>2</v>
      </c>
      <c r="G19" s="499">
        <v>1</v>
      </c>
      <c r="H19" s="484">
        <v>1</v>
      </c>
      <c r="I19" s="498">
        <v>1</v>
      </c>
      <c r="J19" s="499">
        <v>0</v>
      </c>
      <c r="K19" s="484">
        <v>0</v>
      </c>
      <c r="L19" s="498">
        <v>1</v>
      </c>
      <c r="M19" s="499">
        <v>1</v>
      </c>
      <c r="N19" s="484">
        <v>1</v>
      </c>
      <c r="O19" s="498"/>
      <c r="P19" s="499"/>
      <c r="Q19" s="484"/>
      <c r="R19" s="498"/>
      <c r="S19" s="499"/>
      <c r="T19" s="484"/>
      <c r="U19" s="498"/>
      <c r="V19" s="499"/>
      <c r="W19" s="484"/>
      <c r="X19" s="498"/>
      <c r="Y19" s="499"/>
      <c r="Z19" s="484"/>
      <c r="AA19" s="498"/>
      <c r="AB19" s="499"/>
      <c r="AC19" s="484"/>
      <c r="AD19" s="500">
        <f t="shared" si="0"/>
        <v>4</v>
      </c>
      <c r="AE19" s="513">
        <f t="shared" si="0"/>
        <v>2</v>
      </c>
      <c r="AF19" s="487">
        <f t="shared" si="0"/>
        <v>2</v>
      </c>
    </row>
    <row r="20" spans="1:32" ht="21" customHeight="1">
      <c r="A20" s="488">
        <v>37</v>
      </c>
      <c r="B20" s="489" t="s">
        <v>219</v>
      </c>
      <c r="C20" s="490"/>
      <c r="D20" s="491"/>
      <c r="E20" s="492"/>
      <c r="F20" s="490"/>
      <c r="G20" s="491"/>
      <c r="H20" s="492"/>
      <c r="I20" s="490"/>
      <c r="J20" s="491"/>
      <c r="K20" s="492"/>
      <c r="L20" s="490"/>
      <c r="M20" s="491"/>
      <c r="N20" s="492"/>
      <c r="O20" s="490"/>
      <c r="P20" s="491"/>
      <c r="Q20" s="492"/>
      <c r="R20" s="490"/>
      <c r="S20" s="491"/>
      <c r="T20" s="492"/>
      <c r="U20" s="490"/>
      <c r="V20" s="491"/>
      <c r="W20" s="492"/>
      <c r="X20" s="490"/>
      <c r="Y20" s="491"/>
      <c r="Z20" s="492"/>
      <c r="AA20" s="490"/>
      <c r="AB20" s="491"/>
      <c r="AC20" s="492"/>
      <c r="AD20" s="493">
        <f t="shared" si="0"/>
        <v>0</v>
      </c>
      <c r="AE20" s="494">
        <f t="shared" si="0"/>
        <v>0</v>
      </c>
      <c r="AF20" s="495">
        <f t="shared" si="0"/>
        <v>0</v>
      </c>
    </row>
    <row r="21" spans="1:32" ht="21" customHeight="1">
      <c r="A21" s="488">
        <v>38</v>
      </c>
      <c r="B21" s="489" t="s">
        <v>220</v>
      </c>
      <c r="C21" s="490"/>
      <c r="D21" s="491"/>
      <c r="E21" s="492"/>
      <c r="F21" s="490"/>
      <c r="G21" s="491"/>
      <c r="H21" s="492"/>
      <c r="I21" s="490"/>
      <c r="J21" s="491"/>
      <c r="K21" s="492"/>
      <c r="L21" s="490"/>
      <c r="M21" s="491"/>
      <c r="N21" s="492"/>
      <c r="O21" s="490"/>
      <c r="P21" s="491"/>
      <c r="Q21" s="492"/>
      <c r="R21" s="490"/>
      <c r="S21" s="491"/>
      <c r="T21" s="492"/>
      <c r="U21" s="490"/>
      <c r="V21" s="491"/>
      <c r="W21" s="492"/>
      <c r="X21" s="490"/>
      <c r="Y21" s="491"/>
      <c r="Z21" s="492"/>
      <c r="AA21" s="490"/>
      <c r="AB21" s="491"/>
      <c r="AC21" s="492"/>
      <c r="AD21" s="493">
        <f t="shared" si="0"/>
        <v>0</v>
      </c>
      <c r="AE21" s="494">
        <f t="shared" si="0"/>
        <v>0</v>
      </c>
      <c r="AF21" s="495">
        <f t="shared" si="0"/>
        <v>0</v>
      </c>
    </row>
    <row r="22" spans="1:32" ht="21" customHeight="1">
      <c r="A22" s="488">
        <v>39</v>
      </c>
      <c r="B22" s="489" t="s">
        <v>231</v>
      </c>
      <c r="C22" s="490"/>
      <c r="D22" s="491"/>
      <c r="E22" s="492"/>
      <c r="F22" s="490"/>
      <c r="G22" s="491"/>
      <c r="H22" s="492"/>
      <c r="I22" s="490"/>
      <c r="J22" s="491"/>
      <c r="K22" s="492"/>
      <c r="L22" s="490"/>
      <c r="M22" s="491"/>
      <c r="N22" s="492"/>
      <c r="O22" s="490"/>
      <c r="P22" s="491"/>
      <c r="Q22" s="492"/>
      <c r="R22" s="490"/>
      <c r="S22" s="491"/>
      <c r="T22" s="492"/>
      <c r="U22" s="490"/>
      <c r="V22" s="491"/>
      <c r="W22" s="492"/>
      <c r="X22" s="490"/>
      <c r="Y22" s="491"/>
      <c r="Z22" s="492"/>
      <c r="AA22" s="490"/>
      <c r="AB22" s="491"/>
      <c r="AC22" s="492"/>
      <c r="AD22" s="493">
        <f t="shared" si="0"/>
        <v>0</v>
      </c>
      <c r="AE22" s="494">
        <f t="shared" si="0"/>
        <v>0</v>
      </c>
      <c r="AF22" s="495">
        <f t="shared" si="0"/>
        <v>0</v>
      </c>
    </row>
    <row r="23" spans="1:32" ht="21" customHeight="1" thickBot="1">
      <c r="A23" s="316">
        <v>40</v>
      </c>
      <c r="B23" s="295" t="s">
        <v>222</v>
      </c>
      <c r="C23" s="294"/>
      <c r="D23" s="245"/>
      <c r="E23" s="496"/>
      <c r="F23" s="294"/>
      <c r="G23" s="245"/>
      <c r="H23" s="496"/>
      <c r="I23" s="294">
        <v>1</v>
      </c>
      <c r="J23" s="245">
        <v>1</v>
      </c>
      <c r="K23" s="496">
        <v>1</v>
      </c>
      <c r="L23" s="294">
        <v>1</v>
      </c>
      <c r="M23" s="245">
        <v>1</v>
      </c>
      <c r="N23" s="496">
        <v>0</v>
      </c>
      <c r="O23" s="294"/>
      <c r="P23" s="245"/>
      <c r="Q23" s="496"/>
      <c r="R23" s="294"/>
      <c r="S23" s="245"/>
      <c r="T23" s="496"/>
      <c r="U23" s="294"/>
      <c r="V23" s="245"/>
      <c r="W23" s="496"/>
      <c r="X23" s="294"/>
      <c r="Y23" s="245"/>
      <c r="Z23" s="496"/>
      <c r="AA23" s="294"/>
      <c r="AB23" s="245"/>
      <c r="AC23" s="496"/>
      <c r="AD23" s="317">
        <f t="shared" si="0"/>
        <v>2</v>
      </c>
      <c r="AE23" s="318">
        <f t="shared" si="0"/>
        <v>2</v>
      </c>
      <c r="AF23" s="473">
        <f t="shared" si="0"/>
        <v>1</v>
      </c>
    </row>
    <row r="24" spans="1:32" ht="21" customHeight="1">
      <c r="A24" s="480">
        <v>41</v>
      </c>
      <c r="B24" s="497" t="s">
        <v>223</v>
      </c>
      <c r="C24" s="498"/>
      <c r="D24" s="499"/>
      <c r="E24" s="515"/>
      <c r="F24" s="498"/>
      <c r="G24" s="499"/>
      <c r="H24" s="515"/>
      <c r="I24" s="498">
        <v>2</v>
      </c>
      <c r="J24" s="499">
        <v>1</v>
      </c>
      <c r="K24" s="515">
        <v>0</v>
      </c>
      <c r="L24" s="498">
        <v>3</v>
      </c>
      <c r="M24" s="499">
        <v>3</v>
      </c>
      <c r="N24" s="515">
        <v>2</v>
      </c>
      <c r="O24" s="498"/>
      <c r="P24" s="499"/>
      <c r="Q24" s="515"/>
      <c r="R24" s="498"/>
      <c r="S24" s="499"/>
      <c r="T24" s="515"/>
      <c r="U24" s="498"/>
      <c r="V24" s="499"/>
      <c r="W24" s="515"/>
      <c r="X24" s="498"/>
      <c r="Y24" s="499"/>
      <c r="Z24" s="515"/>
      <c r="AA24" s="498"/>
      <c r="AB24" s="499"/>
      <c r="AC24" s="515"/>
      <c r="AD24" s="500">
        <f t="shared" si="0"/>
        <v>5</v>
      </c>
      <c r="AE24" s="513">
        <f t="shared" si="0"/>
        <v>4</v>
      </c>
      <c r="AF24" s="516">
        <f t="shared" si="0"/>
        <v>2</v>
      </c>
    </row>
    <row r="25" spans="1:32" ht="21" customHeight="1">
      <c r="A25" s="488">
        <v>42</v>
      </c>
      <c r="B25" s="489" t="s">
        <v>224</v>
      </c>
      <c r="C25" s="490"/>
      <c r="D25" s="491"/>
      <c r="E25" s="492"/>
      <c r="F25" s="490"/>
      <c r="G25" s="491"/>
      <c r="H25" s="492"/>
      <c r="I25" s="490">
        <v>1</v>
      </c>
      <c r="J25" s="491">
        <v>1</v>
      </c>
      <c r="K25" s="492">
        <v>1</v>
      </c>
      <c r="L25" s="490"/>
      <c r="M25" s="491"/>
      <c r="N25" s="492"/>
      <c r="O25" s="490"/>
      <c r="P25" s="491"/>
      <c r="Q25" s="492"/>
      <c r="R25" s="490"/>
      <c r="S25" s="491"/>
      <c r="T25" s="492"/>
      <c r="U25" s="490"/>
      <c r="V25" s="491"/>
      <c r="W25" s="492"/>
      <c r="X25" s="490"/>
      <c r="Y25" s="491"/>
      <c r="Z25" s="492"/>
      <c r="AA25" s="490"/>
      <c r="AB25" s="491"/>
      <c r="AC25" s="492"/>
      <c r="AD25" s="493">
        <f t="shared" si="0"/>
        <v>1</v>
      </c>
      <c r="AE25" s="494">
        <f t="shared" si="0"/>
        <v>1</v>
      </c>
      <c r="AF25" s="495">
        <f t="shared" si="0"/>
        <v>1</v>
      </c>
    </row>
    <row r="26" spans="1:32" ht="21" customHeight="1" thickBot="1">
      <c r="A26" s="316">
        <v>43</v>
      </c>
      <c r="B26" s="295" t="s">
        <v>225</v>
      </c>
      <c r="C26" s="294"/>
      <c r="D26" s="245"/>
      <c r="E26" s="496"/>
      <c r="F26" s="294"/>
      <c r="G26" s="245"/>
      <c r="H26" s="496"/>
      <c r="I26" s="294"/>
      <c r="J26" s="245"/>
      <c r="K26" s="496"/>
      <c r="L26" s="294"/>
      <c r="M26" s="245"/>
      <c r="N26" s="496"/>
      <c r="O26" s="294"/>
      <c r="P26" s="245"/>
      <c r="Q26" s="496"/>
      <c r="R26" s="294"/>
      <c r="S26" s="245"/>
      <c r="T26" s="496"/>
      <c r="U26" s="294"/>
      <c r="V26" s="245"/>
      <c r="W26" s="496"/>
      <c r="X26" s="294"/>
      <c r="Y26" s="245"/>
      <c r="Z26" s="496"/>
      <c r="AA26" s="294"/>
      <c r="AB26" s="245"/>
      <c r="AC26" s="496"/>
      <c r="AD26" s="317">
        <f>C26+F26+I26+L26+O26+R26+U26+X26+AA26</f>
        <v>0</v>
      </c>
      <c r="AE26" s="250">
        <f t="shared" si="0"/>
        <v>0</v>
      </c>
      <c r="AF26" s="473">
        <f t="shared" si="0"/>
        <v>0</v>
      </c>
    </row>
    <row r="27" spans="1:32" ht="21.75" customHeight="1" thickBot="1">
      <c r="A27" s="508"/>
      <c r="B27" s="517" t="s">
        <v>307</v>
      </c>
      <c r="C27" s="518">
        <f aca="true" t="shared" si="1" ref="C27:AF27">SUM(C7:C26)</f>
        <v>14</v>
      </c>
      <c r="D27" s="509">
        <f t="shared" si="1"/>
        <v>3</v>
      </c>
      <c r="E27" s="510">
        <f t="shared" si="1"/>
        <v>2</v>
      </c>
      <c r="F27" s="518">
        <f t="shared" si="1"/>
        <v>51</v>
      </c>
      <c r="G27" s="509">
        <f t="shared" si="1"/>
        <v>14</v>
      </c>
      <c r="H27" s="510">
        <f t="shared" si="1"/>
        <v>9</v>
      </c>
      <c r="I27" s="518">
        <f t="shared" si="1"/>
        <v>49</v>
      </c>
      <c r="J27" s="509">
        <f t="shared" si="1"/>
        <v>28</v>
      </c>
      <c r="K27" s="510">
        <f t="shared" si="1"/>
        <v>16</v>
      </c>
      <c r="L27" s="518">
        <f t="shared" si="1"/>
        <v>45</v>
      </c>
      <c r="M27" s="509">
        <f t="shared" si="1"/>
        <v>46</v>
      </c>
      <c r="N27" s="510">
        <f t="shared" si="1"/>
        <v>28</v>
      </c>
      <c r="O27" s="518">
        <f t="shared" si="1"/>
        <v>21</v>
      </c>
      <c r="P27" s="509">
        <f t="shared" si="1"/>
        <v>21</v>
      </c>
      <c r="Q27" s="510">
        <f t="shared" si="1"/>
        <v>17</v>
      </c>
      <c r="R27" s="518">
        <f t="shared" si="1"/>
        <v>6</v>
      </c>
      <c r="S27" s="509">
        <f t="shared" si="1"/>
        <v>6</v>
      </c>
      <c r="T27" s="510">
        <f t="shared" si="1"/>
        <v>5</v>
      </c>
      <c r="U27" s="518">
        <f t="shared" si="1"/>
        <v>1</v>
      </c>
      <c r="V27" s="509">
        <f t="shared" si="1"/>
        <v>1</v>
      </c>
      <c r="W27" s="510">
        <f t="shared" si="1"/>
        <v>1</v>
      </c>
      <c r="X27" s="518">
        <f t="shared" si="1"/>
        <v>0</v>
      </c>
      <c r="Y27" s="509">
        <f t="shared" si="1"/>
        <v>0</v>
      </c>
      <c r="Z27" s="510">
        <f t="shared" si="1"/>
        <v>0</v>
      </c>
      <c r="AA27" s="518">
        <f t="shared" si="1"/>
        <v>0</v>
      </c>
      <c r="AB27" s="509">
        <f t="shared" si="1"/>
        <v>0</v>
      </c>
      <c r="AC27" s="510">
        <f t="shared" si="1"/>
        <v>0</v>
      </c>
      <c r="AD27" s="518">
        <f>SUM(AD7:AD26)</f>
        <v>187</v>
      </c>
      <c r="AE27" s="509">
        <f t="shared" si="1"/>
        <v>119</v>
      </c>
      <c r="AF27" s="510">
        <f t="shared" si="1"/>
        <v>78</v>
      </c>
    </row>
    <row r="28" spans="1:32" ht="21.75" customHeight="1" thickBot="1">
      <c r="A28" s="519" t="s">
        <v>341</v>
      </c>
      <c r="B28" s="520"/>
      <c r="C28" s="519">
        <f>C27+'栄養職員規模別小学校1'!C30</f>
        <v>76</v>
      </c>
      <c r="D28" s="521">
        <f>D27+'栄養職員規模別小学校1'!D30</f>
        <v>23</v>
      </c>
      <c r="E28" s="522">
        <f>E27+'栄養職員規模別小学校1'!E30</f>
        <v>18</v>
      </c>
      <c r="F28" s="519">
        <f>F27+'栄養職員規模別小学校1'!F30</f>
        <v>246</v>
      </c>
      <c r="G28" s="521">
        <f>G27+'栄養職員規模別小学校1'!G30</f>
        <v>88</v>
      </c>
      <c r="H28" s="522">
        <f>H27+'栄養職員規模別小学校1'!H30</f>
        <v>56</v>
      </c>
      <c r="I28" s="519">
        <f>I27+'栄養職員規模別小学校1'!I30</f>
        <v>231</v>
      </c>
      <c r="J28" s="521">
        <f>J27+'栄養職員規模別小学校1'!J30</f>
        <v>129</v>
      </c>
      <c r="K28" s="522">
        <f>K27+'栄養職員規模別小学校1'!K30</f>
        <v>94</v>
      </c>
      <c r="L28" s="519">
        <f>L27+'栄養職員規模別小学校1'!L30</f>
        <v>161</v>
      </c>
      <c r="M28" s="521">
        <f>M27+'栄養職員規模別小学校1'!M30</f>
        <v>142</v>
      </c>
      <c r="N28" s="522">
        <f>N27+'栄養職員規模別小学校1'!N30</f>
        <v>92</v>
      </c>
      <c r="O28" s="519">
        <f>O27+'栄養職員規模別小学校1'!O30</f>
        <v>56</v>
      </c>
      <c r="P28" s="521">
        <f>P27+'栄養職員規模別小学校1'!P30</f>
        <v>44</v>
      </c>
      <c r="Q28" s="522">
        <f>Q27+'栄養職員規模別小学校1'!Q30</f>
        <v>37</v>
      </c>
      <c r="R28" s="519">
        <f>R27+'栄養職員規模別小学校1'!R30</f>
        <v>10</v>
      </c>
      <c r="S28" s="521">
        <f>S27+'栄養職員規模別小学校1'!S30</f>
        <v>10</v>
      </c>
      <c r="T28" s="522">
        <f>T27+'栄養職員規模別小学校1'!T30</f>
        <v>8</v>
      </c>
      <c r="U28" s="519">
        <f>U27+'栄養職員規模別小学校1'!U30</f>
        <v>2</v>
      </c>
      <c r="V28" s="521">
        <f>V27+'栄養職員規模別小学校1'!V30</f>
        <v>2</v>
      </c>
      <c r="W28" s="522">
        <f>W27+'栄養職員規模別小学校1'!W30</f>
        <v>2</v>
      </c>
      <c r="X28" s="519">
        <f>X27+'栄養職員規模別小学校1'!X30</f>
        <v>0</v>
      </c>
      <c r="Y28" s="521">
        <f>Y27+'栄養職員規模別小学校1'!Y30</f>
        <v>0</v>
      </c>
      <c r="Z28" s="522">
        <f>Z27+'栄養職員規模別小学校1'!Z30</f>
        <v>0</v>
      </c>
      <c r="AA28" s="519">
        <f>AA27+'栄養職員規模別小学校1'!AA30</f>
        <v>0</v>
      </c>
      <c r="AB28" s="521">
        <f>AB27+'栄養職員規模別小学校1'!AB30</f>
        <v>0</v>
      </c>
      <c r="AC28" s="522">
        <f>AC27+'栄養職員規模別小学校1'!AC30</f>
        <v>0</v>
      </c>
      <c r="AD28" s="519">
        <f>AD27+'栄養職員規模別小学校1'!AD30</f>
        <v>782</v>
      </c>
      <c r="AE28" s="521">
        <f>AE27+'栄養職員規模別小学校1'!AE30</f>
        <v>438</v>
      </c>
      <c r="AF28" s="522">
        <f>AF27+'栄養職員規模別小学校1'!AF30</f>
        <v>307</v>
      </c>
    </row>
    <row r="29" spans="1:31" ht="21.75" customHeight="1">
      <c r="A29" s="2"/>
      <c r="B29" t="s">
        <v>342</v>
      </c>
      <c r="AE29" s="1"/>
    </row>
    <row r="30" ht="13.5">
      <c r="A30" s="248"/>
    </row>
    <row r="31" ht="13.5">
      <c r="A31" s="248"/>
    </row>
    <row r="32" ht="13.5">
      <c r="A32" s="248"/>
    </row>
    <row r="33" ht="13.5">
      <c r="A33" s="248"/>
    </row>
    <row r="34" ht="13.5">
      <c r="A34" s="248"/>
    </row>
    <row r="35" ht="13.5">
      <c r="A35" s="248"/>
    </row>
    <row r="36" ht="13.5">
      <c r="A36" s="248"/>
    </row>
    <row r="37" ht="13.5">
      <c r="A37" s="248"/>
    </row>
    <row r="38" ht="13.5">
      <c r="A38" s="248"/>
    </row>
    <row r="39" ht="13.5">
      <c r="A39" s="248"/>
    </row>
    <row r="40" ht="13.5">
      <c r="A40" s="248"/>
    </row>
    <row r="41" ht="13.5">
      <c r="A41" s="248"/>
    </row>
    <row r="42" ht="13.5">
      <c r="A42" s="248"/>
    </row>
    <row r="43" ht="13.5">
      <c r="A43" s="248"/>
    </row>
    <row r="44" ht="13.5">
      <c r="A44" s="248"/>
    </row>
    <row r="45" ht="13.5">
      <c r="A45" s="248"/>
    </row>
    <row r="46" ht="13.5">
      <c r="A46" s="248"/>
    </row>
    <row r="47" ht="13.5">
      <c r="A47" s="248"/>
    </row>
    <row r="48" ht="13.5">
      <c r="A48" s="248"/>
    </row>
    <row r="49" ht="13.5">
      <c r="A49" s="248"/>
    </row>
    <row r="50" ht="13.5">
      <c r="A50" s="248"/>
    </row>
    <row r="51" ht="13.5">
      <c r="A51" s="248"/>
    </row>
    <row r="52" ht="13.5">
      <c r="A52" s="248"/>
    </row>
    <row r="53" ht="13.5">
      <c r="A53" s="248"/>
    </row>
    <row r="54" ht="13.5">
      <c r="A54" s="248"/>
    </row>
    <row r="55" ht="13.5">
      <c r="A55" s="248"/>
    </row>
    <row r="56" ht="13.5">
      <c r="A56" s="248"/>
    </row>
    <row r="57" ht="13.5">
      <c r="A57" s="248"/>
    </row>
    <row r="58" ht="13.5">
      <c r="A58" s="248"/>
    </row>
    <row r="59" ht="13.5">
      <c r="A59" s="248"/>
    </row>
    <row r="60" ht="13.5">
      <c r="A60" s="248"/>
    </row>
    <row r="61" ht="13.5">
      <c r="A61" s="248"/>
    </row>
    <row r="62" ht="13.5">
      <c r="A62" s="248"/>
    </row>
    <row r="63" ht="13.5">
      <c r="A63" s="248"/>
    </row>
    <row r="64" ht="13.5">
      <c r="A64" s="248"/>
    </row>
    <row r="65" ht="13.5">
      <c r="A65" s="248"/>
    </row>
    <row r="66" ht="13.5">
      <c r="A66" s="248"/>
    </row>
    <row r="67" ht="13.5">
      <c r="A67" s="248"/>
    </row>
    <row r="68" ht="13.5">
      <c r="A68" s="248"/>
    </row>
    <row r="69" ht="13.5">
      <c r="A69" s="248"/>
    </row>
    <row r="70" ht="13.5">
      <c r="A70" s="248"/>
    </row>
    <row r="71" ht="13.5">
      <c r="A71" s="248"/>
    </row>
    <row r="72" ht="13.5">
      <c r="A72" s="248"/>
    </row>
    <row r="73" ht="13.5">
      <c r="A73" s="248"/>
    </row>
    <row r="74" ht="13.5">
      <c r="A74" s="248"/>
    </row>
    <row r="75" ht="13.5">
      <c r="A75" s="248"/>
    </row>
    <row r="76" ht="13.5">
      <c r="A76" s="248"/>
    </row>
  </sheetData>
  <sheetProtection/>
  <mergeCells count="34">
    <mergeCell ref="AD5:AD6"/>
    <mergeCell ref="AE5:AE6"/>
    <mergeCell ref="U5:U6"/>
    <mergeCell ref="V5:V6"/>
    <mergeCell ref="X5:X6"/>
    <mergeCell ref="Y5:Y6"/>
    <mergeCell ref="AA5:AA6"/>
    <mergeCell ref="AB5:AB6"/>
    <mergeCell ref="O5:O6"/>
    <mergeCell ref="P5:P6"/>
    <mergeCell ref="R5:R6"/>
    <mergeCell ref="S5:S6"/>
    <mergeCell ref="I5:I6"/>
    <mergeCell ref="J5:J6"/>
    <mergeCell ref="L5:L6"/>
    <mergeCell ref="M5:M6"/>
    <mergeCell ref="A4:A6"/>
    <mergeCell ref="B4:B6"/>
    <mergeCell ref="C5:C6"/>
    <mergeCell ref="D5:D6"/>
    <mergeCell ref="F5:F6"/>
    <mergeCell ref="G5:G6"/>
    <mergeCell ref="C4:E4"/>
    <mergeCell ref="F4:H4"/>
    <mergeCell ref="AD4:AF4"/>
    <mergeCell ref="F1:X1"/>
    <mergeCell ref="AB3:AF3"/>
    <mergeCell ref="L4:N4"/>
    <mergeCell ref="O4:Q4"/>
    <mergeCell ref="R4:T4"/>
    <mergeCell ref="U4:W4"/>
    <mergeCell ref="I4:K4"/>
    <mergeCell ref="X4:Z4"/>
    <mergeCell ref="AA4:AC4"/>
  </mergeCells>
  <printOptions horizontalCentered="1"/>
  <pageMargins left="0.2362204724409449" right="0.2362204724409449" top="0.9055118110236221" bottom="0.5905511811023623" header="0.5118110236220472" footer="0.31496062992125984"/>
  <pageSetup horizontalDpi="600" verticalDpi="600" orientation="landscape" paperSize="9" scale="88"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sheetPr>
    <tabColor indexed="45"/>
  </sheetPr>
  <dimension ref="A1:AF76"/>
  <sheetViews>
    <sheetView view="pageBreakPreview" zoomScale="6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V10" sqref="V10:V11"/>
    </sheetView>
  </sheetViews>
  <sheetFormatPr defaultColWidth="9.00390625" defaultRowHeight="13.5"/>
  <cols>
    <col min="1" max="1" width="3.125" style="0" customWidth="1"/>
    <col min="2" max="2" width="14.00390625" style="0" customWidth="1"/>
    <col min="3" max="30" width="4.625" style="0" customWidth="1"/>
    <col min="31" max="31" width="5.75390625" style="0" bestFit="1" customWidth="1"/>
    <col min="32" max="32" width="4.125" style="0" customWidth="1"/>
    <col min="33" max="33" width="2.625" style="0" customWidth="1"/>
  </cols>
  <sheetData>
    <row r="1" spans="1:32" ht="19.5" customHeight="1">
      <c r="A1" s="1016" t="s">
        <v>330</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row>
    <row r="3" spans="1:32" ht="19.5" customHeight="1" thickBot="1">
      <c r="A3" s="52" t="s">
        <v>235</v>
      </c>
      <c r="AB3" s="1234" t="str">
        <f>'[3]P21規模別小学校１'!AB3</f>
        <v>(平成22年5月1日現在）</v>
      </c>
      <c r="AC3" s="1234"/>
      <c r="AD3" s="1234"/>
      <c r="AE3" s="1234"/>
      <c r="AF3" s="1234"/>
    </row>
    <row r="4" spans="1:32" ht="19.5" customHeight="1">
      <c r="A4" s="1237" t="s">
        <v>331</v>
      </c>
      <c r="B4" s="1206" t="s">
        <v>181</v>
      </c>
      <c r="C4" s="1226" t="s">
        <v>332</v>
      </c>
      <c r="D4" s="1227"/>
      <c r="E4" s="1228"/>
      <c r="F4" s="1226" t="s">
        <v>333</v>
      </c>
      <c r="G4" s="1227"/>
      <c r="H4" s="1228"/>
      <c r="I4" s="1226" t="s">
        <v>334</v>
      </c>
      <c r="J4" s="1227"/>
      <c r="K4" s="1228"/>
      <c r="L4" s="1226" t="s">
        <v>335</v>
      </c>
      <c r="M4" s="1227"/>
      <c r="N4" s="1228"/>
      <c r="O4" s="1226" t="s">
        <v>336</v>
      </c>
      <c r="P4" s="1227"/>
      <c r="Q4" s="1228"/>
      <c r="R4" s="1226" t="s">
        <v>337</v>
      </c>
      <c r="S4" s="1227"/>
      <c r="T4" s="1228"/>
      <c r="U4" s="1226" t="s">
        <v>338</v>
      </c>
      <c r="V4" s="1227"/>
      <c r="W4" s="1228"/>
      <c r="X4" s="1226" t="s">
        <v>339</v>
      </c>
      <c r="Y4" s="1227"/>
      <c r="Z4" s="1228"/>
      <c r="AA4" s="1226" t="s">
        <v>233</v>
      </c>
      <c r="AB4" s="1227"/>
      <c r="AC4" s="1228"/>
      <c r="AD4" s="1231" t="s">
        <v>32</v>
      </c>
      <c r="AE4" s="1232" t="s">
        <v>6</v>
      </c>
      <c r="AF4" s="1233"/>
    </row>
    <row r="5" spans="1:32" ht="9" customHeight="1">
      <c r="A5" s="1238"/>
      <c r="B5" s="1240"/>
      <c r="C5" s="1224" t="s">
        <v>182</v>
      </c>
      <c r="D5" s="1229" t="s">
        <v>234</v>
      </c>
      <c r="E5" s="476"/>
      <c r="F5" s="1224" t="s">
        <v>182</v>
      </c>
      <c r="G5" s="1229" t="s">
        <v>234</v>
      </c>
      <c r="H5" s="476"/>
      <c r="I5" s="1224" t="s">
        <v>182</v>
      </c>
      <c r="J5" s="1229" t="s">
        <v>234</v>
      </c>
      <c r="K5" s="476"/>
      <c r="L5" s="1224" t="s">
        <v>182</v>
      </c>
      <c r="M5" s="1229" t="s">
        <v>234</v>
      </c>
      <c r="N5" s="476"/>
      <c r="O5" s="1224" t="s">
        <v>182</v>
      </c>
      <c r="P5" s="1229" t="s">
        <v>234</v>
      </c>
      <c r="Q5" s="476"/>
      <c r="R5" s="1224" t="s">
        <v>182</v>
      </c>
      <c r="S5" s="1229" t="s">
        <v>234</v>
      </c>
      <c r="T5" s="476"/>
      <c r="U5" s="1224" t="s">
        <v>182</v>
      </c>
      <c r="V5" s="1229" t="s">
        <v>234</v>
      </c>
      <c r="W5" s="476"/>
      <c r="X5" s="1224" t="s">
        <v>182</v>
      </c>
      <c r="Y5" s="1229" t="s">
        <v>234</v>
      </c>
      <c r="Z5" s="476"/>
      <c r="AA5" s="1224" t="s">
        <v>182</v>
      </c>
      <c r="AB5" s="1229" t="s">
        <v>234</v>
      </c>
      <c r="AC5" s="476"/>
      <c r="AD5" s="1236" t="s">
        <v>182</v>
      </c>
      <c r="AE5" s="1222" t="s">
        <v>234</v>
      </c>
      <c r="AF5" s="477"/>
    </row>
    <row r="6" spans="1:32" ht="28.5" customHeight="1" thickBot="1">
      <c r="A6" s="1239"/>
      <c r="B6" s="1207"/>
      <c r="C6" s="1225"/>
      <c r="D6" s="1230"/>
      <c r="E6" s="478" t="s">
        <v>340</v>
      </c>
      <c r="F6" s="1225"/>
      <c r="G6" s="1230"/>
      <c r="H6" s="478" t="s">
        <v>340</v>
      </c>
      <c r="I6" s="1225"/>
      <c r="J6" s="1230"/>
      <c r="K6" s="478" t="s">
        <v>340</v>
      </c>
      <c r="L6" s="1225"/>
      <c r="M6" s="1230"/>
      <c r="N6" s="478" t="s">
        <v>340</v>
      </c>
      <c r="O6" s="1225"/>
      <c r="P6" s="1230"/>
      <c r="Q6" s="478" t="s">
        <v>340</v>
      </c>
      <c r="R6" s="1225"/>
      <c r="S6" s="1230"/>
      <c r="T6" s="478" t="s">
        <v>340</v>
      </c>
      <c r="U6" s="1225"/>
      <c r="V6" s="1230"/>
      <c r="W6" s="478" t="s">
        <v>340</v>
      </c>
      <c r="X6" s="1225"/>
      <c r="Y6" s="1230"/>
      <c r="Z6" s="478" t="s">
        <v>340</v>
      </c>
      <c r="AA6" s="1225"/>
      <c r="AB6" s="1230"/>
      <c r="AC6" s="478" t="s">
        <v>340</v>
      </c>
      <c r="AD6" s="1210"/>
      <c r="AE6" s="1223"/>
      <c r="AF6" s="479" t="s">
        <v>340</v>
      </c>
    </row>
    <row r="7" spans="1:32" ht="21" customHeight="1">
      <c r="A7" s="480">
        <v>1</v>
      </c>
      <c r="B7" s="481" t="s">
        <v>183</v>
      </c>
      <c r="C7" s="482"/>
      <c r="D7" s="483"/>
      <c r="E7" s="484"/>
      <c r="F7" s="482"/>
      <c r="G7" s="483"/>
      <c r="H7" s="484"/>
      <c r="I7" s="482"/>
      <c r="J7" s="483"/>
      <c r="K7" s="484"/>
      <c r="L7" s="482"/>
      <c r="M7" s="483"/>
      <c r="N7" s="484"/>
      <c r="O7" s="482"/>
      <c r="P7" s="483"/>
      <c r="Q7" s="484"/>
      <c r="R7" s="482"/>
      <c r="S7" s="483"/>
      <c r="T7" s="484"/>
      <c r="U7" s="482"/>
      <c r="V7" s="483"/>
      <c r="W7" s="484"/>
      <c r="X7" s="482"/>
      <c r="Y7" s="483"/>
      <c r="Z7" s="484"/>
      <c r="AA7" s="482"/>
      <c r="AB7" s="483"/>
      <c r="AC7" s="484"/>
      <c r="AD7" s="485">
        <f>C7+F7+I7+L7+O7+R7+U7+X7+AA7</f>
        <v>0</v>
      </c>
      <c r="AE7" s="486">
        <f>D7+G7+J7+M7+P7+S7+V7+Y7+AB7</f>
        <v>0</v>
      </c>
      <c r="AF7" s="487">
        <f>E7+H7+K7+N7+Q7+T7+W7+Z7+AC7</f>
        <v>0</v>
      </c>
    </row>
    <row r="8" spans="1:32" ht="21" customHeight="1">
      <c r="A8" s="488">
        <v>2</v>
      </c>
      <c r="B8" s="489" t="s">
        <v>184</v>
      </c>
      <c r="C8" s="490"/>
      <c r="D8" s="491"/>
      <c r="E8" s="492"/>
      <c r="F8" s="490"/>
      <c r="G8" s="491"/>
      <c r="H8" s="492"/>
      <c r="I8" s="490"/>
      <c r="J8" s="491"/>
      <c r="K8" s="492"/>
      <c r="L8" s="490"/>
      <c r="M8" s="491"/>
      <c r="N8" s="492"/>
      <c r="O8" s="490"/>
      <c r="P8" s="491"/>
      <c r="Q8" s="492"/>
      <c r="R8" s="490"/>
      <c r="S8" s="491"/>
      <c r="T8" s="492"/>
      <c r="U8" s="490"/>
      <c r="V8" s="491"/>
      <c r="W8" s="492"/>
      <c r="X8" s="490"/>
      <c r="Y8" s="491"/>
      <c r="Z8" s="492"/>
      <c r="AA8" s="490"/>
      <c r="AB8" s="491"/>
      <c r="AC8" s="492"/>
      <c r="AD8" s="493">
        <f aca="true" t="shared" si="0" ref="AD8:AE29">C8+F8+I8+L8+O8+R8+U8+X8+AA8</f>
        <v>0</v>
      </c>
      <c r="AE8" s="494">
        <f>D8+G8+J8+M8+P8+S8+V8+Y8+AB8</f>
        <v>0</v>
      </c>
      <c r="AF8" s="495">
        <f aca="true" t="shared" si="1" ref="AF8:AF29">E8+H8+K8+N8+Q8+T8+W8+Z8+AC8</f>
        <v>0</v>
      </c>
    </row>
    <row r="9" spans="1:32" ht="21" customHeight="1">
      <c r="A9" s="488">
        <v>3</v>
      </c>
      <c r="B9" s="489" t="s">
        <v>185</v>
      </c>
      <c r="C9" s="490"/>
      <c r="D9" s="491"/>
      <c r="E9" s="492"/>
      <c r="F9" s="490"/>
      <c r="G9" s="491"/>
      <c r="H9" s="492"/>
      <c r="I9" s="490"/>
      <c r="J9" s="491"/>
      <c r="K9" s="492"/>
      <c r="L9" s="490"/>
      <c r="M9" s="491"/>
      <c r="N9" s="492"/>
      <c r="O9" s="490"/>
      <c r="P9" s="491"/>
      <c r="Q9" s="492"/>
      <c r="R9" s="490"/>
      <c r="S9" s="491"/>
      <c r="T9" s="492"/>
      <c r="U9" s="490"/>
      <c r="V9" s="491"/>
      <c r="W9" s="492"/>
      <c r="X9" s="490"/>
      <c r="Y9" s="491"/>
      <c r="Z9" s="492"/>
      <c r="AA9" s="490"/>
      <c r="AB9" s="491"/>
      <c r="AC9" s="492"/>
      <c r="AD9" s="493">
        <f t="shared" si="0"/>
        <v>0</v>
      </c>
      <c r="AE9" s="494">
        <f t="shared" si="0"/>
        <v>0</v>
      </c>
      <c r="AF9" s="495">
        <f t="shared" si="1"/>
        <v>0</v>
      </c>
    </row>
    <row r="10" spans="1:32" ht="21" customHeight="1">
      <c r="A10" s="488">
        <v>4</v>
      </c>
      <c r="B10" s="489" t="s">
        <v>186</v>
      </c>
      <c r="C10" s="490">
        <v>1</v>
      </c>
      <c r="D10" s="491">
        <v>0</v>
      </c>
      <c r="E10" s="492">
        <v>0</v>
      </c>
      <c r="F10" s="490"/>
      <c r="G10" s="491"/>
      <c r="H10" s="492"/>
      <c r="I10" s="490"/>
      <c r="J10" s="491"/>
      <c r="K10" s="492"/>
      <c r="L10" s="490"/>
      <c r="M10" s="491"/>
      <c r="N10" s="492"/>
      <c r="O10" s="490"/>
      <c r="P10" s="491"/>
      <c r="Q10" s="492"/>
      <c r="R10" s="490"/>
      <c r="S10" s="491"/>
      <c r="T10" s="492"/>
      <c r="U10" s="490"/>
      <c r="V10" s="491"/>
      <c r="W10" s="492"/>
      <c r="X10" s="490"/>
      <c r="Y10" s="491"/>
      <c r="Z10" s="492"/>
      <c r="AA10" s="490"/>
      <c r="AB10" s="491"/>
      <c r="AC10" s="492"/>
      <c r="AD10" s="493">
        <f t="shared" si="0"/>
        <v>1</v>
      </c>
      <c r="AE10" s="494">
        <f t="shared" si="0"/>
        <v>0</v>
      </c>
      <c r="AF10" s="495">
        <f t="shared" si="1"/>
        <v>0</v>
      </c>
    </row>
    <row r="11" spans="1:32" ht="21" customHeight="1" thickBot="1">
      <c r="A11" s="316">
        <v>5</v>
      </c>
      <c r="B11" s="295" t="s">
        <v>187</v>
      </c>
      <c r="C11" s="294"/>
      <c r="D11" s="245"/>
      <c r="E11" s="496"/>
      <c r="F11" s="294"/>
      <c r="G11" s="245"/>
      <c r="H11" s="496"/>
      <c r="I11" s="294"/>
      <c r="J11" s="245"/>
      <c r="K11" s="496"/>
      <c r="L11" s="294"/>
      <c r="M11" s="245"/>
      <c r="N11" s="496"/>
      <c r="O11" s="294"/>
      <c r="P11" s="245"/>
      <c r="Q11" s="496"/>
      <c r="R11" s="294"/>
      <c r="S11" s="245"/>
      <c r="T11" s="496"/>
      <c r="U11" s="294"/>
      <c r="V11" s="245"/>
      <c r="W11" s="496"/>
      <c r="X11" s="294"/>
      <c r="Y11" s="245"/>
      <c r="Z11" s="496"/>
      <c r="AA11" s="294"/>
      <c r="AB11" s="245"/>
      <c r="AC11" s="496"/>
      <c r="AD11" s="317">
        <f t="shared" si="0"/>
        <v>0</v>
      </c>
      <c r="AE11" s="318">
        <f t="shared" si="0"/>
        <v>0</v>
      </c>
      <c r="AF11" s="473">
        <f t="shared" si="1"/>
        <v>0</v>
      </c>
    </row>
    <row r="12" spans="1:32" ht="21" customHeight="1">
      <c r="A12" s="480">
        <v>6</v>
      </c>
      <c r="B12" s="497" t="s">
        <v>188</v>
      </c>
      <c r="C12" s="498"/>
      <c r="D12" s="499"/>
      <c r="E12" s="484"/>
      <c r="F12" s="498"/>
      <c r="G12" s="499"/>
      <c r="H12" s="484"/>
      <c r="I12" s="498"/>
      <c r="J12" s="499"/>
      <c r="K12" s="484"/>
      <c r="L12" s="498"/>
      <c r="M12" s="499"/>
      <c r="N12" s="484"/>
      <c r="O12" s="498"/>
      <c r="P12" s="499"/>
      <c r="Q12" s="484"/>
      <c r="R12" s="498"/>
      <c r="S12" s="499"/>
      <c r="T12" s="484"/>
      <c r="U12" s="498"/>
      <c r="V12" s="499"/>
      <c r="W12" s="484"/>
      <c r="X12" s="498"/>
      <c r="Y12" s="499"/>
      <c r="Z12" s="484"/>
      <c r="AA12" s="498"/>
      <c r="AB12" s="499"/>
      <c r="AC12" s="484"/>
      <c r="AD12" s="500">
        <f t="shared" si="0"/>
        <v>0</v>
      </c>
      <c r="AE12" s="513">
        <f t="shared" si="0"/>
        <v>0</v>
      </c>
      <c r="AF12" s="487">
        <f t="shared" si="1"/>
        <v>0</v>
      </c>
    </row>
    <row r="13" spans="1:32" ht="21" customHeight="1">
      <c r="A13" s="488">
        <v>7</v>
      </c>
      <c r="B13" s="489" t="s">
        <v>189</v>
      </c>
      <c r="C13" s="490"/>
      <c r="D13" s="491"/>
      <c r="E13" s="492"/>
      <c r="F13" s="490"/>
      <c r="G13" s="491"/>
      <c r="H13" s="492"/>
      <c r="I13" s="490"/>
      <c r="J13" s="491"/>
      <c r="K13" s="492"/>
      <c r="L13" s="490"/>
      <c r="M13" s="491"/>
      <c r="N13" s="492"/>
      <c r="O13" s="490"/>
      <c r="P13" s="491"/>
      <c r="Q13" s="492"/>
      <c r="R13" s="490"/>
      <c r="S13" s="491"/>
      <c r="T13" s="492"/>
      <c r="U13" s="490"/>
      <c r="V13" s="491"/>
      <c r="W13" s="492"/>
      <c r="X13" s="490"/>
      <c r="Y13" s="491"/>
      <c r="Z13" s="492"/>
      <c r="AA13" s="490"/>
      <c r="AB13" s="491"/>
      <c r="AC13" s="492"/>
      <c r="AD13" s="493">
        <f t="shared" si="0"/>
        <v>0</v>
      </c>
      <c r="AE13" s="494">
        <f t="shared" si="0"/>
        <v>0</v>
      </c>
      <c r="AF13" s="495">
        <f t="shared" si="1"/>
        <v>0</v>
      </c>
    </row>
    <row r="14" spans="1:32" ht="21" customHeight="1">
      <c r="A14" s="488">
        <v>8</v>
      </c>
      <c r="B14" s="489" t="s">
        <v>190</v>
      </c>
      <c r="C14" s="490"/>
      <c r="D14" s="491"/>
      <c r="E14" s="492"/>
      <c r="F14" s="490"/>
      <c r="G14" s="491"/>
      <c r="H14" s="492"/>
      <c r="I14" s="490"/>
      <c r="J14" s="491"/>
      <c r="K14" s="492"/>
      <c r="L14" s="490"/>
      <c r="M14" s="491"/>
      <c r="N14" s="492"/>
      <c r="O14" s="490"/>
      <c r="P14" s="491"/>
      <c r="Q14" s="492"/>
      <c r="R14" s="490"/>
      <c r="S14" s="491"/>
      <c r="T14" s="492"/>
      <c r="U14" s="490"/>
      <c r="V14" s="491"/>
      <c r="W14" s="492"/>
      <c r="X14" s="490"/>
      <c r="Y14" s="491"/>
      <c r="Z14" s="492"/>
      <c r="AA14" s="490"/>
      <c r="AB14" s="491"/>
      <c r="AC14" s="492"/>
      <c r="AD14" s="493">
        <f t="shared" si="0"/>
        <v>0</v>
      </c>
      <c r="AE14" s="494">
        <f t="shared" si="0"/>
        <v>0</v>
      </c>
      <c r="AF14" s="495">
        <f t="shared" si="1"/>
        <v>0</v>
      </c>
    </row>
    <row r="15" spans="1:32" ht="21" customHeight="1">
      <c r="A15" s="488">
        <v>9</v>
      </c>
      <c r="B15" s="489" t="s">
        <v>191</v>
      </c>
      <c r="C15" s="490"/>
      <c r="D15" s="491"/>
      <c r="E15" s="492"/>
      <c r="F15" s="490"/>
      <c r="G15" s="491"/>
      <c r="H15" s="492"/>
      <c r="I15" s="490"/>
      <c r="J15" s="491"/>
      <c r="K15" s="492"/>
      <c r="L15" s="490"/>
      <c r="M15" s="491"/>
      <c r="N15" s="492"/>
      <c r="O15" s="490"/>
      <c r="P15" s="491"/>
      <c r="Q15" s="492"/>
      <c r="R15" s="490"/>
      <c r="S15" s="491"/>
      <c r="T15" s="492"/>
      <c r="U15" s="490"/>
      <c r="V15" s="491"/>
      <c r="W15" s="492"/>
      <c r="X15" s="490"/>
      <c r="Y15" s="491"/>
      <c r="Z15" s="492"/>
      <c r="AA15" s="490"/>
      <c r="AB15" s="491"/>
      <c r="AC15" s="492"/>
      <c r="AD15" s="493">
        <f t="shared" si="0"/>
        <v>0</v>
      </c>
      <c r="AE15" s="494">
        <f t="shared" si="0"/>
        <v>0</v>
      </c>
      <c r="AF15" s="495">
        <f t="shared" si="1"/>
        <v>0</v>
      </c>
    </row>
    <row r="16" spans="1:32" ht="21" customHeight="1" thickBot="1">
      <c r="A16" s="316">
        <v>10</v>
      </c>
      <c r="B16" s="295" t="s">
        <v>192</v>
      </c>
      <c r="C16" s="294"/>
      <c r="D16" s="245"/>
      <c r="E16" s="496"/>
      <c r="F16" s="294"/>
      <c r="G16" s="245"/>
      <c r="H16" s="496"/>
      <c r="I16" s="294"/>
      <c r="J16" s="245"/>
      <c r="K16" s="496"/>
      <c r="L16" s="294"/>
      <c r="M16" s="245"/>
      <c r="N16" s="496"/>
      <c r="O16" s="294"/>
      <c r="P16" s="245"/>
      <c r="Q16" s="496"/>
      <c r="R16" s="294"/>
      <c r="S16" s="245"/>
      <c r="T16" s="496"/>
      <c r="U16" s="294"/>
      <c r="V16" s="245"/>
      <c r="W16" s="496"/>
      <c r="X16" s="294"/>
      <c r="Y16" s="245"/>
      <c r="Z16" s="496"/>
      <c r="AA16" s="294"/>
      <c r="AB16" s="245"/>
      <c r="AC16" s="496"/>
      <c r="AD16" s="317">
        <f t="shared" si="0"/>
        <v>0</v>
      </c>
      <c r="AE16" s="318">
        <f t="shared" si="0"/>
        <v>0</v>
      </c>
      <c r="AF16" s="473">
        <f t="shared" si="1"/>
        <v>0</v>
      </c>
    </row>
    <row r="17" spans="1:32" ht="21" customHeight="1">
      <c r="A17" s="480">
        <v>11</v>
      </c>
      <c r="B17" s="497" t="s">
        <v>193</v>
      </c>
      <c r="C17" s="498"/>
      <c r="D17" s="499"/>
      <c r="E17" s="484"/>
      <c r="F17" s="498"/>
      <c r="G17" s="499"/>
      <c r="H17" s="484"/>
      <c r="I17" s="498"/>
      <c r="J17" s="499"/>
      <c r="K17" s="484"/>
      <c r="L17" s="498"/>
      <c r="M17" s="499"/>
      <c r="N17" s="484"/>
      <c r="O17" s="498"/>
      <c r="P17" s="499"/>
      <c r="Q17" s="484"/>
      <c r="R17" s="498"/>
      <c r="S17" s="499"/>
      <c r="T17" s="484"/>
      <c r="U17" s="498"/>
      <c r="V17" s="499"/>
      <c r="W17" s="484"/>
      <c r="X17" s="498"/>
      <c r="Y17" s="499"/>
      <c r="Z17" s="484"/>
      <c r="AA17" s="498"/>
      <c r="AB17" s="499"/>
      <c r="AC17" s="484"/>
      <c r="AD17" s="500">
        <f t="shared" si="0"/>
        <v>0</v>
      </c>
      <c r="AE17" s="513">
        <f t="shared" si="0"/>
        <v>0</v>
      </c>
      <c r="AF17" s="487">
        <f t="shared" si="1"/>
        <v>0</v>
      </c>
    </row>
    <row r="18" spans="1:32" ht="21" customHeight="1">
      <c r="A18" s="488">
        <v>12</v>
      </c>
      <c r="B18" s="489" t="s">
        <v>194</v>
      </c>
      <c r="C18" s="490"/>
      <c r="D18" s="491"/>
      <c r="E18" s="492"/>
      <c r="F18" s="490"/>
      <c r="G18" s="491"/>
      <c r="H18" s="492"/>
      <c r="I18" s="490"/>
      <c r="J18" s="491"/>
      <c r="K18" s="492"/>
      <c r="L18" s="490"/>
      <c r="M18" s="491"/>
      <c r="N18" s="492"/>
      <c r="O18" s="490"/>
      <c r="P18" s="491"/>
      <c r="Q18" s="492"/>
      <c r="R18" s="490"/>
      <c r="S18" s="491"/>
      <c r="T18" s="492"/>
      <c r="U18" s="490"/>
      <c r="V18" s="491"/>
      <c r="W18" s="492"/>
      <c r="X18" s="490"/>
      <c r="Y18" s="491"/>
      <c r="Z18" s="492"/>
      <c r="AA18" s="490"/>
      <c r="AB18" s="491"/>
      <c r="AC18" s="492"/>
      <c r="AD18" s="493">
        <f t="shared" si="0"/>
        <v>0</v>
      </c>
      <c r="AE18" s="494">
        <f t="shared" si="0"/>
        <v>0</v>
      </c>
      <c r="AF18" s="495">
        <f t="shared" si="1"/>
        <v>0</v>
      </c>
    </row>
    <row r="19" spans="1:32" ht="21" customHeight="1">
      <c r="A19" s="488">
        <v>13</v>
      </c>
      <c r="B19" s="489" t="s">
        <v>195</v>
      </c>
      <c r="C19" s="490"/>
      <c r="D19" s="491"/>
      <c r="E19" s="492"/>
      <c r="F19" s="490">
        <v>2</v>
      </c>
      <c r="G19" s="491">
        <v>1</v>
      </c>
      <c r="H19" s="492">
        <v>1</v>
      </c>
      <c r="I19" s="490">
        <v>1</v>
      </c>
      <c r="J19" s="491">
        <v>1</v>
      </c>
      <c r="K19" s="492">
        <v>1</v>
      </c>
      <c r="L19" s="490">
        <v>4</v>
      </c>
      <c r="M19" s="491">
        <v>1</v>
      </c>
      <c r="N19" s="492">
        <v>1</v>
      </c>
      <c r="O19" s="490"/>
      <c r="P19" s="491"/>
      <c r="Q19" s="492"/>
      <c r="R19" s="490"/>
      <c r="S19" s="491"/>
      <c r="T19" s="492"/>
      <c r="U19" s="490"/>
      <c r="V19" s="491"/>
      <c r="W19" s="492"/>
      <c r="X19" s="490"/>
      <c r="Y19" s="491"/>
      <c r="Z19" s="492"/>
      <c r="AA19" s="490"/>
      <c r="AB19" s="491"/>
      <c r="AC19" s="492"/>
      <c r="AD19" s="493">
        <f t="shared" si="0"/>
        <v>7</v>
      </c>
      <c r="AE19" s="494">
        <f t="shared" si="0"/>
        <v>3</v>
      </c>
      <c r="AF19" s="495">
        <f t="shared" si="1"/>
        <v>3</v>
      </c>
    </row>
    <row r="20" spans="1:32" ht="21" customHeight="1">
      <c r="A20" s="488">
        <v>14</v>
      </c>
      <c r="B20" s="489" t="s">
        <v>196</v>
      </c>
      <c r="C20" s="490"/>
      <c r="D20" s="491"/>
      <c r="E20" s="492"/>
      <c r="F20" s="490"/>
      <c r="G20" s="491"/>
      <c r="H20" s="492"/>
      <c r="I20" s="490"/>
      <c r="J20" s="491"/>
      <c r="K20" s="492"/>
      <c r="L20" s="490"/>
      <c r="M20" s="491"/>
      <c r="N20" s="492"/>
      <c r="O20" s="490"/>
      <c r="P20" s="491"/>
      <c r="Q20" s="492"/>
      <c r="R20" s="490"/>
      <c r="S20" s="491"/>
      <c r="T20" s="492"/>
      <c r="U20" s="490"/>
      <c r="V20" s="491"/>
      <c r="W20" s="492"/>
      <c r="X20" s="490"/>
      <c r="Y20" s="491"/>
      <c r="Z20" s="492"/>
      <c r="AA20" s="490"/>
      <c r="AB20" s="491"/>
      <c r="AC20" s="492"/>
      <c r="AD20" s="493">
        <f t="shared" si="0"/>
        <v>0</v>
      </c>
      <c r="AE20" s="494">
        <f t="shared" si="0"/>
        <v>0</v>
      </c>
      <c r="AF20" s="495">
        <f t="shared" si="1"/>
        <v>0</v>
      </c>
    </row>
    <row r="21" spans="1:32" ht="21" customHeight="1" thickBot="1">
      <c r="A21" s="316">
        <v>15</v>
      </c>
      <c r="B21" s="295" t="s">
        <v>197</v>
      </c>
      <c r="C21" s="294"/>
      <c r="D21" s="245"/>
      <c r="E21" s="496"/>
      <c r="F21" s="294"/>
      <c r="G21" s="245"/>
      <c r="H21" s="496"/>
      <c r="I21" s="294"/>
      <c r="J21" s="245"/>
      <c r="K21" s="496"/>
      <c r="L21" s="294"/>
      <c r="M21" s="245"/>
      <c r="N21" s="496"/>
      <c r="O21" s="294"/>
      <c r="P21" s="245"/>
      <c r="Q21" s="496"/>
      <c r="R21" s="294"/>
      <c r="S21" s="245"/>
      <c r="T21" s="496"/>
      <c r="U21" s="294"/>
      <c r="V21" s="245"/>
      <c r="W21" s="496"/>
      <c r="X21" s="294"/>
      <c r="Y21" s="245"/>
      <c r="Z21" s="496"/>
      <c r="AA21" s="294"/>
      <c r="AB21" s="245"/>
      <c r="AC21" s="496"/>
      <c r="AD21" s="317">
        <f t="shared" si="0"/>
        <v>0</v>
      </c>
      <c r="AE21" s="318">
        <f t="shared" si="0"/>
        <v>0</v>
      </c>
      <c r="AF21" s="473">
        <f t="shared" si="1"/>
        <v>0</v>
      </c>
    </row>
    <row r="22" spans="1:32" ht="21" customHeight="1">
      <c r="A22" s="480">
        <v>16</v>
      </c>
      <c r="B22" s="497" t="s">
        <v>198</v>
      </c>
      <c r="C22" s="498"/>
      <c r="D22" s="499"/>
      <c r="E22" s="484"/>
      <c r="F22" s="498"/>
      <c r="G22" s="499"/>
      <c r="H22" s="484"/>
      <c r="I22" s="498"/>
      <c r="J22" s="499"/>
      <c r="K22" s="484"/>
      <c r="L22" s="498"/>
      <c r="M22" s="499"/>
      <c r="N22" s="484"/>
      <c r="O22" s="498"/>
      <c r="P22" s="499"/>
      <c r="Q22" s="484"/>
      <c r="R22" s="498"/>
      <c r="S22" s="499"/>
      <c r="T22" s="484"/>
      <c r="U22" s="498"/>
      <c r="V22" s="499"/>
      <c r="W22" s="484"/>
      <c r="X22" s="498"/>
      <c r="Y22" s="499"/>
      <c r="Z22" s="484"/>
      <c r="AA22" s="498"/>
      <c r="AB22" s="499"/>
      <c r="AC22" s="484"/>
      <c r="AD22" s="500">
        <f t="shared" si="0"/>
        <v>0</v>
      </c>
      <c r="AE22" s="513">
        <f t="shared" si="0"/>
        <v>0</v>
      </c>
      <c r="AF22" s="487">
        <f t="shared" si="1"/>
        <v>0</v>
      </c>
    </row>
    <row r="23" spans="1:32" ht="21" customHeight="1">
      <c r="A23" s="488">
        <v>17</v>
      </c>
      <c r="B23" s="489" t="s">
        <v>199</v>
      </c>
      <c r="C23" s="490"/>
      <c r="D23" s="491"/>
      <c r="E23" s="492"/>
      <c r="F23" s="490"/>
      <c r="G23" s="491"/>
      <c r="H23" s="492"/>
      <c r="I23" s="490"/>
      <c r="J23" s="491"/>
      <c r="K23" s="492"/>
      <c r="L23" s="490"/>
      <c r="M23" s="491"/>
      <c r="N23" s="492"/>
      <c r="O23" s="490"/>
      <c r="P23" s="491"/>
      <c r="Q23" s="492"/>
      <c r="R23" s="490"/>
      <c r="S23" s="491"/>
      <c r="T23" s="492"/>
      <c r="U23" s="490"/>
      <c r="V23" s="491"/>
      <c r="W23" s="492"/>
      <c r="X23" s="490"/>
      <c r="Y23" s="491"/>
      <c r="Z23" s="492"/>
      <c r="AA23" s="490"/>
      <c r="AB23" s="491"/>
      <c r="AC23" s="492"/>
      <c r="AD23" s="493">
        <f t="shared" si="0"/>
        <v>0</v>
      </c>
      <c r="AE23" s="494">
        <f t="shared" si="0"/>
        <v>0</v>
      </c>
      <c r="AF23" s="495">
        <f t="shared" si="1"/>
        <v>0</v>
      </c>
    </row>
    <row r="24" spans="1:32" ht="21" customHeight="1">
      <c r="A24" s="488">
        <v>18</v>
      </c>
      <c r="B24" s="489" t="s">
        <v>200</v>
      </c>
      <c r="C24" s="490"/>
      <c r="D24" s="491"/>
      <c r="E24" s="492"/>
      <c r="F24" s="490"/>
      <c r="G24" s="491"/>
      <c r="H24" s="492"/>
      <c r="I24" s="490"/>
      <c r="J24" s="491"/>
      <c r="K24" s="492"/>
      <c r="L24" s="490"/>
      <c r="M24" s="491"/>
      <c r="N24" s="492"/>
      <c r="O24" s="490"/>
      <c r="P24" s="491"/>
      <c r="Q24" s="492"/>
      <c r="R24" s="490"/>
      <c r="S24" s="491"/>
      <c r="T24" s="492"/>
      <c r="U24" s="490"/>
      <c r="V24" s="491"/>
      <c r="W24" s="492"/>
      <c r="X24" s="490"/>
      <c r="Y24" s="491"/>
      <c r="Z24" s="492"/>
      <c r="AA24" s="490"/>
      <c r="AB24" s="491"/>
      <c r="AC24" s="492"/>
      <c r="AD24" s="493">
        <f t="shared" si="0"/>
        <v>0</v>
      </c>
      <c r="AE24" s="494">
        <f t="shared" si="0"/>
        <v>0</v>
      </c>
      <c r="AF24" s="495">
        <f t="shared" si="1"/>
        <v>0</v>
      </c>
    </row>
    <row r="25" spans="1:32" ht="21" customHeight="1">
      <c r="A25" s="488">
        <v>19</v>
      </c>
      <c r="B25" s="489" t="s">
        <v>201</v>
      </c>
      <c r="C25" s="490"/>
      <c r="D25" s="491"/>
      <c r="E25" s="492"/>
      <c r="F25" s="490"/>
      <c r="G25" s="491"/>
      <c r="H25" s="492"/>
      <c r="I25" s="490"/>
      <c r="J25" s="491"/>
      <c r="K25" s="492"/>
      <c r="L25" s="490"/>
      <c r="M25" s="491"/>
      <c r="N25" s="492"/>
      <c r="O25" s="490"/>
      <c r="P25" s="491"/>
      <c r="Q25" s="492"/>
      <c r="R25" s="490"/>
      <c r="S25" s="491"/>
      <c r="T25" s="492"/>
      <c r="U25" s="490"/>
      <c r="V25" s="491"/>
      <c r="W25" s="492"/>
      <c r="X25" s="490"/>
      <c r="Y25" s="491"/>
      <c r="Z25" s="492"/>
      <c r="AA25" s="490"/>
      <c r="AB25" s="491"/>
      <c r="AC25" s="492"/>
      <c r="AD25" s="493">
        <f t="shared" si="0"/>
        <v>0</v>
      </c>
      <c r="AE25" s="494">
        <f t="shared" si="0"/>
        <v>0</v>
      </c>
      <c r="AF25" s="495">
        <f t="shared" si="1"/>
        <v>0</v>
      </c>
    </row>
    <row r="26" spans="1:32" ht="21" customHeight="1" thickBot="1">
      <c r="A26" s="316">
        <v>20</v>
      </c>
      <c r="B26" s="295" t="s">
        <v>202</v>
      </c>
      <c r="C26" s="294"/>
      <c r="D26" s="245"/>
      <c r="E26" s="496"/>
      <c r="F26" s="294">
        <v>2</v>
      </c>
      <c r="G26" s="245">
        <v>0</v>
      </c>
      <c r="H26" s="496">
        <v>0</v>
      </c>
      <c r="I26" s="294">
        <v>3</v>
      </c>
      <c r="J26" s="245">
        <v>0</v>
      </c>
      <c r="K26" s="496">
        <v>0</v>
      </c>
      <c r="L26" s="294"/>
      <c r="M26" s="245"/>
      <c r="N26" s="496"/>
      <c r="O26" s="294"/>
      <c r="P26" s="245"/>
      <c r="Q26" s="496"/>
      <c r="R26" s="294"/>
      <c r="S26" s="245"/>
      <c r="T26" s="496"/>
      <c r="U26" s="294"/>
      <c r="V26" s="245"/>
      <c r="W26" s="496"/>
      <c r="X26" s="294"/>
      <c r="Y26" s="245"/>
      <c r="Z26" s="496"/>
      <c r="AA26" s="294"/>
      <c r="AB26" s="245"/>
      <c r="AC26" s="496"/>
      <c r="AD26" s="317">
        <f t="shared" si="0"/>
        <v>5</v>
      </c>
      <c r="AE26" s="318">
        <f t="shared" si="0"/>
        <v>0</v>
      </c>
      <c r="AF26" s="473">
        <f t="shared" si="1"/>
        <v>0</v>
      </c>
    </row>
    <row r="27" spans="1:32" ht="21" customHeight="1">
      <c r="A27" s="480">
        <v>21</v>
      </c>
      <c r="B27" s="497" t="s">
        <v>203</v>
      </c>
      <c r="C27" s="498"/>
      <c r="D27" s="499"/>
      <c r="E27" s="484"/>
      <c r="F27" s="498"/>
      <c r="G27" s="499"/>
      <c r="H27" s="484"/>
      <c r="I27" s="498"/>
      <c r="J27" s="499"/>
      <c r="K27" s="484"/>
      <c r="L27" s="498"/>
      <c r="M27" s="499"/>
      <c r="N27" s="484"/>
      <c r="O27" s="498"/>
      <c r="P27" s="499"/>
      <c r="Q27" s="484"/>
      <c r="R27" s="498"/>
      <c r="S27" s="499"/>
      <c r="T27" s="484"/>
      <c r="U27" s="498"/>
      <c r="V27" s="499"/>
      <c r="W27" s="484"/>
      <c r="X27" s="498"/>
      <c r="Y27" s="499"/>
      <c r="Z27" s="484"/>
      <c r="AA27" s="498"/>
      <c r="AB27" s="499"/>
      <c r="AC27" s="484"/>
      <c r="AD27" s="500">
        <f t="shared" si="0"/>
        <v>0</v>
      </c>
      <c r="AE27" s="513">
        <f t="shared" si="0"/>
        <v>0</v>
      </c>
      <c r="AF27" s="487">
        <f t="shared" si="1"/>
        <v>0</v>
      </c>
    </row>
    <row r="28" spans="1:32" ht="21" customHeight="1">
      <c r="A28" s="488">
        <v>22</v>
      </c>
      <c r="B28" s="489" t="s">
        <v>204</v>
      </c>
      <c r="C28" s="490"/>
      <c r="D28" s="491"/>
      <c r="E28" s="492"/>
      <c r="F28" s="490"/>
      <c r="G28" s="491"/>
      <c r="H28" s="492"/>
      <c r="I28" s="490"/>
      <c r="J28" s="491"/>
      <c r="K28" s="492"/>
      <c r="L28" s="490"/>
      <c r="M28" s="491"/>
      <c r="N28" s="492"/>
      <c r="O28" s="490"/>
      <c r="P28" s="491"/>
      <c r="Q28" s="492"/>
      <c r="R28" s="490"/>
      <c r="S28" s="491"/>
      <c r="T28" s="492"/>
      <c r="U28" s="490"/>
      <c r="V28" s="491"/>
      <c r="W28" s="492"/>
      <c r="X28" s="490"/>
      <c r="Y28" s="491"/>
      <c r="Z28" s="492"/>
      <c r="AA28" s="490"/>
      <c r="AB28" s="491"/>
      <c r="AC28" s="492"/>
      <c r="AD28" s="493">
        <f t="shared" si="0"/>
        <v>0</v>
      </c>
      <c r="AE28" s="494">
        <f t="shared" si="0"/>
        <v>0</v>
      </c>
      <c r="AF28" s="495">
        <f t="shared" si="1"/>
        <v>0</v>
      </c>
    </row>
    <row r="29" spans="1:32" ht="21.75" customHeight="1" thickBot="1">
      <c r="A29" s="488">
        <v>23</v>
      </c>
      <c r="B29" s="489" t="s">
        <v>205</v>
      </c>
      <c r="C29" s="490"/>
      <c r="D29" s="491"/>
      <c r="E29" s="492"/>
      <c r="F29" s="490"/>
      <c r="G29" s="491"/>
      <c r="H29" s="492"/>
      <c r="I29" s="490"/>
      <c r="J29" s="491"/>
      <c r="K29" s="492"/>
      <c r="L29" s="490"/>
      <c r="M29" s="491"/>
      <c r="N29" s="492"/>
      <c r="O29" s="490"/>
      <c r="P29" s="491"/>
      <c r="Q29" s="492"/>
      <c r="R29" s="490"/>
      <c r="S29" s="491"/>
      <c r="T29" s="492"/>
      <c r="U29" s="490"/>
      <c r="V29" s="491"/>
      <c r="W29" s="492"/>
      <c r="X29" s="490"/>
      <c r="Y29" s="491"/>
      <c r="Z29" s="492"/>
      <c r="AA29" s="490"/>
      <c r="AB29" s="491"/>
      <c r="AC29" s="492"/>
      <c r="AD29" s="493">
        <f t="shared" si="0"/>
        <v>0</v>
      </c>
      <c r="AE29" s="494">
        <f t="shared" si="0"/>
        <v>0</v>
      </c>
      <c r="AF29" s="495">
        <f t="shared" si="1"/>
        <v>0</v>
      </c>
    </row>
    <row r="30" spans="1:32" ht="23.25" customHeight="1" thickBot="1">
      <c r="A30" s="1235" t="s">
        <v>307</v>
      </c>
      <c r="B30" s="1235"/>
      <c r="C30" s="508">
        <f aca="true" t="shared" si="2" ref="C30:AF30">SUM(C7:C29)</f>
        <v>1</v>
      </c>
      <c r="D30" s="509">
        <f t="shared" si="2"/>
        <v>0</v>
      </c>
      <c r="E30" s="510">
        <f t="shared" si="2"/>
        <v>0</v>
      </c>
      <c r="F30" s="508">
        <f t="shared" si="2"/>
        <v>4</v>
      </c>
      <c r="G30" s="509">
        <f t="shared" si="2"/>
        <v>1</v>
      </c>
      <c r="H30" s="510">
        <f t="shared" si="2"/>
        <v>1</v>
      </c>
      <c r="I30" s="508">
        <f t="shared" si="2"/>
        <v>4</v>
      </c>
      <c r="J30" s="509">
        <f>SUM(J7:J29)</f>
        <v>1</v>
      </c>
      <c r="K30" s="510">
        <f t="shared" si="2"/>
        <v>1</v>
      </c>
      <c r="L30" s="508">
        <f t="shared" si="2"/>
        <v>4</v>
      </c>
      <c r="M30" s="509">
        <f t="shared" si="2"/>
        <v>1</v>
      </c>
      <c r="N30" s="510">
        <f t="shared" si="2"/>
        <v>1</v>
      </c>
      <c r="O30" s="508">
        <f t="shared" si="2"/>
        <v>0</v>
      </c>
      <c r="P30" s="509">
        <f t="shared" si="2"/>
        <v>0</v>
      </c>
      <c r="Q30" s="510">
        <f t="shared" si="2"/>
        <v>0</v>
      </c>
      <c r="R30" s="508">
        <f t="shared" si="2"/>
        <v>0</v>
      </c>
      <c r="S30" s="509">
        <f t="shared" si="2"/>
        <v>0</v>
      </c>
      <c r="T30" s="510">
        <f t="shared" si="2"/>
        <v>0</v>
      </c>
      <c r="U30" s="508">
        <f t="shared" si="2"/>
        <v>0</v>
      </c>
      <c r="V30" s="509">
        <f t="shared" si="2"/>
        <v>0</v>
      </c>
      <c r="W30" s="510">
        <f t="shared" si="2"/>
        <v>0</v>
      </c>
      <c r="X30" s="508">
        <f t="shared" si="2"/>
        <v>0</v>
      </c>
      <c r="Y30" s="509">
        <f t="shared" si="2"/>
        <v>0</v>
      </c>
      <c r="Z30" s="510">
        <f t="shared" si="2"/>
        <v>0</v>
      </c>
      <c r="AA30" s="508">
        <f t="shared" si="2"/>
        <v>0</v>
      </c>
      <c r="AB30" s="509">
        <f t="shared" si="2"/>
        <v>0</v>
      </c>
      <c r="AC30" s="510">
        <f t="shared" si="2"/>
        <v>0</v>
      </c>
      <c r="AD30" s="508">
        <f t="shared" si="2"/>
        <v>13</v>
      </c>
      <c r="AE30" s="509">
        <f t="shared" si="2"/>
        <v>3</v>
      </c>
      <c r="AF30" s="510">
        <f t="shared" si="2"/>
        <v>3</v>
      </c>
    </row>
    <row r="31" ht="13.5">
      <c r="A31" s="248"/>
    </row>
    <row r="32" ht="13.5">
      <c r="A32" s="248"/>
    </row>
    <row r="33" ht="13.5">
      <c r="A33" s="248"/>
    </row>
    <row r="34" ht="13.5">
      <c r="A34" s="248"/>
    </row>
    <row r="35" ht="13.5">
      <c r="A35" s="248"/>
    </row>
    <row r="36" ht="13.5">
      <c r="A36" s="248"/>
    </row>
    <row r="37" ht="13.5">
      <c r="A37" s="248"/>
    </row>
    <row r="38" ht="13.5">
      <c r="A38" s="248"/>
    </row>
    <row r="39" ht="13.5">
      <c r="A39" s="248"/>
    </row>
    <row r="40" ht="13.5">
      <c r="A40" s="248"/>
    </row>
    <row r="41" ht="13.5">
      <c r="A41" s="248"/>
    </row>
    <row r="42" ht="13.5">
      <c r="A42" s="248"/>
    </row>
    <row r="43" ht="13.5">
      <c r="A43" s="248"/>
    </row>
    <row r="44" ht="13.5">
      <c r="A44" s="248"/>
    </row>
    <row r="45" ht="13.5">
      <c r="A45" s="248"/>
    </row>
    <row r="46" ht="13.5">
      <c r="A46" s="248"/>
    </row>
    <row r="47" ht="13.5">
      <c r="A47" s="248"/>
    </row>
    <row r="48" ht="13.5">
      <c r="A48" s="248"/>
    </row>
    <row r="49" ht="13.5">
      <c r="A49" s="248"/>
    </row>
    <row r="50" ht="13.5">
      <c r="A50" s="248"/>
    </row>
    <row r="51" ht="13.5">
      <c r="A51" s="248"/>
    </row>
    <row r="52" ht="13.5">
      <c r="A52" s="248"/>
    </row>
    <row r="53" ht="13.5">
      <c r="A53" s="248"/>
    </row>
    <row r="54" ht="13.5">
      <c r="A54" s="248"/>
    </row>
    <row r="55" ht="13.5">
      <c r="A55" s="248"/>
    </row>
    <row r="56" ht="13.5">
      <c r="A56" s="248"/>
    </row>
    <row r="57" ht="13.5">
      <c r="A57" s="248"/>
    </row>
    <row r="58" ht="13.5">
      <c r="A58" s="248"/>
    </row>
    <row r="59" ht="13.5">
      <c r="A59" s="248"/>
    </row>
    <row r="60" ht="13.5">
      <c r="A60" s="248"/>
    </row>
    <row r="61" ht="13.5">
      <c r="A61" s="248"/>
    </row>
    <row r="62" ht="13.5">
      <c r="A62" s="248"/>
    </row>
    <row r="63" ht="13.5">
      <c r="A63" s="248"/>
    </row>
    <row r="64" ht="13.5">
      <c r="A64" s="248"/>
    </row>
    <row r="65" ht="13.5">
      <c r="A65" s="248"/>
    </row>
    <row r="66" ht="13.5">
      <c r="A66" s="248"/>
    </row>
    <row r="67" ht="13.5">
      <c r="A67" s="248"/>
    </row>
    <row r="68" ht="13.5">
      <c r="A68" s="248"/>
    </row>
    <row r="69" ht="13.5">
      <c r="A69" s="248"/>
    </row>
    <row r="70" ht="13.5">
      <c r="A70" s="248"/>
    </row>
    <row r="71" ht="13.5">
      <c r="A71" s="248"/>
    </row>
    <row r="72" ht="13.5">
      <c r="A72" s="248"/>
    </row>
    <row r="73" ht="13.5">
      <c r="A73" s="248"/>
    </row>
    <row r="74" ht="13.5">
      <c r="A74" s="248"/>
    </row>
    <row r="75" ht="13.5">
      <c r="A75" s="248"/>
    </row>
    <row r="76" ht="13.5">
      <c r="A76" s="248"/>
    </row>
  </sheetData>
  <sheetProtection/>
  <mergeCells count="35">
    <mergeCell ref="AD5:AD6"/>
    <mergeCell ref="AE5:AE6"/>
    <mergeCell ref="A30:B30"/>
    <mergeCell ref="S5:S6"/>
    <mergeCell ref="U5:U6"/>
    <mergeCell ref="V5:V6"/>
    <mergeCell ref="X5:X6"/>
    <mergeCell ref="Y5:Y6"/>
    <mergeCell ref="AA5:AA6"/>
    <mergeCell ref="L5:L6"/>
    <mergeCell ref="M5:M6"/>
    <mergeCell ref="O5:O6"/>
    <mergeCell ref="P5:P6"/>
    <mergeCell ref="R5:R6"/>
    <mergeCell ref="AB5:AB6"/>
    <mergeCell ref="R4:T4"/>
    <mergeCell ref="U4:W4"/>
    <mergeCell ref="L4:N4"/>
    <mergeCell ref="O4:Q4"/>
    <mergeCell ref="A4:A6"/>
    <mergeCell ref="B4:B6"/>
    <mergeCell ref="C5:C6"/>
    <mergeCell ref="D5:D6"/>
    <mergeCell ref="F5:F6"/>
    <mergeCell ref="G5:G6"/>
    <mergeCell ref="I5:I6"/>
    <mergeCell ref="J5:J6"/>
    <mergeCell ref="A1:AF1"/>
    <mergeCell ref="AB3:AF3"/>
    <mergeCell ref="C4:E4"/>
    <mergeCell ref="F4:H4"/>
    <mergeCell ref="I4:K4"/>
    <mergeCell ref="X4:Z4"/>
    <mergeCell ref="AA4:AC4"/>
    <mergeCell ref="AD4:AF4"/>
  </mergeCells>
  <printOptions horizontalCentered="1"/>
  <pageMargins left="0.2362204724409449" right="0.2362204724409449" top="0.9055118110236221" bottom="0.5905511811023623" header="0.5118110236220472" footer="0.31496062992125984"/>
  <pageSetup horizontalDpi="600" verticalDpi="600" orientation="landscape" paperSize="9" scale="75"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sheetPr>
    <tabColor indexed="45"/>
  </sheetPr>
  <dimension ref="A1:AG74"/>
  <sheetViews>
    <sheetView view="pageBreakPreview" zoomScale="6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Q13" sqref="Q13"/>
    </sheetView>
  </sheetViews>
  <sheetFormatPr defaultColWidth="9.00390625" defaultRowHeight="13.5"/>
  <cols>
    <col min="1" max="1" width="3.125" style="0" customWidth="1"/>
    <col min="2" max="2" width="14.00390625" style="0" customWidth="1"/>
    <col min="3" max="30" width="4.625" style="0" customWidth="1"/>
    <col min="31" max="31" width="5.75390625" style="0" bestFit="1" customWidth="1"/>
    <col min="32" max="32" width="5.375" style="0" customWidth="1"/>
    <col min="33" max="33" width="2.625" style="0" customWidth="1"/>
  </cols>
  <sheetData>
    <row r="1" spans="1:32" ht="19.5" customHeight="1">
      <c r="A1" s="1016" t="s">
        <v>330</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row>
    <row r="3" spans="1:32" ht="19.5" customHeight="1" thickBot="1">
      <c r="A3" s="52" t="s">
        <v>235</v>
      </c>
      <c r="AB3" s="1234" t="str">
        <f>'[3]P23規模別中学校１'!AB3</f>
        <v>(平成22年5月1日現在）</v>
      </c>
      <c r="AC3" s="1234"/>
      <c r="AD3" s="1234"/>
      <c r="AE3" s="1234"/>
      <c r="AF3" s="1234"/>
    </row>
    <row r="4" spans="1:32" ht="15" customHeight="1">
      <c r="A4" s="1237" t="s">
        <v>331</v>
      </c>
      <c r="B4" s="1206" t="s">
        <v>181</v>
      </c>
      <c r="C4" s="1226" t="s">
        <v>332</v>
      </c>
      <c r="D4" s="1227"/>
      <c r="E4" s="1228"/>
      <c r="F4" s="1226" t="s">
        <v>333</v>
      </c>
      <c r="G4" s="1227"/>
      <c r="H4" s="1228"/>
      <c r="I4" s="1226" t="s">
        <v>334</v>
      </c>
      <c r="J4" s="1227"/>
      <c r="K4" s="1228"/>
      <c r="L4" s="1226" t="s">
        <v>335</v>
      </c>
      <c r="M4" s="1227"/>
      <c r="N4" s="1228"/>
      <c r="O4" s="1226" t="s">
        <v>336</v>
      </c>
      <c r="P4" s="1227"/>
      <c r="Q4" s="1228"/>
      <c r="R4" s="1226" t="s">
        <v>337</v>
      </c>
      <c r="S4" s="1227"/>
      <c r="T4" s="1228"/>
      <c r="U4" s="1226" t="s">
        <v>338</v>
      </c>
      <c r="V4" s="1227"/>
      <c r="W4" s="1228"/>
      <c r="X4" s="1226" t="s">
        <v>339</v>
      </c>
      <c r="Y4" s="1227"/>
      <c r="Z4" s="1228"/>
      <c r="AA4" s="1226" t="s">
        <v>233</v>
      </c>
      <c r="AB4" s="1227"/>
      <c r="AC4" s="1228"/>
      <c r="AD4" s="1231" t="s">
        <v>32</v>
      </c>
      <c r="AE4" s="1232" t="s">
        <v>6</v>
      </c>
      <c r="AF4" s="1233"/>
    </row>
    <row r="5" spans="1:32" ht="14.25" customHeight="1">
      <c r="A5" s="1238"/>
      <c r="B5" s="1240"/>
      <c r="C5" s="1224" t="s">
        <v>182</v>
      </c>
      <c r="D5" s="1229" t="s">
        <v>234</v>
      </c>
      <c r="E5" s="476"/>
      <c r="F5" s="1224" t="s">
        <v>182</v>
      </c>
      <c r="G5" s="1229" t="s">
        <v>234</v>
      </c>
      <c r="H5" s="476"/>
      <c r="I5" s="1224" t="s">
        <v>182</v>
      </c>
      <c r="J5" s="1229" t="s">
        <v>234</v>
      </c>
      <c r="K5" s="476"/>
      <c r="L5" s="1224" t="s">
        <v>182</v>
      </c>
      <c r="M5" s="1229" t="s">
        <v>234</v>
      </c>
      <c r="N5" s="476"/>
      <c r="O5" s="1224" t="s">
        <v>182</v>
      </c>
      <c r="P5" s="1229" t="s">
        <v>234</v>
      </c>
      <c r="Q5" s="476"/>
      <c r="R5" s="1224" t="s">
        <v>182</v>
      </c>
      <c r="S5" s="1229" t="s">
        <v>234</v>
      </c>
      <c r="T5" s="476"/>
      <c r="U5" s="1224" t="s">
        <v>182</v>
      </c>
      <c r="V5" s="1229" t="s">
        <v>234</v>
      </c>
      <c r="W5" s="476"/>
      <c r="X5" s="1224" t="s">
        <v>182</v>
      </c>
      <c r="Y5" s="1229" t="s">
        <v>234</v>
      </c>
      <c r="Z5" s="476"/>
      <c r="AA5" s="1224" t="s">
        <v>182</v>
      </c>
      <c r="AB5" s="1229" t="s">
        <v>234</v>
      </c>
      <c r="AC5" s="476"/>
      <c r="AD5" s="1236" t="s">
        <v>182</v>
      </c>
      <c r="AE5" s="1222" t="s">
        <v>234</v>
      </c>
      <c r="AF5" s="477"/>
    </row>
    <row r="6" spans="1:32" ht="30" customHeight="1" thickBot="1">
      <c r="A6" s="1239"/>
      <c r="B6" s="1207"/>
      <c r="C6" s="1225"/>
      <c r="D6" s="1230"/>
      <c r="E6" s="478" t="s">
        <v>340</v>
      </c>
      <c r="F6" s="1225"/>
      <c r="G6" s="1230"/>
      <c r="H6" s="478" t="s">
        <v>340</v>
      </c>
      <c r="I6" s="1225"/>
      <c r="J6" s="1230"/>
      <c r="K6" s="478" t="s">
        <v>340</v>
      </c>
      <c r="L6" s="1225"/>
      <c r="M6" s="1230"/>
      <c r="N6" s="478" t="s">
        <v>340</v>
      </c>
      <c r="O6" s="1225"/>
      <c r="P6" s="1230"/>
      <c r="Q6" s="478" t="s">
        <v>340</v>
      </c>
      <c r="R6" s="1225"/>
      <c r="S6" s="1230"/>
      <c r="T6" s="478" t="s">
        <v>340</v>
      </c>
      <c r="U6" s="1225"/>
      <c r="V6" s="1230"/>
      <c r="W6" s="478" t="s">
        <v>340</v>
      </c>
      <c r="X6" s="1225"/>
      <c r="Y6" s="1230"/>
      <c r="Z6" s="478" t="s">
        <v>340</v>
      </c>
      <c r="AA6" s="1225"/>
      <c r="AB6" s="1230"/>
      <c r="AC6" s="478" t="s">
        <v>340</v>
      </c>
      <c r="AD6" s="1210"/>
      <c r="AE6" s="1223"/>
      <c r="AF6" s="479" t="s">
        <v>340</v>
      </c>
    </row>
    <row r="7" spans="1:32" ht="21" customHeight="1">
      <c r="A7" s="488">
        <v>24</v>
      </c>
      <c r="B7" s="489" t="s">
        <v>206</v>
      </c>
      <c r="C7" s="490"/>
      <c r="D7" s="491"/>
      <c r="E7" s="511"/>
      <c r="F7" s="490"/>
      <c r="G7" s="491"/>
      <c r="H7" s="511"/>
      <c r="I7" s="490"/>
      <c r="J7" s="491"/>
      <c r="K7" s="511"/>
      <c r="L7" s="490"/>
      <c r="M7" s="491"/>
      <c r="N7" s="511"/>
      <c r="O7" s="490"/>
      <c r="P7" s="491"/>
      <c r="Q7" s="511"/>
      <c r="R7" s="490"/>
      <c r="S7" s="491"/>
      <c r="T7" s="511"/>
      <c r="U7" s="490"/>
      <c r="V7" s="491"/>
      <c r="W7" s="511"/>
      <c r="X7" s="490"/>
      <c r="Y7" s="491"/>
      <c r="Z7" s="511"/>
      <c r="AA7" s="490"/>
      <c r="AB7" s="491"/>
      <c r="AC7" s="511"/>
      <c r="AD7" s="493">
        <f aca="true" t="shared" si="0" ref="AD7:AF26">C7+F7+I7+L7+O7+R7+U7+X7+AA7</f>
        <v>0</v>
      </c>
      <c r="AE7" s="494">
        <f t="shared" si="0"/>
        <v>0</v>
      </c>
      <c r="AF7" s="512">
        <f t="shared" si="0"/>
        <v>0</v>
      </c>
    </row>
    <row r="8" spans="1:32" ht="21" customHeight="1" thickBot="1">
      <c r="A8" s="316">
        <v>25</v>
      </c>
      <c r="B8" s="295" t="s">
        <v>207</v>
      </c>
      <c r="C8" s="294"/>
      <c r="D8" s="245"/>
      <c r="E8" s="496"/>
      <c r="F8" s="294"/>
      <c r="G8" s="245"/>
      <c r="H8" s="496"/>
      <c r="I8" s="294"/>
      <c r="J8" s="245"/>
      <c r="K8" s="496"/>
      <c r="L8" s="294"/>
      <c r="M8" s="245"/>
      <c r="N8" s="496"/>
      <c r="O8" s="294"/>
      <c r="P8" s="245"/>
      <c r="Q8" s="496"/>
      <c r="R8" s="294"/>
      <c r="S8" s="245"/>
      <c r="T8" s="496"/>
      <c r="U8" s="294"/>
      <c r="V8" s="245"/>
      <c r="W8" s="496"/>
      <c r="X8" s="294"/>
      <c r="Y8" s="245"/>
      <c r="Z8" s="496"/>
      <c r="AA8" s="294"/>
      <c r="AB8" s="245"/>
      <c r="AC8" s="496"/>
      <c r="AD8" s="317">
        <f t="shared" si="0"/>
        <v>0</v>
      </c>
      <c r="AE8" s="318">
        <f t="shared" si="0"/>
        <v>0</v>
      </c>
      <c r="AF8" s="473">
        <f t="shared" si="0"/>
        <v>0</v>
      </c>
    </row>
    <row r="9" spans="1:32" ht="21" customHeight="1">
      <c r="A9" s="480">
        <v>26</v>
      </c>
      <c r="B9" s="497" t="s">
        <v>208</v>
      </c>
      <c r="C9" s="498"/>
      <c r="D9" s="483"/>
      <c r="E9" s="484"/>
      <c r="F9" s="498"/>
      <c r="G9" s="483"/>
      <c r="H9" s="484"/>
      <c r="I9" s="498"/>
      <c r="J9" s="483"/>
      <c r="K9" s="484"/>
      <c r="L9" s="498"/>
      <c r="M9" s="483"/>
      <c r="N9" s="484"/>
      <c r="O9" s="498"/>
      <c r="P9" s="483"/>
      <c r="Q9" s="484"/>
      <c r="R9" s="498"/>
      <c r="S9" s="483"/>
      <c r="T9" s="484"/>
      <c r="U9" s="498"/>
      <c r="V9" s="483"/>
      <c r="W9" s="484"/>
      <c r="X9" s="498"/>
      <c r="Y9" s="483"/>
      <c r="Z9" s="484"/>
      <c r="AA9" s="498"/>
      <c r="AB9" s="483"/>
      <c r="AC9" s="484"/>
      <c r="AD9" s="500">
        <f t="shared" si="0"/>
        <v>0</v>
      </c>
      <c r="AE9" s="513">
        <f t="shared" si="0"/>
        <v>0</v>
      </c>
      <c r="AF9" s="487">
        <f t="shared" si="0"/>
        <v>0</v>
      </c>
    </row>
    <row r="10" spans="1:32" ht="21" customHeight="1">
      <c r="A10" s="488">
        <v>27</v>
      </c>
      <c r="B10" s="489" t="s">
        <v>209</v>
      </c>
      <c r="C10" s="490">
        <v>2</v>
      </c>
      <c r="D10" s="491">
        <v>1</v>
      </c>
      <c r="E10" s="492">
        <v>1</v>
      </c>
      <c r="F10" s="490">
        <v>1</v>
      </c>
      <c r="G10" s="491">
        <v>0</v>
      </c>
      <c r="H10" s="492">
        <v>0</v>
      </c>
      <c r="I10" s="490">
        <v>2</v>
      </c>
      <c r="J10" s="491">
        <v>1</v>
      </c>
      <c r="K10" s="492">
        <v>1</v>
      </c>
      <c r="L10" s="490">
        <v>2</v>
      </c>
      <c r="M10" s="491">
        <v>2</v>
      </c>
      <c r="N10" s="492">
        <v>2</v>
      </c>
      <c r="O10" s="490">
        <v>3</v>
      </c>
      <c r="P10" s="491">
        <v>3</v>
      </c>
      <c r="Q10" s="492">
        <v>2</v>
      </c>
      <c r="R10" s="490"/>
      <c r="S10" s="491"/>
      <c r="T10" s="492"/>
      <c r="U10" s="490"/>
      <c r="V10" s="491"/>
      <c r="W10" s="492"/>
      <c r="X10" s="490"/>
      <c r="Y10" s="491"/>
      <c r="Z10" s="492"/>
      <c r="AA10" s="490"/>
      <c r="AB10" s="491"/>
      <c r="AC10" s="492"/>
      <c r="AD10" s="493">
        <f t="shared" si="0"/>
        <v>10</v>
      </c>
      <c r="AE10" s="494">
        <f t="shared" si="0"/>
        <v>7</v>
      </c>
      <c r="AF10" s="495">
        <f t="shared" si="0"/>
        <v>6</v>
      </c>
    </row>
    <row r="11" spans="1:32" ht="21" customHeight="1">
      <c r="A11" s="488">
        <v>28</v>
      </c>
      <c r="B11" s="489" t="s">
        <v>210</v>
      </c>
      <c r="C11" s="490"/>
      <c r="D11" s="491"/>
      <c r="E11" s="492"/>
      <c r="F11" s="490"/>
      <c r="G11" s="491"/>
      <c r="H11" s="492"/>
      <c r="I11" s="490"/>
      <c r="J11" s="491"/>
      <c r="K11" s="492"/>
      <c r="L11" s="490"/>
      <c r="M11" s="491"/>
      <c r="N11" s="492"/>
      <c r="O11" s="490"/>
      <c r="P11" s="491"/>
      <c r="Q11" s="492"/>
      <c r="R11" s="490"/>
      <c r="S11" s="491"/>
      <c r="T11" s="492"/>
      <c r="U11" s="490"/>
      <c r="V11" s="491"/>
      <c r="W11" s="492"/>
      <c r="X11" s="490"/>
      <c r="Y11" s="491"/>
      <c r="Z11" s="492"/>
      <c r="AA11" s="490"/>
      <c r="AB11" s="491"/>
      <c r="AC11" s="492"/>
      <c r="AD11" s="493">
        <f t="shared" si="0"/>
        <v>0</v>
      </c>
      <c r="AE11" s="494">
        <f t="shared" si="0"/>
        <v>0</v>
      </c>
      <c r="AF11" s="495">
        <f t="shared" si="0"/>
        <v>0</v>
      </c>
    </row>
    <row r="12" spans="1:32" ht="21" customHeight="1">
      <c r="A12" s="488">
        <v>29</v>
      </c>
      <c r="B12" s="489" t="s">
        <v>211</v>
      </c>
      <c r="C12" s="490"/>
      <c r="D12" s="491"/>
      <c r="E12" s="492"/>
      <c r="F12" s="490"/>
      <c r="G12" s="491"/>
      <c r="H12" s="492"/>
      <c r="I12" s="490"/>
      <c r="J12" s="491"/>
      <c r="K12" s="492"/>
      <c r="L12" s="490"/>
      <c r="M12" s="491"/>
      <c r="N12" s="492"/>
      <c r="O12" s="490"/>
      <c r="P12" s="491"/>
      <c r="Q12" s="492"/>
      <c r="R12" s="490"/>
      <c r="S12" s="491"/>
      <c r="T12" s="492"/>
      <c r="U12" s="490"/>
      <c r="V12" s="491"/>
      <c r="W12" s="492"/>
      <c r="X12" s="490"/>
      <c r="Y12" s="491"/>
      <c r="Z12" s="492"/>
      <c r="AA12" s="490"/>
      <c r="AB12" s="491"/>
      <c r="AC12" s="492"/>
      <c r="AD12" s="493">
        <f t="shared" si="0"/>
        <v>0</v>
      </c>
      <c r="AE12" s="494">
        <f t="shared" si="0"/>
        <v>0</v>
      </c>
      <c r="AF12" s="495">
        <f t="shared" si="0"/>
        <v>0</v>
      </c>
    </row>
    <row r="13" spans="1:32" ht="21" customHeight="1" thickBot="1">
      <c r="A13" s="316">
        <v>30</v>
      </c>
      <c r="B13" s="295" t="s">
        <v>212</v>
      </c>
      <c r="C13" s="294"/>
      <c r="D13" s="245"/>
      <c r="E13" s="496"/>
      <c r="F13" s="294"/>
      <c r="G13" s="245"/>
      <c r="H13" s="496"/>
      <c r="I13" s="294"/>
      <c r="J13" s="245"/>
      <c r="K13" s="496"/>
      <c r="L13" s="294"/>
      <c r="M13" s="245"/>
      <c r="N13" s="496"/>
      <c r="O13" s="294"/>
      <c r="P13" s="245"/>
      <c r="Q13" s="496"/>
      <c r="R13" s="294"/>
      <c r="S13" s="245"/>
      <c r="T13" s="496"/>
      <c r="U13" s="294"/>
      <c r="V13" s="245"/>
      <c r="W13" s="496"/>
      <c r="X13" s="294"/>
      <c r="Y13" s="245"/>
      <c r="Z13" s="496"/>
      <c r="AA13" s="294"/>
      <c r="AB13" s="245"/>
      <c r="AC13" s="496"/>
      <c r="AD13" s="317">
        <f t="shared" si="0"/>
        <v>0</v>
      </c>
      <c r="AE13" s="318">
        <f t="shared" si="0"/>
        <v>0</v>
      </c>
      <c r="AF13" s="473">
        <f t="shared" si="0"/>
        <v>0</v>
      </c>
    </row>
    <row r="14" spans="1:32" ht="21" customHeight="1">
      <c r="A14" s="480">
        <v>31</v>
      </c>
      <c r="B14" s="497" t="s">
        <v>213</v>
      </c>
      <c r="C14" s="498"/>
      <c r="D14" s="499"/>
      <c r="E14" s="484"/>
      <c r="F14" s="498"/>
      <c r="G14" s="499"/>
      <c r="H14" s="484"/>
      <c r="I14" s="498"/>
      <c r="J14" s="499"/>
      <c r="K14" s="484"/>
      <c r="L14" s="498"/>
      <c r="M14" s="499"/>
      <c r="N14" s="484"/>
      <c r="O14" s="498"/>
      <c r="P14" s="499"/>
      <c r="Q14" s="484"/>
      <c r="R14" s="498"/>
      <c r="S14" s="499"/>
      <c r="T14" s="484"/>
      <c r="U14" s="498"/>
      <c r="V14" s="499"/>
      <c r="W14" s="484"/>
      <c r="X14" s="498"/>
      <c r="Y14" s="499"/>
      <c r="Z14" s="484"/>
      <c r="AA14" s="498"/>
      <c r="AB14" s="499"/>
      <c r="AC14" s="484"/>
      <c r="AD14" s="500">
        <f t="shared" si="0"/>
        <v>0</v>
      </c>
      <c r="AE14" s="513">
        <f t="shared" si="0"/>
        <v>0</v>
      </c>
      <c r="AF14" s="487">
        <f t="shared" si="0"/>
        <v>0</v>
      </c>
    </row>
    <row r="15" spans="1:32" ht="21" customHeight="1">
      <c r="A15" s="488">
        <v>32</v>
      </c>
      <c r="B15" s="489" t="s">
        <v>214</v>
      </c>
      <c r="C15" s="490"/>
      <c r="D15" s="491"/>
      <c r="E15" s="492"/>
      <c r="F15" s="490"/>
      <c r="G15" s="491"/>
      <c r="H15" s="492"/>
      <c r="I15" s="490"/>
      <c r="J15" s="491"/>
      <c r="K15" s="492"/>
      <c r="L15" s="490"/>
      <c r="M15" s="491"/>
      <c r="N15" s="492"/>
      <c r="O15" s="490"/>
      <c r="P15" s="491"/>
      <c r="Q15" s="492"/>
      <c r="R15" s="490"/>
      <c r="S15" s="491"/>
      <c r="T15" s="492"/>
      <c r="U15" s="490"/>
      <c r="V15" s="491"/>
      <c r="W15" s="492"/>
      <c r="X15" s="490"/>
      <c r="Y15" s="491"/>
      <c r="Z15" s="492"/>
      <c r="AA15" s="490"/>
      <c r="AB15" s="491"/>
      <c r="AC15" s="492"/>
      <c r="AD15" s="493">
        <f t="shared" si="0"/>
        <v>0</v>
      </c>
      <c r="AE15" s="494">
        <f t="shared" si="0"/>
        <v>0</v>
      </c>
      <c r="AF15" s="495">
        <f t="shared" si="0"/>
        <v>0</v>
      </c>
    </row>
    <row r="16" spans="1:32" ht="21" customHeight="1">
      <c r="A16" s="488">
        <v>33</v>
      </c>
      <c r="B16" s="489" t="s">
        <v>215</v>
      </c>
      <c r="C16" s="490"/>
      <c r="D16" s="491"/>
      <c r="E16" s="492"/>
      <c r="F16" s="490"/>
      <c r="G16" s="491"/>
      <c r="H16" s="492"/>
      <c r="I16" s="490"/>
      <c r="J16" s="491"/>
      <c r="K16" s="492"/>
      <c r="L16" s="490"/>
      <c r="M16" s="491"/>
      <c r="N16" s="492"/>
      <c r="O16" s="490"/>
      <c r="P16" s="491"/>
      <c r="Q16" s="492"/>
      <c r="R16" s="490"/>
      <c r="S16" s="491"/>
      <c r="T16" s="492"/>
      <c r="U16" s="490"/>
      <c r="V16" s="491"/>
      <c r="W16" s="492"/>
      <c r="X16" s="490"/>
      <c r="Y16" s="491"/>
      <c r="Z16" s="492"/>
      <c r="AA16" s="490"/>
      <c r="AB16" s="491"/>
      <c r="AC16" s="492"/>
      <c r="AD16" s="493">
        <f t="shared" si="0"/>
        <v>0</v>
      </c>
      <c r="AE16" s="494">
        <f t="shared" si="0"/>
        <v>0</v>
      </c>
      <c r="AF16" s="495">
        <f t="shared" si="0"/>
        <v>0</v>
      </c>
    </row>
    <row r="17" spans="1:32" ht="21" customHeight="1">
      <c r="A17" s="488">
        <v>34</v>
      </c>
      <c r="B17" s="489" t="s">
        <v>216</v>
      </c>
      <c r="C17" s="490"/>
      <c r="D17" s="491"/>
      <c r="E17" s="492"/>
      <c r="F17" s="490"/>
      <c r="G17" s="491"/>
      <c r="H17" s="492"/>
      <c r="I17" s="490"/>
      <c r="J17" s="491"/>
      <c r="K17" s="492"/>
      <c r="L17" s="490"/>
      <c r="M17" s="491"/>
      <c r="N17" s="492"/>
      <c r="O17" s="490"/>
      <c r="P17" s="491"/>
      <c r="Q17" s="492"/>
      <c r="R17" s="490"/>
      <c r="S17" s="491"/>
      <c r="T17" s="492"/>
      <c r="U17" s="490"/>
      <c r="V17" s="491"/>
      <c r="W17" s="492"/>
      <c r="X17" s="490"/>
      <c r="Y17" s="491"/>
      <c r="Z17" s="492"/>
      <c r="AA17" s="490"/>
      <c r="AB17" s="491"/>
      <c r="AC17" s="492"/>
      <c r="AD17" s="493">
        <f t="shared" si="0"/>
        <v>0</v>
      </c>
      <c r="AE17" s="494">
        <f t="shared" si="0"/>
        <v>0</v>
      </c>
      <c r="AF17" s="495">
        <f t="shared" si="0"/>
        <v>0</v>
      </c>
    </row>
    <row r="18" spans="1:32" ht="21" customHeight="1" thickBot="1">
      <c r="A18" s="316">
        <v>35</v>
      </c>
      <c r="B18" s="295" t="s">
        <v>217</v>
      </c>
      <c r="C18" s="294"/>
      <c r="D18" s="245"/>
      <c r="E18" s="496"/>
      <c r="F18" s="294"/>
      <c r="G18" s="245"/>
      <c r="H18" s="496"/>
      <c r="I18" s="294"/>
      <c r="J18" s="245"/>
      <c r="K18" s="496"/>
      <c r="L18" s="294"/>
      <c r="M18" s="245"/>
      <c r="N18" s="496"/>
      <c r="O18" s="294"/>
      <c r="P18" s="245"/>
      <c r="Q18" s="496"/>
      <c r="R18" s="294"/>
      <c r="S18" s="245"/>
      <c r="T18" s="496"/>
      <c r="U18" s="294"/>
      <c r="V18" s="245"/>
      <c r="W18" s="496"/>
      <c r="X18" s="294"/>
      <c r="Y18" s="245"/>
      <c r="Z18" s="496"/>
      <c r="AA18" s="294"/>
      <c r="AB18" s="245"/>
      <c r="AC18" s="496"/>
      <c r="AD18" s="317">
        <f t="shared" si="0"/>
        <v>0</v>
      </c>
      <c r="AE18" s="318">
        <f t="shared" si="0"/>
        <v>0</v>
      </c>
      <c r="AF18" s="473">
        <f t="shared" si="0"/>
        <v>0</v>
      </c>
    </row>
    <row r="19" spans="1:32" ht="21" customHeight="1">
      <c r="A19" s="480">
        <v>36</v>
      </c>
      <c r="B19" s="497" t="s">
        <v>218</v>
      </c>
      <c r="C19" s="498"/>
      <c r="D19" s="499"/>
      <c r="E19" s="484"/>
      <c r="F19" s="498"/>
      <c r="G19" s="499"/>
      <c r="H19" s="484"/>
      <c r="I19" s="498"/>
      <c r="J19" s="499"/>
      <c r="K19" s="484"/>
      <c r="L19" s="498"/>
      <c r="M19" s="499"/>
      <c r="N19" s="484"/>
      <c r="O19" s="498"/>
      <c r="P19" s="499"/>
      <c r="Q19" s="484"/>
      <c r="R19" s="498"/>
      <c r="S19" s="499"/>
      <c r="T19" s="484"/>
      <c r="U19" s="498"/>
      <c r="V19" s="499"/>
      <c r="W19" s="484"/>
      <c r="X19" s="498"/>
      <c r="Y19" s="499"/>
      <c r="Z19" s="484"/>
      <c r="AA19" s="498"/>
      <c r="AB19" s="499"/>
      <c r="AC19" s="484"/>
      <c r="AD19" s="500">
        <f t="shared" si="0"/>
        <v>0</v>
      </c>
      <c r="AE19" s="513">
        <f t="shared" si="0"/>
        <v>0</v>
      </c>
      <c r="AF19" s="487">
        <f t="shared" si="0"/>
        <v>0</v>
      </c>
    </row>
    <row r="20" spans="1:32" ht="21" customHeight="1">
      <c r="A20" s="488">
        <v>37</v>
      </c>
      <c r="B20" s="489" t="s">
        <v>219</v>
      </c>
      <c r="C20" s="490"/>
      <c r="D20" s="491"/>
      <c r="E20" s="492"/>
      <c r="F20" s="490"/>
      <c r="G20" s="491"/>
      <c r="H20" s="492"/>
      <c r="I20" s="490"/>
      <c r="J20" s="491"/>
      <c r="K20" s="492"/>
      <c r="L20" s="490"/>
      <c r="M20" s="491"/>
      <c r="N20" s="492"/>
      <c r="O20" s="490"/>
      <c r="P20" s="491"/>
      <c r="Q20" s="492"/>
      <c r="R20" s="490"/>
      <c r="S20" s="491"/>
      <c r="T20" s="492"/>
      <c r="U20" s="490"/>
      <c r="V20" s="491"/>
      <c r="W20" s="492"/>
      <c r="X20" s="490"/>
      <c r="Y20" s="491"/>
      <c r="Z20" s="492"/>
      <c r="AA20" s="490"/>
      <c r="AB20" s="491"/>
      <c r="AC20" s="492"/>
      <c r="AD20" s="493">
        <f t="shared" si="0"/>
        <v>0</v>
      </c>
      <c r="AE20" s="494">
        <f t="shared" si="0"/>
        <v>0</v>
      </c>
      <c r="AF20" s="495">
        <f t="shared" si="0"/>
        <v>0</v>
      </c>
    </row>
    <row r="21" spans="1:32" ht="21" customHeight="1">
      <c r="A21" s="488">
        <v>38</v>
      </c>
      <c r="B21" s="489" t="s">
        <v>220</v>
      </c>
      <c r="C21" s="490"/>
      <c r="D21" s="491"/>
      <c r="E21" s="492"/>
      <c r="F21" s="490"/>
      <c r="G21" s="491"/>
      <c r="H21" s="492"/>
      <c r="I21" s="490"/>
      <c r="J21" s="491"/>
      <c r="K21" s="492"/>
      <c r="L21" s="490"/>
      <c r="M21" s="491"/>
      <c r="N21" s="492"/>
      <c r="O21" s="490"/>
      <c r="P21" s="491"/>
      <c r="Q21" s="492"/>
      <c r="R21" s="490"/>
      <c r="S21" s="491"/>
      <c r="T21" s="492"/>
      <c r="U21" s="490"/>
      <c r="V21" s="491"/>
      <c r="W21" s="492"/>
      <c r="X21" s="490"/>
      <c r="Y21" s="491"/>
      <c r="Z21" s="492"/>
      <c r="AA21" s="490"/>
      <c r="AB21" s="491"/>
      <c r="AC21" s="492"/>
      <c r="AD21" s="493">
        <f t="shared" si="0"/>
        <v>0</v>
      </c>
      <c r="AE21" s="494">
        <f t="shared" si="0"/>
        <v>0</v>
      </c>
      <c r="AF21" s="495">
        <f t="shared" si="0"/>
        <v>0</v>
      </c>
    </row>
    <row r="22" spans="1:32" ht="21" customHeight="1">
      <c r="A22" s="488">
        <v>39</v>
      </c>
      <c r="B22" s="489" t="s">
        <v>231</v>
      </c>
      <c r="C22" s="490"/>
      <c r="D22" s="491"/>
      <c r="E22" s="492"/>
      <c r="F22" s="490"/>
      <c r="G22" s="491"/>
      <c r="H22" s="492"/>
      <c r="I22" s="490"/>
      <c r="J22" s="491"/>
      <c r="K22" s="492"/>
      <c r="L22" s="490"/>
      <c r="M22" s="491"/>
      <c r="N22" s="492"/>
      <c r="O22" s="490"/>
      <c r="P22" s="491"/>
      <c r="Q22" s="492"/>
      <c r="R22" s="490"/>
      <c r="S22" s="491"/>
      <c r="T22" s="492"/>
      <c r="U22" s="490"/>
      <c r="V22" s="491"/>
      <c r="W22" s="492"/>
      <c r="X22" s="490"/>
      <c r="Y22" s="491"/>
      <c r="Z22" s="492"/>
      <c r="AA22" s="490"/>
      <c r="AB22" s="491"/>
      <c r="AC22" s="492"/>
      <c r="AD22" s="493">
        <f t="shared" si="0"/>
        <v>0</v>
      </c>
      <c r="AE22" s="494">
        <f t="shared" si="0"/>
        <v>0</v>
      </c>
      <c r="AF22" s="495">
        <f t="shared" si="0"/>
        <v>0</v>
      </c>
    </row>
    <row r="23" spans="1:32" ht="21" customHeight="1" thickBot="1">
      <c r="A23" s="316">
        <v>40</v>
      </c>
      <c r="B23" s="295" t="s">
        <v>222</v>
      </c>
      <c r="C23" s="294"/>
      <c r="D23" s="245"/>
      <c r="E23" s="496"/>
      <c r="F23" s="294"/>
      <c r="G23" s="245"/>
      <c r="H23" s="496"/>
      <c r="I23" s="294"/>
      <c r="J23" s="245"/>
      <c r="K23" s="496"/>
      <c r="L23" s="294"/>
      <c r="M23" s="245"/>
      <c r="N23" s="496"/>
      <c r="O23" s="294"/>
      <c r="P23" s="245"/>
      <c r="Q23" s="496"/>
      <c r="R23" s="294"/>
      <c r="S23" s="245"/>
      <c r="T23" s="496"/>
      <c r="U23" s="294"/>
      <c r="V23" s="245"/>
      <c r="W23" s="496"/>
      <c r="X23" s="294"/>
      <c r="Y23" s="245"/>
      <c r="Z23" s="496"/>
      <c r="AA23" s="294"/>
      <c r="AB23" s="245"/>
      <c r="AC23" s="496"/>
      <c r="AD23" s="317">
        <f t="shared" si="0"/>
        <v>0</v>
      </c>
      <c r="AE23" s="318">
        <f t="shared" si="0"/>
        <v>0</v>
      </c>
      <c r="AF23" s="473">
        <f t="shared" si="0"/>
        <v>0</v>
      </c>
    </row>
    <row r="24" spans="1:32" ht="21" customHeight="1">
      <c r="A24" s="480">
        <v>41</v>
      </c>
      <c r="B24" s="497" t="s">
        <v>223</v>
      </c>
      <c r="C24" s="498"/>
      <c r="D24" s="499"/>
      <c r="E24" s="515"/>
      <c r="F24" s="498"/>
      <c r="G24" s="499"/>
      <c r="H24" s="515"/>
      <c r="I24" s="498">
        <v>3</v>
      </c>
      <c r="J24" s="499">
        <v>1</v>
      </c>
      <c r="K24" s="515">
        <v>1</v>
      </c>
      <c r="L24" s="498"/>
      <c r="M24" s="499"/>
      <c r="N24" s="515"/>
      <c r="O24" s="498"/>
      <c r="P24" s="499"/>
      <c r="Q24" s="515"/>
      <c r="R24" s="498"/>
      <c r="S24" s="499"/>
      <c r="T24" s="515"/>
      <c r="U24" s="498"/>
      <c r="V24" s="499"/>
      <c r="W24" s="515"/>
      <c r="X24" s="498"/>
      <c r="Y24" s="499"/>
      <c r="Z24" s="515"/>
      <c r="AA24" s="498"/>
      <c r="AB24" s="499"/>
      <c r="AC24" s="515"/>
      <c r="AD24" s="500">
        <f t="shared" si="0"/>
        <v>3</v>
      </c>
      <c r="AE24" s="513">
        <f t="shared" si="0"/>
        <v>1</v>
      </c>
      <c r="AF24" s="516">
        <f t="shared" si="0"/>
        <v>1</v>
      </c>
    </row>
    <row r="25" spans="1:32" ht="21" customHeight="1">
      <c r="A25" s="488">
        <v>42</v>
      </c>
      <c r="B25" s="489" t="s">
        <v>224</v>
      </c>
      <c r="C25" s="490"/>
      <c r="D25" s="491"/>
      <c r="E25" s="492"/>
      <c r="F25" s="490">
        <v>1</v>
      </c>
      <c r="G25" s="491">
        <v>0</v>
      </c>
      <c r="H25" s="492">
        <v>0</v>
      </c>
      <c r="I25" s="490"/>
      <c r="J25" s="491"/>
      <c r="K25" s="492"/>
      <c r="L25" s="490"/>
      <c r="M25" s="491"/>
      <c r="N25" s="492"/>
      <c r="O25" s="490"/>
      <c r="P25" s="491"/>
      <c r="Q25" s="492"/>
      <c r="R25" s="490"/>
      <c r="S25" s="491"/>
      <c r="T25" s="492"/>
      <c r="U25" s="490"/>
      <c r="V25" s="491"/>
      <c r="W25" s="492"/>
      <c r="X25" s="490"/>
      <c r="Y25" s="491"/>
      <c r="Z25" s="492"/>
      <c r="AA25" s="490"/>
      <c r="AB25" s="491"/>
      <c r="AC25" s="492"/>
      <c r="AD25" s="493">
        <f t="shared" si="0"/>
        <v>1</v>
      </c>
      <c r="AE25" s="494">
        <f t="shared" si="0"/>
        <v>0</v>
      </c>
      <c r="AF25" s="495">
        <f t="shared" si="0"/>
        <v>0</v>
      </c>
    </row>
    <row r="26" spans="1:32" ht="21" customHeight="1" thickBot="1">
      <c r="A26" s="316">
        <v>43</v>
      </c>
      <c r="B26" s="295" t="s">
        <v>225</v>
      </c>
      <c r="C26" s="294"/>
      <c r="D26" s="245"/>
      <c r="E26" s="496"/>
      <c r="F26" s="294"/>
      <c r="G26" s="245"/>
      <c r="H26" s="496"/>
      <c r="I26" s="294">
        <v>1</v>
      </c>
      <c r="J26" s="245">
        <v>1</v>
      </c>
      <c r="K26" s="496">
        <v>0</v>
      </c>
      <c r="L26" s="294"/>
      <c r="M26" s="245"/>
      <c r="N26" s="496"/>
      <c r="O26" s="294"/>
      <c r="P26" s="245"/>
      <c r="Q26" s="496"/>
      <c r="R26" s="294"/>
      <c r="S26" s="245"/>
      <c r="T26" s="496"/>
      <c r="U26" s="294"/>
      <c r="V26" s="245"/>
      <c r="W26" s="496"/>
      <c r="X26" s="294"/>
      <c r="Y26" s="245"/>
      <c r="Z26" s="496"/>
      <c r="AA26" s="294"/>
      <c r="AB26" s="245"/>
      <c r="AC26" s="496"/>
      <c r="AD26" s="317">
        <f t="shared" si="0"/>
        <v>1</v>
      </c>
      <c r="AE26" s="250">
        <f t="shared" si="0"/>
        <v>1</v>
      </c>
      <c r="AF26" s="473">
        <f t="shared" si="0"/>
        <v>0</v>
      </c>
    </row>
    <row r="27" spans="1:33" ht="21.75" customHeight="1" thickBot="1">
      <c r="A27" s="508"/>
      <c r="B27" s="517" t="s">
        <v>307</v>
      </c>
      <c r="C27" s="518">
        <f aca="true" t="shared" si="1" ref="C27:AF27">SUM(C7:C26)</f>
        <v>2</v>
      </c>
      <c r="D27" s="509">
        <f t="shared" si="1"/>
        <v>1</v>
      </c>
      <c r="E27" s="510">
        <f t="shared" si="1"/>
        <v>1</v>
      </c>
      <c r="F27" s="518">
        <f t="shared" si="1"/>
        <v>2</v>
      </c>
      <c r="G27" s="509">
        <f t="shared" si="1"/>
        <v>0</v>
      </c>
      <c r="H27" s="510">
        <f t="shared" si="1"/>
        <v>0</v>
      </c>
      <c r="I27" s="518">
        <f t="shared" si="1"/>
        <v>6</v>
      </c>
      <c r="J27" s="509">
        <f t="shared" si="1"/>
        <v>3</v>
      </c>
      <c r="K27" s="510">
        <f t="shared" si="1"/>
        <v>2</v>
      </c>
      <c r="L27" s="518">
        <f t="shared" si="1"/>
        <v>2</v>
      </c>
      <c r="M27" s="509">
        <f t="shared" si="1"/>
        <v>2</v>
      </c>
      <c r="N27" s="510">
        <f t="shared" si="1"/>
        <v>2</v>
      </c>
      <c r="O27" s="518">
        <f t="shared" si="1"/>
        <v>3</v>
      </c>
      <c r="P27" s="509">
        <f t="shared" si="1"/>
        <v>3</v>
      </c>
      <c r="Q27" s="510">
        <f t="shared" si="1"/>
        <v>2</v>
      </c>
      <c r="R27" s="518">
        <f t="shared" si="1"/>
        <v>0</v>
      </c>
      <c r="S27" s="509">
        <f t="shared" si="1"/>
        <v>0</v>
      </c>
      <c r="T27" s="510">
        <f t="shared" si="1"/>
        <v>0</v>
      </c>
      <c r="U27" s="518">
        <f t="shared" si="1"/>
        <v>0</v>
      </c>
      <c r="V27" s="509">
        <f t="shared" si="1"/>
        <v>0</v>
      </c>
      <c r="W27" s="510">
        <f t="shared" si="1"/>
        <v>0</v>
      </c>
      <c r="X27" s="518">
        <f t="shared" si="1"/>
        <v>0</v>
      </c>
      <c r="Y27" s="509">
        <f t="shared" si="1"/>
        <v>0</v>
      </c>
      <c r="Z27" s="510">
        <f t="shared" si="1"/>
        <v>0</v>
      </c>
      <c r="AA27" s="518">
        <f t="shared" si="1"/>
        <v>0</v>
      </c>
      <c r="AB27" s="509">
        <f t="shared" si="1"/>
        <v>0</v>
      </c>
      <c r="AC27" s="510">
        <f t="shared" si="1"/>
        <v>0</v>
      </c>
      <c r="AD27" s="518">
        <f t="shared" si="1"/>
        <v>15</v>
      </c>
      <c r="AE27" s="509">
        <f t="shared" si="1"/>
        <v>9</v>
      </c>
      <c r="AF27" s="510">
        <f t="shared" si="1"/>
        <v>7</v>
      </c>
      <c r="AG27" s="2"/>
    </row>
    <row r="28" spans="1:33" ht="21.75" customHeight="1" thickBot="1">
      <c r="A28" s="519" t="s">
        <v>341</v>
      </c>
      <c r="B28" s="520"/>
      <c r="C28" s="519">
        <f>C27+'栄養職員規模別中学校1'!C30</f>
        <v>3</v>
      </c>
      <c r="D28" s="521">
        <f>D27+'栄養職員規模別中学校1'!D30</f>
        <v>1</v>
      </c>
      <c r="E28" s="522">
        <f>E27+'栄養職員規模別中学校1'!E30</f>
        <v>1</v>
      </c>
      <c r="F28" s="519">
        <f>F27+'栄養職員規模別中学校1'!F30</f>
        <v>6</v>
      </c>
      <c r="G28" s="521">
        <f>G27+'栄養職員規模別中学校1'!G30</f>
        <v>1</v>
      </c>
      <c r="H28" s="522">
        <f>H27+'栄養職員規模別中学校1'!H30</f>
        <v>1</v>
      </c>
      <c r="I28" s="519">
        <f>I27+'栄養職員規模別中学校1'!I30</f>
        <v>10</v>
      </c>
      <c r="J28" s="521">
        <f>J27+'栄養職員規模別中学校1'!J30</f>
        <v>4</v>
      </c>
      <c r="K28" s="522">
        <f>K27+'栄養職員規模別中学校1'!K30</f>
        <v>3</v>
      </c>
      <c r="L28" s="519">
        <f>L27+'栄養職員規模別中学校1'!L30</f>
        <v>6</v>
      </c>
      <c r="M28" s="521">
        <f>M27+'栄養職員規模別中学校1'!M30</f>
        <v>3</v>
      </c>
      <c r="N28" s="522">
        <f>N27+'栄養職員規模別中学校1'!N30</f>
        <v>3</v>
      </c>
      <c r="O28" s="519">
        <f>O27+'栄養職員規模別中学校1'!O30</f>
        <v>3</v>
      </c>
      <c r="P28" s="521">
        <f>P27+'栄養職員規模別中学校1'!P30</f>
        <v>3</v>
      </c>
      <c r="Q28" s="522">
        <f>Q27+'栄養職員規模別中学校1'!Q30</f>
        <v>2</v>
      </c>
      <c r="R28" s="519">
        <f>R27+'栄養職員規模別中学校1'!R30</f>
        <v>0</v>
      </c>
      <c r="S28" s="521">
        <f>S27+'栄養職員規模別中学校1'!S30</f>
        <v>0</v>
      </c>
      <c r="T28" s="522">
        <f>T27+'栄養職員規模別中学校1'!T30</f>
        <v>0</v>
      </c>
      <c r="U28" s="519">
        <f>U27+'栄養職員規模別中学校1'!U30</f>
        <v>0</v>
      </c>
      <c r="V28" s="521">
        <f>V27+'栄養職員規模別中学校1'!V30</f>
        <v>0</v>
      </c>
      <c r="W28" s="522">
        <f>W27+'栄養職員規模別中学校1'!W30</f>
        <v>0</v>
      </c>
      <c r="X28" s="519">
        <f>X27+'栄養職員規模別中学校1'!X30</f>
        <v>0</v>
      </c>
      <c r="Y28" s="521">
        <f>Y27+'栄養職員規模別中学校1'!Y30</f>
        <v>0</v>
      </c>
      <c r="Z28" s="522">
        <f>Z27+'栄養職員規模別中学校1'!Z30</f>
        <v>0</v>
      </c>
      <c r="AA28" s="519">
        <f>AA27+'栄養職員規模別中学校1'!AA30</f>
        <v>0</v>
      </c>
      <c r="AB28" s="521">
        <f>AB27+'栄養職員規模別中学校1'!AB30</f>
        <v>0</v>
      </c>
      <c r="AC28" s="522">
        <f>AC27+'栄養職員規模別中学校1'!AC30</f>
        <v>0</v>
      </c>
      <c r="AD28" s="519">
        <f>AD27+'栄養職員規模別中学校1'!AD30</f>
        <v>28</v>
      </c>
      <c r="AE28" s="521">
        <f>AE27+'栄養職員規模別中学校1'!AE30</f>
        <v>12</v>
      </c>
      <c r="AF28" s="522">
        <f>AF27+'栄養職員規模別中学校1'!AF30</f>
        <v>10</v>
      </c>
      <c r="AG28" s="2"/>
    </row>
    <row r="29" spans="1:33" ht="21.75" customHeight="1">
      <c r="A29" s="2"/>
      <c r="B29" t="s">
        <v>342</v>
      </c>
      <c r="AE29" s="1"/>
      <c r="AG29" s="2"/>
    </row>
    <row r="30" ht="13.5">
      <c r="A30" s="248"/>
    </row>
    <row r="31" ht="13.5">
      <c r="A31" s="248"/>
    </row>
    <row r="32" ht="13.5">
      <c r="A32" s="248"/>
    </row>
    <row r="33" ht="13.5">
      <c r="A33" s="248"/>
    </row>
    <row r="34" ht="13.5">
      <c r="A34" s="248"/>
    </row>
    <row r="35" ht="13.5">
      <c r="A35" s="248"/>
    </row>
    <row r="36" ht="13.5">
      <c r="A36" s="248"/>
    </row>
    <row r="37" ht="13.5">
      <c r="A37" s="248"/>
    </row>
    <row r="38" ht="13.5">
      <c r="A38" s="248"/>
    </row>
    <row r="39" ht="13.5">
      <c r="A39" s="248"/>
    </row>
    <row r="40" ht="13.5">
      <c r="A40" s="248"/>
    </row>
    <row r="41" ht="13.5">
      <c r="A41" s="248"/>
    </row>
    <row r="42" ht="13.5">
      <c r="A42" s="248"/>
    </row>
    <row r="43" ht="13.5">
      <c r="A43" s="248"/>
    </row>
    <row r="44" ht="13.5">
      <c r="A44" s="248"/>
    </row>
    <row r="45" ht="13.5">
      <c r="A45" s="248"/>
    </row>
    <row r="46" ht="13.5">
      <c r="A46" s="248"/>
    </row>
    <row r="47" ht="13.5">
      <c r="A47" s="248"/>
    </row>
    <row r="48" ht="13.5">
      <c r="A48" s="248"/>
    </row>
    <row r="49" ht="13.5">
      <c r="A49" s="248"/>
    </row>
    <row r="50" ht="13.5">
      <c r="A50" s="248"/>
    </row>
    <row r="51" ht="13.5">
      <c r="A51" s="248"/>
    </row>
    <row r="52" ht="13.5">
      <c r="A52" s="248"/>
    </row>
    <row r="53" ht="13.5">
      <c r="A53" s="248"/>
    </row>
    <row r="54" ht="13.5">
      <c r="A54" s="248"/>
    </row>
    <row r="55" ht="13.5">
      <c r="A55" s="248"/>
    </row>
    <row r="56" ht="13.5">
      <c r="A56" s="248"/>
    </row>
    <row r="57" ht="13.5">
      <c r="A57" s="248"/>
    </row>
    <row r="58" ht="13.5">
      <c r="A58" s="248"/>
    </row>
    <row r="59" ht="13.5">
      <c r="A59" s="248"/>
    </row>
    <row r="60" ht="13.5">
      <c r="A60" s="248"/>
    </row>
    <row r="61" ht="13.5">
      <c r="A61" s="248"/>
    </row>
    <row r="62" ht="13.5">
      <c r="A62" s="248"/>
    </row>
    <row r="63" ht="13.5">
      <c r="A63" s="248"/>
    </row>
    <row r="64" ht="13.5">
      <c r="A64" s="248"/>
    </row>
    <row r="65" ht="13.5">
      <c r="A65" s="248"/>
    </row>
    <row r="66" ht="13.5">
      <c r="A66" s="248"/>
    </row>
    <row r="67" ht="13.5">
      <c r="A67" s="248"/>
    </row>
    <row r="68" ht="13.5">
      <c r="A68" s="248"/>
    </row>
    <row r="69" ht="13.5">
      <c r="A69" s="248"/>
    </row>
    <row r="70" ht="13.5">
      <c r="A70" s="248"/>
    </row>
    <row r="71" ht="13.5">
      <c r="A71" s="248"/>
    </row>
    <row r="72" ht="13.5">
      <c r="A72" s="248"/>
    </row>
    <row r="73" ht="13.5">
      <c r="A73" s="248"/>
    </row>
    <row r="74" ht="13.5">
      <c r="A74" s="248"/>
    </row>
  </sheetData>
  <sheetProtection/>
  <mergeCells count="34">
    <mergeCell ref="AD5:AD6"/>
    <mergeCell ref="AE5:AE6"/>
    <mergeCell ref="S5:S6"/>
    <mergeCell ref="U5:U6"/>
    <mergeCell ref="V5:V6"/>
    <mergeCell ref="X5:X6"/>
    <mergeCell ref="Y5:Y6"/>
    <mergeCell ref="AA5:AA6"/>
    <mergeCell ref="L5:L6"/>
    <mergeCell ref="M5:M6"/>
    <mergeCell ref="O5:O6"/>
    <mergeCell ref="P5:P6"/>
    <mergeCell ref="R5:R6"/>
    <mergeCell ref="AB5:AB6"/>
    <mergeCell ref="AD4:AF4"/>
    <mergeCell ref="L4:N4"/>
    <mergeCell ref="A4:A6"/>
    <mergeCell ref="B4:B6"/>
    <mergeCell ref="C5:C6"/>
    <mergeCell ref="D5:D6"/>
    <mergeCell ref="F5:F6"/>
    <mergeCell ref="G5:G6"/>
    <mergeCell ref="I5:I6"/>
    <mergeCell ref="J5:J6"/>
    <mergeCell ref="O4:Q4"/>
    <mergeCell ref="R4:T4"/>
    <mergeCell ref="U4:W4"/>
    <mergeCell ref="A1:AF1"/>
    <mergeCell ref="AB3:AF3"/>
    <mergeCell ref="C4:E4"/>
    <mergeCell ref="F4:H4"/>
    <mergeCell ref="I4:K4"/>
    <mergeCell ref="X4:Z4"/>
    <mergeCell ref="AA4:AC4"/>
  </mergeCells>
  <printOptions horizontalCentered="1"/>
  <pageMargins left="0.2362204724409449" right="0.2362204724409449" top="0.9055118110236221" bottom="0.5905511811023623" header="0.5118110236220472" footer="0.31496062992125984"/>
  <pageSetup horizontalDpi="600" verticalDpi="600" orientation="landscape" paperSize="9" scale="76" r:id="rId1"/>
  <headerFooter alignWithMargins="0">
    <oddFooter>&amp;C24
</oddFooter>
  </headerFooter>
</worksheet>
</file>

<file path=xl/worksheets/sheet27.xml><?xml version="1.0" encoding="utf-8"?>
<worksheet xmlns="http://schemas.openxmlformats.org/spreadsheetml/2006/main" xmlns:r="http://schemas.openxmlformats.org/officeDocument/2006/relationships">
  <sheetPr>
    <tabColor indexed="45"/>
  </sheetPr>
  <dimension ref="A1:AO58"/>
  <sheetViews>
    <sheetView view="pageBreakPreview" zoomScale="6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X10" sqref="X10"/>
    </sheetView>
  </sheetViews>
  <sheetFormatPr defaultColWidth="9.00390625" defaultRowHeight="13.5"/>
  <cols>
    <col min="1" max="1" width="3.50390625" style="0" bestFit="1" customWidth="1"/>
    <col min="2" max="2" width="14.00390625" style="0" customWidth="1"/>
    <col min="3" max="15" width="4.625" style="0" customWidth="1"/>
    <col min="16" max="16" width="4.625" style="1" customWidth="1"/>
    <col min="17" max="38" width="4.625" style="0" customWidth="1"/>
    <col min="39" max="41" width="6.00390625" style="0" customWidth="1"/>
  </cols>
  <sheetData>
    <row r="1" spans="1:41" ht="17.25" customHeight="1">
      <c r="A1" s="1088" t="s">
        <v>343</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11" ht="17.25" customHeight="1">
      <c r="A2" s="249"/>
      <c r="F2" s="249"/>
      <c r="G2" s="249"/>
      <c r="H2" s="249"/>
      <c r="I2" s="249"/>
      <c r="J2" s="249"/>
      <c r="K2" s="249"/>
    </row>
    <row r="3" spans="1:41" ht="14.25" thickBot="1">
      <c r="A3" s="52" t="s">
        <v>236</v>
      </c>
      <c r="C3" s="1"/>
      <c r="D3" s="1"/>
      <c r="E3" s="1"/>
      <c r="F3" s="1"/>
      <c r="G3" s="1"/>
      <c r="H3" s="1"/>
      <c r="I3" s="1"/>
      <c r="J3" s="1"/>
      <c r="K3" s="1"/>
      <c r="L3" s="1"/>
      <c r="M3" s="1"/>
      <c r="AH3" s="1234" t="str">
        <f>'[3]P21規模別小学校１'!AB3</f>
        <v>(平成22年5月1日現在）</v>
      </c>
      <c r="AI3" s="1234"/>
      <c r="AJ3" s="1234"/>
      <c r="AK3" s="1234"/>
      <c r="AL3" s="1234"/>
      <c r="AN3" s="1057" t="s">
        <v>237</v>
      </c>
      <c r="AO3" s="1057"/>
    </row>
    <row r="4" spans="1:41" ht="15" customHeight="1">
      <c r="A4" s="1245" t="s">
        <v>177</v>
      </c>
      <c r="B4" s="1206" t="s">
        <v>181</v>
      </c>
      <c r="C4" s="1226" t="s">
        <v>240</v>
      </c>
      <c r="D4" s="1227"/>
      <c r="E4" s="1228"/>
      <c r="F4" s="1226" t="s">
        <v>344</v>
      </c>
      <c r="G4" s="1227"/>
      <c r="H4" s="1228"/>
      <c r="I4" s="1226" t="s">
        <v>241</v>
      </c>
      <c r="J4" s="1227"/>
      <c r="K4" s="1228"/>
      <c r="L4" s="1226" t="s">
        <v>345</v>
      </c>
      <c r="M4" s="1227"/>
      <c r="N4" s="1228"/>
      <c r="O4" s="1226" t="s">
        <v>346</v>
      </c>
      <c r="P4" s="1227"/>
      <c r="Q4" s="1228"/>
      <c r="R4" s="1226" t="s">
        <v>347</v>
      </c>
      <c r="S4" s="1227"/>
      <c r="T4" s="1228"/>
      <c r="U4" s="1226" t="s">
        <v>348</v>
      </c>
      <c r="V4" s="1227"/>
      <c r="W4" s="1228"/>
      <c r="X4" s="1226" t="s">
        <v>349</v>
      </c>
      <c r="Y4" s="1227"/>
      <c r="Z4" s="1228"/>
      <c r="AA4" s="1226" t="s">
        <v>350</v>
      </c>
      <c r="AB4" s="1227"/>
      <c r="AC4" s="1228"/>
      <c r="AD4" s="1226" t="s">
        <v>351</v>
      </c>
      <c r="AE4" s="1243"/>
      <c r="AF4" s="1244"/>
      <c r="AG4" s="1226" t="s">
        <v>352</v>
      </c>
      <c r="AH4" s="1243"/>
      <c r="AI4" s="1244"/>
      <c r="AJ4" s="1226" t="s">
        <v>238</v>
      </c>
      <c r="AK4" s="1227"/>
      <c r="AL4" s="1228"/>
      <c r="AM4" s="1231" t="s">
        <v>32</v>
      </c>
      <c r="AN4" s="1232" t="s">
        <v>6</v>
      </c>
      <c r="AO4" s="1233"/>
    </row>
    <row r="5" spans="1:41" ht="13.5">
      <c r="A5" s="1246"/>
      <c r="B5" s="1240"/>
      <c r="C5" s="1241" t="s">
        <v>239</v>
      </c>
      <c r="D5" s="1229" t="s">
        <v>234</v>
      </c>
      <c r="E5" s="476"/>
      <c r="F5" s="1241" t="s">
        <v>239</v>
      </c>
      <c r="G5" s="1229" t="s">
        <v>234</v>
      </c>
      <c r="H5" s="476"/>
      <c r="I5" s="1241" t="s">
        <v>239</v>
      </c>
      <c r="J5" s="1229" t="s">
        <v>234</v>
      </c>
      <c r="K5" s="476"/>
      <c r="L5" s="1241" t="s">
        <v>239</v>
      </c>
      <c r="M5" s="1229" t="s">
        <v>234</v>
      </c>
      <c r="N5" s="476"/>
      <c r="O5" s="1241" t="s">
        <v>239</v>
      </c>
      <c r="P5" s="1229" t="s">
        <v>234</v>
      </c>
      <c r="Q5" s="476"/>
      <c r="R5" s="1241" t="s">
        <v>239</v>
      </c>
      <c r="S5" s="1229" t="s">
        <v>234</v>
      </c>
      <c r="T5" s="476"/>
      <c r="U5" s="1241" t="s">
        <v>239</v>
      </c>
      <c r="V5" s="1229" t="s">
        <v>234</v>
      </c>
      <c r="W5" s="476"/>
      <c r="X5" s="1241" t="s">
        <v>239</v>
      </c>
      <c r="Y5" s="1229" t="s">
        <v>234</v>
      </c>
      <c r="Z5" s="476"/>
      <c r="AA5" s="1241" t="s">
        <v>239</v>
      </c>
      <c r="AB5" s="1229" t="s">
        <v>234</v>
      </c>
      <c r="AC5" s="476"/>
      <c r="AD5" s="1241" t="s">
        <v>239</v>
      </c>
      <c r="AE5" s="1229" t="s">
        <v>234</v>
      </c>
      <c r="AF5" s="476"/>
      <c r="AG5" s="1241" t="s">
        <v>239</v>
      </c>
      <c r="AH5" s="1229" t="s">
        <v>234</v>
      </c>
      <c r="AI5" s="476"/>
      <c r="AJ5" s="1241" t="s">
        <v>239</v>
      </c>
      <c r="AK5" s="1229" t="s">
        <v>234</v>
      </c>
      <c r="AL5" s="476"/>
      <c r="AM5" s="1249" t="s">
        <v>239</v>
      </c>
      <c r="AN5" s="1222" t="s">
        <v>234</v>
      </c>
      <c r="AO5" s="477"/>
    </row>
    <row r="6" spans="1:41" ht="30" customHeight="1" thickBot="1">
      <c r="A6" s="156" t="s">
        <v>180</v>
      </c>
      <c r="B6" s="1207"/>
      <c r="C6" s="1242"/>
      <c r="D6" s="1230"/>
      <c r="E6" s="478" t="s">
        <v>340</v>
      </c>
      <c r="F6" s="1242"/>
      <c r="G6" s="1230"/>
      <c r="H6" s="478" t="s">
        <v>340</v>
      </c>
      <c r="I6" s="1242"/>
      <c r="J6" s="1230"/>
      <c r="K6" s="478" t="s">
        <v>340</v>
      </c>
      <c r="L6" s="1242"/>
      <c r="M6" s="1230"/>
      <c r="N6" s="478" t="s">
        <v>340</v>
      </c>
      <c r="O6" s="1242"/>
      <c r="P6" s="1230"/>
      <c r="Q6" s="478" t="s">
        <v>340</v>
      </c>
      <c r="R6" s="1242"/>
      <c r="S6" s="1230"/>
      <c r="T6" s="478" t="s">
        <v>340</v>
      </c>
      <c r="U6" s="1242"/>
      <c r="V6" s="1230"/>
      <c r="W6" s="478" t="s">
        <v>340</v>
      </c>
      <c r="X6" s="1242"/>
      <c r="Y6" s="1230"/>
      <c r="Z6" s="478" t="s">
        <v>340</v>
      </c>
      <c r="AA6" s="1242"/>
      <c r="AB6" s="1230"/>
      <c r="AC6" s="478" t="s">
        <v>340</v>
      </c>
      <c r="AD6" s="1242"/>
      <c r="AE6" s="1230"/>
      <c r="AF6" s="478" t="s">
        <v>340</v>
      </c>
      <c r="AG6" s="1242"/>
      <c r="AH6" s="1230"/>
      <c r="AI6" s="478" t="s">
        <v>340</v>
      </c>
      <c r="AJ6" s="1242"/>
      <c r="AK6" s="1230"/>
      <c r="AL6" s="478" t="s">
        <v>340</v>
      </c>
      <c r="AM6" s="1250"/>
      <c r="AN6" s="1223"/>
      <c r="AO6" s="479" t="s">
        <v>340</v>
      </c>
    </row>
    <row r="7" spans="1:41" ht="24.75" customHeight="1">
      <c r="A7" s="480">
        <v>1</v>
      </c>
      <c r="B7" s="481" t="s">
        <v>183</v>
      </c>
      <c r="C7" s="482"/>
      <c r="D7" s="483"/>
      <c r="E7" s="484"/>
      <c r="F7" s="482"/>
      <c r="G7" s="483"/>
      <c r="H7" s="484"/>
      <c r="I7" s="482"/>
      <c r="J7" s="483"/>
      <c r="K7" s="484"/>
      <c r="L7" s="523"/>
      <c r="M7" s="524"/>
      <c r="N7" s="525"/>
      <c r="O7" s="523"/>
      <c r="P7" s="524"/>
      <c r="Q7" s="525"/>
      <c r="R7" s="482"/>
      <c r="S7" s="483"/>
      <c r="T7" s="484"/>
      <c r="U7" s="482"/>
      <c r="V7" s="483"/>
      <c r="W7" s="484"/>
      <c r="X7" s="482"/>
      <c r="Y7" s="483"/>
      <c r="Z7" s="484"/>
      <c r="AA7" s="482"/>
      <c r="AB7" s="483"/>
      <c r="AC7" s="484"/>
      <c r="AD7" s="482"/>
      <c r="AE7" s="483"/>
      <c r="AF7" s="484"/>
      <c r="AG7" s="482"/>
      <c r="AH7" s="483"/>
      <c r="AI7" s="484"/>
      <c r="AJ7" s="482"/>
      <c r="AK7" s="483"/>
      <c r="AL7" s="484"/>
      <c r="AM7" s="485">
        <f>C7+F7+I7+L7+O7+R7+U7+X7+AA7+AD7+AG7+AJ7</f>
        <v>0</v>
      </c>
      <c r="AN7" s="486">
        <f aca="true" t="shared" si="0" ref="AN7:AO33">D7+G7+J7+M7+P7+S7+V7+Y7+AB7+AE7+AH7+AK7</f>
        <v>0</v>
      </c>
      <c r="AO7" s="487">
        <f t="shared" si="0"/>
        <v>0</v>
      </c>
    </row>
    <row r="8" spans="1:41" ht="24.75" customHeight="1">
      <c r="A8" s="488">
        <v>2</v>
      </c>
      <c r="B8" s="489" t="s">
        <v>184</v>
      </c>
      <c r="C8" s="490"/>
      <c r="D8" s="491"/>
      <c r="E8" s="492"/>
      <c r="F8" s="490"/>
      <c r="G8" s="491"/>
      <c r="H8" s="492"/>
      <c r="I8" s="490"/>
      <c r="J8" s="491"/>
      <c r="K8" s="492"/>
      <c r="L8" s="526"/>
      <c r="M8" s="527"/>
      <c r="N8" s="528"/>
      <c r="O8" s="526"/>
      <c r="P8" s="527"/>
      <c r="Q8" s="528"/>
      <c r="R8" s="490"/>
      <c r="S8" s="491"/>
      <c r="T8" s="492"/>
      <c r="U8" s="490"/>
      <c r="V8" s="491"/>
      <c r="W8" s="492"/>
      <c r="X8" s="490"/>
      <c r="Y8" s="491"/>
      <c r="Z8" s="492"/>
      <c r="AA8" s="490"/>
      <c r="AB8" s="491"/>
      <c r="AC8" s="492"/>
      <c r="AD8" s="490">
        <v>1</v>
      </c>
      <c r="AE8" s="491">
        <v>2</v>
      </c>
      <c r="AF8" s="492">
        <v>2</v>
      </c>
      <c r="AG8" s="490">
        <v>1</v>
      </c>
      <c r="AH8" s="491">
        <v>1</v>
      </c>
      <c r="AI8" s="492">
        <v>1</v>
      </c>
      <c r="AJ8" s="490"/>
      <c r="AK8" s="491"/>
      <c r="AL8" s="492"/>
      <c r="AM8" s="493">
        <f aca="true" t="shared" si="1" ref="AM8:AM33">C8+F8+I8+L8+O8+R8+U8+X8+AA8+AD8+AG8+AJ8</f>
        <v>2</v>
      </c>
      <c r="AN8" s="494">
        <f t="shared" si="0"/>
        <v>3</v>
      </c>
      <c r="AO8" s="495">
        <f t="shared" si="0"/>
        <v>3</v>
      </c>
    </row>
    <row r="9" spans="1:41" ht="24.75" customHeight="1">
      <c r="A9" s="488">
        <v>3</v>
      </c>
      <c r="B9" s="489" t="s">
        <v>185</v>
      </c>
      <c r="C9" s="490"/>
      <c r="D9" s="491"/>
      <c r="E9" s="492"/>
      <c r="F9" s="490"/>
      <c r="G9" s="491"/>
      <c r="H9" s="492"/>
      <c r="I9" s="490"/>
      <c r="J9" s="491"/>
      <c r="K9" s="492"/>
      <c r="L9" s="526"/>
      <c r="M9" s="527"/>
      <c r="N9" s="528"/>
      <c r="O9" s="526"/>
      <c r="P9" s="527"/>
      <c r="Q9" s="528"/>
      <c r="R9" s="490"/>
      <c r="S9" s="491"/>
      <c r="T9" s="492"/>
      <c r="U9" s="490"/>
      <c r="V9" s="491"/>
      <c r="W9" s="492"/>
      <c r="X9" s="490"/>
      <c r="Y9" s="491"/>
      <c r="Z9" s="492"/>
      <c r="AA9" s="490">
        <v>1</v>
      </c>
      <c r="AB9" s="491">
        <v>2</v>
      </c>
      <c r="AC9" s="492">
        <v>1</v>
      </c>
      <c r="AD9" s="490"/>
      <c r="AE9" s="491"/>
      <c r="AF9" s="492"/>
      <c r="AG9" s="490"/>
      <c r="AH9" s="491"/>
      <c r="AI9" s="492"/>
      <c r="AJ9" s="490"/>
      <c r="AK9" s="491"/>
      <c r="AL9" s="492"/>
      <c r="AM9" s="493">
        <f t="shared" si="1"/>
        <v>1</v>
      </c>
      <c r="AN9" s="494">
        <f t="shared" si="0"/>
        <v>2</v>
      </c>
      <c r="AO9" s="495">
        <f t="shared" si="0"/>
        <v>1</v>
      </c>
    </row>
    <row r="10" spans="1:41" ht="24.75" customHeight="1">
      <c r="A10" s="488">
        <v>4</v>
      </c>
      <c r="B10" s="489" t="s">
        <v>186</v>
      </c>
      <c r="C10" s="490"/>
      <c r="D10" s="491"/>
      <c r="E10" s="492"/>
      <c r="F10" s="490"/>
      <c r="G10" s="491"/>
      <c r="H10" s="492"/>
      <c r="I10" s="490"/>
      <c r="J10" s="491"/>
      <c r="K10" s="492"/>
      <c r="L10" s="526"/>
      <c r="M10" s="527"/>
      <c r="N10" s="528"/>
      <c r="O10" s="526"/>
      <c r="P10" s="527"/>
      <c r="Q10" s="528"/>
      <c r="R10" s="490"/>
      <c r="S10" s="491"/>
      <c r="T10" s="492"/>
      <c r="U10" s="490"/>
      <c r="V10" s="491"/>
      <c r="W10" s="492"/>
      <c r="X10" s="490"/>
      <c r="Y10" s="491"/>
      <c r="Z10" s="492"/>
      <c r="AA10" s="490"/>
      <c r="AB10" s="491"/>
      <c r="AC10" s="492"/>
      <c r="AD10" s="490"/>
      <c r="AE10" s="491"/>
      <c r="AF10" s="492"/>
      <c r="AG10" s="490"/>
      <c r="AH10" s="491"/>
      <c r="AI10" s="492"/>
      <c r="AJ10" s="490"/>
      <c r="AK10" s="491"/>
      <c r="AL10" s="492"/>
      <c r="AM10" s="493">
        <f t="shared" si="1"/>
        <v>0</v>
      </c>
      <c r="AN10" s="494">
        <f t="shared" si="0"/>
        <v>0</v>
      </c>
      <c r="AO10" s="495">
        <f t="shared" si="0"/>
        <v>0</v>
      </c>
    </row>
    <row r="11" spans="1:41" ht="24.75" customHeight="1" thickBot="1">
      <c r="A11" s="316">
        <v>5</v>
      </c>
      <c r="B11" s="295" t="s">
        <v>187</v>
      </c>
      <c r="C11" s="294"/>
      <c r="D11" s="245"/>
      <c r="E11" s="496"/>
      <c r="F11" s="294"/>
      <c r="G11" s="245"/>
      <c r="H11" s="496"/>
      <c r="I11" s="294"/>
      <c r="J11" s="245"/>
      <c r="K11" s="496"/>
      <c r="L11" s="529"/>
      <c r="M11" s="530"/>
      <c r="N11" s="243"/>
      <c r="O11" s="529"/>
      <c r="P11" s="530"/>
      <c r="Q11" s="243"/>
      <c r="R11" s="294"/>
      <c r="S11" s="245"/>
      <c r="T11" s="496"/>
      <c r="U11" s="294"/>
      <c r="V11" s="245"/>
      <c r="W11" s="496"/>
      <c r="X11" s="294"/>
      <c r="Y11" s="245"/>
      <c r="Z11" s="496"/>
      <c r="AA11" s="294"/>
      <c r="AB11" s="245"/>
      <c r="AC11" s="496"/>
      <c r="AD11" s="294"/>
      <c r="AE11" s="245"/>
      <c r="AF11" s="496"/>
      <c r="AG11" s="294"/>
      <c r="AH11" s="245"/>
      <c r="AI11" s="496"/>
      <c r="AJ11" s="294"/>
      <c r="AK11" s="245"/>
      <c r="AL11" s="496"/>
      <c r="AM11" s="317">
        <f t="shared" si="1"/>
        <v>0</v>
      </c>
      <c r="AN11" s="318">
        <f t="shared" si="0"/>
        <v>0</v>
      </c>
      <c r="AO11" s="473">
        <f t="shared" si="0"/>
        <v>0</v>
      </c>
    </row>
    <row r="12" spans="1:41" ht="24.75" customHeight="1">
      <c r="A12" s="480">
        <v>6</v>
      </c>
      <c r="B12" s="497" t="s">
        <v>188</v>
      </c>
      <c r="C12" s="498"/>
      <c r="D12" s="499"/>
      <c r="E12" s="484"/>
      <c r="F12" s="498"/>
      <c r="G12" s="499"/>
      <c r="H12" s="484"/>
      <c r="I12" s="498"/>
      <c r="J12" s="499"/>
      <c r="K12" s="484"/>
      <c r="L12" s="531"/>
      <c r="M12" s="532"/>
      <c r="N12" s="525"/>
      <c r="O12" s="531"/>
      <c r="P12" s="532"/>
      <c r="Q12" s="525"/>
      <c r="R12" s="498"/>
      <c r="S12" s="499"/>
      <c r="T12" s="484"/>
      <c r="U12" s="498"/>
      <c r="V12" s="499"/>
      <c r="W12" s="484"/>
      <c r="X12" s="498"/>
      <c r="Y12" s="499"/>
      <c r="Z12" s="484"/>
      <c r="AA12" s="498"/>
      <c r="AB12" s="499"/>
      <c r="AC12" s="484"/>
      <c r="AD12" s="498"/>
      <c r="AE12" s="499"/>
      <c r="AF12" s="484"/>
      <c r="AG12" s="498"/>
      <c r="AH12" s="499"/>
      <c r="AI12" s="484"/>
      <c r="AJ12" s="498"/>
      <c r="AK12" s="499"/>
      <c r="AL12" s="484"/>
      <c r="AM12" s="500">
        <f t="shared" si="1"/>
        <v>0</v>
      </c>
      <c r="AN12" s="513">
        <f t="shared" si="0"/>
        <v>0</v>
      </c>
      <c r="AO12" s="487">
        <f t="shared" si="0"/>
        <v>0</v>
      </c>
    </row>
    <row r="13" spans="1:41" ht="24.75" customHeight="1">
      <c r="A13" s="488">
        <v>7</v>
      </c>
      <c r="B13" s="489" t="s">
        <v>189</v>
      </c>
      <c r="C13" s="490"/>
      <c r="D13" s="491"/>
      <c r="E13" s="492"/>
      <c r="F13" s="490"/>
      <c r="G13" s="491"/>
      <c r="H13" s="492"/>
      <c r="I13" s="490"/>
      <c r="J13" s="491"/>
      <c r="K13" s="492"/>
      <c r="L13" s="526"/>
      <c r="M13" s="527"/>
      <c r="N13" s="528"/>
      <c r="O13" s="526"/>
      <c r="P13" s="527"/>
      <c r="Q13" s="528"/>
      <c r="R13" s="490"/>
      <c r="S13" s="491"/>
      <c r="T13" s="492"/>
      <c r="U13" s="490"/>
      <c r="V13" s="491"/>
      <c r="W13" s="492"/>
      <c r="X13" s="490"/>
      <c r="Y13" s="491"/>
      <c r="Z13" s="492"/>
      <c r="AA13" s="490"/>
      <c r="AB13" s="491"/>
      <c r="AC13" s="492"/>
      <c r="AD13" s="490"/>
      <c r="AE13" s="491"/>
      <c r="AF13" s="492"/>
      <c r="AG13" s="490"/>
      <c r="AH13" s="491"/>
      <c r="AI13" s="492"/>
      <c r="AJ13" s="490"/>
      <c r="AK13" s="491"/>
      <c r="AL13" s="492"/>
      <c r="AM13" s="493">
        <f t="shared" si="1"/>
        <v>0</v>
      </c>
      <c r="AN13" s="494">
        <f t="shared" si="0"/>
        <v>0</v>
      </c>
      <c r="AO13" s="495">
        <f t="shared" si="0"/>
        <v>0</v>
      </c>
    </row>
    <row r="14" spans="1:41" ht="24.75" customHeight="1">
      <c r="A14" s="488">
        <v>8</v>
      </c>
      <c r="B14" s="489" t="s">
        <v>190</v>
      </c>
      <c r="C14" s="490"/>
      <c r="D14" s="491"/>
      <c r="E14" s="492"/>
      <c r="F14" s="490"/>
      <c r="G14" s="491"/>
      <c r="H14" s="492"/>
      <c r="I14" s="490"/>
      <c r="J14" s="491"/>
      <c r="K14" s="492"/>
      <c r="L14" s="526"/>
      <c r="M14" s="527"/>
      <c r="N14" s="528"/>
      <c r="O14" s="526"/>
      <c r="P14" s="527"/>
      <c r="Q14" s="528"/>
      <c r="R14" s="490"/>
      <c r="S14" s="491"/>
      <c r="T14" s="492"/>
      <c r="U14" s="490"/>
      <c r="V14" s="491"/>
      <c r="W14" s="492"/>
      <c r="X14" s="490"/>
      <c r="Y14" s="491"/>
      <c r="Z14" s="492"/>
      <c r="AA14" s="490"/>
      <c r="AB14" s="491"/>
      <c r="AC14" s="492"/>
      <c r="AD14" s="490"/>
      <c r="AE14" s="491"/>
      <c r="AF14" s="492"/>
      <c r="AG14" s="490"/>
      <c r="AH14" s="491"/>
      <c r="AI14" s="492"/>
      <c r="AJ14" s="490"/>
      <c r="AK14" s="491"/>
      <c r="AL14" s="492"/>
      <c r="AM14" s="493">
        <f t="shared" si="1"/>
        <v>0</v>
      </c>
      <c r="AN14" s="494">
        <f t="shared" si="0"/>
        <v>0</v>
      </c>
      <c r="AO14" s="495">
        <f t="shared" si="0"/>
        <v>0</v>
      </c>
    </row>
    <row r="15" spans="1:41" ht="24.75" customHeight="1">
      <c r="A15" s="488">
        <v>9</v>
      </c>
      <c r="B15" s="489" t="s">
        <v>191</v>
      </c>
      <c r="C15" s="490"/>
      <c r="D15" s="491"/>
      <c r="E15" s="492"/>
      <c r="F15" s="490"/>
      <c r="G15" s="491"/>
      <c r="H15" s="492"/>
      <c r="I15" s="490"/>
      <c r="J15" s="491"/>
      <c r="K15" s="492"/>
      <c r="L15" s="526"/>
      <c r="M15" s="527"/>
      <c r="N15" s="528"/>
      <c r="O15" s="526"/>
      <c r="P15" s="527"/>
      <c r="Q15" s="528"/>
      <c r="R15" s="490"/>
      <c r="S15" s="491"/>
      <c r="T15" s="492"/>
      <c r="U15" s="490"/>
      <c r="V15" s="491"/>
      <c r="W15" s="492"/>
      <c r="X15" s="490"/>
      <c r="Y15" s="491"/>
      <c r="Z15" s="492"/>
      <c r="AA15" s="490"/>
      <c r="AB15" s="491"/>
      <c r="AC15" s="492"/>
      <c r="AD15" s="490"/>
      <c r="AE15" s="491"/>
      <c r="AF15" s="492"/>
      <c r="AG15" s="490"/>
      <c r="AH15" s="491"/>
      <c r="AI15" s="492"/>
      <c r="AJ15" s="490"/>
      <c r="AK15" s="491"/>
      <c r="AL15" s="492"/>
      <c r="AM15" s="493">
        <f t="shared" si="1"/>
        <v>0</v>
      </c>
      <c r="AN15" s="494">
        <f t="shared" si="0"/>
        <v>0</v>
      </c>
      <c r="AO15" s="495">
        <f t="shared" si="0"/>
        <v>0</v>
      </c>
    </row>
    <row r="16" spans="1:41" ht="24.75" customHeight="1" thickBot="1">
      <c r="A16" s="316">
        <v>10</v>
      </c>
      <c r="B16" s="295" t="s">
        <v>192</v>
      </c>
      <c r="C16" s="294"/>
      <c r="D16" s="245"/>
      <c r="E16" s="496"/>
      <c r="F16" s="294"/>
      <c r="G16" s="245"/>
      <c r="H16" s="496"/>
      <c r="I16" s="294"/>
      <c r="J16" s="245"/>
      <c r="K16" s="496"/>
      <c r="L16" s="529"/>
      <c r="M16" s="530"/>
      <c r="N16" s="243"/>
      <c r="O16" s="529"/>
      <c r="P16" s="530"/>
      <c r="Q16" s="243"/>
      <c r="R16" s="294">
        <v>1</v>
      </c>
      <c r="S16" s="245">
        <v>2</v>
      </c>
      <c r="T16" s="496">
        <v>2</v>
      </c>
      <c r="U16" s="294"/>
      <c r="V16" s="245"/>
      <c r="W16" s="496"/>
      <c r="X16" s="294"/>
      <c r="Y16" s="245"/>
      <c r="Z16" s="496"/>
      <c r="AA16" s="294">
        <v>1</v>
      </c>
      <c r="AB16" s="245">
        <v>2</v>
      </c>
      <c r="AC16" s="496">
        <v>1</v>
      </c>
      <c r="AD16" s="294"/>
      <c r="AE16" s="245"/>
      <c r="AF16" s="496"/>
      <c r="AG16" s="294"/>
      <c r="AH16" s="245"/>
      <c r="AI16" s="496"/>
      <c r="AJ16" s="294"/>
      <c r="AK16" s="245"/>
      <c r="AL16" s="496"/>
      <c r="AM16" s="317">
        <f t="shared" si="1"/>
        <v>2</v>
      </c>
      <c r="AN16" s="318">
        <f t="shared" si="0"/>
        <v>4</v>
      </c>
      <c r="AO16" s="473">
        <f t="shared" si="0"/>
        <v>3</v>
      </c>
    </row>
    <row r="17" spans="1:41" ht="24.75" customHeight="1">
      <c r="A17" s="480">
        <v>11</v>
      </c>
      <c r="B17" s="497" t="s">
        <v>193</v>
      </c>
      <c r="C17" s="498"/>
      <c r="D17" s="499"/>
      <c r="E17" s="484"/>
      <c r="F17" s="498"/>
      <c r="G17" s="499"/>
      <c r="H17" s="484"/>
      <c r="I17" s="498"/>
      <c r="J17" s="499"/>
      <c r="K17" s="484"/>
      <c r="L17" s="531"/>
      <c r="M17" s="532"/>
      <c r="N17" s="525"/>
      <c r="O17" s="531"/>
      <c r="P17" s="532"/>
      <c r="Q17" s="525"/>
      <c r="R17" s="498"/>
      <c r="S17" s="499"/>
      <c r="T17" s="484"/>
      <c r="U17" s="498"/>
      <c r="V17" s="499"/>
      <c r="W17" s="484"/>
      <c r="X17" s="498"/>
      <c r="Y17" s="499"/>
      <c r="Z17" s="484"/>
      <c r="AA17" s="498"/>
      <c r="AB17" s="499"/>
      <c r="AC17" s="484"/>
      <c r="AD17" s="498"/>
      <c r="AE17" s="499"/>
      <c r="AF17" s="484"/>
      <c r="AG17" s="498"/>
      <c r="AH17" s="499"/>
      <c r="AI17" s="484"/>
      <c r="AJ17" s="498"/>
      <c r="AK17" s="499"/>
      <c r="AL17" s="484"/>
      <c r="AM17" s="500">
        <f t="shared" si="1"/>
        <v>0</v>
      </c>
      <c r="AN17" s="513">
        <f t="shared" si="0"/>
        <v>0</v>
      </c>
      <c r="AO17" s="487">
        <f t="shared" si="0"/>
        <v>0</v>
      </c>
    </row>
    <row r="18" spans="1:41" ht="24.75" customHeight="1">
      <c r="A18" s="488">
        <v>12</v>
      </c>
      <c r="B18" s="489" t="s">
        <v>194</v>
      </c>
      <c r="C18" s="490"/>
      <c r="D18" s="491"/>
      <c r="E18" s="492"/>
      <c r="F18" s="490"/>
      <c r="G18" s="491"/>
      <c r="H18" s="492"/>
      <c r="I18" s="490"/>
      <c r="J18" s="491"/>
      <c r="K18" s="492"/>
      <c r="L18" s="526"/>
      <c r="M18" s="527"/>
      <c r="N18" s="528"/>
      <c r="O18" s="526"/>
      <c r="P18" s="527"/>
      <c r="Q18" s="528"/>
      <c r="R18" s="490"/>
      <c r="S18" s="491"/>
      <c r="T18" s="492"/>
      <c r="U18" s="490"/>
      <c r="V18" s="491"/>
      <c r="W18" s="492"/>
      <c r="X18" s="490"/>
      <c r="Y18" s="491"/>
      <c r="Z18" s="492"/>
      <c r="AA18" s="490"/>
      <c r="AB18" s="491"/>
      <c r="AC18" s="492"/>
      <c r="AD18" s="490"/>
      <c r="AE18" s="491"/>
      <c r="AF18" s="492"/>
      <c r="AG18" s="490"/>
      <c r="AH18" s="491"/>
      <c r="AI18" s="492"/>
      <c r="AJ18" s="490"/>
      <c r="AK18" s="491"/>
      <c r="AL18" s="492"/>
      <c r="AM18" s="493">
        <f t="shared" si="1"/>
        <v>0</v>
      </c>
      <c r="AN18" s="494">
        <f t="shared" si="0"/>
        <v>0</v>
      </c>
      <c r="AO18" s="495">
        <f t="shared" si="0"/>
        <v>0</v>
      </c>
    </row>
    <row r="19" spans="1:41" ht="24.75" customHeight="1">
      <c r="A19" s="488">
        <v>13</v>
      </c>
      <c r="B19" s="489" t="s">
        <v>195</v>
      </c>
      <c r="C19" s="490"/>
      <c r="D19" s="491"/>
      <c r="E19" s="492"/>
      <c r="F19" s="490"/>
      <c r="G19" s="491"/>
      <c r="H19" s="492"/>
      <c r="I19" s="490"/>
      <c r="J19" s="491"/>
      <c r="K19" s="492"/>
      <c r="L19" s="526"/>
      <c r="M19" s="527"/>
      <c r="N19" s="528"/>
      <c r="O19" s="526"/>
      <c r="P19" s="527"/>
      <c r="Q19" s="528"/>
      <c r="R19" s="490"/>
      <c r="S19" s="491"/>
      <c r="T19" s="492"/>
      <c r="U19" s="490"/>
      <c r="V19" s="491"/>
      <c r="W19" s="492"/>
      <c r="X19" s="490"/>
      <c r="Y19" s="491"/>
      <c r="Z19" s="492"/>
      <c r="AA19" s="490"/>
      <c r="AB19" s="491"/>
      <c r="AC19" s="492"/>
      <c r="AD19" s="490"/>
      <c r="AE19" s="491"/>
      <c r="AF19" s="492"/>
      <c r="AG19" s="490"/>
      <c r="AH19" s="491"/>
      <c r="AI19" s="492"/>
      <c r="AJ19" s="490"/>
      <c r="AK19" s="491"/>
      <c r="AL19" s="492"/>
      <c r="AM19" s="493">
        <f t="shared" si="1"/>
        <v>0</v>
      </c>
      <c r="AN19" s="494">
        <f t="shared" si="0"/>
        <v>0</v>
      </c>
      <c r="AO19" s="495">
        <f t="shared" si="0"/>
        <v>0</v>
      </c>
    </row>
    <row r="20" spans="1:41" ht="24.75" customHeight="1">
      <c r="A20" s="488">
        <v>14</v>
      </c>
      <c r="B20" s="489" t="s">
        <v>196</v>
      </c>
      <c r="C20" s="490"/>
      <c r="D20" s="491"/>
      <c r="E20" s="492"/>
      <c r="F20" s="490"/>
      <c r="G20" s="491"/>
      <c r="H20" s="492"/>
      <c r="I20" s="490"/>
      <c r="J20" s="491"/>
      <c r="K20" s="492"/>
      <c r="L20" s="526"/>
      <c r="M20" s="527"/>
      <c r="N20" s="528"/>
      <c r="O20" s="526"/>
      <c r="P20" s="527"/>
      <c r="Q20" s="528"/>
      <c r="R20" s="490"/>
      <c r="S20" s="491"/>
      <c r="T20" s="492"/>
      <c r="U20" s="490"/>
      <c r="V20" s="491"/>
      <c r="W20" s="492"/>
      <c r="X20" s="490"/>
      <c r="Y20" s="491"/>
      <c r="Z20" s="492"/>
      <c r="AA20" s="490">
        <v>1</v>
      </c>
      <c r="AB20" s="491">
        <v>1</v>
      </c>
      <c r="AC20" s="492">
        <v>1</v>
      </c>
      <c r="AD20" s="490"/>
      <c r="AE20" s="491"/>
      <c r="AF20" s="492"/>
      <c r="AG20" s="490"/>
      <c r="AH20" s="491"/>
      <c r="AI20" s="492"/>
      <c r="AJ20" s="490"/>
      <c r="AK20" s="491"/>
      <c r="AL20" s="492"/>
      <c r="AM20" s="493">
        <f t="shared" si="1"/>
        <v>1</v>
      </c>
      <c r="AN20" s="494">
        <f t="shared" si="0"/>
        <v>1</v>
      </c>
      <c r="AO20" s="495">
        <f t="shared" si="0"/>
        <v>1</v>
      </c>
    </row>
    <row r="21" spans="1:41" ht="24.75" customHeight="1" thickBot="1">
      <c r="A21" s="316">
        <v>15</v>
      </c>
      <c r="B21" s="295" t="s">
        <v>197</v>
      </c>
      <c r="C21" s="294"/>
      <c r="D21" s="245"/>
      <c r="E21" s="496"/>
      <c r="F21" s="294"/>
      <c r="G21" s="245"/>
      <c r="H21" s="496"/>
      <c r="I21" s="294"/>
      <c r="J21" s="245"/>
      <c r="K21" s="496"/>
      <c r="L21" s="529"/>
      <c r="M21" s="530"/>
      <c r="N21" s="243"/>
      <c r="O21" s="529"/>
      <c r="P21" s="530"/>
      <c r="Q21" s="243"/>
      <c r="R21" s="294">
        <v>3</v>
      </c>
      <c r="S21" s="245">
        <v>6</v>
      </c>
      <c r="T21" s="496">
        <v>4</v>
      </c>
      <c r="U21" s="294"/>
      <c r="V21" s="245"/>
      <c r="W21" s="496"/>
      <c r="X21" s="294"/>
      <c r="Y21" s="245"/>
      <c r="Z21" s="496"/>
      <c r="AA21" s="294"/>
      <c r="AB21" s="245"/>
      <c r="AC21" s="496"/>
      <c r="AD21" s="294"/>
      <c r="AE21" s="245"/>
      <c r="AF21" s="496"/>
      <c r="AG21" s="294"/>
      <c r="AH21" s="245"/>
      <c r="AI21" s="496"/>
      <c r="AJ21" s="294"/>
      <c r="AK21" s="245"/>
      <c r="AL21" s="496"/>
      <c r="AM21" s="317">
        <f t="shared" si="1"/>
        <v>3</v>
      </c>
      <c r="AN21" s="318">
        <f t="shared" si="0"/>
        <v>6</v>
      </c>
      <c r="AO21" s="473">
        <f t="shared" si="0"/>
        <v>4</v>
      </c>
    </row>
    <row r="22" spans="1:41" ht="24.75" customHeight="1">
      <c r="A22" s="480">
        <v>16</v>
      </c>
      <c r="B22" s="497" t="s">
        <v>198</v>
      </c>
      <c r="C22" s="498"/>
      <c r="D22" s="499"/>
      <c r="E22" s="484"/>
      <c r="F22" s="498"/>
      <c r="G22" s="499"/>
      <c r="H22" s="484"/>
      <c r="I22" s="498"/>
      <c r="J22" s="499"/>
      <c r="K22" s="484"/>
      <c r="L22" s="531">
        <v>2</v>
      </c>
      <c r="M22" s="532">
        <v>4</v>
      </c>
      <c r="N22" s="525">
        <v>2</v>
      </c>
      <c r="O22" s="531"/>
      <c r="P22" s="532"/>
      <c r="Q22" s="525"/>
      <c r="R22" s="498"/>
      <c r="S22" s="499"/>
      <c r="T22" s="484"/>
      <c r="U22" s="498"/>
      <c r="V22" s="499"/>
      <c r="W22" s="484"/>
      <c r="X22" s="498"/>
      <c r="Y22" s="499"/>
      <c r="Z22" s="484"/>
      <c r="AA22" s="498"/>
      <c r="AB22" s="499"/>
      <c r="AC22" s="484"/>
      <c r="AD22" s="498">
        <v>1</v>
      </c>
      <c r="AE22" s="499">
        <v>5</v>
      </c>
      <c r="AF22" s="484">
        <v>2</v>
      </c>
      <c r="AG22" s="498"/>
      <c r="AH22" s="499"/>
      <c r="AI22" s="484"/>
      <c r="AJ22" s="498"/>
      <c r="AK22" s="499"/>
      <c r="AL22" s="484"/>
      <c r="AM22" s="500">
        <f t="shared" si="1"/>
        <v>3</v>
      </c>
      <c r="AN22" s="513">
        <f t="shared" si="0"/>
        <v>9</v>
      </c>
      <c r="AO22" s="487">
        <f t="shared" si="0"/>
        <v>4</v>
      </c>
    </row>
    <row r="23" spans="1:41" ht="24.75" customHeight="1">
      <c r="A23" s="488">
        <v>17</v>
      </c>
      <c r="B23" s="489" t="s">
        <v>199</v>
      </c>
      <c r="C23" s="490"/>
      <c r="D23" s="491"/>
      <c r="E23" s="492"/>
      <c r="F23" s="490"/>
      <c r="G23" s="491"/>
      <c r="H23" s="492"/>
      <c r="I23" s="490"/>
      <c r="J23" s="491"/>
      <c r="K23" s="492"/>
      <c r="L23" s="526"/>
      <c r="M23" s="527"/>
      <c r="N23" s="528"/>
      <c r="O23" s="526"/>
      <c r="P23" s="527"/>
      <c r="Q23" s="528"/>
      <c r="R23" s="490"/>
      <c r="S23" s="491"/>
      <c r="T23" s="492"/>
      <c r="U23" s="490"/>
      <c r="V23" s="491"/>
      <c r="W23" s="492"/>
      <c r="X23" s="490"/>
      <c r="Y23" s="491"/>
      <c r="Z23" s="492"/>
      <c r="AA23" s="490"/>
      <c r="AB23" s="491"/>
      <c r="AC23" s="492"/>
      <c r="AD23" s="490"/>
      <c r="AE23" s="491"/>
      <c r="AF23" s="492"/>
      <c r="AG23" s="490"/>
      <c r="AH23" s="491"/>
      <c r="AI23" s="492"/>
      <c r="AJ23" s="490"/>
      <c r="AK23" s="491"/>
      <c r="AL23" s="492"/>
      <c r="AM23" s="493">
        <f t="shared" si="1"/>
        <v>0</v>
      </c>
      <c r="AN23" s="494">
        <f t="shared" si="0"/>
        <v>0</v>
      </c>
      <c r="AO23" s="495">
        <f t="shared" si="0"/>
        <v>0</v>
      </c>
    </row>
    <row r="24" spans="1:41" ht="24.75" customHeight="1">
      <c r="A24" s="488">
        <v>18</v>
      </c>
      <c r="B24" s="489" t="s">
        <v>200</v>
      </c>
      <c r="C24" s="490"/>
      <c r="D24" s="491"/>
      <c r="E24" s="492"/>
      <c r="F24" s="490"/>
      <c r="G24" s="491"/>
      <c r="H24" s="492"/>
      <c r="I24" s="490"/>
      <c r="J24" s="491"/>
      <c r="K24" s="492"/>
      <c r="L24" s="526"/>
      <c r="M24" s="527"/>
      <c r="N24" s="528"/>
      <c r="O24" s="526"/>
      <c r="P24" s="527"/>
      <c r="Q24" s="528"/>
      <c r="R24" s="490"/>
      <c r="S24" s="491"/>
      <c r="T24" s="492"/>
      <c r="U24" s="490"/>
      <c r="V24" s="491"/>
      <c r="W24" s="492"/>
      <c r="X24" s="490"/>
      <c r="Y24" s="491"/>
      <c r="Z24" s="492"/>
      <c r="AA24" s="490"/>
      <c r="AB24" s="491"/>
      <c r="AC24" s="492"/>
      <c r="AD24" s="490">
        <v>2</v>
      </c>
      <c r="AE24" s="491">
        <v>4</v>
      </c>
      <c r="AF24" s="492">
        <v>3</v>
      </c>
      <c r="AG24" s="490"/>
      <c r="AH24" s="491"/>
      <c r="AI24" s="492"/>
      <c r="AJ24" s="490"/>
      <c r="AK24" s="491"/>
      <c r="AL24" s="492"/>
      <c r="AM24" s="493">
        <f t="shared" si="1"/>
        <v>2</v>
      </c>
      <c r="AN24" s="494">
        <f t="shared" si="0"/>
        <v>4</v>
      </c>
      <c r="AO24" s="495">
        <f t="shared" si="0"/>
        <v>3</v>
      </c>
    </row>
    <row r="25" spans="1:41" ht="24.75" customHeight="1">
      <c r="A25" s="488">
        <v>19</v>
      </c>
      <c r="B25" s="489" t="s">
        <v>201</v>
      </c>
      <c r="C25" s="490"/>
      <c r="D25" s="491"/>
      <c r="E25" s="492"/>
      <c r="F25" s="490"/>
      <c r="G25" s="491"/>
      <c r="H25" s="492"/>
      <c r="I25" s="490"/>
      <c r="J25" s="491"/>
      <c r="K25" s="492"/>
      <c r="L25" s="526"/>
      <c r="M25" s="527"/>
      <c r="N25" s="528"/>
      <c r="O25" s="526"/>
      <c r="P25" s="527"/>
      <c r="Q25" s="528"/>
      <c r="R25" s="490"/>
      <c r="S25" s="491"/>
      <c r="T25" s="492"/>
      <c r="U25" s="490"/>
      <c r="V25" s="491"/>
      <c r="W25" s="492"/>
      <c r="X25" s="490">
        <v>1</v>
      </c>
      <c r="Y25" s="491">
        <v>2</v>
      </c>
      <c r="Z25" s="492">
        <v>1</v>
      </c>
      <c r="AA25" s="490"/>
      <c r="AB25" s="491"/>
      <c r="AC25" s="492"/>
      <c r="AD25" s="490"/>
      <c r="AE25" s="491"/>
      <c r="AF25" s="492"/>
      <c r="AG25" s="490"/>
      <c r="AH25" s="491"/>
      <c r="AI25" s="492"/>
      <c r="AJ25" s="490"/>
      <c r="AK25" s="491"/>
      <c r="AL25" s="492"/>
      <c r="AM25" s="493">
        <f t="shared" si="1"/>
        <v>1</v>
      </c>
      <c r="AN25" s="494">
        <f t="shared" si="0"/>
        <v>2</v>
      </c>
      <c r="AO25" s="495">
        <f t="shared" si="0"/>
        <v>1</v>
      </c>
    </row>
    <row r="26" spans="1:41" ht="24.75" customHeight="1" thickBot="1">
      <c r="A26" s="316">
        <v>20</v>
      </c>
      <c r="B26" s="295" t="s">
        <v>202</v>
      </c>
      <c r="C26" s="294"/>
      <c r="D26" s="245"/>
      <c r="E26" s="496"/>
      <c r="F26" s="294"/>
      <c r="G26" s="245"/>
      <c r="H26" s="496"/>
      <c r="I26" s="294"/>
      <c r="J26" s="245"/>
      <c r="K26" s="496"/>
      <c r="L26" s="529"/>
      <c r="M26" s="530"/>
      <c r="N26" s="243"/>
      <c r="O26" s="529"/>
      <c r="P26" s="530"/>
      <c r="Q26" s="243"/>
      <c r="R26" s="294"/>
      <c r="S26" s="245"/>
      <c r="T26" s="496"/>
      <c r="U26" s="294"/>
      <c r="V26" s="245"/>
      <c r="W26" s="496"/>
      <c r="X26" s="294"/>
      <c r="Y26" s="245"/>
      <c r="Z26" s="496"/>
      <c r="AA26" s="294">
        <v>2</v>
      </c>
      <c r="AB26" s="245">
        <v>5</v>
      </c>
      <c r="AC26" s="496">
        <v>1</v>
      </c>
      <c r="AD26" s="294"/>
      <c r="AE26" s="245"/>
      <c r="AF26" s="496"/>
      <c r="AG26" s="294"/>
      <c r="AH26" s="245"/>
      <c r="AI26" s="496"/>
      <c r="AJ26" s="294"/>
      <c r="AK26" s="245"/>
      <c r="AL26" s="496"/>
      <c r="AM26" s="317">
        <f t="shared" si="1"/>
        <v>2</v>
      </c>
      <c r="AN26" s="318">
        <f t="shared" si="0"/>
        <v>5</v>
      </c>
      <c r="AO26" s="473">
        <f t="shared" si="0"/>
        <v>1</v>
      </c>
    </row>
    <row r="27" spans="1:41" ht="24.75" customHeight="1">
      <c r="A27" s="480">
        <v>21</v>
      </c>
      <c r="B27" s="497" t="s">
        <v>203</v>
      </c>
      <c r="C27" s="498"/>
      <c r="D27" s="499"/>
      <c r="E27" s="484"/>
      <c r="F27" s="498"/>
      <c r="G27" s="499"/>
      <c r="H27" s="484"/>
      <c r="I27" s="498"/>
      <c r="J27" s="499"/>
      <c r="K27" s="484"/>
      <c r="L27" s="531"/>
      <c r="M27" s="532"/>
      <c r="N27" s="525"/>
      <c r="O27" s="531"/>
      <c r="P27" s="532"/>
      <c r="Q27" s="525"/>
      <c r="R27" s="498"/>
      <c r="S27" s="499"/>
      <c r="T27" s="484"/>
      <c r="U27" s="498"/>
      <c r="V27" s="499"/>
      <c r="W27" s="484"/>
      <c r="X27" s="498"/>
      <c r="Y27" s="499"/>
      <c r="Z27" s="484"/>
      <c r="AA27" s="498">
        <v>1</v>
      </c>
      <c r="AB27" s="499">
        <v>3</v>
      </c>
      <c r="AC27" s="484">
        <v>3</v>
      </c>
      <c r="AD27" s="498"/>
      <c r="AE27" s="499"/>
      <c r="AF27" s="484"/>
      <c r="AG27" s="498"/>
      <c r="AH27" s="499"/>
      <c r="AI27" s="484"/>
      <c r="AJ27" s="498"/>
      <c r="AK27" s="499"/>
      <c r="AL27" s="484"/>
      <c r="AM27" s="500">
        <f t="shared" si="1"/>
        <v>1</v>
      </c>
      <c r="AN27" s="513">
        <f t="shared" si="0"/>
        <v>3</v>
      </c>
      <c r="AO27" s="487">
        <f t="shared" si="0"/>
        <v>3</v>
      </c>
    </row>
    <row r="28" spans="1:41" ht="24.75" customHeight="1">
      <c r="A28" s="488">
        <v>22</v>
      </c>
      <c r="B28" s="533" t="s">
        <v>204</v>
      </c>
      <c r="C28" s="490"/>
      <c r="D28" s="491"/>
      <c r="E28" s="492"/>
      <c r="F28" s="490"/>
      <c r="G28" s="491"/>
      <c r="H28" s="492"/>
      <c r="I28" s="490"/>
      <c r="J28" s="491"/>
      <c r="K28" s="492"/>
      <c r="L28" s="526"/>
      <c r="M28" s="527"/>
      <c r="N28" s="528"/>
      <c r="O28" s="526"/>
      <c r="P28" s="527"/>
      <c r="Q28" s="528"/>
      <c r="R28" s="490">
        <v>1</v>
      </c>
      <c r="S28" s="491">
        <v>2</v>
      </c>
      <c r="T28" s="492">
        <v>1</v>
      </c>
      <c r="U28" s="490"/>
      <c r="V28" s="491"/>
      <c r="W28" s="492"/>
      <c r="X28" s="490">
        <v>1</v>
      </c>
      <c r="Y28" s="491">
        <v>2</v>
      </c>
      <c r="Z28" s="492">
        <v>2</v>
      </c>
      <c r="AA28" s="490"/>
      <c r="AB28" s="491"/>
      <c r="AC28" s="492"/>
      <c r="AD28" s="490"/>
      <c r="AE28" s="491"/>
      <c r="AF28" s="492"/>
      <c r="AG28" s="490"/>
      <c r="AH28" s="491"/>
      <c r="AI28" s="492"/>
      <c r="AJ28" s="490"/>
      <c r="AK28" s="491"/>
      <c r="AL28" s="492"/>
      <c r="AM28" s="493">
        <f t="shared" si="1"/>
        <v>2</v>
      </c>
      <c r="AN28" s="494">
        <f t="shared" si="0"/>
        <v>4</v>
      </c>
      <c r="AO28" s="495">
        <f t="shared" si="0"/>
        <v>3</v>
      </c>
    </row>
    <row r="29" spans="1:41" ht="24.75" customHeight="1">
      <c r="A29" s="488">
        <v>23</v>
      </c>
      <c r="B29" s="489" t="s">
        <v>205</v>
      </c>
      <c r="C29" s="490"/>
      <c r="D29" s="491"/>
      <c r="E29" s="492"/>
      <c r="F29" s="490"/>
      <c r="G29" s="491"/>
      <c r="H29" s="492"/>
      <c r="I29" s="490"/>
      <c r="J29" s="491"/>
      <c r="K29" s="492"/>
      <c r="L29" s="526"/>
      <c r="M29" s="527"/>
      <c r="N29" s="528"/>
      <c r="O29" s="526"/>
      <c r="P29" s="527"/>
      <c r="Q29" s="528"/>
      <c r="R29" s="490"/>
      <c r="S29" s="491"/>
      <c r="T29" s="492"/>
      <c r="U29" s="490">
        <v>1</v>
      </c>
      <c r="V29" s="491">
        <v>2</v>
      </c>
      <c r="W29" s="492">
        <v>1</v>
      </c>
      <c r="X29" s="490"/>
      <c r="Y29" s="491"/>
      <c r="Z29" s="492"/>
      <c r="AA29" s="490"/>
      <c r="AB29" s="491"/>
      <c r="AC29" s="492"/>
      <c r="AD29" s="490"/>
      <c r="AE29" s="491"/>
      <c r="AF29" s="492"/>
      <c r="AG29" s="490"/>
      <c r="AH29" s="491"/>
      <c r="AI29" s="492"/>
      <c r="AJ29" s="490"/>
      <c r="AK29" s="491"/>
      <c r="AL29" s="492"/>
      <c r="AM29" s="493">
        <f t="shared" si="1"/>
        <v>1</v>
      </c>
      <c r="AN29" s="494">
        <f t="shared" si="0"/>
        <v>2</v>
      </c>
      <c r="AO29" s="495">
        <f t="shared" si="0"/>
        <v>1</v>
      </c>
    </row>
    <row r="30" spans="1:41" ht="24.75" customHeight="1">
      <c r="A30" s="488">
        <v>24</v>
      </c>
      <c r="B30" s="489" t="s">
        <v>206</v>
      </c>
      <c r="C30" s="490"/>
      <c r="D30" s="491"/>
      <c r="E30" s="492"/>
      <c r="F30" s="490"/>
      <c r="G30" s="491"/>
      <c r="H30" s="492"/>
      <c r="I30" s="490"/>
      <c r="J30" s="491"/>
      <c r="K30" s="492"/>
      <c r="L30" s="526"/>
      <c r="M30" s="527"/>
      <c r="N30" s="528"/>
      <c r="O30" s="526"/>
      <c r="P30" s="527"/>
      <c r="Q30" s="528"/>
      <c r="R30" s="490"/>
      <c r="S30" s="491"/>
      <c r="T30" s="492"/>
      <c r="U30" s="490"/>
      <c r="V30" s="491"/>
      <c r="W30" s="492"/>
      <c r="X30" s="490"/>
      <c r="Y30" s="491"/>
      <c r="Z30" s="492"/>
      <c r="AA30" s="490">
        <v>1</v>
      </c>
      <c r="AB30" s="491">
        <v>3</v>
      </c>
      <c r="AC30" s="492">
        <v>2</v>
      </c>
      <c r="AD30" s="490"/>
      <c r="AE30" s="491"/>
      <c r="AF30" s="492"/>
      <c r="AG30" s="490"/>
      <c r="AH30" s="491"/>
      <c r="AI30" s="492"/>
      <c r="AJ30" s="490"/>
      <c r="AK30" s="491"/>
      <c r="AL30" s="492"/>
      <c r="AM30" s="493">
        <f t="shared" si="1"/>
        <v>1</v>
      </c>
      <c r="AN30" s="494">
        <f t="shared" si="0"/>
        <v>3</v>
      </c>
      <c r="AO30" s="495">
        <f t="shared" si="0"/>
        <v>2</v>
      </c>
    </row>
    <row r="31" spans="1:41" ht="24.75" customHeight="1" thickBot="1">
      <c r="A31" s="316">
        <v>25</v>
      </c>
      <c r="B31" s="295" t="s">
        <v>207</v>
      </c>
      <c r="C31" s="294"/>
      <c r="D31" s="245"/>
      <c r="E31" s="496"/>
      <c r="F31" s="294"/>
      <c r="G31" s="245"/>
      <c r="H31" s="496"/>
      <c r="I31" s="294"/>
      <c r="J31" s="245"/>
      <c r="K31" s="496"/>
      <c r="L31" s="529"/>
      <c r="M31" s="530"/>
      <c r="N31" s="243"/>
      <c r="O31" s="529"/>
      <c r="P31" s="530"/>
      <c r="Q31" s="243"/>
      <c r="R31" s="294"/>
      <c r="S31" s="245"/>
      <c r="T31" s="496"/>
      <c r="U31" s="294"/>
      <c r="V31" s="245"/>
      <c r="W31" s="496"/>
      <c r="X31" s="294"/>
      <c r="Y31" s="245"/>
      <c r="Z31" s="496"/>
      <c r="AA31" s="294"/>
      <c r="AB31" s="245"/>
      <c r="AC31" s="496"/>
      <c r="AD31" s="294"/>
      <c r="AE31" s="245"/>
      <c r="AF31" s="496"/>
      <c r="AG31" s="294"/>
      <c r="AH31" s="245"/>
      <c r="AI31" s="496"/>
      <c r="AJ31" s="294"/>
      <c r="AK31" s="245"/>
      <c r="AL31" s="496"/>
      <c r="AM31" s="317">
        <f t="shared" si="1"/>
        <v>0</v>
      </c>
      <c r="AN31" s="318">
        <f t="shared" si="0"/>
        <v>0</v>
      </c>
      <c r="AO31" s="473">
        <f t="shared" si="0"/>
        <v>0</v>
      </c>
    </row>
    <row r="32" spans="1:41" ht="22.5" customHeight="1">
      <c r="A32" s="480">
        <v>26</v>
      </c>
      <c r="B32" s="497" t="s">
        <v>208</v>
      </c>
      <c r="C32" s="498"/>
      <c r="D32" s="483"/>
      <c r="E32" s="484"/>
      <c r="F32" s="498"/>
      <c r="G32" s="483"/>
      <c r="H32" s="484"/>
      <c r="I32" s="498"/>
      <c r="J32" s="483"/>
      <c r="K32" s="484"/>
      <c r="L32" s="531"/>
      <c r="M32" s="524"/>
      <c r="N32" s="525"/>
      <c r="O32" s="531"/>
      <c r="P32" s="524"/>
      <c r="Q32" s="525"/>
      <c r="R32" s="498"/>
      <c r="S32" s="483"/>
      <c r="T32" s="484"/>
      <c r="U32" s="498"/>
      <c r="V32" s="483"/>
      <c r="W32" s="484"/>
      <c r="X32" s="498"/>
      <c r="Y32" s="483"/>
      <c r="Z32" s="484"/>
      <c r="AA32" s="498"/>
      <c r="AB32" s="483"/>
      <c r="AC32" s="484"/>
      <c r="AD32" s="498"/>
      <c r="AE32" s="483"/>
      <c r="AF32" s="484"/>
      <c r="AG32" s="498"/>
      <c r="AH32" s="483"/>
      <c r="AI32" s="484"/>
      <c r="AJ32" s="498"/>
      <c r="AK32" s="483"/>
      <c r="AL32" s="484"/>
      <c r="AM32" s="500">
        <f t="shared" si="1"/>
        <v>0</v>
      </c>
      <c r="AN32" s="486">
        <f t="shared" si="0"/>
        <v>0</v>
      </c>
      <c r="AO32" s="487">
        <f t="shared" si="0"/>
        <v>0</v>
      </c>
    </row>
    <row r="33" spans="1:41" ht="22.5" customHeight="1" thickBot="1">
      <c r="A33" s="534">
        <v>27</v>
      </c>
      <c r="B33" s="535" t="s">
        <v>209</v>
      </c>
      <c r="C33" s="536"/>
      <c r="D33" s="537"/>
      <c r="E33" s="538"/>
      <c r="F33" s="536"/>
      <c r="G33" s="537"/>
      <c r="H33" s="538"/>
      <c r="I33" s="536"/>
      <c r="J33" s="537"/>
      <c r="K33" s="538"/>
      <c r="L33" s="539"/>
      <c r="M33" s="540"/>
      <c r="N33" s="541"/>
      <c r="O33" s="539"/>
      <c r="P33" s="540"/>
      <c r="Q33" s="541"/>
      <c r="R33" s="536"/>
      <c r="S33" s="537"/>
      <c r="T33" s="538"/>
      <c r="U33" s="536"/>
      <c r="V33" s="537"/>
      <c r="W33" s="538"/>
      <c r="X33" s="536"/>
      <c r="Y33" s="537"/>
      <c r="Z33" s="538"/>
      <c r="AA33" s="536"/>
      <c r="AB33" s="537"/>
      <c r="AC33" s="538"/>
      <c r="AD33" s="536"/>
      <c r="AE33" s="537"/>
      <c r="AF33" s="538"/>
      <c r="AG33" s="536"/>
      <c r="AH33" s="537"/>
      <c r="AI33" s="538"/>
      <c r="AJ33" s="536"/>
      <c r="AK33" s="537"/>
      <c r="AL33" s="538"/>
      <c r="AM33" s="542">
        <f t="shared" si="1"/>
        <v>0</v>
      </c>
      <c r="AN33" s="543">
        <f t="shared" si="0"/>
        <v>0</v>
      </c>
      <c r="AO33" s="544">
        <f t="shared" si="0"/>
        <v>0</v>
      </c>
    </row>
    <row r="34" spans="1:41" ht="22.5" customHeight="1" thickBot="1">
      <c r="A34" s="1247" t="s">
        <v>307</v>
      </c>
      <c r="B34" s="1248"/>
      <c r="C34" s="508">
        <f aca="true" t="shared" si="2" ref="C34:AO34">SUM(C7:C33)</f>
        <v>0</v>
      </c>
      <c r="D34" s="545">
        <f t="shared" si="2"/>
        <v>0</v>
      </c>
      <c r="E34" s="546">
        <f t="shared" si="2"/>
        <v>0</v>
      </c>
      <c r="F34" s="508">
        <f t="shared" si="2"/>
        <v>0</v>
      </c>
      <c r="G34" s="545">
        <f t="shared" si="2"/>
        <v>0</v>
      </c>
      <c r="H34" s="546">
        <f t="shared" si="2"/>
        <v>0</v>
      </c>
      <c r="I34" s="508">
        <f t="shared" si="2"/>
        <v>0</v>
      </c>
      <c r="J34" s="545">
        <f t="shared" si="2"/>
        <v>0</v>
      </c>
      <c r="K34" s="546">
        <f t="shared" si="2"/>
        <v>0</v>
      </c>
      <c r="L34" s="508">
        <f t="shared" si="2"/>
        <v>2</v>
      </c>
      <c r="M34" s="545">
        <f t="shared" si="2"/>
        <v>4</v>
      </c>
      <c r="N34" s="546">
        <f t="shared" si="2"/>
        <v>2</v>
      </c>
      <c r="O34" s="508">
        <f t="shared" si="2"/>
        <v>0</v>
      </c>
      <c r="P34" s="545">
        <f t="shared" si="2"/>
        <v>0</v>
      </c>
      <c r="Q34" s="546">
        <f t="shared" si="2"/>
        <v>0</v>
      </c>
      <c r="R34" s="508">
        <f t="shared" si="2"/>
        <v>5</v>
      </c>
      <c r="S34" s="545">
        <f t="shared" si="2"/>
        <v>10</v>
      </c>
      <c r="T34" s="546">
        <f t="shared" si="2"/>
        <v>7</v>
      </c>
      <c r="U34" s="508">
        <f t="shared" si="2"/>
        <v>1</v>
      </c>
      <c r="V34" s="509">
        <f t="shared" si="2"/>
        <v>2</v>
      </c>
      <c r="W34" s="510">
        <f t="shared" si="2"/>
        <v>1</v>
      </c>
      <c r="X34" s="508">
        <f t="shared" si="2"/>
        <v>2</v>
      </c>
      <c r="Y34" s="509">
        <f t="shared" si="2"/>
        <v>4</v>
      </c>
      <c r="Z34" s="510">
        <f t="shared" si="2"/>
        <v>3</v>
      </c>
      <c r="AA34" s="508">
        <f t="shared" si="2"/>
        <v>7</v>
      </c>
      <c r="AB34" s="509">
        <f t="shared" si="2"/>
        <v>16</v>
      </c>
      <c r="AC34" s="510">
        <f t="shared" si="2"/>
        <v>9</v>
      </c>
      <c r="AD34" s="508">
        <f t="shared" si="2"/>
        <v>4</v>
      </c>
      <c r="AE34" s="509">
        <f t="shared" si="2"/>
        <v>11</v>
      </c>
      <c r="AF34" s="510">
        <f t="shared" si="2"/>
        <v>7</v>
      </c>
      <c r="AG34" s="508">
        <f t="shared" si="2"/>
        <v>1</v>
      </c>
      <c r="AH34" s="509">
        <f t="shared" si="2"/>
        <v>1</v>
      </c>
      <c r="AI34" s="510">
        <f t="shared" si="2"/>
        <v>1</v>
      </c>
      <c r="AJ34" s="508">
        <f t="shared" si="2"/>
        <v>0</v>
      </c>
      <c r="AK34" s="509">
        <f t="shared" si="2"/>
        <v>0</v>
      </c>
      <c r="AL34" s="510">
        <f t="shared" si="2"/>
        <v>0</v>
      </c>
      <c r="AM34" s="246">
        <f t="shared" si="2"/>
        <v>22</v>
      </c>
      <c r="AN34" s="247">
        <f t="shared" si="2"/>
        <v>48</v>
      </c>
      <c r="AO34" s="547">
        <f t="shared" si="2"/>
        <v>30</v>
      </c>
    </row>
    <row r="35" ht="13.5">
      <c r="A35" s="248"/>
    </row>
    <row r="36" ht="13.5">
      <c r="A36" s="248"/>
    </row>
    <row r="37" ht="13.5">
      <c r="A37" s="248"/>
    </row>
    <row r="38" ht="13.5">
      <c r="A38" s="248"/>
    </row>
    <row r="39" ht="13.5">
      <c r="A39" s="248"/>
    </row>
    <row r="40" ht="13.5">
      <c r="A40" s="248"/>
    </row>
    <row r="41" ht="13.5">
      <c r="A41" s="248"/>
    </row>
    <row r="42" ht="13.5">
      <c r="A42" s="248"/>
    </row>
    <row r="43" ht="13.5">
      <c r="A43" s="248"/>
    </row>
    <row r="44" ht="13.5">
      <c r="A44" s="248"/>
    </row>
    <row r="45" ht="13.5">
      <c r="A45" s="248"/>
    </row>
    <row r="46" ht="13.5">
      <c r="A46" s="248"/>
    </row>
    <row r="47" ht="13.5">
      <c r="A47" s="248"/>
    </row>
    <row r="48" ht="13.5">
      <c r="A48" s="248"/>
    </row>
    <row r="49" ht="13.5">
      <c r="A49" s="248"/>
    </row>
    <row r="50" ht="13.5">
      <c r="A50" s="248"/>
    </row>
    <row r="51" ht="13.5">
      <c r="A51" s="248"/>
    </row>
    <row r="52" ht="13.5">
      <c r="A52" s="248"/>
    </row>
    <row r="53" ht="13.5">
      <c r="A53" s="248"/>
    </row>
    <row r="54" ht="13.5">
      <c r="A54" s="248"/>
    </row>
    <row r="55" ht="13.5">
      <c r="A55" s="248"/>
    </row>
    <row r="56" ht="13.5">
      <c r="A56" s="248"/>
    </row>
    <row r="57" ht="13.5">
      <c r="A57" s="248"/>
    </row>
    <row r="58" ht="13.5">
      <c r="A58" s="248"/>
    </row>
  </sheetData>
  <sheetProtection/>
  <mergeCells count="45">
    <mergeCell ref="A34:B34"/>
    <mergeCell ref="AG5:AG6"/>
    <mergeCell ref="AH5:AH6"/>
    <mergeCell ref="AJ5:AJ6"/>
    <mergeCell ref="AK5:AK6"/>
    <mergeCell ref="AM5:AM6"/>
    <mergeCell ref="O5:O6"/>
    <mergeCell ref="P5:P6"/>
    <mergeCell ref="R5:R6"/>
    <mergeCell ref="S5:S6"/>
    <mergeCell ref="AN5:AN6"/>
    <mergeCell ref="X5:X6"/>
    <mergeCell ref="Y5:Y6"/>
    <mergeCell ref="AA5:AA6"/>
    <mergeCell ref="AB5:AB6"/>
    <mergeCell ref="AD5:AD6"/>
    <mergeCell ref="AE5:AE6"/>
    <mergeCell ref="V5:V6"/>
    <mergeCell ref="F5:F6"/>
    <mergeCell ref="G5:G6"/>
    <mergeCell ref="I5:I6"/>
    <mergeCell ref="J5:J6"/>
    <mergeCell ref="L5:L6"/>
    <mergeCell ref="M5:M6"/>
    <mergeCell ref="U5:U6"/>
    <mergeCell ref="A1:AO1"/>
    <mergeCell ref="X4:Z4"/>
    <mergeCell ref="AA4:AC4"/>
    <mergeCell ref="AG4:AI4"/>
    <mergeCell ref="R4:T4"/>
    <mergeCell ref="U4:W4"/>
    <mergeCell ref="AD4:AF4"/>
    <mergeCell ref="AJ4:AL4"/>
    <mergeCell ref="AN3:AO3"/>
    <mergeCell ref="A4:A5"/>
    <mergeCell ref="B4:B6"/>
    <mergeCell ref="C5:C6"/>
    <mergeCell ref="D5:D6"/>
    <mergeCell ref="AH3:AL3"/>
    <mergeCell ref="AM4:AO4"/>
    <mergeCell ref="O4:Q4"/>
    <mergeCell ref="C4:E4"/>
    <mergeCell ref="F4:H4"/>
    <mergeCell ref="I4:K4"/>
    <mergeCell ref="L4:N4"/>
  </mergeCells>
  <printOptions horizontalCentered="1"/>
  <pageMargins left="0.2362204724409449" right="0.2362204724409449" top="0.9055118110236221" bottom="0.5905511811023623" header="0.5118110236220472" footer="0.31496062992125984"/>
  <pageSetup horizontalDpi="600" verticalDpi="600" orientation="landscape" paperSize="9" scale="62"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sheetPr>
    <tabColor indexed="45"/>
  </sheetPr>
  <dimension ref="A1:AO49"/>
  <sheetViews>
    <sheetView view="pageBreakPreview" zoomScale="6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T13" sqref="T13"/>
    </sheetView>
  </sheetViews>
  <sheetFormatPr defaultColWidth="9.00390625" defaultRowHeight="13.5"/>
  <cols>
    <col min="1" max="1" width="3.50390625" style="0" bestFit="1" customWidth="1"/>
    <col min="2" max="2" width="14.00390625" style="0" customWidth="1"/>
    <col min="3" max="15" width="4.625" style="0" customWidth="1"/>
    <col min="16" max="16" width="4.625" style="1" customWidth="1"/>
    <col min="17" max="38" width="4.625" style="0" customWidth="1"/>
    <col min="39" max="41" width="6.00390625" style="0" customWidth="1"/>
  </cols>
  <sheetData>
    <row r="1" spans="1:41" ht="17.25" customHeight="1">
      <c r="A1" s="1088" t="s">
        <v>343</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11" ht="17.25" customHeight="1">
      <c r="A2" s="249"/>
      <c r="F2" s="249"/>
      <c r="G2" s="249"/>
      <c r="H2" s="249"/>
      <c r="I2" s="249"/>
      <c r="J2" s="249"/>
      <c r="K2" s="249"/>
    </row>
    <row r="3" spans="1:41" ht="14.25" thickBot="1">
      <c r="A3" s="52" t="s">
        <v>236</v>
      </c>
      <c r="C3" s="1"/>
      <c r="D3" s="1"/>
      <c r="E3" s="1"/>
      <c r="F3" s="1"/>
      <c r="G3" s="1"/>
      <c r="H3" s="1"/>
      <c r="I3" s="1"/>
      <c r="J3" s="1"/>
      <c r="K3" s="1"/>
      <c r="L3" s="1"/>
      <c r="M3" s="1"/>
      <c r="AH3" s="1234" t="str">
        <f>'[3]P25規模別共同調理場1'!AH3</f>
        <v>(平成22年5月1日現在）</v>
      </c>
      <c r="AI3" s="1234"/>
      <c r="AJ3" s="1234"/>
      <c r="AK3" s="1234"/>
      <c r="AL3" s="1234"/>
      <c r="AN3" s="1057" t="s">
        <v>237</v>
      </c>
      <c r="AO3" s="1057"/>
    </row>
    <row r="4" spans="1:41" ht="15" customHeight="1">
      <c r="A4" s="1245" t="s">
        <v>177</v>
      </c>
      <c r="B4" s="1206" t="s">
        <v>181</v>
      </c>
      <c r="C4" s="1226" t="s">
        <v>353</v>
      </c>
      <c r="D4" s="1227"/>
      <c r="E4" s="1228"/>
      <c r="F4" s="1226" t="s">
        <v>354</v>
      </c>
      <c r="G4" s="1227"/>
      <c r="H4" s="1228"/>
      <c r="I4" s="1226" t="s">
        <v>355</v>
      </c>
      <c r="J4" s="1227"/>
      <c r="K4" s="1228"/>
      <c r="L4" s="1226" t="s">
        <v>356</v>
      </c>
      <c r="M4" s="1227"/>
      <c r="N4" s="1228"/>
      <c r="O4" s="1226" t="s">
        <v>357</v>
      </c>
      <c r="P4" s="1227"/>
      <c r="Q4" s="1228"/>
      <c r="R4" s="1226" t="s">
        <v>358</v>
      </c>
      <c r="S4" s="1227"/>
      <c r="T4" s="1228"/>
      <c r="U4" s="1226" t="s">
        <v>359</v>
      </c>
      <c r="V4" s="1227"/>
      <c r="W4" s="1228"/>
      <c r="X4" s="1226" t="s">
        <v>360</v>
      </c>
      <c r="Y4" s="1227"/>
      <c r="Z4" s="1228"/>
      <c r="AA4" s="1226" t="s">
        <v>361</v>
      </c>
      <c r="AB4" s="1227"/>
      <c r="AC4" s="1228"/>
      <c r="AD4" s="1226" t="s">
        <v>362</v>
      </c>
      <c r="AE4" s="1243"/>
      <c r="AF4" s="1244"/>
      <c r="AG4" s="1226" t="s">
        <v>363</v>
      </c>
      <c r="AH4" s="1243"/>
      <c r="AI4" s="1244"/>
      <c r="AJ4" s="1226" t="s">
        <v>238</v>
      </c>
      <c r="AK4" s="1227"/>
      <c r="AL4" s="1228"/>
      <c r="AM4" s="1231" t="s">
        <v>32</v>
      </c>
      <c r="AN4" s="1232" t="s">
        <v>6</v>
      </c>
      <c r="AO4" s="1233"/>
    </row>
    <row r="5" spans="1:41" ht="13.5">
      <c r="A5" s="1246"/>
      <c r="B5" s="1240"/>
      <c r="C5" s="1241" t="s">
        <v>239</v>
      </c>
      <c r="D5" s="1229" t="s">
        <v>234</v>
      </c>
      <c r="E5" s="476"/>
      <c r="F5" s="1241" t="s">
        <v>239</v>
      </c>
      <c r="G5" s="1229" t="s">
        <v>234</v>
      </c>
      <c r="H5" s="476"/>
      <c r="I5" s="1241" t="s">
        <v>239</v>
      </c>
      <c r="J5" s="1229" t="s">
        <v>234</v>
      </c>
      <c r="K5" s="476"/>
      <c r="L5" s="1241" t="s">
        <v>239</v>
      </c>
      <c r="M5" s="1229" t="s">
        <v>234</v>
      </c>
      <c r="N5" s="476"/>
      <c r="O5" s="1241" t="s">
        <v>239</v>
      </c>
      <c r="P5" s="1229" t="s">
        <v>234</v>
      </c>
      <c r="Q5" s="476"/>
      <c r="R5" s="1241" t="s">
        <v>239</v>
      </c>
      <c r="S5" s="1229" t="s">
        <v>234</v>
      </c>
      <c r="T5" s="476"/>
      <c r="U5" s="1241" t="s">
        <v>239</v>
      </c>
      <c r="V5" s="1229" t="s">
        <v>234</v>
      </c>
      <c r="W5" s="476"/>
      <c r="X5" s="1241" t="s">
        <v>239</v>
      </c>
      <c r="Y5" s="1229" t="s">
        <v>234</v>
      </c>
      <c r="Z5" s="476"/>
      <c r="AA5" s="1241" t="s">
        <v>239</v>
      </c>
      <c r="AB5" s="1229" t="s">
        <v>234</v>
      </c>
      <c r="AC5" s="476"/>
      <c r="AD5" s="1241" t="s">
        <v>239</v>
      </c>
      <c r="AE5" s="1229" t="s">
        <v>234</v>
      </c>
      <c r="AF5" s="476"/>
      <c r="AG5" s="1241" t="s">
        <v>239</v>
      </c>
      <c r="AH5" s="1229" t="s">
        <v>234</v>
      </c>
      <c r="AI5" s="476"/>
      <c r="AJ5" s="1241" t="s">
        <v>239</v>
      </c>
      <c r="AK5" s="1229" t="s">
        <v>234</v>
      </c>
      <c r="AL5" s="476"/>
      <c r="AM5" s="1251" t="s">
        <v>239</v>
      </c>
      <c r="AN5" s="1222" t="s">
        <v>234</v>
      </c>
      <c r="AO5" s="477"/>
    </row>
    <row r="6" spans="1:41" ht="24.75" customHeight="1" thickBot="1">
      <c r="A6" s="156" t="s">
        <v>180</v>
      </c>
      <c r="B6" s="1207"/>
      <c r="C6" s="1242"/>
      <c r="D6" s="1230"/>
      <c r="E6" s="478" t="s">
        <v>340</v>
      </c>
      <c r="F6" s="1242"/>
      <c r="G6" s="1230"/>
      <c r="H6" s="478" t="s">
        <v>340</v>
      </c>
      <c r="I6" s="1242"/>
      <c r="J6" s="1230"/>
      <c r="K6" s="478" t="s">
        <v>340</v>
      </c>
      <c r="L6" s="1242"/>
      <c r="M6" s="1230"/>
      <c r="N6" s="478" t="s">
        <v>340</v>
      </c>
      <c r="O6" s="1242"/>
      <c r="P6" s="1230"/>
      <c r="Q6" s="478" t="s">
        <v>340</v>
      </c>
      <c r="R6" s="1242"/>
      <c r="S6" s="1230"/>
      <c r="T6" s="478" t="s">
        <v>340</v>
      </c>
      <c r="U6" s="1242"/>
      <c r="V6" s="1230"/>
      <c r="W6" s="478" t="s">
        <v>340</v>
      </c>
      <c r="X6" s="1242"/>
      <c r="Y6" s="1230"/>
      <c r="Z6" s="478" t="s">
        <v>340</v>
      </c>
      <c r="AA6" s="1242"/>
      <c r="AB6" s="1230"/>
      <c r="AC6" s="478" t="s">
        <v>340</v>
      </c>
      <c r="AD6" s="1242"/>
      <c r="AE6" s="1230"/>
      <c r="AF6" s="478" t="s">
        <v>340</v>
      </c>
      <c r="AG6" s="1242"/>
      <c r="AH6" s="1230"/>
      <c r="AI6" s="478" t="s">
        <v>340</v>
      </c>
      <c r="AJ6" s="1242"/>
      <c r="AK6" s="1230"/>
      <c r="AL6" s="478" t="s">
        <v>340</v>
      </c>
      <c r="AM6" s="1250"/>
      <c r="AN6" s="1223"/>
      <c r="AO6" s="479" t="s">
        <v>340</v>
      </c>
    </row>
    <row r="7" spans="1:41" ht="24.75" customHeight="1">
      <c r="A7" s="488">
        <v>28</v>
      </c>
      <c r="B7" s="489" t="s">
        <v>210</v>
      </c>
      <c r="C7" s="490"/>
      <c r="D7" s="548"/>
      <c r="E7" s="528"/>
      <c r="F7" s="490"/>
      <c r="G7" s="491"/>
      <c r="H7" s="511"/>
      <c r="I7" s="490"/>
      <c r="J7" s="491"/>
      <c r="K7" s="511"/>
      <c r="L7" s="490"/>
      <c r="M7" s="491"/>
      <c r="N7" s="511"/>
      <c r="O7" s="490"/>
      <c r="P7" s="491"/>
      <c r="Q7" s="511"/>
      <c r="R7" s="490"/>
      <c r="S7" s="491"/>
      <c r="T7" s="511"/>
      <c r="U7" s="490"/>
      <c r="V7" s="491"/>
      <c r="W7" s="511"/>
      <c r="X7" s="490"/>
      <c r="Y7" s="491"/>
      <c r="Z7" s="511"/>
      <c r="AA7" s="490"/>
      <c r="AB7" s="491"/>
      <c r="AC7" s="511"/>
      <c r="AD7" s="490"/>
      <c r="AE7" s="491"/>
      <c r="AF7" s="511"/>
      <c r="AG7" s="490"/>
      <c r="AH7" s="491"/>
      <c r="AI7" s="511"/>
      <c r="AJ7" s="490"/>
      <c r="AK7" s="491"/>
      <c r="AL7" s="511"/>
      <c r="AM7" s="493">
        <f aca="true" t="shared" si="0" ref="AM7:AO22">C7+F7+I7+L7+O7+R7+U7+X7+AA7+AD7+AG7+AJ7</f>
        <v>0</v>
      </c>
      <c r="AN7" s="494">
        <f t="shared" si="0"/>
        <v>0</v>
      </c>
      <c r="AO7" s="512">
        <f t="shared" si="0"/>
        <v>0</v>
      </c>
    </row>
    <row r="8" spans="1:41" ht="24.75" customHeight="1">
      <c r="A8" s="488">
        <v>29</v>
      </c>
      <c r="B8" s="489" t="s">
        <v>211</v>
      </c>
      <c r="C8" s="490"/>
      <c r="D8" s="527"/>
      <c r="E8" s="528"/>
      <c r="F8" s="490"/>
      <c r="G8" s="491"/>
      <c r="H8" s="492"/>
      <c r="I8" s="490"/>
      <c r="J8" s="491"/>
      <c r="K8" s="492"/>
      <c r="L8" s="490"/>
      <c r="M8" s="491"/>
      <c r="N8" s="492"/>
      <c r="O8" s="490"/>
      <c r="P8" s="491"/>
      <c r="Q8" s="492"/>
      <c r="R8" s="490"/>
      <c r="S8" s="491"/>
      <c r="T8" s="492"/>
      <c r="U8" s="490"/>
      <c r="V8" s="491"/>
      <c r="W8" s="492"/>
      <c r="X8" s="490"/>
      <c r="Y8" s="491"/>
      <c r="Z8" s="492"/>
      <c r="AA8" s="490"/>
      <c r="AB8" s="491"/>
      <c r="AC8" s="492"/>
      <c r="AD8" s="490"/>
      <c r="AE8" s="491"/>
      <c r="AF8" s="492"/>
      <c r="AG8" s="490"/>
      <c r="AH8" s="491"/>
      <c r="AI8" s="492"/>
      <c r="AJ8" s="490"/>
      <c r="AK8" s="491"/>
      <c r="AL8" s="492"/>
      <c r="AM8" s="493">
        <f t="shared" si="0"/>
        <v>0</v>
      </c>
      <c r="AN8" s="494">
        <f t="shared" si="0"/>
        <v>0</v>
      </c>
      <c r="AO8" s="495">
        <f t="shared" si="0"/>
        <v>0</v>
      </c>
    </row>
    <row r="9" spans="1:41" ht="24.75" customHeight="1" thickBot="1">
      <c r="A9" s="316">
        <v>30</v>
      </c>
      <c r="B9" s="295" t="s">
        <v>212</v>
      </c>
      <c r="C9" s="294"/>
      <c r="D9" s="530"/>
      <c r="E9" s="243"/>
      <c r="F9" s="294"/>
      <c r="G9" s="245"/>
      <c r="H9" s="496"/>
      <c r="I9" s="294"/>
      <c r="J9" s="245"/>
      <c r="K9" s="496"/>
      <c r="L9" s="294"/>
      <c r="M9" s="245"/>
      <c r="N9" s="496"/>
      <c r="O9" s="294"/>
      <c r="P9" s="245"/>
      <c r="Q9" s="496"/>
      <c r="R9" s="294"/>
      <c r="S9" s="245"/>
      <c r="T9" s="496"/>
      <c r="U9" s="294"/>
      <c r="V9" s="245"/>
      <c r="W9" s="496"/>
      <c r="X9" s="294"/>
      <c r="Y9" s="245"/>
      <c r="Z9" s="496"/>
      <c r="AA9" s="294"/>
      <c r="AB9" s="245"/>
      <c r="AC9" s="496"/>
      <c r="AD9" s="294"/>
      <c r="AE9" s="245"/>
      <c r="AF9" s="496"/>
      <c r="AG9" s="294"/>
      <c r="AH9" s="245"/>
      <c r="AI9" s="496"/>
      <c r="AJ9" s="294"/>
      <c r="AK9" s="245"/>
      <c r="AL9" s="496"/>
      <c r="AM9" s="317">
        <f t="shared" si="0"/>
        <v>0</v>
      </c>
      <c r="AN9" s="318">
        <f t="shared" si="0"/>
        <v>0</v>
      </c>
      <c r="AO9" s="473">
        <f t="shared" si="0"/>
        <v>0</v>
      </c>
    </row>
    <row r="10" spans="1:41" ht="24.75" customHeight="1">
      <c r="A10" s="480">
        <v>31</v>
      </c>
      <c r="B10" s="497" t="s">
        <v>213</v>
      </c>
      <c r="C10" s="498"/>
      <c r="D10" s="532"/>
      <c r="E10" s="525"/>
      <c r="F10" s="498"/>
      <c r="G10" s="499"/>
      <c r="H10" s="484"/>
      <c r="I10" s="498"/>
      <c r="J10" s="499"/>
      <c r="K10" s="484"/>
      <c r="L10" s="498"/>
      <c r="M10" s="499"/>
      <c r="N10" s="484"/>
      <c r="O10" s="498"/>
      <c r="P10" s="499"/>
      <c r="Q10" s="484"/>
      <c r="R10" s="498"/>
      <c r="S10" s="499"/>
      <c r="T10" s="484"/>
      <c r="U10" s="498"/>
      <c r="V10" s="499"/>
      <c r="W10" s="484"/>
      <c r="X10" s="498"/>
      <c r="Y10" s="499"/>
      <c r="Z10" s="484"/>
      <c r="AA10" s="498">
        <v>1</v>
      </c>
      <c r="AB10" s="499">
        <v>3</v>
      </c>
      <c r="AC10" s="484">
        <v>3</v>
      </c>
      <c r="AD10" s="498"/>
      <c r="AE10" s="499"/>
      <c r="AF10" s="484"/>
      <c r="AG10" s="498"/>
      <c r="AH10" s="499"/>
      <c r="AI10" s="484"/>
      <c r="AJ10" s="498"/>
      <c r="AK10" s="499"/>
      <c r="AL10" s="484"/>
      <c r="AM10" s="500">
        <f t="shared" si="0"/>
        <v>1</v>
      </c>
      <c r="AN10" s="513">
        <f t="shared" si="0"/>
        <v>3</v>
      </c>
      <c r="AO10" s="487">
        <f t="shared" si="0"/>
        <v>3</v>
      </c>
    </row>
    <row r="11" spans="1:41" ht="24.75" customHeight="1">
      <c r="A11" s="488">
        <v>32</v>
      </c>
      <c r="B11" s="489" t="s">
        <v>214</v>
      </c>
      <c r="C11" s="490"/>
      <c r="D11" s="527"/>
      <c r="E11" s="528"/>
      <c r="F11" s="490"/>
      <c r="G11" s="491"/>
      <c r="H11" s="492"/>
      <c r="I11" s="490"/>
      <c r="J11" s="491"/>
      <c r="K11" s="492"/>
      <c r="L11" s="490"/>
      <c r="M11" s="491"/>
      <c r="N11" s="492"/>
      <c r="O11" s="490"/>
      <c r="P11" s="491"/>
      <c r="Q11" s="492"/>
      <c r="R11" s="490"/>
      <c r="S11" s="491"/>
      <c r="T11" s="492"/>
      <c r="U11" s="490"/>
      <c r="V11" s="491"/>
      <c r="W11" s="492"/>
      <c r="X11" s="490">
        <v>1</v>
      </c>
      <c r="Y11" s="491">
        <v>3</v>
      </c>
      <c r="Z11" s="492">
        <v>2</v>
      </c>
      <c r="AA11" s="490"/>
      <c r="AB11" s="491"/>
      <c r="AC11" s="492"/>
      <c r="AD11" s="490"/>
      <c r="AE11" s="491"/>
      <c r="AF11" s="492"/>
      <c r="AG11" s="490"/>
      <c r="AH11" s="491"/>
      <c r="AI11" s="492"/>
      <c r="AJ11" s="490"/>
      <c r="AK11" s="491"/>
      <c r="AL11" s="492"/>
      <c r="AM11" s="493">
        <f t="shared" si="0"/>
        <v>1</v>
      </c>
      <c r="AN11" s="494">
        <f t="shared" si="0"/>
        <v>3</v>
      </c>
      <c r="AO11" s="495">
        <f t="shared" si="0"/>
        <v>2</v>
      </c>
    </row>
    <row r="12" spans="1:41" ht="24.75" customHeight="1">
      <c r="A12" s="488">
        <v>33</v>
      </c>
      <c r="B12" s="489" t="s">
        <v>215</v>
      </c>
      <c r="C12" s="490"/>
      <c r="D12" s="527"/>
      <c r="E12" s="528"/>
      <c r="F12" s="490"/>
      <c r="G12" s="491"/>
      <c r="H12" s="492"/>
      <c r="I12" s="490"/>
      <c r="J12" s="491"/>
      <c r="K12" s="492"/>
      <c r="L12" s="490"/>
      <c r="M12" s="491"/>
      <c r="N12" s="492"/>
      <c r="O12" s="490"/>
      <c r="P12" s="491"/>
      <c r="Q12" s="492"/>
      <c r="R12" s="490"/>
      <c r="S12" s="491"/>
      <c r="T12" s="492"/>
      <c r="U12" s="490">
        <v>1</v>
      </c>
      <c r="V12" s="491">
        <v>2</v>
      </c>
      <c r="W12" s="492">
        <v>2</v>
      </c>
      <c r="X12" s="490"/>
      <c r="Y12" s="491"/>
      <c r="Z12" s="492"/>
      <c r="AA12" s="490"/>
      <c r="AB12" s="491"/>
      <c r="AC12" s="492"/>
      <c r="AD12" s="490"/>
      <c r="AE12" s="491"/>
      <c r="AF12" s="492"/>
      <c r="AG12" s="490"/>
      <c r="AH12" s="491"/>
      <c r="AI12" s="492"/>
      <c r="AJ12" s="490"/>
      <c r="AK12" s="491"/>
      <c r="AL12" s="492"/>
      <c r="AM12" s="493">
        <f t="shared" si="0"/>
        <v>1</v>
      </c>
      <c r="AN12" s="494">
        <f t="shared" si="0"/>
        <v>2</v>
      </c>
      <c r="AO12" s="495">
        <f t="shared" si="0"/>
        <v>2</v>
      </c>
    </row>
    <row r="13" spans="1:41" ht="24.75" customHeight="1">
      <c r="A13" s="488">
        <v>34</v>
      </c>
      <c r="B13" s="489" t="s">
        <v>216</v>
      </c>
      <c r="C13" s="490"/>
      <c r="D13" s="527"/>
      <c r="E13" s="528"/>
      <c r="F13" s="490"/>
      <c r="G13" s="491"/>
      <c r="H13" s="492"/>
      <c r="I13" s="490"/>
      <c r="J13" s="491"/>
      <c r="K13" s="492"/>
      <c r="L13" s="490"/>
      <c r="M13" s="491"/>
      <c r="N13" s="492"/>
      <c r="O13" s="490"/>
      <c r="P13" s="491"/>
      <c r="Q13" s="492"/>
      <c r="R13" s="490"/>
      <c r="S13" s="491"/>
      <c r="T13" s="492"/>
      <c r="U13" s="490"/>
      <c r="V13" s="491"/>
      <c r="W13" s="492"/>
      <c r="X13" s="490"/>
      <c r="Y13" s="491"/>
      <c r="Z13" s="492"/>
      <c r="AA13" s="490"/>
      <c r="AB13" s="491"/>
      <c r="AC13" s="492"/>
      <c r="AD13" s="490"/>
      <c r="AE13" s="491"/>
      <c r="AF13" s="492"/>
      <c r="AG13" s="490"/>
      <c r="AH13" s="491"/>
      <c r="AI13" s="492"/>
      <c r="AJ13" s="490"/>
      <c r="AK13" s="491"/>
      <c r="AL13" s="492"/>
      <c r="AM13" s="493">
        <f t="shared" si="0"/>
        <v>0</v>
      </c>
      <c r="AN13" s="494">
        <f t="shared" si="0"/>
        <v>0</v>
      </c>
      <c r="AO13" s="495">
        <f t="shared" si="0"/>
        <v>0</v>
      </c>
    </row>
    <row r="14" spans="1:41" ht="24.75" customHeight="1" thickBot="1">
      <c r="A14" s="316">
        <v>35</v>
      </c>
      <c r="B14" s="295" t="s">
        <v>217</v>
      </c>
      <c r="C14" s="294"/>
      <c r="D14" s="530"/>
      <c r="E14" s="243"/>
      <c r="F14" s="294"/>
      <c r="G14" s="245"/>
      <c r="H14" s="496"/>
      <c r="I14" s="294"/>
      <c r="J14" s="245"/>
      <c r="K14" s="496"/>
      <c r="L14" s="294"/>
      <c r="M14" s="245"/>
      <c r="N14" s="496"/>
      <c r="O14" s="294"/>
      <c r="P14" s="245"/>
      <c r="Q14" s="496"/>
      <c r="R14" s="294"/>
      <c r="S14" s="245"/>
      <c r="T14" s="496"/>
      <c r="U14" s="294"/>
      <c r="V14" s="245"/>
      <c r="W14" s="496"/>
      <c r="X14" s="294"/>
      <c r="Y14" s="245"/>
      <c r="Z14" s="496"/>
      <c r="AA14" s="294"/>
      <c r="AB14" s="245"/>
      <c r="AC14" s="496"/>
      <c r="AD14" s="294"/>
      <c r="AE14" s="245"/>
      <c r="AF14" s="496"/>
      <c r="AG14" s="294"/>
      <c r="AH14" s="245"/>
      <c r="AI14" s="496"/>
      <c r="AJ14" s="294"/>
      <c r="AK14" s="245"/>
      <c r="AL14" s="496"/>
      <c r="AM14" s="317">
        <f t="shared" si="0"/>
        <v>0</v>
      </c>
      <c r="AN14" s="318">
        <f t="shared" si="0"/>
        <v>0</v>
      </c>
      <c r="AO14" s="473">
        <f t="shared" si="0"/>
        <v>0</v>
      </c>
    </row>
    <row r="15" spans="1:41" ht="24.75" customHeight="1">
      <c r="A15" s="480">
        <v>36</v>
      </c>
      <c r="B15" s="497" t="s">
        <v>218</v>
      </c>
      <c r="C15" s="498"/>
      <c r="D15" s="532"/>
      <c r="E15" s="525"/>
      <c r="F15" s="498"/>
      <c r="G15" s="499"/>
      <c r="H15" s="484"/>
      <c r="I15" s="498"/>
      <c r="J15" s="499"/>
      <c r="K15" s="484"/>
      <c r="L15" s="498"/>
      <c r="M15" s="499"/>
      <c r="N15" s="484"/>
      <c r="O15" s="498"/>
      <c r="P15" s="499"/>
      <c r="Q15" s="484"/>
      <c r="R15" s="498"/>
      <c r="S15" s="499"/>
      <c r="T15" s="484"/>
      <c r="U15" s="498"/>
      <c r="V15" s="499"/>
      <c r="W15" s="484"/>
      <c r="X15" s="498"/>
      <c r="Y15" s="499"/>
      <c r="Z15" s="484"/>
      <c r="AA15" s="498"/>
      <c r="AB15" s="499"/>
      <c r="AC15" s="484"/>
      <c r="AD15" s="498"/>
      <c r="AE15" s="499"/>
      <c r="AF15" s="484"/>
      <c r="AG15" s="498"/>
      <c r="AH15" s="499"/>
      <c r="AI15" s="484"/>
      <c r="AJ15" s="498"/>
      <c r="AK15" s="499"/>
      <c r="AL15" s="484"/>
      <c r="AM15" s="500">
        <f t="shared" si="0"/>
        <v>0</v>
      </c>
      <c r="AN15" s="513">
        <f t="shared" si="0"/>
        <v>0</v>
      </c>
      <c r="AO15" s="487">
        <f t="shared" si="0"/>
        <v>0</v>
      </c>
    </row>
    <row r="16" spans="1:41" ht="24.75" customHeight="1">
      <c r="A16" s="488">
        <v>37</v>
      </c>
      <c r="B16" s="489" t="s">
        <v>219</v>
      </c>
      <c r="C16" s="490"/>
      <c r="D16" s="527"/>
      <c r="E16" s="528"/>
      <c r="F16" s="490"/>
      <c r="G16" s="491"/>
      <c r="H16" s="492"/>
      <c r="I16" s="490">
        <v>1</v>
      </c>
      <c r="J16" s="491">
        <v>1</v>
      </c>
      <c r="K16" s="492">
        <v>1</v>
      </c>
      <c r="L16" s="490"/>
      <c r="M16" s="491"/>
      <c r="N16" s="492"/>
      <c r="O16" s="490"/>
      <c r="P16" s="491"/>
      <c r="Q16" s="492"/>
      <c r="R16" s="490"/>
      <c r="S16" s="491"/>
      <c r="T16" s="492"/>
      <c r="U16" s="490"/>
      <c r="V16" s="491"/>
      <c r="W16" s="492"/>
      <c r="X16" s="490"/>
      <c r="Y16" s="491"/>
      <c r="Z16" s="492"/>
      <c r="AA16" s="490"/>
      <c r="AB16" s="491"/>
      <c r="AC16" s="492"/>
      <c r="AD16" s="490"/>
      <c r="AE16" s="491"/>
      <c r="AF16" s="492"/>
      <c r="AG16" s="490"/>
      <c r="AH16" s="491"/>
      <c r="AI16" s="492"/>
      <c r="AJ16" s="490"/>
      <c r="AK16" s="491"/>
      <c r="AL16" s="492"/>
      <c r="AM16" s="493">
        <f t="shared" si="0"/>
        <v>1</v>
      </c>
      <c r="AN16" s="494">
        <f t="shared" si="0"/>
        <v>1</v>
      </c>
      <c r="AO16" s="495">
        <f t="shared" si="0"/>
        <v>1</v>
      </c>
    </row>
    <row r="17" spans="1:41" ht="24.75" customHeight="1">
      <c r="A17" s="488">
        <v>38</v>
      </c>
      <c r="B17" s="489" t="s">
        <v>220</v>
      </c>
      <c r="C17" s="490"/>
      <c r="D17" s="527"/>
      <c r="E17" s="528"/>
      <c r="F17" s="490">
        <v>1</v>
      </c>
      <c r="G17" s="491">
        <v>2</v>
      </c>
      <c r="H17" s="492">
        <v>1</v>
      </c>
      <c r="I17" s="490"/>
      <c r="J17" s="491"/>
      <c r="K17" s="492"/>
      <c r="L17" s="490"/>
      <c r="M17" s="491"/>
      <c r="N17" s="492"/>
      <c r="O17" s="490"/>
      <c r="P17" s="491"/>
      <c r="Q17" s="492"/>
      <c r="R17" s="490"/>
      <c r="S17" s="491"/>
      <c r="T17" s="492"/>
      <c r="U17" s="490"/>
      <c r="V17" s="491"/>
      <c r="W17" s="492"/>
      <c r="X17" s="490"/>
      <c r="Y17" s="491"/>
      <c r="Z17" s="492"/>
      <c r="AA17" s="490"/>
      <c r="AB17" s="491"/>
      <c r="AC17" s="492"/>
      <c r="AD17" s="490"/>
      <c r="AE17" s="491"/>
      <c r="AF17" s="492"/>
      <c r="AG17" s="490"/>
      <c r="AH17" s="491"/>
      <c r="AI17" s="492"/>
      <c r="AJ17" s="490"/>
      <c r="AK17" s="491"/>
      <c r="AL17" s="492"/>
      <c r="AM17" s="493">
        <f t="shared" si="0"/>
        <v>1</v>
      </c>
      <c r="AN17" s="494">
        <f t="shared" si="0"/>
        <v>2</v>
      </c>
      <c r="AO17" s="495">
        <f t="shared" si="0"/>
        <v>1</v>
      </c>
    </row>
    <row r="18" spans="1:41" ht="24.75" customHeight="1">
      <c r="A18" s="488">
        <v>39</v>
      </c>
      <c r="B18" s="489" t="s">
        <v>231</v>
      </c>
      <c r="C18" s="490">
        <v>1</v>
      </c>
      <c r="D18" s="527">
        <v>1</v>
      </c>
      <c r="E18" s="528">
        <v>1</v>
      </c>
      <c r="F18" s="490"/>
      <c r="G18" s="491"/>
      <c r="H18" s="492"/>
      <c r="I18" s="490"/>
      <c r="J18" s="491"/>
      <c r="K18" s="492"/>
      <c r="L18" s="490"/>
      <c r="M18" s="491"/>
      <c r="N18" s="492"/>
      <c r="O18" s="490"/>
      <c r="P18" s="491"/>
      <c r="Q18" s="492"/>
      <c r="R18" s="490"/>
      <c r="S18" s="491"/>
      <c r="T18" s="492"/>
      <c r="U18" s="490"/>
      <c r="V18" s="491"/>
      <c r="W18" s="492"/>
      <c r="X18" s="490"/>
      <c r="Y18" s="491"/>
      <c r="Z18" s="492"/>
      <c r="AA18" s="490"/>
      <c r="AB18" s="491"/>
      <c r="AC18" s="492"/>
      <c r="AD18" s="490"/>
      <c r="AE18" s="491"/>
      <c r="AF18" s="492"/>
      <c r="AG18" s="490"/>
      <c r="AH18" s="491"/>
      <c r="AI18" s="492"/>
      <c r="AJ18" s="490"/>
      <c r="AK18" s="491"/>
      <c r="AL18" s="492"/>
      <c r="AM18" s="493">
        <f t="shared" si="0"/>
        <v>1</v>
      </c>
      <c r="AN18" s="494">
        <f t="shared" si="0"/>
        <v>1</v>
      </c>
      <c r="AO18" s="495">
        <f t="shared" si="0"/>
        <v>1</v>
      </c>
    </row>
    <row r="19" spans="1:41" ht="24.75" customHeight="1" thickBot="1">
      <c r="A19" s="316">
        <v>40</v>
      </c>
      <c r="B19" s="295" t="s">
        <v>222</v>
      </c>
      <c r="C19" s="294"/>
      <c r="D19" s="530"/>
      <c r="E19" s="243"/>
      <c r="F19" s="294"/>
      <c r="G19" s="245"/>
      <c r="H19" s="496"/>
      <c r="I19" s="294"/>
      <c r="J19" s="245"/>
      <c r="K19" s="496"/>
      <c r="L19" s="294"/>
      <c r="M19" s="245"/>
      <c r="N19" s="496"/>
      <c r="O19" s="294"/>
      <c r="P19" s="245"/>
      <c r="Q19" s="496"/>
      <c r="R19" s="294"/>
      <c r="S19" s="245"/>
      <c r="T19" s="496"/>
      <c r="U19" s="294"/>
      <c r="V19" s="245"/>
      <c r="W19" s="496"/>
      <c r="X19" s="294"/>
      <c r="Y19" s="245"/>
      <c r="Z19" s="496"/>
      <c r="AA19" s="294"/>
      <c r="AB19" s="245"/>
      <c r="AC19" s="496"/>
      <c r="AD19" s="294"/>
      <c r="AE19" s="245"/>
      <c r="AF19" s="496"/>
      <c r="AG19" s="294"/>
      <c r="AH19" s="245"/>
      <c r="AI19" s="496"/>
      <c r="AJ19" s="294"/>
      <c r="AK19" s="245"/>
      <c r="AL19" s="496"/>
      <c r="AM19" s="317">
        <f t="shared" si="0"/>
        <v>0</v>
      </c>
      <c r="AN19" s="318">
        <f t="shared" si="0"/>
        <v>0</v>
      </c>
      <c r="AO19" s="473">
        <f t="shared" si="0"/>
        <v>0</v>
      </c>
    </row>
    <row r="20" spans="1:41" ht="24.75" customHeight="1">
      <c r="A20" s="480">
        <v>41</v>
      </c>
      <c r="B20" s="497" t="s">
        <v>223</v>
      </c>
      <c r="C20" s="498"/>
      <c r="D20" s="532"/>
      <c r="E20" s="549"/>
      <c r="F20" s="498"/>
      <c r="G20" s="499"/>
      <c r="H20" s="515"/>
      <c r="I20" s="498"/>
      <c r="J20" s="499"/>
      <c r="K20" s="515"/>
      <c r="L20" s="498"/>
      <c r="M20" s="499"/>
      <c r="N20" s="515"/>
      <c r="O20" s="498"/>
      <c r="P20" s="499"/>
      <c r="Q20" s="515"/>
      <c r="R20" s="498"/>
      <c r="S20" s="499"/>
      <c r="T20" s="515"/>
      <c r="U20" s="498"/>
      <c r="V20" s="499"/>
      <c r="W20" s="515"/>
      <c r="X20" s="498"/>
      <c r="Y20" s="499"/>
      <c r="Z20" s="515"/>
      <c r="AA20" s="498"/>
      <c r="AB20" s="499"/>
      <c r="AC20" s="515"/>
      <c r="AD20" s="498"/>
      <c r="AE20" s="499"/>
      <c r="AF20" s="515"/>
      <c r="AG20" s="498"/>
      <c r="AH20" s="499"/>
      <c r="AI20" s="515"/>
      <c r="AJ20" s="498"/>
      <c r="AK20" s="499"/>
      <c r="AL20" s="515"/>
      <c r="AM20" s="500">
        <f t="shared" si="0"/>
        <v>0</v>
      </c>
      <c r="AN20" s="513">
        <f t="shared" si="0"/>
        <v>0</v>
      </c>
      <c r="AO20" s="516">
        <f t="shared" si="0"/>
        <v>0</v>
      </c>
    </row>
    <row r="21" spans="1:41" ht="24.75" customHeight="1">
      <c r="A21" s="488">
        <v>42</v>
      </c>
      <c r="B21" s="489" t="s">
        <v>224</v>
      </c>
      <c r="C21" s="490"/>
      <c r="D21" s="527"/>
      <c r="E21" s="528"/>
      <c r="F21" s="490"/>
      <c r="G21" s="491"/>
      <c r="H21" s="492"/>
      <c r="I21" s="490"/>
      <c r="J21" s="491"/>
      <c r="K21" s="492"/>
      <c r="L21" s="490"/>
      <c r="M21" s="491"/>
      <c r="N21" s="492"/>
      <c r="O21" s="490"/>
      <c r="P21" s="491"/>
      <c r="Q21" s="492"/>
      <c r="R21" s="490"/>
      <c r="S21" s="491"/>
      <c r="T21" s="492"/>
      <c r="U21" s="490"/>
      <c r="V21" s="491"/>
      <c r="W21" s="492"/>
      <c r="X21" s="490"/>
      <c r="Y21" s="491"/>
      <c r="Z21" s="492"/>
      <c r="AA21" s="490"/>
      <c r="AB21" s="491"/>
      <c r="AC21" s="492"/>
      <c r="AD21" s="490"/>
      <c r="AE21" s="491"/>
      <c r="AF21" s="492"/>
      <c r="AG21" s="490"/>
      <c r="AH21" s="491"/>
      <c r="AI21" s="492"/>
      <c r="AJ21" s="490"/>
      <c r="AK21" s="491"/>
      <c r="AL21" s="492"/>
      <c r="AM21" s="493">
        <f t="shared" si="0"/>
        <v>0</v>
      </c>
      <c r="AN21" s="494">
        <f t="shared" si="0"/>
        <v>0</v>
      </c>
      <c r="AO21" s="495">
        <f t="shared" si="0"/>
        <v>0</v>
      </c>
    </row>
    <row r="22" spans="1:41" ht="24.75" customHeight="1" thickBot="1">
      <c r="A22" s="316">
        <v>43</v>
      </c>
      <c r="B22" s="295" t="s">
        <v>225</v>
      </c>
      <c r="C22" s="294"/>
      <c r="D22" s="530"/>
      <c r="E22" s="243"/>
      <c r="F22" s="294"/>
      <c r="G22" s="245"/>
      <c r="H22" s="496"/>
      <c r="I22" s="294">
        <v>1</v>
      </c>
      <c r="J22" s="245">
        <v>2</v>
      </c>
      <c r="K22" s="496">
        <v>2</v>
      </c>
      <c r="L22" s="294"/>
      <c r="M22" s="245"/>
      <c r="N22" s="496"/>
      <c r="O22" s="294"/>
      <c r="P22" s="245"/>
      <c r="Q22" s="496"/>
      <c r="R22" s="294"/>
      <c r="S22" s="245"/>
      <c r="T22" s="496"/>
      <c r="U22" s="294"/>
      <c r="V22" s="245"/>
      <c r="W22" s="496"/>
      <c r="X22" s="294"/>
      <c r="Y22" s="245"/>
      <c r="Z22" s="496"/>
      <c r="AA22" s="294"/>
      <c r="AB22" s="245"/>
      <c r="AC22" s="496"/>
      <c r="AD22" s="294"/>
      <c r="AE22" s="245"/>
      <c r="AF22" s="496"/>
      <c r="AG22" s="294"/>
      <c r="AH22" s="245"/>
      <c r="AI22" s="496"/>
      <c r="AJ22" s="294"/>
      <c r="AK22" s="245"/>
      <c r="AL22" s="496"/>
      <c r="AM22" s="317">
        <f t="shared" si="0"/>
        <v>1</v>
      </c>
      <c r="AN22" s="318">
        <f t="shared" si="0"/>
        <v>2</v>
      </c>
      <c r="AO22" s="473">
        <f t="shared" si="0"/>
        <v>2</v>
      </c>
    </row>
    <row r="23" spans="1:41" ht="21.75" customHeight="1" thickBot="1">
      <c r="A23" s="508"/>
      <c r="B23" s="517" t="s">
        <v>32</v>
      </c>
      <c r="C23" s="518">
        <f aca="true" t="shared" si="1" ref="C23:AO23">SUM(C7:C22)</f>
        <v>1</v>
      </c>
      <c r="D23" s="545">
        <f t="shared" si="1"/>
        <v>1</v>
      </c>
      <c r="E23" s="546">
        <f t="shared" si="1"/>
        <v>1</v>
      </c>
      <c r="F23" s="518">
        <f t="shared" si="1"/>
        <v>1</v>
      </c>
      <c r="G23" s="509">
        <f t="shared" si="1"/>
        <v>2</v>
      </c>
      <c r="H23" s="510">
        <f t="shared" si="1"/>
        <v>1</v>
      </c>
      <c r="I23" s="518">
        <f t="shared" si="1"/>
        <v>2</v>
      </c>
      <c r="J23" s="509">
        <f t="shared" si="1"/>
        <v>3</v>
      </c>
      <c r="K23" s="510">
        <f t="shared" si="1"/>
        <v>3</v>
      </c>
      <c r="L23" s="518">
        <f t="shared" si="1"/>
        <v>0</v>
      </c>
      <c r="M23" s="509">
        <f t="shared" si="1"/>
        <v>0</v>
      </c>
      <c r="N23" s="510">
        <f t="shared" si="1"/>
        <v>0</v>
      </c>
      <c r="O23" s="518">
        <f t="shared" si="1"/>
        <v>0</v>
      </c>
      <c r="P23" s="509">
        <f t="shared" si="1"/>
        <v>0</v>
      </c>
      <c r="Q23" s="510">
        <f t="shared" si="1"/>
        <v>0</v>
      </c>
      <c r="R23" s="518">
        <f t="shared" si="1"/>
        <v>0</v>
      </c>
      <c r="S23" s="509">
        <f t="shared" si="1"/>
        <v>0</v>
      </c>
      <c r="T23" s="510">
        <f t="shared" si="1"/>
        <v>0</v>
      </c>
      <c r="U23" s="518">
        <f t="shared" si="1"/>
        <v>1</v>
      </c>
      <c r="V23" s="509">
        <f t="shared" si="1"/>
        <v>2</v>
      </c>
      <c r="W23" s="510">
        <f t="shared" si="1"/>
        <v>2</v>
      </c>
      <c r="X23" s="518">
        <f t="shared" si="1"/>
        <v>1</v>
      </c>
      <c r="Y23" s="509">
        <f t="shared" si="1"/>
        <v>3</v>
      </c>
      <c r="Z23" s="510">
        <f t="shared" si="1"/>
        <v>2</v>
      </c>
      <c r="AA23" s="518">
        <f t="shared" si="1"/>
        <v>1</v>
      </c>
      <c r="AB23" s="509">
        <f t="shared" si="1"/>
        <v>3</v>
      </c>
      <c r="AC23" s="510">
        <f t="shared" si="1"/>
        <v>3</v>
      </c>
      <c r="AD23" s="518">
        <f t="shared" si="1"/>
        <v>0</v>
      </c>
      <c r="AE23" s="509">
        <f t="shared" si="1"/>
        <v>0</v>
      </c>
      <c r="AF23" s="510">
        <f t="shared" si="1"/>
        <v>0</v>
      </c>
      <c r="AG23" s="518">
        <f t="shared" si="1"/>
        <v>0</v>
      </c>
      <c r="AH23" s="509">
        <f t="shared" si="1"/>
        <v>0</v>
      </c>
      <c r="AI23" s="510">
        <f t="shared" si="1"/>
        <v>0</v>
      </c>
      <c r="AJ23" s="518">
        <f t="shared" si="1"/>
        <v>0</v>
      </c>
      <c r="AK23" s="509">
        <f t="shared" si="1"/>
        <v>0</v>
      </c>
      <c r="AL23" s="510">
        <f t="shared" si="1"/>
        <v>0</v>
      </c>
      <c r="AM23" s="518">
        <f t="shared" si="1"/>
        <v>7</v>
      </c>
      <c r="AN23" s="509">
        <f t="shared" si="1"/>
        <v>14</v>
      </c>
      <c r="AO23" s="510">
        <f t="shared" si="1"/>
        <v>12</v>
      </c>
    </row>
    <row r="24" spans="1:41" ht="21.75" customHeight="1" thickBot="1">
      <c r="A24" s="519" t="s">
        <v>341</v>
      </c>
      <c r="B24" s="520"/>
      <c r="C24" s="519">
        <f>C23+'栄養職員規模別　共同1'!C34</f>
        <v>1</v>
      </c>
      <c r="D24" s="521">
        <f>D23+'栄養職員規模別　共同1'!D34</f>
        <v>1</v>
      </c>
      <c r="E24" s="522">
        <f>E23+'栄養職員規模別　共同1'!E34</f>
        <v>1</v>
      </c>
      <c r="F24" s="519">
        <f>F23+'栄養職員規模別　共同1'!F34</f>
        <v>1</v>
      </c>
      <c r="G24" s="521">
        <f>G23+'栄養職員規模別　共同1'!G34</f>
        <v>2</v>
      </c>
      <c r="H24" s="522">
        <f>H23+'栄養職員規模別　共同1'!H34</f>
        <v>1</v>
      </c>
      <c r="I24" s="519">
        <f>I23+'栄養職員規模別　共同1'!I34</f>
        <v>2</v>
      </c>
      <c r="J24" s="521">
        <f>J23+'栄養職員規模別　共同1'!J34</f>
        <v>3</v>
      </c>
      <c r="K24" s="522">
        <f>K23+'栄養職員規模別　共同1'!K34</f>
        <v>3</v>
      </c>
      <c r="L24" s="519">
        <f>L23+'栄養職員規模別　共同1'!L34</f>
        <v>2</v>
      </c>
      <c r="M24" s="521">
        <f>M23+'栄養職員規模別　共同1'!M34</f>
        <v>4</v>
      </c>
      <c r="N24" s="522">
        <f>N23+'栄養職員規模別　共同1'!N34</f>
        <v>2</v>
      </c>
      <c r="O24" s="519">
        <f>O23+'栄養職員規模別　共同1'!O34</f>
        <v>0</v>
      </c>
      <c r="P24" s="521">
        <f>P23+'栄養職員規模別　共同1'!P34</f>
        <v>0</v>
      </c>
      <c r="Q24" s="522">
        <f>Q23+'栄養職員規模別　共同1'!Q34</f>
        <v>0</v>
      </c>
      <c r="R24" s="519">
        <f>R23+'栄養職員規模別　共同1'!R34</f>
        <v>5</v>
      </c>
      <c r="S24" s="521">
        <f>S23+'栄養職員規模別　共同1'!S34</f>
        <v>10</v>
      </c>
      <c r="T24" s="522">
        <f>T23+'栄養職員規模別　共同1'!T34</f>
        <v>7</v>
      </c>
      <c r="U24" s="519">
        <f>U23+'栄養職員規模別　共同1'!U34</f>
        <v>2</v>
      </c>
      <c r="V24" s="521">
        <f>V23+'栄養職員規模別　共同1'!V34</f>
        <v>4</v>
      </c>
      <c r="W24" s="522">
        <f>W23+'栄養職員規模別　共同1'!W34</f>
        <v>3</v>
      </c>
      <c r="X24" s="519">
        <f>X23+'栄養職員規模別　共同1'!X34</f>
        <v>3</v>
      </c>
      <c r="Y24" s="521">
        <f>Y23+'栄養職員規模別　共同1'!Y34</f>
        <v>7</v>
      </c>
      <c r="Z24" s="522">
        <f>Z23+'栄養職員規模別　共同1'!Z34</f>
        <v>5</v>
      </c>
      <c r="AA24" s="519">
        <f>AA23+'栄養職員規模別　共同1'!AA34</f>
        <v>8</v>
      </c>
      <c r="AB24" s="521">
        <f>AB23+'栄養職員規模別　共同1'!AB34</f>
        <v>19</v>
      </c>
      <c r="AC24" s="522">
        <f>AC23+'栄養職員規模別　共同1'!AC34</f>
        <v>12</v>
      </c>
      <c r="AD24" s="519">
        <f>AD23+'栄養職員規模別　共同1'!AD34</f>
        <v>4</v>
      </c>
      <c r="AE24" s="521">
        <f>AE23+'栄養職員規模別　共同1'!AE34</f>
        <v>11</v>
      </c>
      <c r="AF24" s="522">
        <f>AF23+'栄養職員規模別　共同1'!AF34</f>
        <v>7</v>
      </c>
      <c r="AG24" s="519">
        <f>AG23+'栄養職員規模別　共同1'!AG34</f>
        <v>1</v>
      </c>
      <c r="AH24" s="521">
        <f>AH23+'栄養職員規模別　共同1'!AH34</f>
        <v>1</v>
      </c>
      <c r="AI24" s="522">
        <f>AI23+'栄養職員規模別　共同1'!AI34</f>
        <v>1</v>
      </c>
      <c r="AJ24" s="519">
        <f>AJ23+'栄養職員規模別　共同1'!AJ34</f>
        <v>0</v>
      </c>
      <c r="AK24" s="521">
        <f>AK23+'栄養職員規模別　共同1'!AK34</f>
        <v>0</v>
      </c>
      <c r="AL24" s="522">
        <f>AL23+'栄養職員規模別　共同1'!AL34</f>
        <v>0</v>
      </c>
      <c r="AM24" s="519">
        <f>AM23+'栄養職員規模別　共同1'!AM34</f>
        <v>29</v>
      </c>
      <c r="AN24" s="521">
        <f>AN23+'栄養職員規模別　共同1'!AN34</f>
        <v>62</v>
      </c>
      <c r="AO24" s="522">
        <f>AO23+'栄養職員規模別　共同1'!AO34</f>
        <v>42</v>
      </c>
    </row>
    <row r="25" spans="1:16" ht="13.5">
      <c r="A25" s="2"/>
      <c r="B25" s="2"/>
      <c r="C25" s="2"/>
      <c r="D25" s="2"/>
      <c r="E25" s="2"/>
      <c r="F25" s="2"/>
      <c r="G25" s="2"/>
      <c r="H25" s="2"/>
      <c r="I25" s="2"/>
      <c r="J25" s="2"/>
      <c r="K25" s="2"/>
      <c r="L25" s="2"/>
      <c r="M25" s="2"/>
      <c r="N25" s="2"/>
      <c r="O25" s="2"/>
      <c r="P25" s="2"/>
    </row>
    <row r="26" ht="13.5">
      <c r="A26" s="248"/>
    </row>
    <row r="27" ht="13.5">
      <c r="A27" s="248"/>
    </row>
    <row r="28" ht="13.5">
      <c r="A28" s="248"/>
    </row>
    <row r="29" ht="13.5">
      <c r="A29" s="248"/>
    </row>
    <row r="30" ht="13.5">
      <c r="A30" s="248"/>
    </row>
    <row r="31" ht="13.5">
      <c r="A31" s="248"/>
    </row>
    <row r="32" ht="13.5">
      <c r="A32" s="248"/>
    </row>
    <row r="33" ht="13.5">
      <c r="A33" s="248"/>
    </row>
    <row r="34" ht="13.5">
      <c r="A34" s="248"/>
    </row>
    <row r="35" ht="13.5">
      <c r="A35" s="248"/>
    </row>
    <row r="36" ht="13.5">
      <c r="A36" s="248"/>
    </row>
    <row r="37" ht="13.5">
      <c r="A37" s="248"/>
    </row>
    <row r="38" ht="13.5">
      <c r="A38" s="248"/>
    </row>
    <row r="39" ht="13.5">
      <c r="A39" s="248"/>
    </row>
    <row r="40" ht="13.5">
      <c r="A40" s="248"/>
    </row>
    <row r="41" ht="13.5">
      <c r="A41" s="248"/>
    </row>
    <row r="42" ht="13.5">
      <c r="A42" s="248"/>
    </row>
    <row r="43" ht="13.5">
      <c r="A43" s="248"/>
    </row>
    <row r="44" ht="13.5">
      <c r="A44" s="248"/>
    </row>
    <row r="45" ht="13.5">
      <c r="A45" s="248"/>
    </row>
    <row r="46" ht="13.5">
      <c r="A46" s="248"/>
    </row>
    <row r="47" ht="13.5">
      <c r="A47" s="248"/>
    </row>
    <row r="48" ht="13.5">
      <c r="A48" s="248"/>
    </row>
    <row r="49" ht="13.5">
      <c r="A49" s="248"/>
    </row>
  </sheetData>
  <sheetProtection/>
  <mergeCells count="44">
    <mergeCell ref="X5:X6"/>
    <mergeCell ref="Y5:Y6"/>
    <mergeCell ref="AA5:AA6"/>
    <mergeCell ref="AK5:AK6"/>
    <mergeCell ref="AM5:AM6"/>
    <mergeCell ref="AN5:AN6"/>
    <mergeCell ref="AB5:AB6"/>
    <mergeCell ref="AD5:AD6"/>
    <mergeCell ref="AE5:AE6"/>
    <mergeCell ref="AG5:AG6"/>
    <mergeCell ref="AH5:AH6"/>
    <mergeCell ref="AJ5:AJ6"/>
    <mergeCell ref="O5:O6"/>
    <mergeCell ref="P5:P6"/>
    <mergeCell ref="R5:R6"/>
    <mergeCell ref="S5:S6"/>
    <mergeCell ref="U5:U6"/>
    <mergeCell ref="V5:V6"/>
    <mergeCell ref="F5:F6"/>
    <mergeCell ref="G5:G6"/>
    <mergeCell ref="I5:I6"/>
    <mergeCell ref="J5:J6"/>
    <mergeCell ref="L5:L6"/>
    <mergeCell ref="M5:M6"/>
    <mergeCell ref="A1:AO1"/>
    <mergeCell ref="AH3:AL3"/>
    <mergeCell ref="AN3:AO3"/>
    <mergeCell ref="C4:E4"/>
    <mergeCell ref="F4:H4"/>
    <mergeCell ref="I4:K4"/>
    <mergeCell ref="L4:N4"/>
    <mergeCell ref="O4:Q4"/>
    <mergeCell ref="R4:T4"/>
    <mergeCell ref="AG4:AI4"/>
    <mergeCell ref="A4:A5"/>
    <mergeCell ref="AJ4:AL4"/>
    <mergeCell ref="AM4:AO4"/>
    <mergeCell ref="U4:W4"/>
    <mergeCell ref="X4:Z4"/>
    <mergeCell ref="AA4:AC4"/>
    <mergeCell ref="AD4:AF4"/>
    <mergeCell ref="B4:B6"/>
    <mergeCell ref="C5:C6"/>
    <mergeCell ref="D5:D6"/>
  </mergeCells>
  <printOptions horizontalCentered="1"/>
  <pageMargins left="0.2362204724409449" right="0.2362204724409449" top="0.9055118110236221" bottom="0.5905511811023623" header="0.5118110236220472" footer="0.31496062992125984"/>
  <pageSetup horizontalDpi="600" verticalDpi="600" orientation="landscape" paperSize="9" scale="7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sheetPr>
    <tabColor indexed="47"/>
  </sheetPr>
  <dimension ref="B1:M25"/>
  <sheetViews>
    <sheetView view="pageBreakPreview" zoomScaleSheetLayoutView="100" zoomScalePageLayoutView="0" workbookViewId="0" topLeftCell="A1">
      <selection activeCell="K8" sqref="K8:M10"/>
    </sheetView>
  </sheetViews>
  <sheetFormatPr defaultColWidth="9.00390625" defaultRowHeight="13.5"/>
  <cols>
    <col min="1" max="1" width="2.625" style="3" customWidth="1"/>
    <col min="2" max="2" width="4.625" style="3" customWidth="1"/>
    <col min="3" max="3" width="11.25390625" style="3" customWidth="1"/>
    <col min="4" max="4" width="19.375" style="3" customWidth="1"/>
    <col min="5" max="8" width="9.00390625" style="3" customWidth="1"/>
    <col min="9" max="9" width="10.875" style="3" customWidth="1"/>
    <col min="10" max="10" width="10.375" style="3" customWidth="1"/>
    <col min="11" max="16384" width="9.00390625" style="3" customWidth="1"/>
  </cols>
  <sheetData>
    <row r="1" spans="7:10" ht="24" customHeight="1">
      <c r="G1" s="15"/>
      <c r="H1" s="15"/>
      <c r="I1" s="16"/>
      <c r="J1" s="15"/>
    </row>
    <row r="2" ht="17.25">
      <c r="B2" s="5" t="s">
        <v>441</v>
      </c>
    </row>
    <row r="3" spans="2:3" ht="17.25">
      <c r="B3" s="5"/>
      <c r="C3" s="66"/>
    </row>
    <row r="4" ht="21" customHeight="1">
      <c r="B4" s="3" t="s">
        <v>41</v>
      </c>
    </row>
    <row r="5" ht="21" customHeight="1" thickBot="1"/>
    <row r="6" spans="3:10" ht="31.5" customHeight="1" thickBot="1">
      <c r="C6" s="1264" t="s">
        <v>26</v>
      </c>
      <c r="D6" s="1260"/>
      <c r="E6" s="1259" t="s">
        <v>7</v>
      </c>
      <c r="F6" s="1260"/>
      <c r="G6" s="1261" t="s">
        <v>9</v>
      </c>
      <c r="H6" s="1262"/>
      <c r="I6" s="1026" t="s">
        <v>6</v>
      </c>
      <c r="J6" s="1263"/>
    </row>
    <row r="7" spans="3:10" ht="25.5" customHeight="1" thickBot="1" thickTop="1">
      <c r="C7" s="1265" t="s">
        <v>18</v>
      </c>
      <c r="D7" s="11" t="s">
        <v>31</v>
      </c>
      <c r="E7" s="1266">
        <v>1522</v>
      </c>
      <c r="F7" s="1267"/>
      <c r="G7" s="1266">
        <v>492</v>
      </c>
      <c r="H7" s="1268"/>
      <c r="I7" s="1269">
        <f>SUM(E7,G7)</f>
        <v>2014</v>
      </c>
      <c r="J7" s="1270"/>
    </row>
    <row r="8" spans="3:13" ht="30" customHeight="1" thickBot="1" thickTop="1">
      <c r="C8" s="1258"/>
      <c r="D8" s="7" t="s">
        <v>8</v>
      </c>
      <c r="E8" s="1252">
        <v>1132</v>
      </c>
      <c r="F8" s="1253"/>
      <c r="G8" s="1252">
        <v>223</v>
      </c>
      <c r="H8" s="1254"/>
      <c r="I8" s="1255">
        <f aca="true" t="shared" si="0" ref="I8:I16">SUM(E8,G8)</f>
        <v>1355</v>
      </c>
      <c r="J8" s="1256"/>
      <c r="K8" s="1037"/>
      <c r="L8" s="1037"/>
      <c r="M8" s="1037"/>
    </row>
    <row r="9" spans="3:13" ht="18" customHeight="1" thickBot="1" thickTop="1">
      <c r="C9" s="1257" t="s">
        <v>23</v>
      </c>
      <c r="D9" s="6" t="s">
        <v>31</v>
      </c>
      <c r="E9" s="1266">
        <v>28</v>
      </c>
      <c r="F9" s="1267"/>
      <c r="G9" s="1266">
        <v>18</v>
      </c>
      <c r="H9" s="1268"/>
      <c r="I9" s="1269">
        <f t="shared" si="0"/>
        <v>46</v>
      </c>
      <c r="J9" s="1270"/>
      <c r="K9" s="1037"/>
      <c r="L9" s="1037"/>
      <c r="M9" s="1037"/>
    </row>
    <row r="10" spans="3:13" ht="30" customHeight="1" thickBot="1" thickTop="1">
      <c r="C10" s="1258"/>
      <c r="D10" s="8" t="s">
        <v>8</v>
      </c>
      <c r="E10" s="1252">
        <v>26</v>
      </c>
      <c r="F10" s="1253"/>
      <c r="G10" s="1252">
        <v>15</v>
      </c>
      <c r="H10" s="1254"/>
      <c r="I10" s="1255">
        <f t="shared" si="0"/>
        <v>41</v>
      </c>
      <c r="J10" s="1256"/>
      <c r="K10" s="1037"/>
      <c r="L10" s="1037"/>
      <c r="M10" s="1037"/>
    </row>
    <row r="11" spans="3:10" ht="18" customHeight="1" thickBot="1" thickTop="1">
      <c r="C11" s="1271" t="s">
        <v>364</v>
      </c>
      <c r="D11" s="9" t="s">
        <v>31</v>
      </c>
      <c r="E11" s="1266">
        <v>90</v>
      </c>
      <c r="F11" s="1267"/>
      <c r="G11" s="1266">
        <v>38</v>
      </c>
      <c r="H11" s="1268"/>
      <c r="I11" s="1269">
        <f t="shared" si="0"/>
        <v>128</v>
      </c>
      <c r="J11" s="1270"/>
    </row>
    <row r="12" spans="3:10" ht="30" customHeight="1" thickBot="1" thickTop="1">
      <c r="C12" s="1272"/>
      <c r="D12" s="10" t="s">
        <v>8</v>
      </c>
      <c r="E12" s="1252">
        <v>55</v>
      </c>
      <c r="F12" s="1253"/>
      <c r="G12" s="1252">
        <v>9</v>
      </c>
      <c r="H12" s="1254"/>
      <c r="I12" s="1255">
        <f t="shared" si="0"/>
        <v>64</v>
      </c>
      <c r="J12" s="1256"/>
    </row>
    <row r="13" spans="3:10" ht="18" customHeight="1" thickBot="1" thickTop="1">
      <c r="C13" s="1271" t="s">
        <v>28</v>
      </c>
      <c r="D13" s="6" t="s">
        <v>31</v>
      </c>
      <c r="E13" s="1266"/>
      <c r="F13" s="1267"/>
      <c r="G13" s="1266"/>
      <c r="H13" s="1268"/>
      <c r="I13" s="1269">
        <f t="shared" si="0"/>
        <v>0</v>
      </c>
      <c r="J13" s="1270"/>
    </row>
    <row r="14" spans="3:10" ht="30" customHeight="1" thickBot="1" thickTop="1">
      <c r="C14" s="1258"/>
      <c r="D14" s="8" t="s">
        <v>8</v>
      </c>
      <c r="E14" s="1252"/>
      <c r="F14" s="1253"/>
      <c r="G14" s="1252"/>
      <c r="H14" s="1254"/>
      <c r="I14" s="1255">
        <f t="shared" si="0"/>
        <v>0</v>
      </c>
      <c r="J14" s="1256"/>
    </row>
    <row r="15" spans="3:10" ht="18" customHeight="1" thickBot="1" thickTop="1">
      <c r="C15" s="1271" t="s">
        <v>24</v>
      </c>
      <c r="D15" s="11" t="s">
        <v>31</v>
      </c>
      <c r="E15" s="1266">
        <v>218</v>
      </c>
      <c r="F15" s="1267"/>
      <c r="G15" s="1266">
        <v>250</v>
      </c>
      <c r="H15" s="1268"/>
      <c r="I15" s="1269">
        <f t="shared" si="0"/>
        <v>468</v>
      </c>
      <c r="J15" s="1270"/>
    </row>
    <row r="16" spans="3:10" ht="30" customHeight="1" thickBot="1" thickTop="1">
      <c r="C16" s="1273"/>
      <c r="D16" s="12" t="s">
        <v>8</v>
      </c>
      <c r="E16" s="1274">
        <v>180</v>
      </c>
      <c r="F16" s="1275"/>
      <c r="G16" s="1274">
        <v>99</v>
      </c>
      <c r="H16" s="1276"/>
      <c r="I16" s="1277">
        <f t="shared" si="0"/>
        <v>279</v>
      </c>
      <c r="J16" s="1278"/>
    </row>
    <row r="17" spans="3:10" ht="21" customHeight="1" thickTop="1">
      <c r="C17" s="1279" t="s">
        <v>6</v>
      </c>
      <c r="D17" s="11" t="s">
        <v>31</v>
      </c>
      <c r="E17" s="1281">
        <f aca="true" t="shared" si="1" ref="E17:I18">SUM(E7,E9,E11,E13,E15)</f>
        <v>1858</v>
      </c>
      <c r="F17" s="1282"/>
      <c r="G17" s="1281">
        <f t="shared" si="1"/>
        <v>798</v>
      </c>
      <c r="H17" s="1282"/>
      <c r="I17" s="1283">
        <f t="shared" si="1"/>
        <v>2656</v>
      </c>
      <c r="J17" s="1284"/>
    </row>
    <row r="18" spans="3:10" ht="23.25" customHeight="1" thickBot="1">
      <c r="C18" s="1280"/>
      <c r="D18" s="74" t="s">
        <v>8</v>
      </c>
      <c r="E18" s="1285">
        <f t="shared" si="1"/>
        <v>1393</v>
      </c>
      <c r="F18" s="1286"/>
      <c r="G18" s="1285">
        <f t="shared" si="1"/>
        <v>346</v>
      </c>
      <c r="H18" s="1286"/>
      <c r="I18" s="1285">
        <f t="shared" si="1"/>
        <v>1739</v>
      </c>
      <c r="J18" s="1287"/>
    </row>
    <row r="19" spans="3:10" ht="23.25" customHeight="1">
      <c r="C19" s="94"/>
      <c r="D19" s="94"/>
      <c r="E19" s="94"/>
      <c r="F19" s="94"/>
      <c r="G19" s="94"/>
      <c r="H19" s="94"/>
      <c r="I19" s="94"/>
      <c r="J19" s="94"/>
    </row>
    <row r="20" spans="2:10" ht="23.25" customHeight="1">
      <c r="B20" s="550" t="s">
        <v>29</v>
      </c>
      <c r="C20" s="550" t="s">
        <v>365</v>
      </c>
      <c r="D20" s="550"/>
      <c r="E20" s="550"/>
      <c r="F20" s="550"/>
      <c r="G20" s="550"/>
      <c r="H20" s="550"/>
      <c r="I20" s="550"/>
      <c r="J20" s="550"/>
    </row>
    <row r="21" spans="2:10" ht="13.5">
      <c r="B21" s="550"/>
      <c r="C21" s="550" t="s">
        <v>366</v>
      </c>
      <c r="D21" s="550"/>
      <c r="E21" s="550"/>
      <c r="F21" s="550"/>
      <c r="G21" s="550"/>
      <c r="H21" s="550"/>
      <c r="I21" s="550"/>
      <c r="J21" s="550"/>
    </row>
    <row r="22" spans="2:10" ht="13.5">
      <c r="B22" s="550"/>
      <c r="C22" s="550" t="s">
        <v>367</v>
      </c>
      <c r="D22" s="550"/>
      <c r="E22" s="550"/>
      <c r="F22" s="550"/>
      <c r="G22" s="550"/>
      <c r="H22" s="550"/>
      <c r="I22" s="550"/>
      <c r="J22" s="550"/>
    </row>
    <row r="23" spans="2:10" ht="13.5">
      <c r="B23" s="550"/>
      <c r="C23" s="551" t="s">
        <v>368</v>
      </c>
      <c r="D23" s="550"/>
      <c r="E23" s="550"/>
      <c r="F23" s="550"/>
      <c r="G23" s="550"/>
      <c r="H23" s="550"/>
      <c r="I23" s="550"/>
      <c r="J23" s="550"/>
    </row>
    <row r="24" spans="2:10" ht="13.5">
      <c r="B24" s="550"/>
      <c r="C24" s="551" t="s">
        <v>369</v>
      </c>
      <c r="D24" s="550"/>
      <c r="E24" s="550"/>
      <c r="F24" s="550"/>
      <c r="G24" s="550"/>
      <c r="H24" s="550"/>
      <c r="I24" s="550"/>
      <c r="J24" s="550"/>
    </row>
    <row r="25" spans="2:10" ht="13.5">
      <c r="B25" s="550"/>
      <c r="C25" s="550"/>
      <c r="D25" s="550"/>
      <c r="E25" s="550"/>
      <c r="F25" s="550"/>
      <c r="G25" s="550"/>
      <c r="H25" s="550"/>
      <c r="I25" s="550"/>
      <c r="J25" s="550"/>
    </row>
  </sheetData>
  <sheetProtection/>
  <mergeCells count="47">
    <mergeCell ref="C17:C18"/>
    <mergeCell ref="E17:F17"/>
    <mergeCell ref="G17:H17"/>
    <mergeCell ref="I17:J17"/>
    <mergeCell ref="E18:F18"/>
    <mergeCell ref="G18:H18"/>
    <mergeCell ref="I18:J18"/>
    <mergeCell ref="C15:C16"/>
    <mergeCell ref="E15:F15"/>
    <mergeCell ref="G15:H15"/>
    <mergeCell ref="I15:J15"/>
    <mergeCell ref="E16:F16"/>
    <mergeCell ref="G16:H16"/>
    <mergeCell ref="I16:J16"/>
    <mergeCell ref="C13:C14"/>
    <mergeCell ref="E13:F13"/>
    <mergeCell ref="G13:H13"/>
    <mergeCell ref="I13:J13"/>
    <mergeCell ref="E14:F14"/>
    <mergeCell ref="G14:H14"/>
    <mergeCell ref="I14:J14"/>
    <mergeCell ref="E10:F10"/>
    <mergeCell ref="G10:H10"/>
    <mergeCell ref="I10:J10"/>
    <mergeCell ref="C11:C12"/>
    <mergeCell ref="E11:F11"/>
    <mergeCell ref="G11:H11"/>
    <mergeCell ref="I11:J11"/>
    <mergeCell ref="E12:F12"/>
    <mergeCell ref="G12:H12"/>
    <mergeCell ref="I12:J12"/>
    <mergeCell ref="E7:F7"/>
    <mergeCell ref="G7:H7"/>
    <mergeCell ref="I7:J7"/>
    <mergeCell ref="E9:F9"/>
    <mergeCell ref="G9:H9"/>
    <mergeCell ref="I9:J9"/>
    <mergeCell ref="K8:M10"/>
    <mergeCell ref="E8:F8"/>
    <mergeCell ref="G8:H8"/>
    <mergeCell ref="I8:J8"/>
    <mergeCell ref="C9:C10"/>
    <mergeCell ref="E6:F6"/>
    <mergeCell ref="G6:H6"/>
    <mergeCell ref="I6:J6"/>
    <mergeCell ref="C6:D6"/>
    <mergeCell ref="C7:C8"/>
  </mergeCells>
  <printOptions/>
  <pageMargins left="0.4330708661417323" right="0.2362204724409449" top="0.7086614173228347" bottom="0.1968503937007874" header="0.5118110236220472" footer="0.31496062992125984"/>
  <pageSetup horizontalDpi="600" verticalDpi="600" orientation="portrait" paperSize="9" scale="98"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sheetPr>
    <tabColor indexed="42"/>
  </sheetPr>
  <dimension ref="A1:R27"/>
  <sheetViews>
    <sheetView view="pageBreakPreview" zoomScaleSheetLayoutView="100" zoomScalePageLayoutView="0" workbookViewId="0" topLeftCell="A1">
      <selection activeCell="F16" sqref="F16"/>
    </sheetView>
  </sheetViews>
  <sheetFormatPr defaultColWidth="9.00390625" defaultRowHeight="13.5"/>
  <cols>
    <col min="1" max="1" width="4.00390625" style="3" customWidth="1"/>
    <col min="2" max="2" width="4.50390625" style="3" customWidth="1"/>
    <col min="3" max="3" width="14.75390625" style="3" customWidth="1"/>
    <col min="4" max="4" width="10.875" style="3" customWidth="1"/>
    <col min="5" max="7" width="10.625" style="3" customWidth="1"/>
    <col min="8" max="8" width="10.50390625" style="3" customWidth="1"/>
    <col min="9" max="9" width="7.625" style="3" customWidth="1"/>
    <col min="10" max="10" width="10.625" style="3" customWidth="1"/>
    <col min="11" max="11" width="8.00390625" style="3" customWidth="1"/>
    <col min="12" max="12" width="10.625" style="3" customWidth="1"/>
    <col min="13" max="13" width="7.625" style="3" customWidth="1"/>
    <col min="14" max="14" width="9.00390625" style="3" customWidth="1"/>
    <col min="15" max="15" width="7.625" style="3" customWidth="1"/>
    <col min="16" max="16384" width="9.00390625" style="3" customWidth="1"/>
  </cols>
  <sheetData>
    <row r="1" ht="17.25">
      <c r="A1" s="27" t="s">
        <v>0</v>
      </c>
    </row>
    <row r="2" ht="18" thickBot="1">
      <c r="B2" s="5" t="s">
        <v>402</v>
      </c>
    </row>
    <row r="3" spans="3:15" ht="21.75" customHeight="1">
      <c r="C3" s="1022" t="s">
        <v>403</v>
      </c>
      <c r="D3" s="1023"/>
      <c r="E3" s="1026" t="s">
        <v>404</v>
      </c>
      <c r="F3" s="77"/>
      <c r="G3" s="1028" t="s">
        <v>405</v>
      </c>
      <c r="H3" s="1030" t="s">
        <v>3</v>
      </c>
      <c r="I3" s="1031"/>
      <c r="J3" s="1032" t="s">
        <v>4</v>
      </c>
      <c r="K3" s="1031"/>
      <c r="L3" s="1018" t="s">
        <v>5</v>
      </c>
      <c r="M3" s="1031"/>
      <c r="N3" s="1018" t="s">
        <v>6</v>
      </c>
      <c r="O3" s="1019"/>
    </row>
    <row r="4" spans="3:15" ht="26.25" customHeight="1">
      <c r="C4" s="1024"/>
      <c r="D4" s="1025"/>
      <c r="E4" s="1027"/>
      <c r="F4" s="30" t="s">
        <v>406</v>
      </c>
      <c r="G4" s="1029"/>
      <c r="H4" s="31" t="s">
        <v>407</v>
      </c>
      <c r="I4" s="30" t="s">
        <v>408</v>
      </c>
      <c r="J4" s="29" t="s">
        <v>407</v>
      </c>
      <c r="K4" s="30" t="s">
        <v>408</v>
      </c>
      <c r="L4" s="29" t="s">
        <v>407</v>
      </c>
      <c r="M4" s="28" t="s">
        <v>408</v>
      </c>
      <c r="N4" s="29" t="s">
        <v>407</v>
      </c>
      <c r="O4" s="78" t="s">
        <v>408</v>
      </c>
    </row>
    <row r="5" spans="3:18" ht="24.75" customHeight="1">
      <c r="C5" s="1020" t="s">
        <v>18</v>
      </c>
      <c r="D5" s="32" t="s">
        <v>19</v>
      </c>
      <c r="E5" s="33">
        <v>1023</v>
      </c>
      <c r="F5" s="33">
        <v>1</v>
      </c>
      <c r="G5" s="654">
        <f>E5-F5</f>
        <v>1022</v>
      </c>
      <c r="H5" s="34">
        <v>1019</v>
      </c>
      <c r="I5" s="655">
        <f>IF($G$5=0,"",H5/$G$5)</f>
        <v>0.99706457925636</v>
      </c>
      <c r="J5" s="33"/>
      <c r="K5" s="655">
        <f>IF($G$5=0,"",J5/$G$5)</f>
        <v>0</v>
      </c>
      <c r="L5" s="35"/>
      <c r="M5" s="655">
        <f>IF($G$5=0,"",L5/$G$5)</f>
        <v>0</v>
      </c>
      <c r="N5" s="656">
        <f>H5+J5+L5</f>
        <v>1019</v>
      </c>
      <c r="O5" s="657">
        <f>IF($G$5=0,"",N5/$G$5)</f>
        <v>0.99706457925636</v>
      </c>
      <c r="P5" s="1037"/>
      <c r="Q5" s="1037"/>
      <c r="R5" s="1037"/>
    </row>
    <row r="6" spans="3:18" ht="24.75" customHeight="1">
      <c r="C6" s="1021"/>
      <c r="D6" s="36" t="s">
        <v>20</v>
      </c>
      <c r="E6" s="37">
        <v>482332</v>
      </c>
      <c r="F6" s="658"/>
      <c r="G6" s="659">
        <f>E6</f>
        <v>482332</v>
      </c>
      <c r="H6" s="38">
        <v>482102</v>
      </c>
      <c r="I6" s="660">
        <f>IF(G6=0,"",H6/G6)-0.0001</f>
        <v>0.9994231500294403</v>
      </c>
      <c r="J6" s="37"/>
      <c r="K6" s="660">
        <f>IF($G$6=0,"",J6/$G$6)</f>
        <v>0</v>
      </c>
      <c r="L6" s="39"/>
      <c r="M6" s="660">
        <f>IF($G$6=0,"",L6/$G$6)</f>
        <v>0</v>
      </c>
      <c r="N6" s="661">
        <f>H6+J6+L6</f>
        <v>482102</v>
      </c>
      <c r="O6" s="662">
        <f>IF($G$6=0,"",N6/$G$6)-0.0001</f>
        <v>0.9994231500294403</v>
      </c>
      <c r="P6" s="1037"/>
      <c r="Q6" s="1037"/>
      <c r="R6" s="1037"/>
    </row>
    <row r="7" spans="3:18" ht="24.75" customHeight="1">
      <c r="C7" s="1020" t="s">
        <v>23</v>
      </c>
      <c r="D7" s="40" t="s">
        <v>19</v>
      </c>
      <c r="E7" s="33">
        <v>465</v>
      </c>
      <c r="F7" s="33"/>
      <c r="G7" s="654">
        <f>E7-F7</f>
        <v>465</v>
      </c>
      <c r="H7" s="41">
        <v>49</v>
      </c>
      <c r="I7" s="655">
        <f aca="true" t="shared" si="0" ref="I7:I14">IF(G7=0,"",H7/G7)</f>
        <v>0.1053763440860215</v>
      </c>
      <c r="J7" s="42">
        <v>4</v>
      </c>
      <c r="K7" s="655">
        <f>IF($G$7=0,"",J7/$G$7)</f>
        <v>0.008602150537634409</v>
      </c>
      <c r="L7" s="43">
        <v>30</v>
      </c>
      <c r="M7" s="655">
        <f>IF($G$7=0,"",L7/$G$7)</f>
        <v>0.06451612903225806</v>
      </c>
      <c r="N7" s="656">
        <f aca="true" t="shared" si="1" ref="N7:N16">H7+J7+L7</f>
        <v>83</v>
      </c>
      <c r="O7" s="657">
        <f>IF($G$7=0,"",N7/$G$7)</f>
        <v>0.17849462365591398</v>
      </c>
      <c r="P7" s="1037"/>
      <c r="Q7" s="1037"/>
      <c r="R7" s="1037"/>
    </row>
    <row r="8" spans="3:15" ht="24.75" customHeight="1">
      <c r="C8" s="1021"/>
      <c r="D8" s="36" t="s">
        <v>21</v>
      </c>
      <c r="E8" s="37">
        <v>222755</v>
      </c>
      <c r="F8" s="658"/>
      <c r="G8" s="659">
        <f>E8</f>
        <v>222755</v>
      </c>
      <c r="H8" s="44">
        <v>23710</v>
      </c>
      <c r="I8" s="660">
        <f t="shared" si="0"/>
        <v>0.10643981055419631</v>
      </c>
      <c r="J8" s="37">
        <v>276</v>
      </c>
      <c r="K8" s="660">
        <f>IF($G$8=0,"",J8/$G$8)</f>
        <v>0.00123902942694889</v>
      </c>
      <c r="L8" s="39">
        <v>11135</v>
      </c>
      <c r="M8" s="660">
        <f>IF($G$8=0,"",L8/$G$8)</f>
        <v>0.049987654598101054</v>
      </c>
      <c r="N8" s="661">
        <f t="shared" si="1"/>
        <v>35121</v>
      </c>
      <c r="O8" s="662">
        <f>IF($G$8=0,"",N8/$G$8)</f>
        <v>0.15766649457924625</v>
      </c>
    </row>
    <row r="9" spans="3:15" ht="24.75" customHeight="1">
      <c r="C9" s="1038" t="s">
        <v>306</v>
      </c>
      <c r="D9" s="32" t="s">
        <v>19</v>
      </c>
      <c r="E9" s="663">
        <v>43</v>
      </c>
      <c r="F9" s="663"/>
      <c r="G9" s="654">
        <f>E9-F9</f>
        <v>43</v>
      </c>
      <c r="H9" s="34">
        <v>38</v>
      </c>
      <c r="I9" s="664"/>
      <c r="J9" s="33"/>
      <c r="K9" s="664"/>
      <c r="L9" s="35"/>
      <c r="M9" s="664"/>
      <c r="N9" s="656">
        <f t="shared" si="1"/>
        <v>38</v>
      </c>
      <c r="O9" s="665"/>
    </row>
    <row r="10" spans="3:15" ht="24.75" customHeight="1">
      <c r="C10" s="1021"/>
      <c r="D10" s="36" t="s">
        <v>409</v>
      </c>
      <c r="E10" s="658"/>
      <c r="F10" s="658"/>
      <c r="G10" s="666"/>
      <c r="H10" s="38">
        <v>7215</v>
      </c>
      <c r="I10" s="667">
        <f>IF(G10=0,"",H10/G10)</f>
      </c>
      <c r="J10" s="37"/>
      <c r="K10" s="667">
        <f>IF($G$10=0,"",J10/$G$10)</f>
      </c>
      <c r="L10" s="39"/>
      <c r="M10" s="667">
        <f>IF($G$10=0,"",L10/$G$10)</f>
      </c>
      <c r="N10" s="661">
        <f t="shared" si="1"/>
        <v>7215</v>
      </c>
      <c r="O10" s="668">
        <f>IF($G$10=0,"",N10/$G$10)</f>
      </c>
    </row>
    <row r="11" spans="3:15" ht="24.75" customHeight="1">
      <c r="C11" s="1038" t="s">
        <v>28</v>
      </c>
      <c r="D11" s="46" t="s">
        <v>19</v>
      </c>
      <c r="E11" s="669">
        <v>26</v>
      </c>
      <c r="F11" s="663"/>
      <c r="G11" s="670"/>
      <c r="H11" s="671">
        <v>15</v>
      </c>
      <c r="I11" s="664">
        <f t="shared" si="0"/>
      </c>
      <c r="J11" s="103">
        <v>3</v>
      </c>
      <c r="K11" s="664">
        <f>IF($G$11=0,"",J11/$G$11)</f>
      </c>
      <c r="L11" s="99"/>
      <c r="M11" s="664">
        <f>IF($G$11=0,"",L11/$G$11)</f>
      </c>
      <c r="N11" s="656">
        <f t="shared" si="1"/>
        <v>18</v>
      </c>
      <c r="O11" s="665">
        <f>IF($G$11=0,"",N11/$G$11)</f>
      </c>
    </row>
    <row r="12" spans="3:15" ht="24.75" customHeight="1">
      <c r="C12" s="1039"/>
      <c r="D12" s="36" t="s">
        <v>21</v>
      </c>
      <c r="E12" s="658"/>
      <c r="F12" s="658"/>
      <c r="G12" s="666"/>
      <c r="H12" s="44">
        <v>540</v>
      </c>
      <c r="I12" s="667">
        <f t="shared" si="0"/>
      </c>
      <c r="J12" s="37">
        <v>215</v>
      </c>
      <c r="K12" s="667">
        <f>IF($G$12=0,"",J12/$G$12)</f>
      </c>
      <c r="L12" s="39"/>
      <c r="M12" s="667">
        <f>IF($G$12=0,"",L12/$G$12)</f>
      </c>
      <c r="N12" s="661">
        <f t="shared" si="1"/>
        <v>755</v>
      </c>
      <c r="O12" s="668">
        <f>IF($G$12=0,"",N12/$G$12)</f>
      </c>
    </row>
    <row r="13" spans="3:15" ht="24.75" customHeight="1">
      <c r="C13" s="1040" t="s">
        <v>6</v>
      </c>
      <c r="D13" s="40" t="s">
        <v>19</v>
      </c>
      <c r="E13" s="672">
        <f>E5+E7+E9+E11</f>
        <v>1557</v>
      </c>
      <c r="F13" s="672"/>
      <c r="G13" s="673"/>
      <c r="H13" s="674">
        <f>H5+H7+H9+H11</f>
        <v>1121</v>
      </c>
      <c r="I13" s="675">
        <f t="shared" si="0"/>
      </c>
      <c r="J13" s="674">
        <f>J5+J7+J9+J11</f>
        <v>7</v>
      </c>
      <c r="K13" s="675">
        <f>IF($G$13=0,"",J13/$G$13)</f>
      </c>
      <c r="L13" s="674">
        <f>L5+L7+L9+L11</f>
        <v>30</v>
      </c>
      <c r="M13" s="675">
        <f>IF($G$13=0,"",L13/$G$13)</f>
      </c>
      <c r="N13" s="674">
        <f>H13+J13+L13</f>
        <v>1158</v>
      </c>
      <c r="O13" s="676">
        <f>IF($G$13=0,"",N13/$G$13)</f>
      </c>
    </row>
    <row r="14" spans="3:15" ht="24.75" customHeight="1" thickBot="1">
      <c r="C14" s="1041"/>
      <c r="D14" s="47" t="s">
        <v>409</v>
      </c>
      <c r="E14" s="677"/>
      <c r="F14" s="677"/>
      <c r="G14" s="678"/>
      <c r="H14" s="679">
        <f>H6+H8+H10+H12</f>
        <v>513567</v>
      </c>
      <c r="I14" s="680">
        <f t="shared" si="0"/>
      </c>
      <c r="J14" s="679">
        <f>J6+J8+J10+J12</f>
        <v>491</v>
      </c>
      <c r="K14" s="667">
        <f>IF($G$14=0,"",J14/$G$14)</f>
      </c>
      <c r="L14" s="679">
        <f>L6+L8+L10+L12</f>
        <v>11135</v>
      </c>
      <c r="M14" s="667">
        <f>IF($G$14=0,"",L14/$G$14)</f>
      </c>
      <c r="N14" s="681">
        <f t="shared" si="1"/>
        <v>525193</v>
      </c>
      <c r="O14" s="668">
        <f>IF($G$14=0,"",N14/$G$14)</f>
      </c>
    </row>
    <row r="15" spans="3:15" ht="24.75" customHeight="1" thickTop="1">
      <c r="C15" s="1042" t="s">
        <v>410</v>
      </c>
      <c r="D15" s="40" t="s">
        <v>411</v>
      </c>
      <c r="E15" s="682">
        <v>359</v>
      </c>
      <c r="F15" s="682">
        <v>5</v>
      </c>
      <c r="G15" s="683"/>
      <c r="H15" s="45">
        <v>9</v>
      </c>
      <c r="I15" s="684">
        <f>IF($G$15=0,"",H15/$G$15)</f>
      </c>
      <c r="J15" s="42">
        <v>3</v>
      </c>
      <c r="K15" s="684">
        <f>IF($G$15=0,"",J15/$G$15)</f>
      </c>
      <c r="L15" s="43"/>
      <c r="M15" s="684">
        <f>IF($G$15=0,"",L15/$G$15)</f>
      </c>
      <c r="N15" s="674">
        <f t="shared" si="1"/>
        <v>12</v>
      </c>
      <c r="O15" s="685">
        <f>IF($G$15=0,"",N15/$G$15)</f>
      </c>
    </row>
    <row r="16" spans="3:15" ht="24.75" customHeight="1" thickBot="1">
      <c r="C16" s="1043"/>
      <c r="D16" s="79" t="s">
        <v>412</v>
      </c>
      <c r="E16" s="686"/>
      <c r="F16" s="686"/>
      <c r="G16" s="687"/>
      <c r="H16" s="81">
        <v>859</v>
      </c>
      <c r="I16" s="688">
        <f>IF($G$16=0,"",H16/$G$16)</f>
      </c>
      <c r="J16" s="80">
        <v>122</v>
      </c>
      <c r="K16" s="688">
        <f>IF($G$16=0,"",J16/$G$16)</f>
      </c>
      <c r="L16" s="82"/>
      <c r="M16" s="688">
        <f>IF($G$16=0,"",L16/$G$16)</f>
      </c>
      <c r="N16" s="689">
        <f t="shared" si="1"/>
        <v>981</v>
      </c>
      <c r="O16" s="690">
        <f>IF($G$16=0,"",N16/$G$16)</f>
      </c>
    </row>
    <row r="17" ht="13.5">
      <c r="A17" s="3" t="s">
        <v>284</v>
      </c>
    </row>
    <row r="18" ht="13.5">
      <c r="B18" s="550" t="s">
        <v>29</v>
      </c>
    </row>
    <row r="19" ht="13.5">
      <c r="B19" s="551" t="s">
        <v>413</v>
      </c>
    </row>
    <row r="20" ht="13.5">
      <c r="B20" s="550" t="s">
        <v>414</v>
      </c>
    </row>
    <row r="21" ht="13.5">
      <c r="B21" s="550" t="s">
        <v>415</v>
      </c>
    </row>
    <row r="22" ht="13.5">
      <c r="B22" s="550" t="s">
        <v>419</v>
      </c>
    </row>
    <row r="23" ht="13.5">
      <c r="B23" s="550" t="s">
        <v>416</v>
      </c>
    </row>
    <row r="24" ht="13.5">
      <c r="B24" s="550" t="s">
        <v>417</v>
      </c>
    </row>
    <row r="25" spans="2:15" ht="13.5" customHeight="1">
      <c r="B25" s="1033" t="s">
        <v>418</v>
      </c>
      <c r="C25" s="1034"/>
      <c r="D25" s="1034"/>
      <c r="E25" s="1034"/>
      <c r="F25" s="1034"/>
      <c r="G25" s="1034"/>
      <c r="H25" s="1034"/>
      <c r="I25" s="1034"/>
      <c r="J25" s="1034"/>
      <c r="K25" s="1034"/>
      <c r="L25" s="1034"/>
      <c r="M25" s="1034"/>
      <c r="N25" s="1034"/>
      <c r="O25" s="1034"/>
    </row>
    <row r="26" spans="2:15" ht="13.5">
      <c r="B26" s="550"/>
      <c r="C26" s="550"/>
      <c r="D26" s="550"/>
      <c r="E26" s="550"/>
      <c r="F26" s="550"/>
      <c r="G26" s="550"/>
      <c r="H26" s="1035"/>
      <c r="I26" s="1035"/>
      <c r="J26" s="1035"/>
      <c r="K26" s="691"/>
      <c r="L26" s="550"/>
      <c r="M26" s="550"/>
      <c r="N26" s="550"/>
      <c r="O26" s="550"/>
    </row>
    <row r="27" spans="2:15" ht="13.5">
      <c r="B27" s="1036"/>
      <c r="C27" s="1036"/>
      <c r="D27" s="1036"/>
      <c r="E27" s="1036"/>
      <c r="F27" s="1036"/>
      <c r="G27" s="1036"/>
      <c r="H27" s="1036"/>
      <c r="I27" s="1036"/>
      <c r="J27" s="1036"/>
      <c r="K27" s="1036"/>
      <c r="L27" s="1036"/>
      <c r="M27" s="1036"/>
      <c r="N27" s="1036"/>
      <c r="O27" s="1036"/>
    </row>
  </sheetData>
  <sheetProtection/>
  <mergeCells count="17">
    <mergeCell ref="B25:O25"/>
    <mergeCell ref="H26:J26"/>
    <mergeCell ref="B27:O27"/>
    <mergeCell ref="P5:R7"/>
    <mergeCell ref="C7:C8"/>
    <mergeCell ref="C9:C10"/>
    <mergeCell ref="C11:C12"/>
    <mergeCell ref="C13:C14"/>
    <mergeCell ref="C15:C16"/>
    <mergeCell ref="N3:O3"/>
    <mergeCell ref="C5:C6"/>
    <mergeCell ref="C3:D4"/>
    <mergeCell ref="E3:E4"/>
    <mergeCell ref="G3:G4"/>
    <mergeCell ref="H3:I3"/>
    <mergeCell ref="J3:K3"/>
    <mergeCell ref="L3:M3"/>
  </mergeCells>
  <printOptions/>
  <pageMargins left="0.4330708661417323" right="0.2362204724409449" top="0.7086614173228347" bottom="0.1968503937007874" header="0.5118110236220472" footer="0.31496062992125984"/>
  <pageSetup horizontalDpi="600" verticalDpi="600" orientation="landscape" paperSize="9" scale="87" r:id="rId2"/>
  <headerFooter alignWithMargins="0">
    <oddFooter>&amp;C1
</oddFooter>
  </headerFooter>
  <drawing r:id="rId1"/>
</worksheet>
</file>

<file path=xl/worksheets/sheet30.xml><?xml version="1.0" encoding="utf-8"?>
<worksheet xmlns="http://schemas.openxmlformats.org/spreadsheetml/2006/main" xmlns:r="http://schemas.openxmlformats.org/officeDocument/2006/relationships">
  <sheetPr>
    <tabColor indexed="47"/>
  </sheetPr>
  <dimension ref="A1:AG38"/>
  <sheetViews>
    <sheetView view="pageBreakPreview" zoomScale="85" zoomScaleSheetLayoutView="85" zoomScalePageLayoutView="0" workbookViewId="0" topLeftCell="A1">
      <selection activeCell="P8" sqref="P8:R10"/>
    </sheetView>
  </sheetViews>
  <sheetFormatPr defaultColWidth="9.00390625" defaultRowHeight="13.5"/>
  <cols>
    <col min="1" max="1" width="11.25390625" style="3" customWidth="1"/>
    <col min="2" max="2" width="13.00390625" style="3" customWidth="1"/>
    <col min="3" max="4" width="9.375" style="3" customWidth="1"/>
    <col min="5" max="5" width="10.50390625" style="3" customWidth="1"/>
    <col min="6" max="10" width="9.00390625" style="3" customWidth="1"/>
    <col min="11" max="11" width="8.375" style="3" customWidth="1"/>
    <col min="12" max="16384" width="9.00390625" style="3" customWidth="1"/>
  </cols>
  <sheetData>
    <row r="1" spans="1:8" ht="24" customHeight="1">
      <c r="A1" s="1288" t="s">
        <v>400</v>
      </c>
      <c r="B1" s="1288"/>
      <c r="C1" s="1288"/>
      <c r="D1" s="1288"/>
      <c r="E1" s="1288"/>
      <c r="F1" s="1288"/>
      <c r="G1" s="1288"/>
      <c r="H1" s="1288"/>
    </row>
    <row r="2" ht="15" customHeight="1">
      <c r="K2" s="19"/>
    </row>
    <row r="3" ht="13.5">
      <c r="A3" s="3" t="s">
        <v>370</v>
      </c>
    </row>
    <row r="4" ht="14.25" thickBot="1">
      <c r="A4" s="3" t="s">
        <v>371</v>
      </c>
    </row>
    <row r="5" spans="1:12" ht="17.25" customHeight="1">
      <c r="A5" s="1295" t="s">
        <v>25</v>
      </c>
      <c r="B5" s="1296"/>
      <c r="C5" s="70" t="s">
        <v>47</v>
      </c>
      <c r="D5" s="71" t="s">
        <v>97</v>
      </c>
      <c r="E5" s="71" t="s">
        <v>372</v>
      </c>
      <c r="F5" s="71" t="s">
        <v>373</v>
      </c>
      <c r="G5" s="71" t="s">
        <v>374</v>
      </c>
      <c r="H5" s="71" t="s">
        <v>375</v>
      </c>
      <c r="I5" s="71" t="s">
        <v>376</v>
      </c>
      <c r="J5" s="71" t="s">
        <v>377</v>
      </c>
      <c r="K5" s="552" t="s">
        <v>378</v>
      </c>
      <c r="L5" s="1289" t="s">
        <v>95</v>
      </c>
    </row>
    <row r="6" spans="1:12" ht="17.25" customHeight="1">
      <c r="A6" s="1297"/>
      <c r="B6" s="1298"/>
      <c r="C6" s="62" t="s">
        <v>379</v>
      </c>
      <c r="D6" s="61" t="s">
        <v>380</v>
      </c>
      <c r="E6" s="61" t="s">
        <v>380</v>
      </c>
      <c r="F6" s="61" t="s">
        <v>380</v>
      </c>
      <c r="G6" s="61" t="s">
        <v>380</v>
      </c>
      <c r="H6" s="61" t="s">
        <v>380</v>
      </c>
      <c r="I6" s="61" t="s">
        <v>380</v>
      </c>
      <c r="J6" s="61" t="s">
        <v>380</v>
      </c>
      <c r="K6" s="553"/>
      <c r="L6" s="1290"/>
    </row>
    <row r="7" spans="1:12" ht="18" customHeight="1" thickBot="1">
      <c r="A7" s="1299"/>
      <c r="B7" s="1300"/>
      <c r="C7" s="49" t="s">
        <v>56</v>
      </c>
      <c r="D7" s="60" t="s">
        <v>98</v>
      </c>
      <c r="E7" s="60" t="s">
        <v>99</v>
      </c>
      <c r="F7" s="60" t="s">
        <v>100</v>
      </c>
      <c r="G7" s="60" t="s">
        <v>101</v>
      </c>
      <c r="H7" s="60" t="s">
        <v>102</v>
      </c>
      <c r="I7" s="60" t="s">
        <v>103</v>
      </c>
      <c r="J7" s="60" t="s">
        <v>79</v>
      </c>
      <c r="K7" s="554" t="s">
        <v>64</v>
      </c>
      <c r="L7" s="1290"/>
    </row>
    <row r="8" spans="1:18" ht="20.25" customHeight="1" thickBot="1" thickTop="1">
      <c r="A8" s="1314" t="s">
        <v>18</v>
      </c>
      <c r="B8" s="58" t="s">
        <v>31</v>
      </c>
      <c r="C8" s="105">
        <v>18</v>
      </c>
      <c r="D8" s="105">
        <v>323</v>
      </c>
      <c r="E8" s="105">
        <v>672</v>
      </c>
      <c r="F8" s="105">
        <v>592</v>
      </c>
      <c r="G8" s="105">
        <v>254</v>
      </c>
      <c r="H8" s="105">
        <v>123</v>
      </c>
      <c r="I8" s="105">
        <v>24</v>
      </c>
      <c r="J8" s="105">
        <v>8</v>
      </c>
      <c r="K8" s="396">
        <v>0</v>
      </c>
      <c r="L8" s="555">
        <f>SUM(C8:K8)</f>
        <v>2014</v>
      </c>
      <c r="P8" s="1105"/>
      <c r="Q8" s="1037"/>
      <c r="R8" s="1037"/>
    </row>
    <row r="9" spans="1:18" ht="20.25" customHeight="1" thickBot="1" thickTop="1">
      <c r="A9" s="1315"/>
      <c r="B9" s="58" t="s">
        <v>19</v>
      </c>
      <c r="C9" s="105">
        <v>12</v>
      </c>
      <c r="D9" s="105">
        <v>171</v>
      </c>
      <c r="E9" s="105">
        <v>260</v>
      </c>
      <c r="F9" s="105">
        <v>214</v>
      </c>
      <c r="G9" s="105">
        <v>91</v>
      </c>
      <c r="H9" s="105">
        <v>27</v>
      </c>
      <c r="I9" s="105">
        <v>6</v>
      </c>
      <c r="J9" s="105">
        <v>1</v>
      </c>
      <c r="K9" s="396">
        <v>0</v>
      </c>
      <c r="L9" s="555">
        <f aca="true" t="shared" si="0" ref="L9:L18">SUM(C9:K9)</f>
        <v>782</v>
      </c>
      <c r="M9" s="3" t="s">
        <v>382</v>
      </c>
      <c r="P9" s="1105"/>
      <c r="Q9" s="1037"/>
      <c r="R9" s="1037"/>
    </row>
    <row r="10" spans="1:33" s="57" customFormat="1" ht="20.25" customHeight="1" thickBot="1" thickTop="1">
      <c r="A10" s="1316"/>
      <c r="B10" s="59" t="s">
        <v>96</v>
      </c>
      <c r="C10" s="397">
        <f>IF(C9=0,"",C8/C9)</f>
        <v>1.5</v>
      </c>
      <c r="D10" s="397">
        <f aca="true" t="shared" si="1" ref="D10:L10">IF(D9=0,"",D8/D9)</f>
        <v>1.8888888888888888</v>
      </c>
      <c r="E10" s="397">
        <f t="shared" si="1"/>
        <v>2.5846153846153848</v>
      </c>
      <c r="F10" s="397">
        <f t="shared" si="1"/>
        <v>2.7663551401869158</v>
      </c>
      <c r="G10" s="397">
        <f t="shared" si="1"/>
        <v>2.791208791208791</v>
      </c>
      <c r="H10" s="397">
        <f t="shared" si="1"/>
        <v>4.555555555555555</v>
      </c>
      <c r="I10" s="397">
        <f t="shared" si="1"/>
        <v>4</v>
      </c>
      <c r="J10" s="397">
        <f t="shared" si="1"/>
        <v>8</v>
      </c>
      <c r="K10" s="398">
        <f t="shared" si="1"/>
      </c>
      <c r="L10" s="556">
        <f t="shared" si="1"/>
        <v>2.575447570332481</v>
      </c>
      <c r="M10" s="3"/>
      <c r="N10" s="3"/>
      <c r="O10" s="3"/>
      <c r="P10" s="1105"/>
      <c r="Q10" s="1037"/>
      <c r="R10" s="1037"/>
      <c r="S10" s="3"/>
      <c r="T10" s="3"/>
      <c r="U10" s="3"/>
      <c r="V10" s="3"/>
      <c r="W10" s="3"/>
      <c r="X10" s="3"/>
      <c r="Y10" s="3"/>
      <c r="Z10" s="3"/>
      <c r="AA10" s="3"/>
      <c r="AB10" s="3"/>
      <c r="AC10" s="3"/>
      <c r="AD10" s="3"/>
      <c r="AE10" s="3"/>
      <c r="AF10" s="3"/>
      <c r="AG10" s="3"/>
    </row>
    <row r="11" spans="1:12" ht="20.25" customHeight="1" thickBot="1" thickTop="1">
      <c r="A11" s="1314" t="s">
        <v>23</v>
      </c>
      <c r="B11" s="58" t="s">
        <v>31</v>
      </c>
      <c r="C11" s="105">
        <v>2</v>
      </c>
      <c r="D11" s="105">
        <v>5</v>
      </c>
      <c r="E11" s="105">
        <v>0</v>
      </c>
      <c r="F11" s="105">
        <v>17</v>
      </c>
      <c r="G11" s="105">
        <v>10</v>
      </c>
      <c r="H11" s="105">
        <v>12</v>
      </c>
      <c r="I11" s="105">
        <v>0</v>
      </c>
      <c r="J11" s="105">
        <v>0</v>
      </c>
      <c r="K11" s="396">
        <v>0</v>
      </c>
      <c r="L11" s="555">
        <f t="shared" si="0"/>
        <v>46</v>
      </c>
    </row>
    <row r="12" spans="1:13" ht="20.25" customHeight="1" thickBot="1" thickTop="1">
      <c r="A12" s="1315"/>
      <c r="B12" s="58" t="s">
        <v>19</v>
      </c>
      <c r="C12" s="105">
        <v>2</v>
      </c>
      <c r="D12" s="105">
        <v>5</v>
      </c>
      <c r="E12" s="105">
        <v>6</v>
      </c>
      <c r="F12" s="105">
        <v>11</v>
      </c>
      <c r="G12" s="105">
        <v>2</v>
      </c>
      <c r="H12" s="105">
        <v>2</v>
      </c>
      <c r="I12" s="105">
        <v>0</v>
      </c>
      <c r="J12" s="105">
        <v>0</v>
      </c>
      <c r="K12" s="396">
        <v>0</v>
      </c>
      <c r="L12" s="555">
        <f t="shared" si="0"/>
        <v>28</v>
      </c>
      <c r="M12" s="3" t="s">
        <v>382</v>
      </c>
    </row>
    <row r="13" spans="1:33" s="57" customFormat="1" ht="20.25" customHeight="1" thickBot="1" thickTop="1">
      <c r="A13" s="1316"/>
      <c r="B13" s="59" t="s">
        <v>96</v>
      </c>
      <c r="C13" s="397">
        <f aca="true" t="shared" si="2" ref="C13:L13">IF(C12=0,"",C11/C12)</f>
        <v>1</v>
      </c>
      <c r="D13" s="397">
        <f t="shared" si="2"/>
        <v>1</v>
      </c>
      <c r="E13" s="397">
        <f t="shared" si="2"/>
        <v>0</v>
      </c>
      <c r="F13" s="397">
        <f t="shared" si="2"/>
        <v>1.5454545454545454</v>
      </c>
      <c r="G13" s="397">
        <f t="shared" si="2"/>
        <v>5</v>
      </c>
      <c r="H13" s="397">
        <f t="shared" si="2"/>
        <v>6</v>
      </c>
      <c r="I13" s="397">
        <f t="shared" si="2"/>
      </c>
      <c r="J13" s="397">
        <f t="shared" si="2"/>
      </c>
      <c r="K13" s="398">
        <f t="shared" si="2"/>
      </c>
      <c r="L13" s="556">
        <f t="shared" si="2"/>
        <v>1.6428571428571428</v>
      </c>
      <c r="M13" s="3"/>
      <c r="N13" s="3"/>
      <c r="O13" s="3"/>
      <c r="P13" s="3"/>
      <c r="Q13" s="3"/>
      <c r="R13" s="3"/>
      <c r="S13" s="3"/>
      <c r="T13" s="3"/>
      <c r="U13" s="3"/>
      <c r="V13" s="3"/>
      <c r="W13" s="3"/>
      <c r="X13" s="3"/>
      <c r="Y13" s="3"/>
      <c r="Z13" s="3"/>
      <c r="AA13" s="3"/>
      <c r="AB13" s="3"/>
      <c r="AC13" s="3"/>
      <c r="AD13" s="3"/>
      <c r="AE13" s="3"/>
      <c r="AF13" s="3"/>
      <c r="AG13" s="3"/>
    </row>
    <row r="14" spans="1:12" ht="20.25" customHeight="1" thickBot="1" thickTop="1">
      <c r="A14" s="1301" t="s">
        <v>306</v>
      </c>
      <c r="B14" s="58" t="s">
        <v>31</v>
      </c>
      <c r="C14" s="105">
        <v>3</v>
      </c>
      <c r="D14" s="105">
        <v>81</v>
      </c>
      <c r="E14" s="105">
        <v>39</v>
      </c>
      <c r="F14" s="105">
        <v>5</v>
      </c>
      <c r="G14" s="105">
        <v>0</v>
      </c>
      <c r="H14" s="105">
        <v>0</v>
      </c>
      <c r="I14" s="105">
        <v>0</v>
      </c>
      <c r="J14" s="105">
        <v>0</v>
      </c>
      <c r="K14" s="396">
        <v>0</v>
      </c>
      <c r="L14" s="555">
        <f t="shared" si="0"/>
        <v>128</v>
      </c>
    </row>
    <row r="15" spans="1:12" ht="20.25" customHeight="1" thickTop="1">
      <c r="A15" s="1302"/>
      <c r="B15" s="58" t="s">
        <v>19</v>
      </c>
      <c r="C15" s="105">
        <v>6</v>
      </c>
      <c r="D15" s="105">
        <v>23</v>
      </c>
      <c r="E15" s="105">
        <v>8</v>
      </c>
      <c r="F15" s="105">
        <v>1</v>
      </c>
      <c r="G15" s="105">
        <v>0</v>
      </c>
      <c r="H15" s="105">
        <v>0</v>
      </c>
      <c r="I15" s="105">
        <v>0</v>
      </c>
      <c r="J15" s="105">
        <v>0</v>
      </c>
      <c r="K15" s="396">
        <v>0</v>
      </c>
      <c r="L15" s="557">
        <f t="shared" si="0"/>
        <v>38</v>
      </c>
    </row>
    <row r="16" spans="1:33" s="57" customFormat="1" ht="20.25" customHeight="1" thickBot="1">
      <c r="A16" s="1317"/>
      <c r="B16" s="59" t="s">
        <v>96</v>
      </c>
      <c r="C16" s="397">
        <f aca="true" t="shared" si="3" ref="C16:L16">IF(C15=0,"",C14/C15)</f>
        <v>0.5</v>
      </c>
      <c r="D16" s="397">
        <f t="shared" si="3"/>
        <v>3.5217391304347827</v>
      </c>
      <c r="E16" s="397">
        <f t="shared" si="3"/>
        <v>4.875</v>
      </c>
      <c r="F16" s="397">
        <f t="shared" si="3"/>
        <v>5</v>
      </c>
      <c r="G16" s="397">
        <f t="shared" si="3"/>
      </c>
      <c r="H16" s="397">
        <f t="shared" si="3"/>
      </c>
      <c r="I16" s="397">
        <f t="shared" si="3"/>
      </c>
      <c r="J16" s="397">
        <f t="shared" si="3"/>
      </c>
      <c r="K16" s="398">
        <f t="shared" si="3"/>
      </c>
      <c r="L16" s="558">
        <f t="shared" si="3"/>
        <v>3.3684210526315788</v>
      </c>
      <c r="M16" s="3"/>
      <c r="N16" s="3"/>
      <c r="O16" s="3"/>
      <c r="P16" s="3"/>
      <c r="Q16" s="3"/>
      <c r="R16" s="3"/>
      <c r="S16" s="3"/>
      <c r="T16" s="3"/>
      <c r="U16" s="3"/>
      <c r="V16" s="3"/>
      <c r="W16" s="3"/>
      <c r="X16" s="3"/>
      <c r="Y16" s="3"/>
      <c r="Z16" s="3"/>
      <c r="AA16" s="3"/>
      <c r="AB16" s="3"/>
      <c r="AC16" s="3"/>
      <c r="AD16" s="3"/>
      <c r="AE16" s="3"/>
      <c r="AF16" s="3"/>
      <c r="AG16" s="3"/>
    </row>
    <row r="17" spans="1:12" ht="20.25" customHeight="1" thickBot="1" thickTop="1">
      <c r="A17" s="1301" t="s">
        <v>28</v>
      </c>
      <c r="B17" s="58" t="s">
        <v>31</v>
      </c>
      <c r="C17" s="105"/>
      <c r="D17" s="105"/>
      <c r="E17" s="105"/>
      <c r="F17" s="105"/>
      <c r="G17" s="105"/>
      <c r="H17" s="105"/>
      <c r="I17" s="105"/>
      <c r="J17" s="105"/>
      <c r="K17" s="396"/>
      <c r="L17" s="555">
        <f t="shared" si="0"/>
        <v>0</v>
      </c>
    </row>
    <row r="18" spans="1:12" ht="20.25" customHeight="1" thickTop="1">
      <c r="A18" s="1302"/>
      <c r="B18" s="58" t="s">
        <v>19</v>
      </c>
      <c r="C18" s="105"/>
      <c r="D18" s="105"/>
      <c r="E18" s="105"/>
      <c r="F18" s="105"/>
      <c r="G18" s="105"/>
      <c r="H18" s="105"/>
      <c r="I18" s="105"/>
      <c r="J18" s="105"/>
      <c r="K18" s="396"/>
      <c r="L18" s="557">
        <f t="shared" si="0"/>
        <v>0</v>
      </c>
    </row>
    <row r="19" spans="1:33" s="57" customFormat="1" ht="20.25" customHeight="1" thickBot="1">
      <c r="A19" s="1303"/>
      <c r="B19" s="72" t="s">
        <v>96</v>
      </c>
      <c r="C19" s="399">
        <f aca="true" t="shared" si="4" ref="C19:L19">IF(C18=0,"",C17/C18)</f>
      </c>
      <c r="D19" s="399">
        <f t="shared" si="4"/>
      </c>
      <c r="E19" s="399">
        <f t="shared" si="4"/>
      </c>
      <c r="F19" s="399">
        <f t="shared" si="4"/>
      </c>
      <c r="G19" s="399">
        <f t="shared" si="4"/>
      </c>
      <c r="H19" s="399">
        <f t="shared" si="4"/>
      </c>
      <c r="I19" s="399">
        <f t="shared" si="4"/>
      </c>
      <c r="J19" s="399">
        <f t="shared" si="4"/>
      </c>
      <c r="K19" s="400">
        <f t="shared" si="4"/>
      </c>
      <c r="L19" s="559">
        <f t="shared" si="4"/>
      </c>
      <c r="M19" s="3"/>
      <c r="N19" s="3"/>
      <c r="O19" s="3"/>
      <c r="P19" s="3"/>
      <c r="Q19" s="3"/>
      <c r="R19" s="3"/>
      <c r="S19" s="3"/>
      <c r="T19" s="3"/>
      <c r="U19" s="3"/>
      <c r="V19" s="3"/>
      <c r="W19" s="3"/>
      <c r="X19" s="3"/>
      <c r="Y19" s="3"/>
      <c r="Z19" s="3"/>
      <c r="AA19" s="3"/>
      <c r="AB19" s="3"/>
      <c r="AC19" s="3"/>
      <c r="AD19" s="3"/>
      <c r="AE19" s="3"/>
      <c r="AF19" s="3"/>
      <c r="AG19" s="3"/>
    </row>
    <row r="20" spans="1:19" ht="13.5">
      <c r="A20" s="560" t="s">
        <v>29</v>
      </c>
      <c r="B20" s="561" t="s">
        <v>93</v>
      </c>
      <c r="C20" s="562"/>
      <c r="D20" s="562"/>
      <c r="E20" s="562"/>
      <c r="F20" s="562"/>
      <c r="G20" s="562"/>
      <c r="H20" s="562"/>
      <c r="I20" s="562"/>
      <c r="J20" s="562"/>
      <c r="K20" s="562"/>
      <c r="L20" s="550"/>
      <c r="M20" s="550"/>
      <c r="N20" s="550"/>
      <c r="O20" s="550"/>
      <c r="P20" s="550"/>
      <c r="Q20" s="550"/>
      <c r="R20" s="550"/>
      <c r="S20" s="550"/>
    </row>
    <row r="21" spans="1:19" ht="13.5">
      <c r="A21" s="302" t="s">
        <v>383</v>
      </c>
      <c r="B21" s="563" t="s">
        <v>94</v>
      </c>
      <c r="C21" s="562"/>
      <c r="D21" s="562"/>
      <c r="E21" s="562"/>
      <c r="F21" s="562"/>
      <c r="G21" s="562"/>
      <c r="H21" s="562"/>
      <c r="I21" s="562"/>
      <c r="J21" s="562"/>
      <c r="K21" s="562"/>
      <c r="L21" s="550"/>
      <c r="M21" s="550"/>
      <c r="N21" s="550"/>
      <c r="O21" s="550"/>
      <c r="P21" s="550"/>
      <c r="Q21" s="550"/>
      <c r="R21" s="550"/>
      <c r="S21" s="550"/>
    </row>
    <row r="22" spans="1:11" ht="13.5">
      <c r="A22" s="18"/>
      <c r="B22" s="15"/>
      <c r="C22" s="15"/>
      <c r="D22" s="15"/>
      <c r="E22" s="15"/>
      <c r="F22" s="15"/>
      <c r="G22" s="15"/>
      <c r="H22" s="15"/>
      <c r="I22" s="15"/>
      <c r="J22" s="15"/>
      <c r="K22" s="15"/>
    </row>
    <row r="23" ht="14.25" thickBot="1">
      <c r="A23" s="3" t="s">
        <v>381</v>
      </c>
    </row>
    <row r="24" spans="1:15" ht="13.5" customHeight="1">
      <c r="A24" s="1308" t="s">
        <v>46</v>
      </c>
      <c r="B24" s="1309"/>
      <c r="C24" s="70" t="s">
        <v>47</v>
      </c>
      <c r="D24" s="67" t="s">
        <v>66</v>
      </c>
      <c r="E24" s="67" t="s">
        <v>67</v>
      </c>
      <c r="F24" s="67" t="s">
        <v>68</v>
      </c>
      <c r="G24" s="67" t="s">
        <v>69</v>
      </c>
      <c r="H24" s="67" t="s">
        <v>70</v>
      </c>
      <c r="I24" s="67" t="s">
        <v>71</v>
      </c>
      <c r="J24" s="67" t="s">
        <v>72</v>
      </c>
      <c r="K24" s="67" t="s">
        <v>73</v>
      </c>
      <c r="L24" s="67" t="s">
        <v>74</v>
      </c>
      <c r="M24" s="67" t="s">
        <v>75</v>
      </c>
      <c r="N24" s="67" t="s">
        <v>76</v>
      </c>
      <c r="O24" s="1289" t="s">
        <v>95</v>
      </c>
    </row>
    <row r="25" spans="1:15" ht="15">
      <c r="A25" s="1310"/>
      <c r="B25" s="1311"/>
      <c r="C25" s="48" t="s">
        <v>77</v>
      </c>
      <c r="D25" s="63" t="s">
        <v>380</v>
      </c>
      <c r="E25" s="63" t="s">
        <v>380</v>
      </c>
      <c r="F25" s="63" t="s">
        <v>380</v>
      </c>
      <c r="G25" s="63" t="s">
        <v>380</v>
      </c>
      <c r="H25" s="63" t="s">
        <v>380</v>
      </c>
      <c r="I25" s="63" t="s">
        <v>380</v>
      </c>
      <c r="J25" s="63" t="s">
        <v>380</v>
      </c>
      <c r="K25" s="63" t="s">
        <v>380</v>
      </c>
      <c r="L25" s="63" t="s">
        <v>380</v>
      </c>
      <c r="M25" s="63" t="s">
        <v>380</v>
      </c>
      <c r="N25" s="48"/>
      <c r="O25" s="1290"/>
    </row>
    <row r="26" spans="1:15" ht="21.75" customHeight="1" thickBot="1">
      <c r="A26" s="1312"/>
      <c r="B26" s="1313"/>
      <c r="C26" s="49" t="s">
        <v>56</v>
      </c>
      <c r="D26" s="56" t="s">
        <v>78</v>
      </c>
      <c r="E26" s="56" t="s">
        <v>79</v>
      </c>
      <c r="F26" s="56" t="s">
        <v>80</v>
      </c>
      <c r="G26" s="56" t="s">
        <v>81</v>
      </c>
      <c r="H26" s="56" t="s">
        <v>82</v>
      </c>
      <c r="I26" s="56" t="s">
        <v>83</v>
      </c>
      <c r="J26" s="56" t="s">
        <v>84</v>
      </c>
      <c r="K26" s="56" t="s">
        <v>85</v>
      </c>
      <c r="L26" s="56" t="s">
        <v>86</v>
      </c>
      <c r="M26" s="56" t="s">
        <v>87</v>
      </c>
      <c r="N26" s="554" t="s">
        <v>64</v>
      </c>
      <c r="O26" s="1290"/>
    </row>
    <row r="27" spans="1:15" ht="21.75" customHeight="1" thickBot="1" thickTop="1">
      <c r="A27" s="1291" t="s">
        <v>31</v>
      </c>
      <c r="B27" s="1292"/>
      <c r="C27" s="401">
        <v>0</v>
      </c>
      <c r="D27" s="401">
        <v>8</v>
      </c>
      <c r="E27" s="401">
        <v>11</v>
      </c>
      <c r="F27" s="401">
        <v>20</v>
      </c>
      <c r="G27" s="401">
        <v>0</v>
      </c>
      <c r="H27" s="401">
        <v>85</v>
      </c>
      <c r="I27" s="401">
        <v>60</v>
      </c>
      <c r="J27" s="401">
        <v>54</v>
      </c>
      <c r="K27" s="401">
        <v>132</v>
      </c>
      <c r="L27" s="401">
        <v>38</v>
      </c>
      <c r="M27" s="401">
        <v>60</v>
      </c>
      <c r="N27" s="402">
        <v>0</v>
      </c>
      <c r="O27" s="564">
        <f>SUM(C27:N27)</f>
        <v>468</v>
      </c>
    </row>
    <row r="28" spans="1:15" ht="21.75" customHeight="1" thickTop="1">
      <c r="A28" s="1291" t="s">
        <v>35</v>
      </c>
      <c r="B28" s="1292"/>
      <c r="C28" s="403">
        <v>1</v>
      </c>
      <c r="D28" s="403">
        <v>1</v>
      </c>
      <c r="E28" s="403">
        <v>2</v>
      </c>
      <c r="F28" s="403">
        <v>2</v>
      </c>
      <c r="G28" s="403">
        <v>0</v>
      </c>
      <c r="H28" s="403">
        <v>5</v>
      </c>
      <c r="I28" s="403">
        <v>2</v>
      </c>
      <c r="J28" s="403">
        <v>3</v>
      </c>
      <c r="K28" s="403">
        <v>8</v>
      </c>
      <c r="L28" s="403">
        <v>4</v>
      </c>
      <c r="M28" s="403">
        <v>1</v>
      </c>
      <c r="N28" s="404">
        <v>0</v>
      </c>
      <c r="O28" s="565">
        <f>SUM(C28:N28)</f>
        <v>29</v>
      </c>
    </row>
    <row r="29" spans="1:15" ht="21.75" customHeight="1" thickBot="1">
      <c r="A29" s="1306" t="s">
        <v>104</v>
      </c>
      <c r="B29" s="1307"/>
      <c r="C29" s="399">
        <f>IF(C27=0,"",C27/C28)</f>
      </c>
      <c r="D29" s="399">
        <f aca="true" t="shared" si="5" ref="D29:O29">IF(D27=0,"",D27/D28)</f>
        <v>8</v>
      </c>
      <c r="E29" s="399">
        <f t="shared" si="5"/>
        <v>5.5</v>
      </c>
      <c r="F29" s="399">
        <f t="shared" si="5"/>
        <v>10</v>
      </c>
      <c r="G29" s="399">
        <f>IF(G27=0,"",G27/G28)</f>
      </c>
      <c r="H29" s="399">
        <f>IF(H27=0,"",H27/H28)</f>
        <v>17</v>
      </c>
      <c r="I29" s="399">
        <f t="shared" si="5"/>
        <v>30</v>
      </c>
      <c r="J29" s="399">
        <f t="shared" si="5"/>
        <v>18</v>
      </c>
      <c r="K29" s="399">
        <f t="shared" si="5"/>
        <v>16.5</v>
      </c>
      <c r="L29" s="399">
        <f t="shared" si="5"/>
        <v>9.5</v>
      </c>
      <c r="M29" s="399">
        <f t="shared" si="5"/>
        <v>60</v>
      </c>
      <c r="N29" s="400">
        <f t="shared" si="5"/>
      </c>
      <c r="O29" s="559">
        <f t="shared" si="5"/>
        <v>16.137931034482758</v>
      </c>
    </row>
    <row r="30" spans="1:19" ht="13.5" customHeight="1">
      <c r="A30" s="560" t="s">
        <v>29</v>
      </c>
      <c r="B30" s="561" t="s">
        <v>93</v>
      </c>
      <c r="C30" s="550"/>
      <c r="D30" s="550"/>
      <c r="E30" s="550"/>
      <c r="F30" s="550"/>
      <c r="G30" s="550"/>
      <c r="H30" s="550"/>
      <c r="I30" s="550"/>
      <c r="J30" s="550"/>
      <c r="K30" s="550"/>
      <c r="L30" s="550"/>
      <c r="M30" s="550"/>
      <c r="N30" s="550"/>
      <c r="O30" s="550"/>
      <c r="P30" s="550"/>
      <c r="Q30" s="550"/>
      <c r="R30" s="550"/>
      <c r="S30" s="550"/>
    </row>
    <row r="31" spans="1:19" ht="13.5" customHeight="1">
      <c r="A31" s="560"/>
      <c r="B31" s="563" t="s">
        <v>94</v>
      </c>
      <c r="C31" s="550"/>
      <c r="D31" s="550"/>
      <c r="E31" s="550"/>
      <c r="F31" s="550"/>
      <c r="G31" s="550"/>
      <c r="H31" s="550"/>
      <c r="I31" s="550"/>
      <c r="J31" s="550"/>
      <c r="K31" s="550"/>
      <c r="L31" s="550"/>
      <c r="M31" s="550"/>
      <c r="N31" s="550"/>
      <c r="O31" s="550"/>
      <c r="P31" s="550"/>
      <c r="Q31" s="550"/>
      <c r="R31" s="550"/>
      <c r="S31" s="550"/>
    </row>
    <row r="32" spans="1:19" ht="15.75" customHeight="1">
      <c r="A32" s="560"/>
      <c r="B32" s="302"/>
      <c r="C32" s="550"/>
      <c r="D32" s="550"/>
      <c r="E32" s="550"/>
      <c r="F32" s="550"/>
      <c r="G32" s="550"/>
      <c r="H32" s="550"/>
      <c r="I32" s="550"/>
      <c r="J32" s="550"/>
      <c r="K32" s="550"/>
      <c r="L32" s="550"/>
      <c r="M32" s="550"/>
      <c r="N32" s="550"/>
      <c r="O32" s="550"/>
      <c r="P32" s="550"/>
      <c r="Q32" s="550"/>
      <c r="R32" s="550"/>
      <c r="S32" s="550"/>
    </row>
    <row r="33" spans="1:2" ht="13.5" hidden="1">
      <c r="A33" s="3" t="s">
        <v>42</v>
      </c>
      <c r="B33" s="13"/>
    </row>
    <row r="34" spans="1:3" ht="13.5" hidden="1">
      <c r="A34" s="1304" t="s">
        <v>39</v>
      </c>
      <c r="B34" s="1305"/>
      <c r="C34" s="1294"/>
    </row>
    <row r="35" spans="1:3" ht="13.5" customHeight="1" hidden="1">
      <c r="A35" s="1293" t="s">
        <v>31</v>
      </c>
      <c r="B35" s="1294"/>
      <c r="C35" s="4"/>
    </row>
    <row r="36" spans="1:3" ht="13.5" hidden="1">
      <c r="A36" s="1293" t="s">
        <v>19</v>
      </c>
      <c r="B36" s="1292"/>
      <c r="C36" s="4"/>
    </row>
    <row r="37" spans="1:3" ht="17.25" customHeight="1" hidden="1">
      <c r="A37" s="16" t="s">
        <v>29</v>
      </c>
      <c r="B37" s="54" t="s">
        <v>91</v>
      </c>
      <c r="C37" s="15"/>
    </row>
    <row r="38" spans="1:2" ht="20.25" customHeight="1" hidden="1">
      <c r="A38" s="53"/>
      <c r="B38" s="55" t="s">
        <v>92</v>
      </c>
    </row>
  </sheetData>
  <sheetProtection/>
  <mergeCells count="16">
    <mergeCell ref="P8:R10"/>
    <mergeCell ref="A29:B29"/>
    <mergeCell ref="O24:O26"/>
    <mergeCell ref="A24:B26"/>
    <mergeCell ref="A8:A10"/>
    <mergeCell ref="A11:A13"/>
    <mergeCell ref="A14:A16"/>
    <mergeCell ref="A1:H1"/>
    <mergeCell ref="L5:L7"/>
    <mergeCell ref="A28:B28"/>
    <mergeCell ref="A35:B35"/>
    <mergeCell ref="A36:B36"/>
    <mergeCell ref="A5:B7"/>
    <mergeCell ref="A17:A19"/>
    <mergeCell ref="A27:B27"/>
    <mergeCell ref="A34:C34"/>
  </mergeCells>
  <printOptions horizontalCentered="1"/>
  <pageMargins left="0.2362204724409449" right="0.2362204724409449" top="0.7086614173228347" bottom="0.1968503937007874" header="0.5118110236220472" footer="0.31496062992125984"/>
  <pageSetup horizontalDpi="600" verticalDpi="600" orientation="landscape" paperSize="9" scale="99"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sheetPr>
    <tabColor indexed="45"/>
  </sheetPr>
  <dimension ref="A1:O58"/>
  <sheetViews>
    <sheetView view="pageBreakPreview" zoomScale="60" zoomScaleNormal="82"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H20" sqref="H20"/>
    </sheetView>
  </sheetViews>
  <sheetFormatPr defaultColWidth="9.00390625" defaultRowHeight="13.5"/>
  <cols>
    <col min="1" max="1" width="3.625" style="248" bestFit="1" customWidth="1"/>
    <col min="2" max="2" width="14.00390625" style="248" customWidth="1"/>
    <col min="3" max="28" width="7.25390625" style="248" customWidth="1"/>
    <col min="29" max="16384" width="9.00390625" style="248" customWidth="1"/>
  </cols>
  <sheetData>
    <row r="1" spans="1:14" ht="13.5" customHeight="1">
      <c r="A1" s="1335" t="s">
        <v>242</v>
      </c>
      <c r="B1" s="1335"/>
      <c r="C1" s="1335"/>
      <c r="D1" s="1335"/>
      <c r="E1" s="1335"/>
      <c r="F1" s="1335"/>
      <c r="G1" s="1335"/>
      <c r="H1" s="1335"/>
      <c r="I1" s="1335"/>
      <c r="J1" s="1335"/>
      <c r="K1" s="1335"/>
      <c r="L1" s="1335"/>
      <c r="M1" s="1335"/>
      <c r="N1" s="1335"/>
    </row>
    <row r="2" spans="1:14" ht="14.25" customHeight="1">
      <c r="A2" s="1335"/>
      <c r="B2" s="1335"/>
      <c r="C2" s="1335"/>
      <c r="D2" s="1335"/>
      <c r="E2" s="1335"/>
      <c r="F2" s="1335"/>
      <c r="G2" s="1335"/>
      <c r="H2" s="1335"/>
      <c r="I2" s="1335"/>
      <c r="J2" s="1335"/>
      <c r="K2" s="1335"/>
      <c r="L2" s="1335"/>
      <c r="M2" s="1335"/>
      <c r="N2" s="1335"/>
    </row>
    <row r="3" spans="1:14" ht="18" thickBot="1">
      <c r="A3" s="297"/>
      <c r="B3" s="297"/>
      <c r="C3" s="297"/>
      <c r="D3" s="297"/>
      <c r="E3" s="297"/>
      <c r="F3" s="297"/>
      <c r="G3" s="297"/>
      <c r="H3" s="297"/>
      <c r="I3" s="297"/>
      <c r="J3" s="297"/>
      <c r="K3" s="297"/>
      <c r="L3" s="297"/>
      <c r="M3" s="566"/>
      <c r="N3" s="567" t="s">
        <v>384</v>
      </c>
    </row>
    <row r="4" spans="1:15" ht="13.5">
      <c r="A4" s="1336"/>
      <c r="B4" s="1323"/>
      <c r="C4" s="1323" t="s">
        <v>18</v>
      </c>
      <c r="D4" s="1323"/>
      <c r="E4" s="1324" t="s">
        <v>23</v>
      </c>
      <c r="F4" s="1323"/>
      <c r="G4" s="1322" t="s">
        <v>105</v>
      </c>
      <c r="H4" s="1323"/>
      <c r="I4" s="1324" t="s">
        <v>306</v>
      </c>
      <c r="J4" s="1323"/>
      <c r="K4" s="1327" t="s">
        <v>385</v>
      </c>
      <c r="L4" s="1328"/>
      <c r="M4" s="1329" t="s">
        <v>307</v>
      </c>
      <c r="N4" s="1330"/>
      <c r="O4" s="1339" t="s">
        <v>32</v>
      </c>
    </row>
    <row r="5" spans="1:15" ht="13.5">
      <c r="A5" s="1318"/>
      <c r="B5" s="1337"/>
      <c r="C5" s="1325" t="s">
        <v>7</v>
      </c>
      <c r="D5" s="1331" t="s">
        <v>243</v>
      </c>
      <c r="E5" s="1333" t="s">
        <v>7</v>
      </c>
      <c r="F5" s="1325" t="s">
        <v>243</v>
      </c>
      <c r="G5" s="1325" t="s">
        <v>7</v>
      </c>
      <c r="H5" s="1331" t="s">
        <v>243</v>
      </c>
      <c r="I5" s="1333" t="s">
        <v>7</v>
      </c>
      <c r="J5" s="1325" t="s">
        <v>243</v>
      </c>
      <c r="K5" s="1325" t="s">
        <v>7</v>
      </c>
      <c r="L5" s="1331" t="s">
        <v>243</v>
      </c>
      <c r="M5" s="1333" t="s">
        <v>7</v>
      </c>
      <c r="N5" s="1342" t="s">
        <v>243</v>
      </c>
      <c r="O5" s="1340"/>
    </row>
    <row r="6" spans="1:15" ht="17.25" customHeight="1" thickBot="1">
      <c r="A6" s="1338"/>
      <c r="B6" s="1325"/>
      <c r="C6" s="1326"/>
      <c r="D6" s="1332"/>
      <c r="E6" s="1334"/>
      <c r="F6" s="1326"/>
      <c r="G6" s="1326"/>
      <c r="H6" s="1332"/>
      <c r="I6" s="1334"/>
      <c r="J6" s="1326"/>
      <c r="K6" s="1326"/>
      <c r="L6" s="1332"/>
      <c r="M6" s="1334"/>
      <c r="N6" s="1343"/>
      <c r="O6" s="1341"/>
    </row>
    <row r="7" spans="1:15" ht="17.25" customHeight="1">
      <c r="A7" s="1336">
        <v>1</v>
      </c>
      <c r="B7" s="1344" t="s">
        <v>183</v>
      </c>
      <c r="C7" s="568">
        <v>764</v>
      </c>
      <c r="D7" s="568">
        <v>0</v>
      </c>
      <c r="E7" s="569"/>
      <c r="F7" s="568"/>
      <c r="G7" s="570"/>
      <c r="H7" s="568"/>
      <c r="I7" s="569">
        <v>39</v>
      </c>
      <c r="J7" s="568">
        <v>0</v>
      </c>
      <c r="K7" s="570"/>
      <c r="L7" s="568"/>
      <c r="M7" s="571">
        <f aca="true" t="shared" si="0" ref="M7:N38">C7+E7+G7+I7+K7</f>
        <v>803</v>
      </c>
      <c r="N7" s="572">
        <f t="shared" si="0"/>
        <v>0</v>
      </c>
      <c r="O7" s="573">
        <f>M7+N7</f>
        <v>803</v>
      </c>
    </row>
    <row r="8" spans="1:15" ht="17.25" customHeight="1">
      <c r="A8" s="1318"/>
      <c r="B8" s="1320"/>
      <c r="C8" s="574">
        <v>628</v>
      </c>
      <c r="D8" s="574">
        <v>0</v>
      </c>
      <c r="E8" s="575"/>
      <c r="F8" s="574"/>
      <c r="G8" s="576"/>
      <c r="H8" s="574"/>
      <c r="I8" s="575">
        <v>7</v>
      </c>
      <c r="J8" s="574">
        <v>0</v>
      </c>
      <c r="K8" s="576"/>
      <c r="L8" s="574"/>
      <c r="M8" s="577">
        <f t="shared" si="0"/>
        <v>635</v>
      </c>
      <c r="N8" s="578">
        <f t="shared" si="0"/>
        <v>0</v>
      </c>
      <c r="O8" s="579">
        <f aca="true" t="shared" si="1" ref="O8:O58">M8+N8</f>
        <v>635</v>
      </c>
    </row>
    <row r="9" spans="1:15" ht="17.25" customHeight="1">
      <c r="A9" s="1318">
        <v>2</v>
      </c>
      <c r="B9" s="1320" t="s">
        <v>184</v>
      </c>
      <c r="C9" s="580">
        <v>12</v>
      </c>
      <c r="D9" s="580">
        <v>9</v>
      </c>
      <c r="E9" s="581"/>
      <c r="F9" s="580"/>
      <c r="G9" s="582">
        <v>53</v>
      </c>
      <c r="H9" s="580">
        <v>45</v>
      </c>
      <c r="I9" s="581"/>
      <c r="J9" s="580"/>
      <c r="K9" s="582"/>
      <c r="L9" s="580"/>
      <c r="M9" s="583">
        <f t="shared" si="0"/>
        <v>65</v>
      </c>
      <c r="N9" s="584">
        <f t="shared" si="0"/>
        <v>54</v>
      </c>
      <c r="O9" s="585">
        <f t="shared" si="1"/>
        <v>119</v>
      </c>
    </row>
    <row r="10" spans="1:15" ht="17.25" customHeight="1">
      <c r="A10" s="1318"/>
      <c r="B10" s="1320"/>
      <c r="C10" s="586">
        <v>9</v>
      </c>
      <c r="D10" s="586">
        <v>4</v>
      </c>
      <c r="E10" s="587"/>
      <c r="F10" s="586"/>
      <c r="G10" s="588">
        <v>38</v>
      </c>
      <c r="H10" s="586">
        <v>20</v>
      </c>
      <c r="I10" s="587"/>
      <c r="J10" s="586"/>
      <c r="K10" s="588"/>
      <c r="L10" s="586"/>
      <c r="M10" s="589">
        <f t="shared" si="0"/>
        <v>47</v>
      </c>
      <c r="N10" s="590">
        <f t="shared" si="0"/>
        <v>24</v>
      </c>
      <c r="O10" s="591">
        <f t="shared" si="1"/>
        <v>71</v>
      </c>
    </row>
    <row r="11" spans="1:15" ht="17.25" customHeight="1">
      <c r="A11" s="1318">
        <v>3</v>
      </c>
      <c r="B11" s="1320" t="s">
        <v>185</v>
      </c>
      <c r="C11" s="580"/>
      <c r="D11" s="580"/>
      <c r="E11" s="581"/>
      <c r="F11" s="580"/>
      <c r="G11" s="582">
        <v>7</v>
      </c>
      <c r="H11" s="580">
        <v>26</v>
      </c>
      <c r="I11" s="581"/>
      <c r="J11" s="580"/>
      <c r="K11" s="582"/>
      <c r="L11" s="580"/>
      <c r="M11" s="583">
        <f t="shared" si="0"/>
        <v>7</v>
      </c>
      <c r="N11" s="584">
        <f t="shared" si="0"/>
        <v>26</v>
      </c>
      <c r="O11" s="585">
        <f t="shared" si="1"/>
        <v>33</v>
      </c>
    </row>
    <row r="12" spans="1:15" ht="17.25" customHeight="1">
      <c r="A12" s="1318"/>
      <c r="B12" s="1320"/>
      <c r="C12" s="586"/>
      <c r="D12" s="586"/>
      <c r="E12" s="587"/>
      <c r="F12" s="586"/>
      <c r="G12" s="588">
        <v>6</v>
      </c>
      <c r="H12" s="586">
        <v>9</v>
      </c>
      <c r="I12" s="587"/>
      <c r="J12" s="586"/>
      <c r="K12" s="588"/>
      <c r="L12" s="586"/>
      <c r="M12" s="589">
        <f t="shared" si="0"/>
        <v>6</v>
      </c>
      <c r="N12" s="590">
        <f t="shared" si="0"/>
        <v>9</v>
      </c>
      <c r="O12" s="591">
        <f t="shared" si="1"/>
        <v>15</v>
      </c>
    </row>
    <row r="13" spans="1:15" ht="17.25" customHeight="1">
      <c r="A13" s="1318">
        <v>4</v>
      </c>
      <c r="B13" s="1320" t="s">
        <v>186</v>
      </c>
      <c r="C13" s="580">
        <v>23</v>
      </c>
      <c r="D13" s="580">
        <v>12</v>
      </c>
      <c r="E13" s="581"/>
      <c r="F13" s="580"/>
      <c r="G13" s="582"/>
      <c r="H13" s="580"/>
      <c r="I13" s="581"/>
      <c r="J13" s="580"/>
      <c r="K13" s="582"/>
      <c r="L13" s="580"/>
      <c r="M13" s="583">
        <f t="shared" si="0"/>
        <v>23</v>
      </c>
      <c r="N13" s="584">
        <f t="shared" si="0"/>
        <v>12</v>
      </c>
      <c r="O13" s="585">
        <f t="shared" si="1"/>
        <v>35</v>
      </c>
    </row>
    <row r="14" spans="1:15" ht="17.25" customHeight="1">
      <c r="A14" s="1318"/>
      <c r="B14" s="1320"/>
      <c r="C14" s="586">
        <v>16</v>
      </c>
      <c r="D14" s="586">
        <v>0</v>
      </c>
      <c r="E14" s="587"/>
      <c r="F14" s="586"/>
      <c r="G14" s="588"/>
      <c r="H14" s="586"/>
      <c r="I14" s="587"/>
      <c r="J14" s="586"/>
      <c r="K14" s="588"/>
      <c r="L14" s="586"/>
      <c r="M14" s="589">
        <f t="shared" si="0"/>
        <v>16</v>
      </c>
      <c r="N14" s="590">
        <f t="shared" si="0"/>
        <v>0</v>
      </c>
      <c r="O14" s="591">
        <f t="shared" si="1"/>
        <v>16</v>
      </c>
    </row>
    <row r="15" spans="1:15" ht="17.25" customHeight="1">
      <c r="A15" s="1318">
        <v>5</v>
      </c>
      <c r="B15" s="1320" t="s">
        <v>187</v>
      </c>
      <c r="C15" s="580">
        <v>166</v>
      </c>
      <c r="D15" s="580">
        <v>51</v>
      </c>
      <c r="E15" s="581"/>
      <c r="F15" s="580"/>
      <c r="G15" s="582"/>
      <c r="H15" s="580"/>
      <c r="I15" s="581"/>
      <c r="J15" s="580"/>
      <c r="K15" s="582"/>
      <c r="L15" s="580"/>
      <c r="M15" s="583">
        <f t="shared" si="0"/>
        <v>166</v>
      </c>
      <c r="N15" s="584">
        <f t="shared" si="0"/>
        <v>51</v>
      </c>
      <c r="O15" s="585">
        <f t="shared" si="1"/>
        <v>217</v>
      </c>
    </row>
    <row r="16" spans="1:15" ht="17.25" customHeight="1" thickBot="1">
      <c r="A16" s="1319"/>
      <c r="B16" s="1321"/>
      <c r="C16" s="592">
        <v>69</v>
      </c>
      <c r="D16" s="592">
        <v>20</v>
      </c>
      <c r="E16" s="593"/>
      <c r="F16" s="592"/>
      <c r="G16" s="594"/>
      <c r="H16" s="592"/>
      <c r="I16" s="593"/>
      <c r="J16" s="592"/>
      <c r="K16" s="594"/>
      <c r="L16" s="592"/>
      <c r="M16" s="595">
        <f t="shared" si="0"/>
        <v>69</v>
      </c>
      <c r="N16" s="596">
        <f t="shared" si="0"/>
        <v>20</v>
      </c>
      <c r="O16" s="597">
        <f t="shared" si="1"/>
        <v>89</v>
      </c>
    </row>
    <row r="17" spans="1:15" ht="17.25" customHeight="1">
      <c r="A17" s="1336">
        <v>6</v>
      </c>
      <c r="B17" s="1344" t="s">
        <v>188</v>
      </c>
      <c r="C17" s="568">
        <v>51</v>
      </c>
      <c r="D17" s="568">
        <v>167</v>
      </c>
      <c r="E17" s="569"/>
      <c r="F17" s="568"/>
      <c r="G17" s="570"/>
      <c r="H17" s="568"/>
      <c r="I17" s="569"/>
      <c r="J17" s="568"/>
      <c r="K17" s="570"/>
      <c r="L17" s="568"/>
      <c r="M17" s="571">
        <f t="shared" si="0"/>
        <v>51</v>
      </c>
      <c r="N17" s="572">
        <f t="shared" si="0"/>
        <v>167</v>
      </c>
      <c r="O17" s="573">
        <f t="shared" si="1"/>
        <v>218</v>
      </c>
    </row>
    <row r="18" spans="1:15" ht="17.25" customHeight="1">
      <c r="A18" s="1318"/>
      <c r="B18" s="1320"/>
      <c r="C18" s="586">
        <v>40</v>
      </c>
      <c r="D18" s="586">
        <v>78</v>
      </c>
      <c r="E18" s="587"/>
      <c r="F18" s="586"/>
      <c r="G18" s="588"/>
      <c r="H18" s="586"/>
      <c r="I18" s="587"/>
      <c r="J18" s="586"/>
      <c r="K18" s="588"/>
      <c r="L18" s="586"/>
      <c r="M18" s="589">
        <f t="shared" si="0"/>
        <v>40</v>
      </c>
      <c r="N18" s="590">
        <f t="shared" si="0"/>
        <v>78</v>
      </c>
      <c r="O18" s="591">
        <f t="shared" si="1"/>
        <v>118</v>
      </c>
    </row>
    <row r="19" spans="1:15" ht="17.25" customHeight="1">
      <c r="A19" s="1318">
        <v>7</v>
      </c>
      <c r="B19" s="1320" t="s">
        <v>189</v>
      </c>
      <c r="C19" s="580">
        <v>67</v>
      </c>
      <c r="D19" s="580">
        <v>22</v>
      </c>
      <c r="E19" s="581"/>
      <c r="F19" s="580"/>
      <c r="G19" s="582"/>
      <c r="H19" s="580"/>
      <c r="I19" s="581"/>
      <c r="J19" s="580"/>
      <c r="K19" s="582"/>
      <c r="L19" s="580"/>
      <c r="M19" s="583">
        <f t="shared" si="0"/>
        <v>67</v>
      </c>
      <c r="N19" s="584">
        <f t="shared" si="0"/>
        <v>22</v>
      </c>
      <c r="O19" s="585">
        <f t="shared" si="1"/>
        <v>89</v>
      </c>
    </row>
    <row r="20" spans="1:15" ht="17.25" customHeight="1">
      <c r="A20" s="1318"/>
      <c r="B20" s="1320"/>
      <c r="C20" s="586">
        <v>46</v>
      </c>
      <c r="D20" s="586">
        <v>3</v>
      </c>
      <c r="E20" s="587"/>
      <c r="F20" s="586"/>
      <c r="G20" s="588"/>
      <c r="H20" s="586"/>
      <c r="I20" s="587"/>
      <c r="J20" s="586"/>
      <c r="K20" s="588"/>
      <c r="L20" s="586"/>
      <c r="M20" s="589">
        <f t="shared" si="0"/>
        <v>46</v>
      </c>
      <c r="N20" s="590">
        <f t="shared" si="0"/>
        <v>3</v>
      </c>
      <c r="O20" s="591">
        <f t="shared" si="1"/>
        <v>49</v>
      </c>
    </row>
    <row r="21" spans="1:15" ht="17.25" customHeight="1">
      <c r="A21" s="1318">
        <v>8</v>
      </c>
      <c r="B21" s="1320" t="s">
        <v>190</v>
      </c>
      <c r="C21" s="580">
        <v>27</v>
      </c>
      <c r="D21" s="580">
        <v>16</v>
      </c>
      <c r="E21" s="581"/>
      <c r="F21" s="580"/>
      <c r="G21" s="582"/>
      <c r="H21" s="580"/>
      <c r="I21" s="581"/>
      <c r="J21" s="580"/>
      <c r="K21" s="582"/>
      <c r="L21" s="580"/>
      <c r="M21" s="583">
        <f t="shared" si="0"/>
        <v>27</v>
      </c>
      <c r="N21" s="584">
        <f t="shared" si="0"/>
        <v>16</v>
      </c>
      <c r="O21" s="585">
        <f t="shared" si="1"/>
        <v>43</v>
      </c>
    </row>
    <row r="22" spans="1:15" ht="17.25" customHeight="1">
      <c r="A22" s="1318"/>
      <c r="B22" s="1320"/>
      <c r="C22" s="586">
        <v>25</v>
      </c>
      <c r="D22" s="586">
        <v>3</v>
      </c>
      <c r="E22" s="587"/>
      <c r="F22" s="586"/>
      <c r="G22" s="588"/>
      <c r="H22" s="586"/>
      <c r="I22" s="587"/>
      <c r="J22" s="586"/>
      <c r="K22" s="588"/>
      <c r="L22" s="586"/>
      <c r="M22" s="589">
        <f t="shared" si="0"/>
        <v>25</v>
      </c>
      <c r="N22" s="590">
        <f t="shared" si="0"/>
        <v>3</v>
      </c>
      <c r="O22" s="591">
        <f t="shared" si="1"/>
        <v>28</v>
      </c>
    </row>
    <row r="23" spans="1:15" ht="17.25" customHeight="1">
      <c r="A23" s="1318">
        <v>9</v>
      </c>
      <c r="B23" s="1320" t="s">
        <v>191</v>
      </c>
      <c r="C23" s="580">
        <v>22</v>
      </c>
      <c r="D23" s="580">
        <v>0</v>
      </c>
      <c r="E23" s="581"/>
      <c r="F23" s="580"/>
      <c r="G23" s="582"/>
      <c r="H23" s="580"/>
      <c r="I23" s="581"/>
      <c r="J23" s="580"/>
      <c r="K23" s="582"/>
      <c r="L23" s="580"/>
      <c r="M23" s="583">
        <f t="shared" si="0"/>
        <v>22</v>
      </c>
      <c r="N23" s="584">
        <f t="shared" si="0"/>
        <v>0</v>
      </c>
      <c r="O23" s="585">
        <f t="shared" si="1"/>
        <v>22</v>
      </c>
    </row>
    <row r="24" spans="1:15" ht="17.25" customHeight="1">
      <c r="A24" s="1318"/>
      <c r="B24" s="1320"/>
      <c r="C24" s="586">
        <v>19</v>
      </c>
      <c r="D24" s="586">
        <v>0</v>
      </c>
      <c r="E24" s="587"/>
      <c r="F24" s="586"/>
      <c r="G24" s="588"/>
      <c r="H24" s="586"/>
      <c r="I24" s="587"/>
      <c r="J24" s="586"/>
      <c r="K24" s="588"/>
      <c r="L24" s="586"/>
      <c r="M24" s="589">
        <f t="shared" si="0"/>
        <v>19</v>
      </c>
      <c r="N24" s="590">
        <f t="shared" si="0"/>
        <v>0</v>
      </c>
      <c r="O24" s="591">
        <f t="shared" si="1"/>
        <v>19</v>
      </c>
    </row>
    <row r="25" spans="1:15" ht="17.25" customHeight="1">
      <c r="A25" s="1318">
        <v>10</v>
      </c>
      <c r="B25" s="1320" t="s">
        <v>192</v>
      </c>
      <c r="C25" s="580">
        <v>35</v>
      </c>
      <c r="D25" s="580">
        <v>51</v>
      </c>
      <c r="E25" s="581"/>
      <c r="F25" s="580"/>
      <c r="G25" s="582">
        <v>21</v>
      </c>
      <c r="H25" s="580">
        <v>16</v>
      </c>
      <c r="I25" s="581"/>
      <c r="J25" s="580"/>
      <c r="K25" s="582"/>
      <c r="L25" s="580"/>
      <c r="M25" s="583">
        <f t="shared" si="0"/>
        <v>56</v>
      </c>
      <c r="N25" s="584">
        <f t="shared" si="0"/>
        <v>67</v>
      </c>
      <c r="O25" s="585">
        <f t="shared" si="1"/>
        <v>123</v>
      </c>
    </row>
    <row r="26" spans="1:15" ht="17.25" customHeight="1" thickBot="1">
      <c r="A26" s="1319"/>
      <c r="B26" s="1321"/>
      <c r="C26" s="592">
        <v>28</v>
      </c>
      <c r="D26" s="592">
        <v>35</v>
      </c>
      <c r="E26" s="593"/>
      <c r="F26" s="592"/>
      <c r="G26" s="594">
        <v>18</v>
      </c>
      <c r="H26" s="592">
        <v>14</v>
      </c>
      <c r="I26" s="593"/>
      <c r="J26" s="592"/>
      <c r="K26" s="594"/>
      <c r="L26" s="592"/>
      <c r="M26" s="595">
        <f t="shared" si="0"/>
        <v>46</v>
      </c>
      <c r="N26" s="596">
        <f t="shared" si="0"/>
        <v>49</v>
      </c>
      <c r="O26" s="597">
        <f t="shared" si="1"/>
        <v>95</v>
      </c>
    </row>
    <row r="27" spans="1:15" ht="17.25" customHeight="1">
      <c r="A27" s="1336">
        <v>11</v>
      </c>
      <c r="B27" s="1344" t="s">
        <v>193</v>
      </c>
      <c r="C27" s="568">
        <v>94</v>
      </c>
      <c r="D27" s="568"/>
      <c r="E27" s="569"/>
      <c r="F27" s="568"/>
      <c r="G27" s="570"/>
      <c r="H27" s="568"/>
      <c r="I27" s="569"/>
      <c r="J27" s="568"/>
      <c r="K27" s="570"/>
      <c r="L27" s="568"/>
      <c r="M27" s="571">
        <f t="shared" si="0"/>
        <v>94</v>
      </c>
      <c r="N27" s="572">
        <f t="shared" si="0"/>
        <v>0</v>
      </c>
      <c r="O27" s="573">
        <f t="shared" si="1"/>
        <v>94</v>
      </c>
    </row>
    <row r="28" spans="1:15" ht="17.25" customHeight="1">
      <c r="A28" s="1318"/>
      <c r="B28" s="1320"/>
      <c r="C28" s="586">
        <v>50</v>
      </c>
      <c r="D28" s="586"/>
      <c r="E28" s="587"/>
      <c r="F28" s="586"/>
      <c r="G28" s="588"/>
      <c r="H28" s="586"/>
      <c r="I28" s="587"/>
      <c r="J28" s="586"/>
      <c r="K28" s="588"/>
      <c r="L28" s="586"/>
      <c r="M28" s="589">
        <f t="shared" si="0"/>
        <v>50</v>
      </c>
      <c r="N28" s="590">
        <f t="shared" si="0"/>
        <v>0</v>
      </c>
      <c r="O28" s="591">
        <f t="shared" si="1"/>
        <v>50</v>
      </c>
    </row>
    <row r="29" spans="1:15" ht="17.25" customHeight="1">
      <c r="A29" s="1318">
        <v>12</v>
      </c>
      <c r="B29" s="1320" t="s">
        <v>194</v>
      </c>
      <c r="C29" s="580">
        <v>4</v>
      </c>
      <c r="D29" s="580">
        <v>3</v>
      </c>
      <c r="E29" s="581"/>
      <c r="F29" s="580"/>
      <c r="G29" s="582"/>
      <c r="H29" s="580"/>
      <c r="I29" s="581"/>
      <c r="J29" s="580"/>
      <c r="K29" s="582"/>
      <c r="L29" s="580"/>
      <c r="M29" s="583">
        <f t="shared" si="0"/>
        <v>4</v>
      </c>
      <c r="N29" s="584">
        <f t="shared" si="0"/>
        <v>3</v>
      </c>
      <c r="O29" s="585">
        <f t="shared" si="1"/>
        <v>7</v>
      </c>
    </row>
    <row r="30" spans="1:15" ht="17.25" customHeight="1">
      <c r="A30" s="1318"/>
      <c r="B30" s="1320"/>
      <c r="C30" s="586">
        <v>4</v>
      </c>
      <c r="D30" s="586">
        <v>1</v>
      </c>
      <c r="E30" s="587"/>
      <c r="F30" s="586"/>
      <c r="G30" s="588"/>
      <c r="H30" s="586"/>
      <c r="I30" s="587"/>
      <c r="J30" s="586"/>
      <c r="K30" s="588"/>
      <c r="L30" s="586"/>
      <c r="M30" s="589">
        <f t="shared" si="0"/>
        <v>4</v>
      </c>
      <c r="N30" s="590">
        <f t="shared" si="0"/>
        <v>1</v>
      </c>
      <c r="O30" s="591">
        <f t="shared" si="1"/>
        <v>5</v>
      </c>
    </row>
    <row r="31" spans="1:15" ht="17.25" customHeight="1">
      <c r="A31" s="1318">
        <v>13</v>
      </c>
      <c r="B31" s="1320" t="s">
        <v>195</v>
      </c>
      <c r="C31" s="580">
        <v>41</v>
      </c>
      <c r="D31" s="580">
        <v>0</v>
      </c>
      <c r="E31" s="581"/>
      <c r="F31" s="580"/>
      <c r="G31" s="582"/>
      <c r="H31" s="580"/>
      <c r="I31" s="581"/>
      <c r="J31" s="580"/>
      <c r="K31" s="582"/>
      <c r="L31" s="580"/>
      <c r="M31" s="583">
        <f t="shared" si="0"/>
        <v>41</v>
      </c>
      <c r="N31" s="584">
        <f t="shared" si="0"/>
        <v>0</v>
      </c>
      <c r="O31" s="585">
        <f t="shared" si="1"/>
        <v>41</v>
      </c>
    </row>
    <row r="32" spans="1:15" ht="17.25" customHeight="1">
      <c r="A32" s="1318"/>
      <c r="B32" s="1320"/>
      <c r="C32" s="586">
        <v>40</v>
      </c>
      <c r="D32" s="586">
        <v>0</v>
      </c>
      <c r="E32" s="587"/>
      <c r="F32" s="586"/>
      <c r="G32" s="588"/>
      <c r="H32" s="586"/>
      <c r="I32" s="587"/>
      <c r="J32" s="586"/>
      <c r="K32" s="588"/>
      <c r="L32" s="586"/>
      <c r="M32" s="589">
        <f t="shared" si="0"/>
        <v>40</v>
      </c>
      <c r="N32" s="590">
        <f t="shared" si="0"/>
        <v>0</v>
      </c>
      <c r="O32" s="591">
        <f t="shared" si="1"/>
        <v>40</v>
      </c>
    </row>
    <row r="33" spans="1:15" ht="17.25" customHeight="1">
      <c r="A33" s="1318">
        <v>14</v>
      </c>
      <c r="B33" s="1320" t="s">
        <v>196</v>
      </c>
      <c r="C33" s="580"/>
      <c r="D33" s="580"/>
      <c r="E33" s="581"/>
      <c r="F33" s="580"/>
      <c r="G33" s="582">
        <v>19</v>
      </c>
      <c r="H33" s="580">
        <v>17</v>
      </c>
      <c r="I33" s="581"/>
      <c r="J33" s="580"/>
      <c r="K33" s="582"/>
      <c r="L33" s="580"/>
      <c r="M33" s="583">
        <f t="shared" si="0"/>
        <v>19</v>
      </c>
      <c r="N33" s="584">
        <f t="shared" si="0"/>
        <v>17</v>
      </c>
      <c r="O33" s="585">
        <f t="shared" si="1"/>
        <v>36</v>
      </c>
    </row>
    <row r="34" spans="1:15" ht="17.25" customHeight="1">
      <c r="A34" s="1318"/>
      <c r="B34" s="1320"/>
      <c r="C34" s="586"/>
      <c r="D34" s="586"/>
      <c r="E34" s="587"/>
      <c r="F34" s="586"/>
      <c r="G34" s="588">
        <v>14</v>
      </c>
      <c r="H34" s="586">
        <v>0</v>
      </c>
      <c r="I34" s="587"/>
      <c r="J34" s="586"/>
      <c r="K34" s="588"/>
      <c r="L34" s="586"/>
      <c r="M34" s="589">
        <f t="shared" si="0"/>
        <v>14</v>
      </c>
      <c r="N34" s="590">
        <f t="shared" si="0"/>
        <v>0</v>
      </c>
      <c r="O34" s="591">
        <f t="shared" si="1"/>
        <v>14</v>
      </c>
    </row>
    <row r="35" spans="1:15" ht="17.25" customHeight="1">
      <c r="A35" s="1318">
        <v>15</v>
      </c>
      <c r="B35" s="1320" t="s">
        <v>197</v>
      </c>
      <c r="C35" s="580"/>
      <c r="D35" s="580"/>
      <c r="E35" s="581"/>
      <c r="F35" s="580"/>
      <c r="G35" s="582">
        <v>34</v>
      </c>
      <c r="H35" s="580">
        <v>20</v>
      </c>
      <c r="I35" s="581"/>
      <c r="J35" s="580"/>
      <c r="K35" s="582"/>
      <c r="L35" s="580"/>
      <c r="M35" s="583">
        <f t="shared" si="0"/>
        <v>34</v>
      </c>
      <c r="N35" s="584">
        <f t="shared" si="0"/>
        <v>20</v>
      </c>
      <c r="O35" s="585">
        <f t="shared" si="1"/>
        <v>54</v>
      </c>
    </row>
    <row r="36" spans="1:15" ht="17.25" customHeight="1" thickBot="1">
      <c r="A36" s="1319"/>
      <c r="B36" s="1321"/>
      <c r="C36" s="592"/>
      <c r="D36" s="592"/>
      <c r="E36" s="593"/>
      <c r="F36" s="592"/>
      <c r="G36" s="594">
        <v>26</v>
      </c>
      <c r="H36" s="592">
        <v>2</v>
      </c>
      <c r="I36" s="593"/>
      <c r="J36" s="592"/>
      <c r="K36" s="594"/>
      <c r="L36" s="592"/>
      <c r="M36" s="595">
        <f t="shared" si="0"/>
        <v>26</v>
      </c>
      <c r="N36" s="596">
        <f t="shared" si="0"/>
        <v>2</v>
      </c>
      <c r="O36" s="597">
        <f t="shared" si="1"/>
        <v>28</v>
      </c>
    </row>
    <row r="37" spans="1:15" ht="17.25" customHeight="1">
      <c r="A37" s="1336">
        <v>16</v>
      </c>
      <c r="B37" s="1344" t="s">
        <v>198</v>
      </c>
      <c r="C37" s="568">
        <v>30</v>
      </c>
      <c r="D37" s="568">
        <v>88</v>
      </c>
      <c r="E37" s="569"/>
      <c r="F37" s="568"/>
      <c r="G37" s="570">
        <v>4</v>
      </c>
      <c r="H37" s="568">
        <v>16</v>
      </c>
      <c r="I37" s="569"/>
      <c r="J37" s="568"/>
      <c r="K37" s="570"/>
      <c r="L37" s="568"/>
      <c r="M37" s="571">
        <f t="shared" si="0"/>
        <v>34</v>
      </c>
      <c r="N37" s="572">
        <f t="shared" si="0"/>
        <v>104</v>
      </c>
      <c r="O37" s="573">
        <f t="shared" si="1"/>
        <v>138</v>
      </c>
    </row>
    <row r="38" spans="1:15" ht="17.25" customHeight="1">
      <c r="A38" s="1318"/>
      <c r="B38" s="1320"/>
      <c r="C38" s="586">
        <v>12</v>
      </c>
      <c r="D38" s="586">
        <v>29</v>
      </c>
      <c r="E38" s="587"/>
      <c r="F38" s="586"/>
      <c r="G38" s="588">
        <v>3</v>
      </c>
      <c r="H38" s="586">
        <v>12</v>
      </c>
      <c r="I38" s="587"/>
      <c r="J38" s="586"/>
      <c r="K38" s="588"/>
      <c r="L38" s="586"/>
      <c r="M38" s="589">
        <f t="shared" si="0"/>
        <v>15</v>
      </c>
      <c r="N38" s="590">
        <f t="shared" si="0"/>
        <v>41</v>
      </c>
      <c r="O38" s="591">
        <f t="shared" si="1"/>
        <v>56</v>
      </c>
    </row>
    <row r="39" spans="1:15" ht="17.25" customHeight="1">
      <c r="A39" s="1318">
        <v>17</v>
      </c>
      <c r="B39" s="1320" t="s">
        <v>199</v>
      </c>
      <c r="C39" s="580"/>
      <c r="D39" s="580"/>
      <c r="E39" s="581"/>
      <c r="F39" s="580"/>
      <c r="G39" s="582"/>
      <c r="H39" s="580"/>
      <c r="I39" s="581"/>
      <c r="J39" s="580"/>
      <c r="K39" s="582"/>
      <c r="L39" s="580"/>
      <c r="M39" s="583">
        <f aca="true" t="shared" si="2" ref="M39:N56">C39+E39+G39+I39+K39</f>
        <v>0</v>
      </c>
      <c r="N39" s="584">
        <f t="shared" si="2"/>
        <v>0</v>
      </c>
      <c r="O39" s="585">
        <f t="shared" si="1"/>
        <v>0</v>
      </c>
    </row>
    <row r="40" spans="1:15" ht="17.25" customHeight="1">
      <c r="A40" s="1318"/>
      <c r="B40" s="1320"/>
      <c r="C40" s="586"/>
      <c r="D40" s="586"/>
      <c r="E40" s="587"/>
      <c r="F40" s="586"/>
      <c r="G40" s="588"/>
      <c r="H40" s="586"/>
      <c r="I40" s="587"/>
      <c r="J40" s="586"/>
      <c r="K40" s="588"/>
      <c r="L40" s="586"/>
      <c r="M40" s="589">
        <f t="shared" si="2"/>
        <v>0</v>
      </c>
      <c r="N40" s="590">
        <f t="shared" si="2"/>
        <v>0</v>
      </c>
      <c r="O40" s="591">
        <f t="shared" si="1"/>
        <v>0</v>
      </c>
    </row>
    <row r="41" spans="1:15" ht="17.25" customHeight="1">
      <c r="A41" s="1318">
        <v>18</v>
      </c>
      <c r="B41" s="1320" t="s">
        <v>200</v>
      </c>
      <c r="C41" s="580"/>
      <c r="D41" s="580"/>
      <c r="E41" s="581"/>
      <c r="F41" s="580"/>
      <c r="G41" s="582"/>
      <c r="H41" s="580"/>
      <c r="I41" s="581"/>
      <c r="J41" s="580"/>
      <c r="K41" s="582"/>
      <c r="L41" s="580"/>
      <c r="M41" s="583">
        <f t="shared" si="2"/>
        <v>0</v>
      </c>
      <c r="N41" s="584">
        <f t="shared" si="2"/>
        <v>0</v>
      </c>
      <c r="O41" s="585">
        <f t="shared" si="1"/>
        <v>0</v>
      </c>
    </row>
    <row r="42" spans="1:15" ht="17.25" customHeight="1">
      <c r="A42" s="1318"/>
      <c r="B42" s="1320"/>
      <c r="C42" s="586"/>
      <c r="D42" s="586"/>
      <c r="E42" s="587"/>
      <c r="F42" s="586"/>
      <c r="G42" s="588"/>
      <c r="H42" s="586"/>
      <c r="I42" s="587"/>
      <c r="J42" s="586"/>
      <c r="K42" s="588"/>
      <c r="L42" s="586"/>
      <c r="M42" s="589">
        <f t="shared" si="2"/>
        <v>0</v>
      </c>
      <c r="N42" s="590">
        <f t="shared" si="2"/>
        <v>0</v>
      </c>
      <c r="O42" s="591">
        <f t="shared" si="1"/>
        <v>0</v>
      </c>
    </row>
    <row r="43" spans="1:15" ht="17.25" customHeight="1">
      <c r="A43" s="1318">
        <v>19</v>
      </c>
      <c r="B43" s="1320" t="s">
        <v>201</v>
      </c>
      <c r="C43" s="580"/>
      <c r="D43" s="580"/>
      <c r="E43" s="581"/>
      <c r="F43" s="580"/>
      <c r="G43" s="582">
        <v>13</v>
      </c>
      <c r="H43" s="580">
        <v>14</v>
      </c>
      <c r="I43" s="581"/>
      <c r="J43" s="580"/>
      <c r="K43" s="582"/>
      <c r="L43" s="580"/>
      <c r="M43" s="583">
        <f t="shared" si="2"/>
        <v>13</v>
      </c>
      <c r="N43" s="584">
        <f t="shared" si="2"/>
        <v>14</v>
      </c>
      <c r="O43" s="585">
        <f t="shared" si="1"/>
        <v>27</v>
      </c>
    </row>
    <row r="44" spans="1:15" ht="17.25" customHeight="1">
      <c r="A44" s="1318"/>
      <c r="B44" s="1320"/>
      <c r="C44" s="586"/>
      <c r="D44" s="586"/>
      <c r="E44" s="587"/>
      <c r="F44" s="586"/>
      <c r="G44" s="588">
        <v>13</v>
      </c>
      <c r="H44" s="586">
        <v>13</v>
      </c>
      <c r="I44" s="587"/>
      <c r="J44" s="586"/>
      <c r="K44" s="588"/>
      <c r="L44" s="586"/>
      <c r="M44" s="589">
        <f t="shared" si="2"/>
        <v>13</v>
      </c>
      <c r="N44" s="590">
        <f t="shared" si="2"/>
        <v>13</v>
      </c>
      <c r="O44" s="591">
        <f t="shared" si="1"/>
        <v>26</v>
      </c>
    </row>
    <row r="45" spans="1:15" ht="17.25" customHeight="1">
      <c r="A45" s="1318">
        <v>20</v>
      </c>
      <c r="B45" s="1320" t="s">
        <v>202</v>
      </c>
      <c r="C45" s="580"/>
      <c r="D45" s="580"/>
      <c r="E45" s="581"/>
      <c r="F45" s="580"/>
      <c r="G45" s="582"/>
      <c r="H45" s="580"/>
      <c r="I45" s="581"/>
      <c r="J45" s="580"/>
      <c r="K45" s="582"/>
      <c r="L45" s="580"/>
      <c r="M45" s="583">
        <f t="shared" si="2"/>
        <v>0</v>
      </c>
      <c r="N45" s="584">
        <f t="shared" si="2"/>
        <v>0</v>
      </c>
      <c r="O45" s="585">
        <f t="shared" si="1"/>
        <v>0</v>
      </c>
    </row>
    <row r="46" spans="1:15" ht="14.25" thickBot="1">
      <c r="A46" s="1319"/>
      <c r="B46" s="1321"/>
      <c r="C46" s="592"/>
      <c r="D46" s="592"/>
      <c r="E46" s="593"/>
      <c r="F46" s="592"/>
      <c r="G46" s="594"/>
      <c r="H46" s="592"/>
      <c r="I46" s="593"/>
      <c r="J46" s="592"/>
      <c r="K46" s="594"/>
      <c r="L46" s="592"/>
      <c r="M46" s="595">
        <f t="shared" si="2"/>
        <v>0</v>
      </c>
      <c r="N46" s="596">
        <f t="shared" si="2"/>
        <v>0</v>
      </c>
      <c r="O46" s="597">
        <f t="shared" si="1"/>
        <v>0</v>
      </c>
    </row>
    <row r="47" spans="1:15" ht="13.5">
      <c r="A47" s="1336">
        <v>21</v>
      </c>
      <c r="B47" s="1344" t="s">
        <v>203</v>
      </c>
      <c r="C47" s="568"/>
      <c r="D47" s="568"/>
      <c r="E47" s="569"/>
      <c r="F47" s="568"/>
      <c r="G47" s="570"/>
      <c r="H47" s="568"/>
      <c r="I47" s="569"/>
      <c r="J47" s="568"/>
      <c r="K47" s="570"/>
      <c r="L47" s="568"/>
      <c r="M47" s="571">
        <f t="shared" si="2"/>
        <v>0</v>
      </c>
      <c r="N47" s="572">
        <f t="shared" si="2"/>
        <v>0</v>
      </c>
      <c r="O47" s="573">
        <f t="shared" si="1"/>
        <v>0</v>
      </c>
    </row>
    <row r="48" spans="1:15" ht="13.5">
      <c r="A48" s="1318"/>
      <c r="B48" s="1320"/>
      <c r="C48" s="586"/>
      <c r="D48" s="586"/>
      <c r="E48" s="587"/>
      <c r="F48" s="586"/>
      <c r="G48" s="588"/>
      <c r="H48" s="586"/>
      <c r="I48" s="587"/>
      <c r="J48" s="586"/>
      <c r="K48" s="588"/>
      <c r="L48" s="586"/>
      <c r="M48" s="589">
        <f t="shared" si="2"/>
        <v>0</v>
      </c>
      <c r="N48" s="590">
        <f t="shared" si="2"/>
        <v>0</v>
      </c>
      <c r="O48" s="591">
        <f t="shared" si="1"/>
        <v>0</v>
      </c>
    </row>
    <row r="49" spans="1:15" ht="13.5">
      <c r="A49" s="1318">
        <v>22</v>
      </c>
      <c r="B49" s="1320" t="s">
        <v>204</v>
      </c>
      <c r="C49" s="580"/>
      <c r="D49" s="580"/>
      <c r="E49" s="581"/>
      <c r="F49" s="580"/>
      <c r="G49" s="582">
        <v>16</v>
      </c>
      <c r="H49" s="580">
        <v>28</v>
      </c>
      <c r="I49" s="581"/>
      <c r="J49" s="580"/>
      <c r="K49" s="582"/>
      <c r="L49" s="580"/>
      <c r="M49" s="583">
        <f t="shared" si="2"/>
        <v>16</v>
      </c>
      <c r="N49" s="584">
        <f t="shared" si="2"/>
        <v>28</v>
      </c>
      <c r="O49" s="585">
        <f t="shared" si="1"/>
        <v>44</v>
      </c>
    </row>
    <row r="50" spans="1:15" ht="13.5">
      <c r="A50" s="1318"/>
      <c r="B50" s="1320"/>
      <c r="C50" s="586"/>
      <c r="D50" s="586"/>
      <c r="E50" s="587"/>
      <c r="F50" s="586"/>
      <c r="G50" s="588">
        <v>16</v>
      </c>
      <c r="H50" s="586">
        <v>2</v>
      </c>
      <c r="I50" s="587"/>
      <c r="J50" s="586"/>
      <c r="K50" s="588"/>
      <c r="L50" s="586"/>
      <c r="M50" s="589">
        <f t="shared" si="2"/>
        <v>16</v>
      </c>
      <c r="N50" s="590">
        <f t="shared" si="2"/>
        <v>2</v>
      </c>
      <c r="O50" s="591">
        <f t="shared" si="1"/>
        <v>18</v>
      </c>
    </row>
    <row r="51" spans="1:15" ht="13.5">
      <c r="A51" s="1318">
        <v>23</v>
      </c>
      <c r="B51" s="1320" t="s">
        <v>205</v>
      </c>
      <c r="C51" s="580"/>
      <c r="D51" s="580"/>
      <c r="E51" s="581"/>
      <c r="F51" s="580"/>
      <c r="G51" s="582">
        <v>13</v>
      </c>
      <c r="H51" s="580">
        <v>13</v>
      </c>
      <c r="I51" s="581"/>
      <c r="J51" s="580"/>
      <c r="K51" s="582"/>
      <c r="L51" s="580"/>
      <c r="M51" s="583">
        <f t="shared" si="2"/>
        <v>13</v>
      </c>
      <c r="N51" s="584">
        <f t="shared" si="2"/>
        <v>13</v>
      </c>
      <c r="O51" s="585">
        <f t="shared" si="1"/>
        <v>26</v>
      </c>
    </row>
    <row r="52" spans="1:15" ht="13.5">
      <c r="A52" s="1318"/>
      <c r="B52" s="1320"/>
      <c r="C52" s="586"/>
      <c r="D52" s="586"/>
      <c r="E52" s="587"/>
      <c r="F52" s="586"/>
      <c r="G52" s="588">
        <v>13</v>
      </c>
      <c r="H52" s="586">
        <v>10</v>
      </c>
      <c r="I52" s="587"/>
      <c r="J52" s="586"/>
      <c r="K52" s="588"/>
      <c r="L52" s="586"/>
      <c r="M52" s="589">
        <f t="shared" si="2"/>
        <v>13</v>
      </c>
      <c r="N52" s="590">
        <f t="shared" si="2"/>
        <v>10</v>
      </c>
      <c r="O52" s="591">
        <f t="shared" si="1"/>
        <v>23</v>
      </c>
    </row>
    <row r="53" spans="1:15" ht="13.5">
      <c r="A53" s="1318">
        <v>24</v>
      </c>
      <c r="B53" s="1320" t="s">
        <v>206</v>
      </c>
      <c r="C53" s="580"/>
      <c r="D53" s="580"/>
      <c r="E53" s="581"/>
      <c r="F53" s="580"/>
      <c r="G53" s="580">
        <v>19</v>
      </c>
      <c r="H53" s="580">
        <v>21</v>
      </c>
      <c r="I53" s="581"/>
      <c r="J53" s="580"/>
      <c r="K53" s="582"/>
      <c r="L53" s="580"/>
      <c r="M53" s="583">
        <f t="shared" si="2"/>
        <v>19</v>
      </c>
      <c r="N53" s="584">
        <f t="shared" si="2"/>
        <v>21</v>
      </c>
      <c r="O53" s="585">
        <f t="shared" si="1"/>
        <v>40</v>
      </c>
    </row>
    <row r="54" spans="1:15" ht="13.5">
      <c r="A54" s="1318"/>
      <c r="B54" s="1320"/>
      <c r="C54" s="586"/>
      <c r="D54" s="586"/>
      <c r="E54" s="587"/>
      <c r="F54" s="586"/>
      <c r="G54" s="586">
        <v>17</v>
      </c>
      <c r="H54" s="586">
        <v>12</v>
      </c>
      <c r="I54" s="587"/>
      <c r="J54" s="586"/>
      <c r="K54" s="588"/>
      <c r="L54" s="586"/>
      <c r="M54" s="589">
        <f t="shared" si="2"/>
        <v>17</v>
      </c>
      <c r="N54" s="590">
        <f t="shared" si="2"/>
        <v>12</v>
      </c>
      <c r="O54" s="591">
        <f t="shared" si="1"/>
        <v>29</v>
      </c>
    </row>
    <row r="55" spans="1:15" ht="13.5">
      <c r="A55" s="1318">
        <v>25</v>
      </c>
      <c r="B55" s="1320" t="s">
        <v>207</v>
      </c>
      <c r="C55" s="580"/>
      <c r="D55" s="580"/>
      <c r="E55" s="581"/>
      <c r="F55" s="580"/>
      <c r="G55" s="582"/>
      <c r="H55" s="580"/>
      <c r="I55" s="582">
        <v>0</v>
      </c>
      <c r="J55" s="580">
        <v>3</v>
      </c>
      <c r="K55" s="582"/>
      <c r="L55" s="580"/>
      <c r="M55" s="583">
        <f t="shared" si="2"/>
        <v>0</v>
      </c>
      <c r="N55" s="584">
        <f t="shared" si="2"/>
        <v>3</v>
      </c>
      <c r="O55" s="585">
        <f t="shared" si="1"/>
        <v>3</v>
      </c>
    </row>
    <row r="56" spans="1:15" ht="14.25" thickBot="1">
      <c r="A56" s="1319"/>
      <c r="B56" s="1321"/>
      <c r="C56" s="592"/>
      <c r="D56" s="592"/>
      <c r="E56" s="593"/>
      <c r="F56" s="592"/>
      <c r="G56" s="594"/>
      <c r="H56" s="592"/>
      <c r="I56" s="594">
        <v>0</v>
      </c>
      <c r="J56" s="592">
        <v>3</v>
      </c>
      <c r="K56" s="594"/>
      <c r="L56" s="592"/>
      <c r="M56" s="595">
        <f t="shared" si="2"/>
        <v>0</v>
      </c>
      <c r="N56" s="596">
        <f t="shared" si="2"/>
        <v>3</v>
      </c>
      <c r="O56" s="597">
        <f t="shared" si="1"/>
        <v>3</v>
      </c>
    </row>
    <row r="57" spans="1:15" ht="13.5">
      <c r="A57" s="1336" t="s">
        <v>150</v>
      </c>
      <c r="B57" s="1323"/>
      <c r="C57" s="255">
        <f>C7+C9+C11+C13+C15+C17+C19+C21+C23+C25+C27+C29+C31+C33+C35+C37+C39+C41+C43+C45+C47+C49+C51+C53+C55</f>
        <v>1336</v>
      </c>
      <c r="D57" s="598">
        <f>D7+D9+D11+D13+D15+D17+D19+D21+D23+D25+D27+D29+D31+D33+D35+D37+D39+D41+D43+D45+D47+D49+D51+D53+D55</f>
        <v>419</v>
      </c>
      <c r="E57" s="254">
        <f aca="true" t="shared" si="3" ref="E57:N58">E7+E9+E11+E13+E15+E17+E19+E21+E23+E25+E27+E29+E31+E33+E35+E37+E39+E41+E43+E45+E47+E49+E51+E53+E55</f>
        <v>0</v>
      </c>
      <c r="F57" s="255">
        <f t="shared" si="3"/>
        <v>0</v>
      </c>
      <c r="G57" s="255">
        <f t="shared" si="3"/>
        <v>199</v>
      </c>
      <c r="H57" s="255">
        <f t="shared" si="3"/>
        <v>216</v>
      </c>
      <c r="I57" s="254">
        <f t="shared" si="3"/>
        <v>39</v>
      </c>
      <c r="J57" s="255">
        <f t="shared" si="3"/>
        <v>3</v>
      </c>
      <c r="K57" s="255">
        <f t="shared" si="3"/>
        <v>0</v>
      </c>
      <c r="L57" s="255">
        <f t="shared" si="3"/>
        <v>0</v>
      </c>
      <c r="M57" s="254">
        <f t="shared" si="3"/>
        <v>1574</v>
      </c>
      <c r="N57" s="598">
        <f t="shared" si="3"/>
        <v>638</v>
      </c>
      <c r="O57" s="599">
        <f t="shared" si="1"/>
        <v>2212</v>
      </c>
    </row>
    <row r="58" spans="1:15" ht="14.25" thickBot="1">
      <c r="A58" s="1319"/>
      <c r="B58" s="1345"/>
      <c r="C58" s="261">
        <f>C8+C10+C12+C14+C16+C18+C20+C22+C24+C26+C28+C30+C32+C34+C36+C38+C40+C42+C44+C46+C48+C50+C52+C54+C56</f>
        <v>986</v>
      </c>
      <c r="D58" s="600">
        <f>D8+D10+D12+D14+D16+D18+D20+D22+D24+D26+D28+D30+D32+D34+D36+D38+D40+D42+D44+D46+D48+D50+D52+D54+D56</f>
        <v>173</v>
      </c>
      <c r="E58" s="262">
        <f t="shared" si="3"/>
        <v>0</v>
      </c>
      <c r="F58" s="261">
        <f t="shared" si="3"/>
        <v>0</v>
      </c>
      <c r="G58" s="261">
        <f t="shared" si="3"/>
        <v>164</v>
      </c>
      <c r="H58" s="261">
        <f t="shared" si="3"/>
        <v>94</v>
      </c>
      <c r="I58" s="601">
        <f t="shared" si="3"/>
        <v>7</v>
      </c>
      <c r="J58" s="261">
        <f t="shared" si="3"/>
        <v>3</v>
      </c>
      <c r="K58" s="261">
        <f t="shared" si="3"/>
        <v>0</v>
      </c>
      <c r="L58" s="261">
        <f t="shared" si="3"/>
        <v>0</v>
      </c>
      <c r="M58" s="262">
        <f t="shared" si="3"/>
        <v>1157</v>
      </c>
      <c r="N58" s="600">
        <f t="shared" si="3"/>
        <v>270</v>
      </c>
      <c r="O58" s="602">
        <f t="shared" si="1"/>
        <v>1427</v>
      </c>
    </row>
  </sheetData>
  <sheetProtection/>
  <mergeCells count="72">
    <mergeCell ref="A51:A52"/>
    <mergeCell ref="B45:B46"/>
    <mergeCell ref="A53:A54"/>
    <mergeCell ref="B53:B54"/>
    <mergeCell ref="A55:A56"/>
    <mergeCell ref="B55:B56"/>
    <mergeCell ref="A57:B58"/>
    <mergeCell ref="A47:A48"/>
    <mergeCell ref="B47:B48"/>
    <mergeCell ref="A49:A50"/>
    <mergeCell ref="B49:B50"/>
    <mergeCell ref="A35:A36"/>
    <mergeCell ref="B35:B36"/>
    <mergeCell ref="A37:A38"/>
    <mergeCell ref="B37:B38"/>
    <mergeCell ref="B51:B52"/>
    <mergeCell ref="A41:A42"/>
    <mergeCell ref="B41:B42"/>
    <mergeCell ref="A43:A44"/>
    <mergeCell ref="B43:B44"/>
    <mergeCell ref="A45:A46"/>
    <mergeCell ref="A21:A22"/>
    <mergeCell ref="B21:B22"/>
    <mergeCell ref="A27:A28"/>
    <mergeCell ref="B27:B28"/>
    <mergeCell ref="A29:A30"/>
    <mergeCell ref="B29:B30"/>
    <mergeCell ref="N5:N6"/>
    <mergeCell ref="A7:A8"/>
    <mergeCell ref="B7:B8"/>
    <mergeCell ref="A17:A18"/>
    <mergeCell ref="B17:B18"/>
    <mergeCell ref="A19:A20"/>
    <mergeCell ref="B19:B20"/>
    <mergeCell ref="A13:A14"/>
    <mergeCell ref="B13:B14"/>
    <mergeCell ref="A1:N2"/>
    <mergeCell ref="A4:B6"/>
    <mergeCell ref="O4:O6"/>
    <mergeCell ref="C5:C6"/>
    <mergeCell ref="D5:D6"/>
    <mergeCell ref="E5:E6"/>
    <mergeCell ref="F5:F6"/>
    <mergeCell ref="G5:G6"/>
    <mergeCell ref="H5:H6"/>
    <mergeCell ref="I5:I6"/>
    <mergeCell ref="G4:H4"/>
    <mergeCell ref="I4:J4"/>
    <mergeCell ref="J5:J6"/>
    <mergeCell ref="C4:D4"/>
    <mergeCell ref="K4:L4"/>
    <mergeCell ref="M4:N4"/>
    <mergeCell ref="E4:F4"/>
    <mergeCell ref="K5:K6"/>
    <mergeCell ref="L5:L6"/>
    <mergeCell ref="M5:M6"/>
    <mergeCell ref="A39:A40"/>
    <mergeCell ref="B39:B40"/>
    <mergeCell ref="A25:A26"/>
    <mergeCell ref="B25:B26"/>
    <mergeCell ref="A23:A24"/>
    <mergeCell ref="B23:B24"/>
    <mergeCell ref="A31:A32"/>
    <mergeCell ref="B31:B32"/>
    <mergeCell ref="A33:A34"/>
    <mergeCell ref="B33:B34"/>
    <mergeCell ref="A15:A16"/>
    <mergeCell ref="B15:B16"/>
    <mergeCell ref="A9:A10"/>
    <mergeCell ref="B9:B10"/>
    <mergeCell ref="A11:A12"/>
    <mergeCell ref="B11:B12"/>
  </mergeCells>
  <printOptions horizontalCentered="1"/>
  <pageMargins left="0.2362204724409449" right="0.2362204724409449" top="0.9055118110236221" bottom="0.5905511811023623" header="0.5118110236220472" footer="0.31496062992125984"/>
  <pageSetup horizontalDpi="600" verticalDpi="600" orientation="portrait" paperSize="9" scale="70"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sheetPr>
    <tabColor indexed="45"/>
  </sheetPr>
  <dimension ref="A1:AB57"/>
  <sheetViews>
    <sheetView view="pageBreakPreview" zoomScale="60" zoomScaleNormal="82" zoomScalePageLayoutView="0" workbookViewId="0" topLeftCell="A1">
      <pane xSplit="2" ySplit="6" topLeftCell="C22" activePane="bottomRight" state="frozen"/>
      <selection pane="topLeft" activeCell="B25" sqref="B25"/>
      <selection pane="topRight" activeCell="B25" sqref="B25"/>
      <selection pane="bottomLeft" activeCell="B25" sqref="B25"/>
      <selection pane="bottomRight" activeCell="J28" sqref="J28"/>
    </sheetView>
  </sheetViews>
  <sheetFormatPr defaultColWidth="9.00390625" defaultRowHeight="13.5"/>
  <cols>
    <col min="1" max="1" width="3.625" style="248" bestFit="1" customWidth="1"/>
    <col min="2" max="2" width="15.25390625" style="248" customWidth="1"/>
    <col min="3" max="28" width="7.25390625" style="248" customWidth="1"/>
    <col min="29" max="16384" width="9.00390625" style="248" customWidth="1"/>
  </cols>
  <sheetData>
    <row r="1" spans="1:14" ht="13.5" customHeight="1">
      <c r="A1" s="1335" t="s">
        <v>242</v>
      </c>
      <c r="B1" s="1335"/>
      <c r="C1" s="1335"/>
      <c r="D1" s="1335"/>
      <c r="E1" s="1335"/>
      <c r="F1" s="1335"/>
      <c r="G1" s="1335"/>
      <c r="H1" s="1335"/>
      <c r="I1" s="1335"/>
      <c r="J1" s="1335"/>
      <c r="K1" s="1335"/>
      <c r="L1" s="1335"/>
      <c r="M1" s="1335"/>
      <c r="N1" s="1335"/>
    </row>
    <row r="2" spans="1:14" ht="14.25" customHeight="1">
      <c r="A2" s="1335"/>
      <c r="B2" s="1335"/>
      <c r="C2" s="1335"/>
      <c r="D2" s="1335"/>
      <c r="E2" s="1335"/>
      <c r="F2" s="1335"/>
      <c r="G2" s="1335"/>
      <c r="H2" s="1335"/>
      <c r="I2" s="1335"/>
      <c r="J2" s="1335"/>
      <c r="K2" s="1335"/>
      <c r="L2" s="1335"/>
      <c r="M2" s="1335"/>
      <c r="N2" s="1335"/>
    </row>
    <row r="3" spans="1:14" ht="18" thickBot="1">
      <c r="A3" s="297"/>
      <c r="B3" s="297"/>
      <c r="C3" s="297"/>
      <c r="D3" s="297"/>
      <c r="E3" s="297"/>
      <c r="F3" s="297"/>
      <c r="G3" s="297"/>
      <c r="H3" s="297"/>
      <c r="I3" s="297"/>
      <c r="J3" s="297"/>
      <c r="K3" s="297"/>
      <c r="L3" s="297"/>
      <c r="M3" s="566"/>
      <c r="N3" s="567" t="s">
        <v>384</v>
      </c>
    </row>
    <row r="4" spans="1:15" ht="13.5">
      <c r="A4" s="1336"/>
      <c r="B4" s="1323"/>
      <c r="C4" s="1323" t="s">
        <v>18</v>
      </c>
      <c r="D4" s="1323"/>
      <c r="E4" s="1324" t="s">
        <v>23</v>
      </c>
      <c r="F4" s="1323"/>
      <c r="G4" s="1322" t="s">
        <v>105</v>
      </c>
      <c r="H4" s="1323"/>
      <c r="I4" s="1324" t="s">
        <v>306</v>
      </c>
      <c r="J4" s="1323"/>
      <c r="K4" s="1327" t="s">
        <v>385</v>
      </c>
      <c r="L4" s="1328"/>
      <c r="M4" s="1329" t="s">
        <v>307</v>
      </c>
      <c r="N4" s="1330"/>
      <c r="O4" s="1339" t="s">
        <v>32</v>
      </c>
    </row>
    <row r="5" spans="1:15" ht="13.5">
      <c r="A5" s="1318"/>
      <c r="B5" s="1337"/>
      <c r="C5" s="1325" t="s">
        <v>7</v>
      </c>
      <c r="D5" s="1331" t="s">
        <v>243</v>
      </c>
      <c r="E5" s="1333" t="s">
        <v>7</v>
      </c>
      <c r="F5" s="1325" t="s">
        <v>243</v>
      </c>
      <c r="G5" s="1325" t="s">
        <v>7</v>
      </c>
      <c r="H5" s="1331" t="s">
        <v>243</v>
      </c>
      <c r="I5" s="1333" t="s">
        <v>7</v>
      </c>
      <c r="J5" s="1325" t="s">
        <v>243</v>
      </c>
      <c r="K5" s="1325" t="s">
        <v>7</v>
      </c>
      <c r="L5" s="1331" t="s">
        <v>243</v>
      </c>
      <c r="M5" s="1333" t="s">
        <v>7</v>
      </c>
      <c r="N5" s="1342" t="s">
        <v>243</v>
      </c>
      <c r="O5" s="1340"/>
    </row>
    <row r="6" spans="1:15" ht="17.25" customHeight="1" thickBot="1">
      <c r="A6" s="1338"/>
      <c r="B6" s="1325"/>
      <c r="C6" s="1326"/>
      <c r="D6" s="1332"/>
      <c r="E6" s="1334"/>
      <c r="F6" s="1326"/>
      <c r="G6" s="1326"/>
      <c r="H6" s="1332"/>
      <c r="I6" s="1334"/>
      <c r="J6" s="1326"/>
      <c r="K6" s="1326"/>
      <c r="L6" s="1332"/>
      <c r="M6" s="1334"/>
      <c r="N6" s="1343"/>
      <c r="O6" s="1341"/>
    </row>
    <row r="7" spans="1:15" ht="17.25" customHeight="1">
      <c r="A7" s="1336">
        <v>26</v>
      </c>
      <c r="B7" s="1344" t="s">
        <v>208</v>
      </c>
      <c r="C7" s="568"/>
      <c r="D7" s="568"/>
      <c r="E7" s="569"/>
      <c r="F7" s="568"/>
      <c r="G7" s="570"/>
      <c r="H7" s="568"/>
      <c r="I7" s="569"/>
      <c r="J7" s="568"/>
      <c r="K7" s="570"/>
      <c r="L7" s="568"/>
      <c r="M7" s="571">
        <f aca="true" t="shared" si="0" ref="M7:N38">C7+E7+G7+I7+K7</f>
        <v>0</v>
      </c>
      <c r="N7" s="572">
        <f t="shared" si="0"/>
        <v>0</v>
      </c>
      <c r="O7" s="573">
        <f aca="true" t="shared" si="1" ref="O7:O46">M7+N7</f>
        <v>0</v>
      </c>
    </row>
    <row r="8" spans="1:15" ht="17.25" customHeight="1">
      <c r="A8" s="1318"/>
      <c r="B8" s="1320"/>
      <c r="C8" s="586"/>
      <c r="D8" s="586"/>
      <c r="E8" s="587"/>
      <c r="F8" s="586"/>
      <c r="G8" s="588"/>
      <c r="H8" s="586"/>
      <c r="I8" s="587"/>
      <c r="J8" s="586"/>
      <c r="K8" s="588"/>
      <c r="L8" s="586"/>
      <c r="M8" s="589">
        <f t="shared" si="0"/>
        <v>0</v>
      </c>
      <c r="N8" s="590">
        <f t="shared" si="0"/>
        <v>0</v>
      </c>
      <c r="O8" s="591">
        <f t="shared" si="1"/>
        <v>0</v>
      </c>
    </row>
    <row r="9" spans="1:15" ht="17.25" customHeight="1">
      <c r="A9" s="1318">
        <v>27</v>
      </c>
      <c r="B9" s="1320" t="s">
        <v>209</v>
      </c>
      <c r="C9" s="580">
        <v>50</v>
      </c>
      <c r="D9" s="580">
        <v>40</v>
      </c>
      <c r="E9" s="581">
        <v>23</v>
      </c>
      <c r="F9" s="580">
        <v>18</v>
      </c>
      <c r="G9" s="582"/>
      <c r="H9" s="580"/>
      <c r="I9" s="581"/>
      <c r="J9" s="580"/>
      <c r="K9" s="582"/>
      <c r="L9" s="580"/>
      <c r="M9" s="583">
        <f t="shared" si="0"/>
        <v>73</v>
      </c>
      <c r="N9" s="584">
        <f t="shared" si="0"/>
        <v>58</v>
      </c>
      <c r="O9" s="585">
        <f t="shared" si="1"/>
        <v>131</v>
      </c>
    </row>
    <row r="10" spans="1:15" ht="17.25" customHeight="1">
      <c r="A10" s="1318"/>
      <c r="B10" s="1320"/>
      <c r="C10" s="586">
        <v>45</v>
      </c>
      <c r="D10" s="586">
        <v>36</v>
      </c>
      <c r="E10" s="587">
        <v>22</v>
      </c>
      <c r="F10" s="586">
        <v>15</v>
      </c>
      <c r="G10" s="588"/>
      <c r="H10" s="586"/>
      <c r="I10" s="587"/>
      <c r="J10" s="586"/>
      <c r="K10" s="588"/>
      <c r="L10" s="586"/>
      <c r="M10" s="589">
        <f t="shared" si="0"/>
        <v>67</v>
      </c>
      <c r="N10" s="590">
        <f t="shared" si="0"/>
        <v>51</v>
      </c>
      <c r="O10" s="591">
        <f t="shared" si="1"/>
        <v>118</v>
      </c>
    </row>
    <row r="11" spans="1:15" ht="17.25" customHeight="1">
      <c r="A11" s="1318">
        <v>28</v>
      </c>
      <c r="B11" s="1320" t="s">
        <v>210</v>
      </c>
      <c r="C11" s="580">
        <v>18</v>
      </c>
      <c r="D11" s="580">
        <v>4</v>
      </c>
      <c r="E11" s="581"/>
      <c r="F11" s="580"/>
      <c r="G11" s="582"/>
      <c r="H11" s="580"/>
      <c r="I11" s="581"/>
      <c r="J11" s="580"/>
      <c r="K11" s="582"/>
      <c r="L11" s="580"/>
      <c r="M11" s="583">
        <f t="shared" si="0"/>
        <v>18</v>
      </c>
      <c r="N11" s="584">
        <f t="shared" si="0"/>
        <v>4</v>
      </c>
      <c r="O11" s="585">
        <f t="shared" si="1"/>
        <v>22</v>
      </c>
    </row>
    <row r="12" spans="1:15" ht="17.25" customHeight="1">
      <c r="A12" s="1318"/>
      <c r="B12" s="1320"/>
      <c r="C12" s="586">
        <v>6</v>
      </c>
      <c r="D12" s="586">
        <v>0</v>
      </c>
      <c r="E12" s="587"/>
      <c r="F12" s="586"/>
      <c r="G12" s="588"/>
      <c r="H12" s="586"/>
      <c r="I12" s="587"/>
      <c r="J12" s="586"/>
      <c r="K12" s="588"/>
      <c r="L12" s="586"/>
      <c r="M12" s="589">
        <f t="shared" si="0"/>
        <v>6</v>
      </c>
      <c r="N12" s="590">
        <f t="shared" si="0"/>
        <v>0</v>
      </c>
      <c r="O12" s="591">
        <f t="shared" si="1"/>
        <v>6</v>
      </c>
    </row>
    <row r="13" spans="1:15" ht="17.25" customHeight="1">
      <c r="A13" s="1318">
        <v>29</v>
      </c>
      <c r="B13" s="1320" t="s">
        <v>211</v>
      </c>
      <c r="C13" s="580">
        <v>63</v>
      </c>
      <c r="D13" s="580">
        <v>0</v>
      </c>
      <c r="E13" s="581"/>
      <c r="F13" s="580"/>
      <c r="G13" s="582"/>
      <c r="H13" s="580"/>
      <c r="I13" s="581"/>
      <c r="J13" s="580"/>
      <c r="K13" s="582"/>
      <c r="L13" s="580"/>
      <c r="M13" s="583">
        <f t="shared" si="0"/>
        <v>63</v>
      </c>
      <c r="N13" s="584">
        <f t="shared" si="0"/>
        <v>0</v>
      </c>
      <c r="O13" s="585">
        <f t="shared" si="1"/>
        <v>63</v>
      </c>
    </row>
    <row r="14" spans="1:15" ht="17.25" customHeight="1">
      <c r="A14" s="1318"/>
      <c r="B14" s="1320"/>
      <c r="C14" s="586">
        <v>59</v>
      </c>
      <c r="D14" s="586">
        <v>0</v>
      </c>
      <c r="E14" s="587"/>
      <c r="F14" s="586"/>
      <c r="G14" s="588"/>
      <c r="H14" s="586"/>
      <c r="I14" s="587"/>
      <c r="J14" s="586"/>
      <c r="K14" s="588"/>
      <c r="L14" s="586"/>
      <c r="M14" s="589">
        <f t="shared" si="0"/>
        <v>59</v>
      </c>
      <c r="N14" s="590">
        <f t="shared" si="0"/>
        <v>0</v>
      </c>
      <c r="O14" s="591">
        <f t="shared" si="1"/>
        <v>59</v>
      </c>
    </row>
    <row r="15" spans="1:15" ht="17.25" customHeight="1">
      <c r="A15" s="1318">
        <v>30</v>
      </c>
      <c r="B15" s="1320" t="s">
        <v>212</v>
      </c>
      <c r="C15" s="580">
        <v>42</v>
      </c>
      <c r="D15" s="580">
        <v>0</v>
      </c>
      <c r="E15" s="581"/>
      <c r="F15" s="580"/>
      <c r="G15" s="582"/>
      <c r="H15" s="580"/>
      <c r="I15" s="581"/>
      <c r="J15" s="580"/>
      <c r="K15" s="582"/>
      <c r="L15" s="580"/>
      <c r="M15" s="583">
        <f t="shared" si="0"/>
        <v>42</v>
      </c>
      <c r="N15" s="584">
        <f t="shared" si="0"/>
        <v>0</v>
      </c>
      <c r="O15" s="585">
        <f t="shared" si="1"/>
        <v>42</v>
      </c>
    </row>
    <row r="16" spans="1:15" ht="17.25" customHeight="1" thickBot="1">
      <c r="A16" s="1319"/>
      <c r="B16" s="1321"/>
      <c r="C16" s="592">
        <v>24</v>
      </c>
      <c r="D16" s="592">
        <v>0</v>
      </c>
      <c r="E16" s="593"/>
      <c r="F16" s="592"/>
      <c r="G16" s="594"/>
      <c r="H16" s="592"/>
      <c r="I16" s="593"/>
      <c r="J16" s="592"/>
      <c r="K16" s="594"/>
      <c r="L16" s="592"/>
      <c r="M16" s="595">
        <f t="shared" si="0"/>
        <v>24</v>
      </c>
      <c r="N16" s="596">
        <f t="shared" si="0"/>
        <v>0</v>
      </c>
      <c r="O16" s="597">
        <f t="shared" si="1"/>
        <v>24</v>
      </c>
    </row>
    <row r="17" spans="1:15" ht="17.25" customHeight="1">
      <c r="A17" s="1336">
        <v>31</v>
      </c>
      <c r="B17" s="1344" t="s">
        <v>213</v>
      </c>
      <c r="C17" s="568"/>
      <c r="D17" s="568"/>
      <c r="E17" s="569"/>
      <c r="F17" s="568"/>
      <c r="G17" s="570"/>
      <c r="H17" s="568"/>
      <c r="I17" s="569"/>
      <c r="J17" s="568"/>
      <c r="K17" s="570"/>
      <c r="L17" s="568"/>
      <c r="M17" s="571">
        <f t="shared" si="0"/>
        <v>0</v>
      </c>
      <c r="N17" s="572">
        <f t="shared" si="0"/>
        <v>0</v>
      </c>
      <c r="O17" s="573">
        <f t="shared" si="1"/>
        <v>0</v>
      </c>
    </row>
    <row r="18" spans="1:15" ht="17.25" customHeight="1">
      <c r="A18" s="1318"/>
      <c r="B18" s="1320"/>
      <c r="C18" s="586"/>
      <c r="D18" s="586"/>
      <c r="E18" s="587"/>
      <c r="F18" s="586"/>
      <c r="G18" s="588"/>
      <c r="H18" s="586"/>
      <c r="I18" s="587"/>
      <c r="J18" s="586"/>
      <c r="K18" s="588"/>
      <c r="L18" s="586"/>
      <c r="M18" s="589">
        <f t="shared" si="0"/>
        <v>0</v>
      </c>
      <c r="N18" s="590">
        <f t="shared" si="0"/>
        <v>0</v>
      </c>
      <c r="O18" s="591">
        <f t="shared" si="1"/>
        <v>0</v>
      </c>
    </row>
    <row r="19" spans="1:15" ht="17.25" customHeight="1">
      <c r="A19" s="1318">
        <v>32</v>
      </c>
      <c r="B19" s="1320" t="s">
        <v>214</v>
      </c>
      <c r="C19" s="580"/>
      <c r="D19" s="580"/>
      <c r="E19" s="581"/>
      <c r="F19" s="580"/>
      <c r="G19" s="582"/>
      <c r="H19" s="580"/>
      <c r="I19" s="581"/>
      <c r="J19" s="580"/>
      <c r="K19" s="582"/>
      <c r="L19" s="580"/>
      <c r="M19" s="583">
        <f t="shared" si="0"/>
        <v>0</v>
      </c>
      <c r="N19" s="584">
        <f t="shared" si="0"/>
        <v>0</v>
      </c>
      <c r="O19" s="585">
        <f t="shared" si="1"/>
        <v>0</v>
      </c>
    </row>
    <row r="20" spans="1:15" ht="17.25" customHeight="1">
      <c r="A20" s="1318"/>
      <c r="B20" s="1320"/>
      <c r="C20" s="586"/>
      <c r="D20" s="586"/>
      <c r="E20" s="587"/>
      <c r="F20" s="586"/>
      <c r="G20" s="588"/>
      <c r="H20" s="586"/>
      <c r="I20" s="587"/>
      <c r="J20" s="586"/>
      <c r="K20" s="588"/>
      <c r="L20" s="586"/>
      <c r="M20" s="589">
        <f t="shared" si="0"/>
        <v>0</v>
      </c>
      <c r="N20" s="590">
        <f t="shared" si="0"/>
        <v>0</v>
      </c>
      <c r="O20" s="591">
        <f t="shared" si="1"/>
        <v>0</v>
      </c>
    </row>
    <row r="21" spans="1:15" ht="17.25" customHeight="1">
      <c r="A21" s="1318">
        <v>33</v>
      </c>
      <c r="B21" s="1320" t="s">
        <v>215</v>
      </c>
      <c r="C21" s="580"/>
      <c r="D21" s="580"/>
      <c r="E21" s="581"/>
      <c r="F21" s="580"/>
      <c r="G21" s="582">
        <v>8</v>
      </c>
      <c r="H21" s="580">
        <v>26</v>
      </c>
      <c r="I21" s="581"/>
      <c r="J21" s="580"/>
      <c r="K21" s="582"/>
      <c r="L21" s="580"/>
      <c r="M21" s="583">
        <f t="shared" si="0"/>
        <v>8</v>
      </c>
      <c r="N21" s="584">
        <f t="shared" si="0"/>
        <v>26</v>
      </c>
      <c r="O21" s="585">
        <f t="shared" si="1"/>
        <v>34</v>
      </c>
    </row>
    <row r="22" spans="1:15" ht="17.25" customHeight="1">
      <c r="A22" s="1318"/>
      <c r="B22" s="1320"/>
      <c r="C22" s="586"/>
      <c r="D22" s="586"/>
      <c r="E22" s="587"/>
      <c r="F22" s="586"/>
      <c r="G22" s="588">
        <v>8</v>
      </c>
      <c r="H22" s="586">
        <v>1</v>
      </c>
      <c r="I22" s="587"/>
      <c r="J22" s="586"/>
      <c r="K22" s="588"/>
      <c r="L22" s="586"/>
      <c r="M22" s="589">
        <f t="shared" si="0"/>
        <v>8</v>
      </c>
      <c r="N22" s="590">
        <f t="shared" si="0"/>
        <v>1</v>
      </c>
      <c r="O22" s="591">
        <f t="shared" si="1"/>
        <v>9</v>
      </c>
    </row>
    <row r="23" spans="1:15" ht="17.25" customHeight="1">
      <c r="A23" s="1318">
        <v>34</v>
      </c>
      <c r="B23" s="1320" t="s">
        <v>216</v>
      </c>
      <c r="C23" s="580">
        <v>7</v>
      </c>
      <c r="D23" s="580">
        <v>8</v>
      </c>
      <c r="E23" s="581"/>
      <c r="F23" s="580"/>
      <c r="G23" s="582"/>
      <c r="H23" s="580"/>
      <c r="I23" s="581"/>
      <c r="J23" s="580"/>
      <c r="K23" s="582"/>
      <c r="L23" s="580"/>
      <c r="M23" s="583">
        <f t="shared" si="0"/>
        <v>7</v>
      </c>
      <c r="N23" s="584">
        <f t="shared" si="0"/>
        <v>8</v>
      </c>
      <c r="O23" s="585">
        <f t="shared" si="1"/>
        <v>15</v>
      </c>
    </row>
    <row r="24" spans="1:15" ht="17.25" customHeight="1">
      <c r="A24" s="1318"/>
      <c r="B24" s="1320"/>
      <c r="C24" s="586">
        <v>7</v>
      </c>
      <c r="D24" s="586">
        <v>8</v>
      </c>
      <c r="E24" s="587"/>
      <c r="F24" s="586"/>
      <c r="G24" s="588"/>
      <c r="H24" s="586"/>
      <c r="I24" s="587"/>
      <c r="J24" s="586"/>
      <c r="K24" s="588"/>
      <c r="L24" s="586"/>
      <c r="M24" s="589">
        <f t="shared" si="0"/>
        <v>7</v>
      </c>
      <c r="N24" s="590">
        <f t="shared" si="0"/>
        <v>8</v>
      </c>
      <c r="O24" s="591">
        <f t="shared" si="1"/>
        <v>15</v>
      </c>
    </row>
    <row r="25" spans="1:15" ht="17.25" customHeight="1">
      <c r="A25" s="1318">
        <v>35</v>
      </c>
      <c r="B25" s="1320" t="s">
        <v>217</v>
      </c>
      <c r="C25" s="580">
        <v>5</v>
      </c>
      <c r="D25" s="580">
        <v>17</v>
      </c>
      <c r="E25" s="581"/>
      <c r="F25" s="580"/>
      <c r="G25" s="582"/>
      <c r="H25" s="580"/>
      <c r="I25" s="581"/>
      <c r="J25" s="580"/>
      <c r="K25" s="582"/>
      <c r="L25" s="580"/>
      <c r="M25" s="583">
        <f t="shared" si="0"/>
        <v>5</v>
      </c>
      <c r="N25" s="584">
        <f t="shared" si="0"/>
        <v>17</v>
      </c>
      <c r="O25" s="585">
        <f t="shared" si="1"/>
        <v>22</v>
      </c>
    </row>
    <row r="26" spans="1:15" ht="17.25" customHeight="1" thickBot="1">
      <c r="A26" s="1319"/>
      <c r="B26" s="1321"/>
      <c r="C26" s="592">
        <v>4</v>
      </c>
      <c r="D26" s="592">
        <v>6</v>
      </c>
      <c r="E26" s="593"/>
      <c r="F26" s="592"/>
      <c r="G26" s="594"/>
      <c r="H26" s="592"/>
      <c r="I26" s="593"/>
      <c r="J26" s="592"/>
      <c r="K26" s="594"/>
      <c r="L26" s="592"/>
      <c r="M26" s="595">
        <f t="shared" si="0"/>
        <v>4</v>
      </c>
      <c r="N26" s="596">
        <f t="shared" si="0"/>
        <v>6</v>
      </c>
      <c r="O26" s="597">
        <f t="shared" si="1"/>
        <v>10</v>
      </c>
    </row>
    <row r="27" spans="1:15" ht="17.25" customHeight="1">
      <c r="A27" s="1336">
        <v>36</v>
      </c>
      <c r="B27" s="1344" t="s">
        <v>218</v>
      </c>
      <c r="C27" s="568">
        <v>1</v>
      </c>
      <c r="D27" s="568">
        <v>4</v>
      </c>
      <c r="E27" s="569"/>
      <c r="F27" s="568"/>
      <c r="G27" s="570"/>
      <c r="H27" s="568"/>
      <c r="I27" s="569"/>
      <c r="J27" s="568"/>
      <c r="K27" s="570"/>
      <c r="L27" s="568"/>
      <c r="M27" s="571">
        <f t="shared" si="0"/>
        <v>1</v>
      </c>
      <c r="N27" s="572">
        <f t="shared" si="0"/>
        <v>4</v>
      </c>
      <c r="O27" s="573">
        <f t="shared" si="1"/>
        <v>5</v>
      </c>
    </row>
    <row r="28" spans="1:15" ht="17.25" customHeight="1">
      <c r="A28" s="1318"/>
      <c r="B28" s="1320"/>
      <c r="C28" s="586">
        <v>1</v>
      </c>
      <c r="D28" s="586">
        <v>0</v>
      </c>
      <c r="E28" s="587"/>
      <c r="F28" s="586"/>
      <c r="G28" s="588"/>
      <c r="H28" s="586"/>
      <c r="I28" s="587"/>
      <c r="J28" s="586"/>
      <c r="K28" s="588"/>
      <c r="L28" s="586"/>
      <c r="M28" s="589">
        <f t="shared" si="0"/>
        <v>1</v>
      </c>
      <c r="N28" s="590">
        <f t="shared" si="0"/>
        <v>0</v>
      </c>
      <c r="O28" s="591">
        <f t="shared" si="1"/>
        <v>1</v>
      </c>
    </row>
    <row r="29" spans="1:15" ht="17.25" customHeight="1">
      <c r="A29" s="1318">
        <v>37</v>
      </c>
      <c r="B29" s="1320" t="s">
        <v>219</v>
      </c>
      <c r="C29" s="580"/>
      <c r="D29" s="580"/>
      <c r="E29" s="581"/>
      <c r="F29" s="580"/>
      <c r="G29" s="582"/>
      <c r="H29" s="580"/>
      <c r="I29" s="581"/>
      <c r="J29" s="580"/>
      <c r="K29" s="582"/>
      <c r="L29" s="580"/>
      <c r="M29" s="583">
        <f t="shared" si="0"/>
        <v>0</v>
      </c>
      <c r="N29" s="584">
        <f t="shared" si="0"/>
        <v>0</v>
      </c>
      <c r="O29" s="585">
        <f t="shared" si="1"/>
        <v>0</v>
      </c>
    </row>
    <row r="30" spans="1:15" ht="17.25" customHeight="1">
      <c r="A30" s="1318"/>
      <c r="B30" s="1320"/>
      <c r="C30" s="586"/>
      <c r="D30" s="586"/>
      <c r="E30" s="587"/>
      <c r="F30" s="586"/>
      <c r="G30" s="588"/>
      <c r="H30" s="586"/>
      <c r="I30" s="587"/>
      <c r="J30" s="586"/>
      <c r="K30" s="588"/>
      <c r="L30" s="586"/>
      <c r="M30" s="589">
        <f t="shared" si="0"/>
        <v>0</v>
      </c>
      <c r="N30" s="590">
        <f t="shared" si="0"/>
        <v>0</v>
      </c>
      <c r="O30" s="591">
        <f t="shared" si="1"/>
        <v>0</v>
      </c>
    </row>
    <row r="31" spans="1:15" ht="17.25" customHeight="1">
      <c r="A31" s="1318">
        <v>38</v>
      </c>
      <c r="B31" s="1320" t="s">
        <v>220</v>
      </c>
      <c r="C31" s="580"/>
      <c r="D31" s="580"/>
      <c r="E31" s="581"/>
      <c r="F31" s="580"/>
      <c r="G31" s="582"/>
      <c r="H31" s="580">
        <v>8</v>
      </c>
      <c r="I31" s="581"/>
      <c r="J31" s="580"/>
      <c r="K31" s="582"/>
      <c r="L31" s="580"/>
      <c r="M31" s="583">
        <f t="shared" si="0"/>
        <v>0</v>
      </c>
      <c r="N31" s="584">
        <f t="shared" si="0"/>
        <v>8</v>
      </c>
      <c r="O31" s="585">
        <f t="shared" si="1"/>
        <v>8</v>
      </c>
    </row>
    <row r="32" spans="1:15" ht="17.25" customHeight="1">
      <c r="A32" s="1318"/>
      <c r="B32" s="1320"/>
      <c r="C32" s="586"/>
      <c r="D32" s="586"/>
      <c r="E32" s="587"/>
      <c r="F32" s="586"/>
      <c r="G32" s="588"/>
      <c r="H32" s="586">
        <v>4</v>
      </c>
      <c r="I32" s="587"/>
      <c r="J32" s="586"/>
      <c r="K32" s="588"/>
      <c r="L32" s="586"/>
      <c r="M32" s="589">
        <f t="shared" si="0"/>
        <v>0</v>
      </c>
      <c r="N32" s="590">
        <f t="shared" si="0"/>
        <v>4</v>
      </c>
      <c r="O32" s="591">
        <f t="shared" si="1"/>
        <v>4</v>
      </c>
    </row>
    <row r="33" spans="1:15" ht="17.25" customHeight="1">
      <c r="A33" s="1318">
        <v>39</v>
      </c>
      <c r="B33" s="1320" t="s">
        <v>221</v>
      </c>
      <c r="C33" s="580"/>
      <c r="D33" s="580"/>
      <c r="E33" s="581"/>
      <c r="F33" s="580"/>
      <c r="G33" s="582"/>
      <c r="H33" s="580"/>
      <c r="I33" s="581"/>
      <c r="J33" s="580"/>
      <c r="K33" s="582"/>
      <c r="L33" s="580"/>
      <c r="M33" s="583">
        <f t="shared" si="0"/>
        <v>0</v>
      </c>
      <c r="N33" s="584">
        <f t="shared" si="0"/>
        <v>0</v>
      </c>
      <c r="O33" s="585">
        <f t="shared" si="1"/>
        <v>0</v>
      </c>
    </row>
    <row r="34" spans="1:15" ht="17.25" customHeight="1" thickBot="1">
      <c r="A34" s="1318"/>
      <c r="B34" s="1321"/>
      <c r="C34" s="592"/>
      <c r="D34" s="592"/>
      <c r="E34" s="593"/>
      <c r="F34" s="592"/>
      <c r="G34" s="594"/>
      <c r="H34" s="592"/>
      <c r="I34" s="593"/>
      <c r="J34" s="592"/>
      <c r="K34" s="594"/>
      <c r="L34" s="592"/>
      <c r="M34" s="595">
        <f t="shared" si="0"/>
        <v>0</v>
      </c>
      <c r="N34" s="596">
        <f t="shared" si="0"/>
        <v>0</v>
      </c>
      <c r="O34" s="597">
        <f t="shared" si="1"/>
        <v>0</v>
      </c>
    </row>
    <row r="35" spans="1:15" ht="17.25" customHeight="1">
      <c r="A35" s="1318">
        <v>40</v>
      </c>
      <c r="B35" s="1344" t="s">
        <v>222</v>
      </c>
      <c r="C35" s="568"/>
      <c r="D35" s="568"/>
      <c r="E35" s="569"/>
      <c r="F35" s="568"/>
      <c r="G35" s="570"/>
      <c r="H35" s="568"/>
      <c r="I35" s="569"/>
      <c r="J35" s="568"/>
      <c r="K35" s="570"/>
      <c r="L35" s="568"/>
      <c r="M35" s="571">
        <f t="shared" si="0"/>
        <v>0</v>
      </c>
      <c r="N35" s="572">
        <f t="shared" si="0"/>
        <v>0</v>
      </c>
      <c r="O35" s="573">
        <f t="shared" si="1"/>
        <v>0</v>
      </c>
    </row>
    <row r="36" spans="1:15" ht="17.25" customHeight="1">
      <c r="A36" s="1318"/>
      <c r="B36" s="1320"/>
      <c r="C36" s="586"/>
      <c r="D36" s="586"/>
      <c r="E36" s="587"/>
      <c r="F36" s="586"/>
      <c r="G36" s="588"/>
      <c r="H36" s="586"/>
      <c r="I36" s="587"/>
      <c r="J36" s="586"/>
      <c r="K36" s="588"/>
      <c r="L36" s="586"/>
      <c r="M36" s="589">
        <f t="shared" si="0"/>
        <v>0</v>
      </c>
      <c r="N36" s="590">
        <f t="shared" si="0"/>
        <v>0</v>
      </c>
      <c r="O36" s="591">
        <f t="shared" si="1"/>
        <v>0</v>
      </c>
    </row>
    <row r="37" spans="1:15" ht="17.25" customHeight="1">
      <c r="A37" s="1318">
        <v>41</v>
      </c>
      <c r="B37" s="1320" t="s">
        <v>223</v>
      </c>
      <c r="C37" s="580"/>
      <c r="D37" s="580"/>
      <c r="E37" s="581"/>
      <c r="F37" s="580"/>
      <c r="G37" s="582"/>
      <c r="H37" s="580"/>
      <c r="I37" s="581"/>
      <c r="J37" s="580"/>
      <c r="K37" s="582"/>
      <c r="L37" s="580"/>
      <c r="M37" s="583">
        <f t="shared" si="0"/>
        <v>0</v>
      </c>
      <c r="N37" s="584">
        <f t="shared" si="0"/>
        <v>0</v>
      </c>
      <c r="O37" s="585">
        <f t="shared" si="1"/>
        <v>0</v>
      </c>
    </row>
    <row r="38" spans="1:15" ht="17.25" customHeight="1">
      <c r="A38" s="1318"/>
      <c r="B38" s="1320"/>
      <c r="C38" s="586"/>
      <c r="D38" s="586"/>
      <c r="E38" s="587"/>
      <c r="F38" s="586"/>
      <c r="G38" s="588"/>
      <c r="H38" s="586"/>
      <c r="I38" s="587"/>
      <c r="J38" s="586"/>
      <c r="K38" s="588"/>
      <c r="L38" s="586"/>
      <c r="M38" s="589">
        <f t="shared" si="0"/>
        <v>0</v>
      </c>
      <c r="N38" s="590">
        <f t="shared" si="0"/>
        <v>0</v>
      </c>
      <c r="O38" s="591">
        <f t="shared" si="1"/>
        <v>0</v>
      </c>
    </row>
    <row r="39" spans="1:15" ht="17.25" customHeight="1">
      <c r="A39" s="1318">
        <v>42</v>
      </c>
      <c r="B39" s="1320" t="s">
        <v>224</v>
      </c>
      <c r="C39" s="580"/>
      <c r="D39" s="580"/>
      <c r="E39" s="581"/>
      <c r="F39" s="580"/>
      <c r="G39" s="582"/>
      <c r="H39" s="580"/>
      <c r="I39" s="581"/>
      <c r="J39" s="580"/>
      <c r="K39" s="582"/>
      <c r="L39" s="580"/>
      <c r="M39" s="583">
        <f aca="true" t="shared" si="2" ref="M39:N42">C39+E39+G39+I39+K39</f>
        <v>0</v>
      </c>
      <c r="N39" s="584">
        <f t="shared" si="2"/>
        <v>0</v>
      </c>
      <c r="O39" s="585">
        <f t="shared" si="1"/>
        <v>0</v>
      </c>
    </row>
    <row r="40" spans="1:15" ht="17.25" customHeight="1">
      <c r="A40" s="1318"/>
      <c r="B40" s="1320"/>
      <c r="C40" s="586"/>
      <c r="D40" s="586"/>
      <c r="E40" s="587"/>
      <c r="F40" s="586"/>
      <c r="G40" s="588"/>
      <c r="H40" s="586"/>
      <c r="I40" s="587"/>
      <c r="J40" s="586"/>
      <c r="K40" s="588"/>
      <c r="L40" s="586"/>
      <c r="M40" s="589">
        <f t="shared" si="2"/>
        <v>0</v>
      </c>
      <c r="N40" s="590">
        <f t="shared" si="2"/>
        <v>0</v>
      </c>
      <c r="O40" s="591">
        <f t="shared" si="1"/>
        <v>0</v>
      </c>
    </row>
    <row r="41" spans="1:15" ht="17.25" customHeight="1">
      <c r="A41" s="1318">
        <v>43</v>
      </c>
      <c r="B41" s="1320" t="s">
        <v>225</v>
      </c>
      <c r="C41" s="580"/>
      <c r="D41" s="580"/>
      <c r="E41" s="581">
        <v>5</v>
      </c>
      <c r="F41" s="580">
        <v>0</v>
      </c>
      <c r="G41" s="582">
        <v>11</v>
      </c>
      <c r="H41" s="580">
        <v>0</v>
      </c>
      <c r="I41" s="581"/>
      <c r="J41" s="580"/>
      <c r="K41" s="582"/>
      <c r="L41" s="580"/>
      <c r="M41" s="583">
        <f t="shared" si="2"/>
        <v>16</v>
      </c>
      <c r="N41" s="584">
        <f t="shared" si="2"/>
        <v>0</v>
      </c>
      <c r="O41" s="585">
        <f t="shared" si="1"/>
        <v>16</v>
      </c>
    </row>
    <row r="42" spans="1:15" ht="17.25" customHeight="1" thickBot="1">
      <c r="A42" s="1318"/>
      <c r="B42" s="1321"/>
      <c r="C42" s="592"/>
      <c r="D42" s="592"/>
      <c r="E42" s="593">
        <v>4</v>
      </c>
      <c r="F42" s="592">
        <v>0</v>
      </c>
      <c r="G42" s="594">
        <v>8</v>
      </c>
      <c r="H42" s="592">
        <v>0</v>
      </c>
      <c r="I42" s="593"/>
      <c r="J42" s="592"/>
      <c r="K42" s="594"/>
      <c r="L42" s="592"/>
      <c r="M42" s="595">
        <f t="shared" si="2"/>
        <v>12</v>
      </c>
      <c r="N42" s="596">
        <f t="shared" si="2"/>
        <v>0</v>
      </c>
      <c r="O42" s="597">
        <f t="shared" si="1"/>
        <v>12</v>
      </c>
    </row>
    <row r="43" spans="1:15" ht="17.25" customHeight="1">
      <c r="A43" s="1336" t="s">
        <v>150</v>
      </c>
      <c r="B43" s="1323"/>
      <c r="C43" s="255">
        <f aca="true" t="shared" si="3" ref="C43:N44">C7+C9+C11+C13+C15+C17+C19+C21+C23+C25+C27+C29+C31+C33+C35+C37+C39+C41</f>
        <v>186</v>
      </c>
      <c r="D43" s="598">
        <f t="shared" si="3"/>
        <v>73</v>
      </c>
      <c r="E43" s="254">
        <f t="shared" si="3"/>
        <v>28</v>
      </c>
      <c r="F43" s="255">
        <f t="shared" si="3"/>
        <v>18</v>
      </c>
      <c r="G43" s="255">
        <f t="shared" si="3"/>
        <v>19</v>
      </c>
      <c r="H43" s="255">
        <f t="shared" si="3"/>
        <v>34</v>
      </c>
      <c r="I43" s="254">
        <f t="shared" si="3"/>
        <v>0</v>
      </c>
      <c r="J43" s="255">
        <f t="shared" si="3"/>
        <v>0</v>
      </c>
      <c r="K43" s="255">
        <f t="shared" si="3"/>
        <v>0</v>
      </c>
      <c r="L43" s="255">
        <f t="shared" si="3"/>
        <v>0</v>
      </c>
      <c r="M43" s="254">
        <f t="shared" si="3"/>
        <v>233</v>
      </c>
      <c r="N43" s="598">
        <f t="shared" si="3"/>
        <v>125</v>
      </c>
      <c r="O43" s="599">
        <f t="shared" si="1"/>
        <v>358</v>
      </c>
    </row>
    <row r="44" spans="1:15" ht="17.25" customHeight="1" thickBot="1">
      <c r="A44" s="1319"/>
      <c r="B44" s="1345"/>
      <c r="C44" s="261">
        <f t="shared" si="3"/>
        <v>146</v>
      </c>
      <c r="D44" s="600">
        <f t="shared" si="3"/>
        <v>50</v>
      </c>
      <c r="E44" s="262">
        <f t="shared" si="3"/>
        <v>26</v>
      </c>
      <c r="F44" s="261">
        <f t="shared" si="3"/>
        <v>15</v>
      </c>
      <c r="G44" s="261">
        <f t="shared" si="3"/>
        <v>16</v>
      </c>
      <c r="H44" s="261">
        <f t="shared" si="3"/>
        <v>5</v>
      </c>
      <c r="I44" s="601">
        <f t="shared" si="3"/>
        <v>0</v>
      </c>
      <c r="J44" s="261">
        <f t="shared" si="3"/>
        <v>0</v>
      </c>
      <c r="K44" s="261">
        <f t="shared" si="3"/>
        <v>0</v>
      </c>
      <c r="L44" s="261">
        <f t="shared" si="3"/>
        <v>0</v>
      </c>
      <c r="M44" s="262">
        <f t="shared" si="3"/>
        <v>188</v>
      </c>
      <c r="N44" s="600">
        <f t="shared" si="3"/>
        <v>70</v>
      </c>
      <c r="O44" s="602">
        <f t="shared" si="1"/>
        <v>258</v>
      </c>
    </row>
    <row r="45" spans="1:15" ht="17.25" customHeight="1">
      <c r="A45" s="1346" t="s">
        <v>172</v>
      </c>
      <c r="B45" s="1347"/>
      <c r="C45" s="251"/>
      <c r="D45" s="251"/>
      <c r="E45" s="252"/>
      <c r="F45" s="251"/>
      <c r="G45" s="253"/>
      <c r="H45" s="251"/>
      <c r="I45" s="252">
        <v>51</v>
      </c>
      <c r="J45" s="251">
        <v>35</v>
      </c>
      <c r="K45" s="253"/>
      <c r="L45" s="251"/>
      <c r="M45" s="254">
        <f>C45+E45+G45+I45+K45</f>
        <v>51</v>
      </c>
      <c r="N45" s="598">
        <f>D45+F45+H45+J45+L45</f>
        <v>35</v>
      </c>
      <c r="O45" s="599">
        <f t="shared" si="1"/>
        <v>86</v>
      </c>
    </row>
    <row r="46" spans="1:15" ht="14.25" thickBot="1">
      <c r="A46" s="1348"/>
      <c r="B46" s="1349"/>
      <c r="C46" s="256"/>
      <c r="D46" s="256"/>
      <c r="E46" s="257"/>
      <c r="F46" s="256"/>
      <c r="G46" s="258"/>
      <c r="H46" s="256"/>
      <c r="I46" s="257">
        <v>48</v>
      </c>
      <c r="J46" s="256">
        <v>6</v>
      </c>
      <c r="K46" s="258"/>
      <c r="L46" s="256"/>
      <c r="M46" s="259">
        <f>C46+E46+G46+I46+K46</f>
        <v>48</v>
      </c>
      <c r="N46" s="603">
        <f>D46+F46+H46+J46+L46</f>
        <v>6</v>
      </c>
      <c r="O46" s="604">
        <f t="shared" si="1"/>
        <v>54</v>
      </c>
    </row>
    <row r="47" spans="1:15" ht="13.5">
      <c r="A47" s="1350" t="s">
        <v>32</v>
      </c>
      <c r="B47" s="1351"/>
      <c r="C47" s="605">
        <f>C43+C45+'調理員数1'!C57</f>
        <v>1522</v>
      </c>
      <c r="D47" s="605">
        <f>D43+D45+'調理員数1'!D57</f>
        <v>492</v>
      </c>
      <c r="E47" s="606">
        <f>E43+E45+'調理員数1'!E57</f>
        <v>28</v>
      </c>
      <c r="F47" s="605">
        <f>F43+F45+'調理員数1'!F57</f>
        <v>18</v>
      </c>
      <c r="G47" s="607">
        <f>G43+G45+'調理員数1'!G57</f>
        <v>218</v>
      </c>
      <c r="H47" s="605">
        <f>H43+H45+'調理員数1'!H57</f>
        <v>250</v>
      </c>
      <c r="I47" s="606">
        <f>I43+I45+'調理員数1'!I57</f>
        <v>90</v>
      </c>
      <c r="J47" s="605">
        <f>J43+J45+'調理員数1'!J57</f>
        <v>38</v>
      </c>
      <c r="K47" s="607">
        <f>K43+K45+'調理員数1'!K57</f>
        <v>0</v>
      </c>
      <c r="L47" s="605">
        <f>L43+L45+'調理員数1'!L57</f>
        <v>0</v>
      </c>
      <c r="M47" s="606">
        <f>M43+M45+'調理員数1'!M57</f>
        <v>1858</v>
      </c>
      <c r="N47" s="608">
        <f>N43+N45+'調理員数1'!N57</f>
        <v>798</v>
      </c>
      <c r="O47" s="609">
        <f>O43+O45+'調理員数1'!O57</f>
        <v>2656</v>
      </c>
    </row>
    <row r="48" spans="1:15" ht="14.25" thickBot="1">
      <c r="A48" s="1319"/>
      <c r="B48" s="1345"/>
      <c r="C48" s="261">
        <f>C44+C46+'調理員数1'!C58</f>
        <v>1132</v>
      </c>
      <c r="D48" s="260">
        <f>D44+D46+'調理員数1'!D58</f>
        <v>223</v>
      </c>
      <c r="E48" s="259">
        <f>E44+E46+'調理員数1'!E58</f>
        <v>26</v>
      </c>
      <c r="F48" s="260">
        <f>F44+F46+'調理員数1'!F58</f>
        <v>15</v>
      </c>
      <c r="G48" s="610">
        <f>G44+G46+'調理員数1'!G58</f>
        <v>180</v>
      </c>
      <c r="H48" s="260">
        <f>H44+H46+'調理員数1'!H58</f>
        <v>99</v>
      </c>
      <c r="I48" s="259">
        <f>I44+I46+'調理員数1'!I58</f>
        <v>55</v>
      </c>
      <c r="J48" s="260">
        <f>J44+J46+'調理員数1'!J58</f>
        <v>9</v>
      </c>
      <c r="K48" s="610">
        <f>K44+K46+'調理員数1'!K58</f>
        <v>0</v>
      </c>
      <c r="L48" s="260">
        <f>L44+L46+'調理員数1'!L58</f>
        <v>0</v>
      </c>
      <c r="M48" s="262">
        <f>M44+M46+'調理員数1'!M58</f>
        <v>1393</v>
      </c>
      <c r="N48" s="603">
        <f>N44+N46+'調理員数1'!N58</f>
        <v>346</v>
      </c>
      <c r="O48" s="602">
        <f>O44+O46+'調理員数1'!O58</f>
        <v>1739</v>
      </c>
    </row>
    <row r="49" ht="13.5">
      <c r="B49" s="263" t="s">
        <v>244</v>
      </c>
    </row>
    <row r="54" spans="3:28" ht="13.5">
      <c r="C54" s="302"/>
      <c r="D54" s="302"/>
      <c r="E54" s="302"/>
      <c r="F54" s="302"/>
      <c r="G54" s="302"/>
      <c r="H54" s="302"/>
      <c r="I54" s="302"/>
      <c r="J54" s="302"/>
      <c r="K54" s="302"/>
      <c r="L54" s="302"/>
      <c r="M54" s="302"/>
      <c r="N54" s="302"/>
      <c r="O54" s="302"/>
      <c r="P54" s="302"/>
      <c r="Q54" s="302"/>
      <c r="R54" s="302"/>
      <c r="S54" s="302"/>
      <c r="T54" s="302"/>
      <c r="U54" s="302"/>
      <c r="V54" s="302"/>
      <c r="W54" s="303"/>
      <c r="X54" s="303"/>
      <c r="Y54" s="303"/>
      <c r="Z54" s="303"/>
      <c r="AA54" s="303"/>
      <c r="AB54" s="303"/>
    </row>
    <row r="55" spans="3:28" ht="13.5">
      <c r="C55" s="304"/>
      <c r="D55" s="304"/>
      <c r="E55" s="304"/>
      <c r="F55" s="304"/>
      <c r="G55" s="304"/>
      <c r="H55" s="304"/>
      <c r="I55" s="304"/>
      <c r="J55" s="304"/>
      <c r="K55" s="304"/>
      <c r="L55" s="304"/>
      <c r="M55" s="304"/>
      <c r="N55" s="304"/>
      <c r="O55" s="304"/>
      <c r="P55" s="304"/>
      <c r="Q55" s="304"/>
      <c r="R55" s="304"/>
      <c r="S55" s="304"/>
      <c r="T55" s="304"/>
      <c r="U55" s="304"/>
      <c r="V55" s="304"/>
      <c r="W55" s="305"/>
      <c r="X55" s="305"/>
      <c r="Y55" s="305"/>
      <c r="Z55" s="305"/>
      <c r="AA55" s="305"/>
      <c r="AB55" s="305"/>
    </row>
    <row r="56" spans="3:28" ht="13.5">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row>
    <row r="57" spans="3:28" ht="13.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row>
  </sheetData>
  <sheetProtection/>
  <mergeCells count="60">
    <mergeCell ref="A31:A32"/>
    <mergeCell ref="B31:B32"/>
    <mergeCell ref="A33:A34"/>
    <mergeCell ref="B33:B34"/>
    <mergeCell ref="A45:B46"/>
    <mergeCell ref="A47:B48"/>
    <mergeCell ref="B37:B38"/>
    <mergeCell ref="A39:A40"/>
    <mergeCell ref="B39:B40"/>
    <mergeCell ref="A41:A42"/>
    <mergeCell ref="A37:A38"/>
    <mergeCell ref="B41:B42"/>
    <mergeCell ref="A43:B44"/>
    <mergeCell ref="A17:A18"/>
    <mergeCell ref="A23:A24"/>
    <mergeCell ref="B23:B24"/>
    <mergeCell ref="A25:A26"/>
    <mergeCell ref="B25:B26"/>
    <mergeCell ref="A29:A30"/>
    <mergeCell ref="B29:B30"/>
    <mergeCell ref="N5:N6"/>
    <mergeCell ref="A7:A8"/>
    <mergeCell ref="B7:B8"/>
    <mergeCell ref="A9:A10"/>
    <mergeCell ref="B9:B10"/>
    <mergeCell ref="A21:A22"/>
    <mergeCell ref="B21:B22"/>
    <mergeCell ref="B13:B14"/>
    <mergeCell ref="A15:A16"/>
    <mergeCell ref="B15:B16"/>
    <mergeCell ref="O4:O6"/>
    <mergeCell ref="C5:C6"/>
    <mergeCell ref="D5:D6"/>
    <mergeCell ref="E5:E6"/>
    <mergeCell ref="F5:F6"/>
    <mergeCell ref="C4:D4"/>
    <mergeCell ref="E4:F4"/>
    <mergeCell ref="G4:H4"/>
    <mergeCell ref="G5:G6"/>
    <mergeCell ref="H5:H6"/>
    <mergeCell ref="A19:A20"/>
    <mergeCell ref="B19:B20"/>
    <mergeCell ref="A27:A28"/>
    <mergeCell ref="B27:B28"/>
    <mergeCell ref="I4:J4"/>
    <mergeCell ref="A1:N2"/>
    <mergeCell ref="A4:B6"/>
    <mergeCell ref="I5:I6"/>
    <mergeCell ref="L5:L6"/>
    <mergeCell ref="M5:M6"/>
    <mergeCell ref="K4:L4"/>
    <mergeCell ref="M4:N4"/>
    <mergeCell ref="J5:J6"/>
    <mergeCell ref="K5:K6"/>
    <mergeCell ref="A35:A36"/>
    <mergeCell ref="B35:B36"/>
    <mergeCell ref="A11:A12"/>
    <mergeCell ref="B11:B12"/>
    <mergeCell ref="A13:A14"/>
    <mergeCell ref="B17:B18"/>
  </mergeCells>
  <printOptions horizontalCentered="1"/>
  <pageMargins left="0.2362204724409449" right="0.2362204724409449" top="0.9055118110236221" bottom="0.5905511811023623" header="0.5118110236220472" footer="0.31496062992125984"/>
  <pageSetup horizontalDpi="600" verticalDpi="600" orientation="portrait" paperSize="9" scale="64"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sheetPr>
    <tabColor indexed="45"/>
  </sheetPr>
  <dimension ref="A2:M26"/>
  <sheetViews>
    <sheetView view="pageBreakPreview" zoomScaleNormal="75" zoomScaleSheetLayoutView="100" zoomScalePageLayoutView="0" workbookViewId="0" topLeftCell="A1">
      <pane xSplit="3" ySplit="4" topLeftCell="D5" activePane="bottomRight" state="frozen"/>
      <selection pane="topLeft" activeCell="B25" sqref="B25"/>
      <selection pane="topRight" activeCell="B25" sqref="B25"/>
      <selection pane="bottomLeft" activeCell="B25" sqref="B25"/>
      <selection pane="bottomRight" activeCell="F10" sqref="F10"/>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245</v>
      </c>
      <c r="B2" s="1366"/>
      <c r="C2" s="1366"/>
      <c r="D2" s="1366"/>
      <c r="E2" s="1366"/>
      <c r="K2" s="1375" t="s">
        <v>386</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3" ht="23.25" customHeight="1">
      <c r="A5" s="1367">
        <v>1</v>
      </c>
      <c r="B5" s="1358" t="s">
        <v>183</v>
      </c>
      <c r="C5" s="266" t="s">
        <v>31</v>
      </c>
      <c r="D5" s="267">
        <v>3</v>
      </c>
      <c r="E5" s="267">
        <v>168</v>
      </c>
      <c r="F5" s="267">
        <v>308</v>
      </c>
      <c r="G5" s="267">
        <v>157</v>
      </c>
      <c r="H5" s="267">
        <v>119</v>
      </c>
      <c r="I5" s="267">
        <v>9</v>
      </c>
      <c r="J5" s="267"/>
      <c r="K5" s="267"/>
      <c r="L5" s="267"/>
      <c r="M5" s="405">
        <f aca="true" t="shared" si="0" ref="M5:M22">SUM(D5:L5)</f>
        <v>764</v>
      </c>
    </row>
    <row r="6" spans="1:13" ht="23.25" customHeight="1">
      <c r="A6" s="1360"/>
      <c r="B6" s="1359"/>
      <c r="C6" s="268" t="s">
        <v>122</v>
      </c>
      <c r="D6" s="269">
        <v>3</v>
      </c>
      <c r="E6" s="269">
        <v>86</v>
      </c>
      <c r="F6" s="269">
        <v>117</v>
      </c>
      <c r="G6" s="269">
        <v>55</v>
      </c>
      <c r="H6" s="269">
        <v>37</v>
      </c>
      <c r="I6" s="269">
        <v>2</v>
      </c>
      <c r="J6" s="270"/>
      <c r="K6" s="270"/>
      <c r="L6" s="270"/>
      <c r="M6" s="406">
        <f t="shared" si="0"/>
        <v>300</v>
      </c>
    </row>
    <row r="7" spans="1:13" ht="23.25" customHeight="1">
      <c r="A7" s="1360">
        <v>2</v>
      </c>
      <c r="B7" s="1359" t="s">
        <v>184</v>
      </c>
      <c r="C7" s="271" t="s">
        <v>31</v>
      </c>
      <c r="D7" s="272"/>
      <c r="E7" s="272">
        <v>6</v>
      </c>
      <c r="F7" s="272">
        <v>15</v>
      </c>
      <c r="G7" s="272"/>
      <c r="H7" s="272"/>
      <c r="I7" s="272"/>
      <c r="J7" s="272"/>
      <c r="K7" s="272"/>
      <c r="L7" s="272"/>
      <c r="M7" s="407">
        <f t="shared" si="0"/>
        <v>21</v>
      </c>
    </row>
    <row r="8" spans="1:13" ht="23.25" customHeight="1">
      <c r="A8" s="1360"/>
      <c r="B8" s="1359"/>
      <c r="C8" s="268" t="s">
        <v>122</v>
      </c>
      <c r="D8" s="268"/>
      <c r="E8" s="268">
        <v>1</v>
      </c>
      <c r="F8" s="268">
        <v>3</v>
      </c>
      <c r="G8" s="268"/>
      <c r="H8" s="268"/>
      <c r="I8" s="268"/>
      <c r="J8" s="268"/>
      <c r="K8" s="268"/>
      <c r="L8" s="268"/>
      <c r="M8" s="408">
        <f t="shared" si="0"/>
        <v>4</v>
      </c>
    </row>
    <row r="9" spans="1:13" ht="23.25" customHeight="1">
      <c r="A9" s="1360">
        <v>3</v>
      </c>
      <c r="B9" s="1359" t="s">
        <v>185</v>
      </c>
      <c r="C9" s="271" t="s">
        <v>31</v>
      </c>
      <c r="D9" s="273"/>
      <c r="E9" s="273"/>
      <c r="F9" s="273"/>
      <c r="G9" s="273"/>
      <c r="H9" s="273"/>
      <c r="I9" s="273"/>
      <c r="J9" s="273"/>
      <c r="K9" s="273"/>
      <c r="L9" s="273"/>
      <c r="M9" s="409">
        <f t="shared" si="0"/>
        <v>0</v>
      </c>
    </row>
    <row r="10" spans="1:13" ht="23.25" customHeight="1">
      <c r="A10" s="1360"/>
      <c r="B10" s="1359"/>
      <c r="C10" s="268" t="s">
        <v>122</v>
      </c>
      <c r="D10" s="268"/>
      <c r="E10" s="268"/>
      <c r="F10" s="268"/>
      <c r="G10" s="268"/>
      <c r="H10" s="268"/>
      <c r="I10" s="268"/>
      <c r="J10" s="268"/>
      <c r="K10" s="268"/>
      <c r="L10" s="268"/>
      <c r="M10" s="408">
        <f t="shared" si="0"/>
        <v>0</v>
      </c>
    </row>
    <row r="11" spans="1:13" ht="23.25" customHeight="1">
      <c r="A11" s="1360">
        <v>4</v>
      </c>
      <c r="B11" s="1359" t="s">
        <v>186</v>
      </c>
      <c r="C11" s="271" t="s">
        <v>31</v>
      </c>
      <c r="D11" s="273"/>
      <c r="E11" s="273"/>
      <c r="F11" s="273">
        <v>4</v>
      </c>
      <c r="G11" s="273">
        <v>25</v>
      </c>
      <c r="H11" s="273">
        <v>6</v>
      </c>
      <c r="I11" s="273"/>
      <c r="J11" s="273"/>
      <c r="K11" s="273"/>
      <c r="L11" s="273"/>
      <c r="M11" s="409">
        <f t="shared" si="0"/>
        <v>35</v>
      </c>
    </row>
    <row r="12" spans="1:13" ht="23.25" customHeight="1">
      <c r="A12" s="1360"/>
      <c r="B12" s="1359"/>
      <c r="C12" s="268" t="s">
        <v>122</v>
      </c>
      <c r="D12" s="268"/>
      <c r="E12" s="268"/>
      <c r="F12" s="268">
        <v>4</v>
      </c>
      <c r="G12" s="268">
        <v>5</v>
      </c>
      <c r="H12" s="268">
        <v>3</v>
      </c>
      <c r="I12" s="268"/>
      <c r="J12" s="268"/>
      <c r="K12" s="268"/>
      <c r="L12" s="268"/>
      <c r="M12" s="408">
        <f t="shared" si="0"/>
        <v>12</v>
      </c>
    </row>
    <row r="13" spans="1:13" ht="23.25" customHeight="1">
      <c r="A13" s="1360">
        <v>5</v>
      </c>
      <c r="B13" s="1359" t="s">
        <v>187</v>
      </c>
      <c r="C13" s="271" t="s">
        <v>31</v>
      </c>
      <c r="D13" s="273"/>
      <c r="E13" s="273">
        <v>17</v>
      </c>
      <c r="F13" s="273">
        <v>56</v>
      </c>
      <c r="G13" s="273">
        <v>55</v>
      </c>
      <c r="H13" s="273">
        <v>35</v>
      </c>
      <c r="I13" s="273">
        <v>44</v>
      </c>
      <c r="J13" s="273">
        <v>10</v>
      </c>
      <c r="K13" s="273"/>
      <c r="L13" s="273"/>
      <c r="M13" s="409">
        <f t="shared" si="0"/>
        <v>217</v>
      </c>
    </row>
    <row r="14" spans="1:13" ht="23.25" customHeight="1" thickBot="1">
      <c r="A14" s="1361"/>
      <c r="B14" s="1374"/>
      <c r="C14" s="275" t="s">
        <v>122</v>
      </c>
      <c r="D14" s="275"/>
      <c r="E14" s="275">
        <v>4</v>
      </c>
      <c r="F14" s="275">
        <v>11</v>
      </c>
      <c r="G14" s="275">
        <v>9</v>
      </c>
      <c r="H14" s="275">
        <v>5</v>
      </c>
      <c r="I14" s="275">
        <v>5</v>
      </c>
      <c r="J14" s="275">
        <v>1</v>
      </c>
      <c r="K14" s="275"/>
      <c r="L14" s="275"/>
      <c r="M14" s="410">
        <f t="shared" si="0"/>
        <v>35</v>
      </c>
    </row>
    <row r="15" spans="1:13" ht="23.25" customHeight="1">
      <c r="A15" s="1367">
        <v>6</v>
      </c>
      <c r="B15" s="1358" t="s">
        <v>188</v>
      </c>
      <c r="C15" s="266" t="s">
        <v>31</v>
      </c>
      <c r="D15" s="267">
        <v>2</v>
      </c>
      <c r="E15" s="267">
        <v>12</v>
      </c>
      <c r="F15" s="267">
        <v>97</v>
      </c>
      <c r="G15" s="267">
        <v>82</v>
      </c>
      <c r="H15" s="267">
        <v>16</v>
      </c>
      <c r="I15" s="267">
        <v>9</v>
      </c>
      <c r="J15" s="267"/>
      <c r="K15" s="267"/>
      <c r="L15" s="267"/>
      <c r="M15" s="405">
        <f t="shared" si="0"/>
        <v>218</v>
      </c>
    </row>
    <row r="16" spans="1:13" ht="23.25" customHeight="1">
      <c r="A16" s="1360"/>
      <c r="B16" s="1359"/>
      <c r="C16" s="268" t="s">
        <v>122</v>
      </c>
      <c r="D16" s="269">
        <v>1</v>
      </c>
      <c r="E16" s="269">
        <v>4</v>
      </c>
      <c r="F16" s="269">
        <v>20</v>
      </c>
      <c r="G16" s="269">
        <v>13</v>
      </c>
      <c r="H16" s="269">
        <v>2</v>
      </c>
      <c r="I16" s="269">
        <v>1</v>
      </c>
      <c r="J16" s="270"/>
      <c r="K16" s="270"/>
      <c r="L16" s="270"/>
      <c r="M16" s="406">
        <f t="shared" si="0"/>
        <v>41</v>
      </c>
    </row>
    <row r="17" spans="1:13" ht="23.25" customHeight="1">
      <c r="A17" s="1360">
        <v>7</v>
      </c>
      <c r="B17" s="1359" t="s">
        <v>189</v>
      </c>
      <c r="C17" s="271" t="s">
        <v>31</v>
      </c>
      <c r="D17" s="272">
        <v>4</v>
      </c>
      <c r="E17" s="272">
        <v>14</v>
      </c>
      <c r="F17" s="272">
        <v>14</v>
      </c>
      <c r="G17" s="272">
        <v>39</v>
      </c>
      <c r="H17" s="272">
        <v>11</v>
      </c>
      <c r="I17" s="272">
        <v>7</v>
      </c>
      <c r="J17" s="272"/>
      <c r="K17" s="272"/>
      <c r="L17" s="272"/>
      <c r="M17" s="407">
        <f t="shared" si="0"/>
        <v>89</v>
      </c>
    </row>
    <row r="18" spans="1:13" ht="23.25" customHeight="1">
      <c r="A18" s="1360"/>
      <c r="B18" s="1359"/>
      <c r="C18" s="268" t="s">
        <v>122</v>
      </c>
      <c r="D18" s="268">
        <v>2</v>
      </c>
      <c r="E18" s="268">
        <v>7</v>
      </c>
      <c r="F18" s="268">
        <v>5</v>
      </c>
      <c r="G18" s="268">
        <v>10</v>
      </c>
      <c r="H18" s="268">
        <v>5</v>
      </c>
      <c r="I18" s="268">
        <v>3</v>
      </c>
      <c r="J18" s="268"/>
      <c r="K18" s="268"/>
      <c r="L18" s="268"/>
      <c r="M18" s="408">
        <f t="shared" si="0"/>
        <v>32</v>
      </c>
    </row>
    <row r="19" spans="1:13" ht="23.25" customHeight="1">
      <c r="A19" s="1360">
        <v>8</v>
      </c>
      <c r="B19" s="1359" t="s">
        <v>190</v>
      </c>
      <c r="C19" s="271" t="s">
        <v>31</v>
      </c>
      <c r="D19" s="273"/>
      <c r="E19" s="273"/>
      <c r="F19" s="272">
        <v>32</v>
      </c>
      <c r="G19" s="272">
        <v>11</v>
      </c>
      <c r="H19" s="273"/>
      <c r="I19" s="273"/>
      <c r="J19" s="273"/>
      <c r="K19" s="273"/>
      <c r="L19" s="273"/>
      <c r="M19" s="409">
        <f t="shared" si="0"/>
        <v>43</v>
      </c>
    </row>
    <row r="20" spans="1:13" ht="23.25" customHeight="1">
      <c r="A20" s="1360"/>
      <c r="B20" s="1359"/>
      <c r="C20" s="268" t="s">
        <v>122</v>
      </c>
      <c r="D20" s="268"/>
      <c r="E20" s="268"/>
      <c r="F20" s="268">
        <v>6</v>
      </c>
      <c r="G20" s="268">
        <v>4</v>
      </c>
      <c r="H20" s="268"/>
      <c r="I20" s="268"/>
      <c r="J20" s="268"/>
      <c r="K20" s="268"/>
      <c r="L20" s="268"/>
      <c r="M20" s="408">
        <f t="shared" si="0"/>
        <v>10</v>
      </c>
    </row>
    <row r="21" spans="1:13" ht="23.25" customHeight="1">
      <c r="A21" s="1360">
        <v>9</v>
      </c>
      <c r="B21" s="1359" t="s">
        <v>191</v>
      </c>
      <c r="C21" s="271" t="s">
        <v>31</v>
      </c>
      <c r="D21" s="273"/>
      <c r="E21" s="273">
        <v>4</v>
      </c>
      <c r="F21" s="273">
        <v>12</v>
      </c>
      <c r="G21" s="273">
        <v>6</v>
      </c>
      <c r="H21" s="273"/>
      <c r="I21" s="273"/>
      <c r="J21" s="273"/>
      <c r="K21" s="273"/>
      <c r="L21" s="273"/>
      <c r="M21" s="409">
        <f>SUM(D21:L21)</f>
        <v>22</v>
      </c>
    </row>
    <row r="22" spans="1:13" ht="23.25" customHeight="1">
      <c r="A22" s="1360"/>
      <c r="B22" s="1359"/>
      <c r="C22" s="268" t="s">
        <v>122</v>
      </c>
      <c r="D22" s="268"/>
      <c r="E22" s="268">
        <v>5</v>
      </c>
      <c r="F22" s="268">
        <v>7</v>
      </c>
      <c r="G22" s="268">
        <v>4</v>
      </c>
      <c r="H22" s="268">
        <v>2</v>
      </c>
      <c r="I22" s="268"/>
      <c r="J22" s="268"/>
      <c r="K22" s="268"/>
      <c r="L22" s="268"/>
      <c r="M22" s="408">
        <f t="shared" si="0"/>
        <v>18</v>
      </c>
    </row>
    <row r="23" spans="1:13" ht="23.25" customHeight="1">
      <c r="A23" s="1362">
        <v>10</v>
      </c>
      <c r="B23" s="1364" t="s">
        <v>192</v>
      </c>
      <c r="C23" s="160" t="s">
        <v>31</v>
      </c>
      <c r="D23" s="160"/>
      <c r="E23" s="273">
        <v>2</v>
      </c>
      <c r="F23" s="273">
        <v>16</v>
      </c>
      <c r="G23" s="273">
        <v>47</v>
      </c>
      <c r="H23" s="273">
        <v>15</v>
      </c>
      <c r="I23" s="273">
        <v>6</v>
      </c>
      <c r="J23" s="273"/>
      <c r="K23" s="273"/>
      <c r="L23" s="273"/>
      <c r="M23" s="409">
        <f>SUM(D23:L23)</f>
        <v>86</v>
      </c>
    </row>
    <row r="24" spans="1:13" ht="23.25" customHeight="1">
      <c r="A24" s="1363"/>
      <c r="B24" s="1365"/>
      <c r="C24" s="411" t="s">
        <v>122</v>
      </c>
      <c r="D24" s="411"/>
      <c r="E24" s="268">
        <v>1</v>
      </c>
      <c r="F24" s="268">
        <v>7</v>
      </c>
      <c r="G24" s="268">
        <v>14</v>
      </c>
      <c r="H24" s="268">
        <v>5</v>
      </c>
      <c r="I24" s="268">
        <v>1</v>
      </c>
      <c r="J24" s="268"/>
      <c r="K24" s="268"/>
      <c r="L24" s="268"/>
      <c r="M24" s="408">
        <v>28</v>
      </c>
    </row>
    <row r="25" spans="1:13" ht="23.25" customHeight="1">
      <c r="A25" s="1352" t="s">
        <v>307</v>
      </c>
      <c r="B25" s="1353"/>
      <c r="C25" s="1354"/>
      <c r="D25" s="273">
        <f aca="true" t="shared" si="1" ref="D25:M26">D5+D7+D9+D11+D13+D15+D17+D19+D21+D23</f>
        <v>9</v>
      </c>
      <c r="E25" s="273">
        <f t="shared" si="1"/>
        <v>223</v>
      </c>
      <c r="F25" s="273">
        <f t="shared" si="1"/>
        <v>554</v>
      </c>
      <c r="G25" s="273">
        <f t="shared" si="1"/>
        <v>422</v>
      </c>
      <c r="H25" s="273">
        <f t="shared" si="1"/>
        <v>202</v>
      </c>
      <c r="I25" s="273">
        <f t="shared" si="1"/>
        <v>75</v>
      </c>
      <c r="J25" s="273">
        <f t="shared" si="1"/>
        <v>10</v>
      </c>
      <c r="K25" s="273">
        <f t="shared" si="1"/>
        <v>0</v>
      </c>
      <c r="L25" s="273">
        <f t="shared" si="1"/>
        <v>0</v>
      </c>
      <c r="M25" s="409">
        <f>M5+M7+M9+M11+M13+M15+M17+M19+M21+M23</f>
        <v>1495</v>
      </c>
    </row>
    <row r="26" spans="1:13" ht="23.25" customHeight="1" thickBot="1">
      <c r="A26" s="1355"/>
      <c r="B26" s="1356"/>
      <c r="C26" s="1357"/>
      <c r="D26" s="275">
        <f t="shared" si="1"/>
        <v>6</v>
      </c>
      <c r="E26" s="275">
        <f t="shared" si="1"/>
        <v>108</v>
      </c>
      <c r="F26" s="275">
        <f t="shared" si="1"/>
        <v>180</v>
      </c>
      <c r="G26" s="275">
        <f t="shared" si="1"/>
        <v>114</v>
      </c>
      <c r="H26" s="275">
        <f t="shared" si="1"/>
        <v>59</v>
      </c>
      <c r="I26" s="275">
        <f t="shared" si="1"/>
        <v>12</v>
      </c>
      <c r="J26" s="275">
        <f t="shared" si="1"/>
        <v>1</v>
      </c>
      <c r="K26" s="275">
        <f t="shared" si="1"/>
        <v>0</v>
      </c>
      <c r="L26" s="275">
        <f t="shared" si="1"/>
        <v>0</v>
      </c>
      <c r="M26" s="410">
        <f t="shared" si="1"/>
        <v>480</v>
      </c>
    </row>
  </sheetData>
  <sheetProtection/>
  <mergeCells count="34">
    <mergeCell ref="G3:G4"/>
    <mergeCell ref="H3:H4"/>
    <mergeCell ref="K2:M2"/>
    <mergeCell ref="M3:M4"/>
    <mergeCell ref="I3:I4"/>
    <mergeCell ref="J3:J4"/>
    <mergeCell ref="K3:K4"/>
    <mergeCell ref="L3:L4"/>
    <mergeCell ref="E3:E4"/>
    <mergeCell ref="A17:A18"/>
    <mergeCell ref="A19:A20"/>
    <mergeCell ref="B11:B12"/>
    <mergeCell ref="B13:B14"/>
    <mergeCell ref="F3:F4"/>
    <mergeCell ref="A2:E2"/>
    <mergeCell ref="B7:B8"/>
    <mergeCell ref="B9:B10"/>
    <mergeCell ref="A15:A16"/>
    <mergeCell ref="A7:A8"/>
    <mergeCell ref="A9:A10"/>
    <mergeCell ref="D3:D4"/>
    <mergeCell ref="A5:A6"/>
    <mergeCell ref="A3:C4"/>
    <mergeCell ref="B5:B6"/>
    <mergeCell ref="A25:C26"/>
    <mergeCell ref="B15:B16"/>
    <mergeCell ref="B17:B18"/>
    <mergeCell ref="A11:A12"/>
    <mergeCell ref="A13:A14"/>
    <mergeCell ref="A21:A22"/>
    <mergeCell ref="A23:A24"/>
    <mergeCell ref="B23:B24"/>
    <mergeCell ref="B19:B20"/>
    <mergeCell ref="B21:B22"/>
  </mergeCells>
  <printOptions horizontalCentered="1"/>
  <pageMargins left="0.4330708661417323" right="0.2362204724409449" top="0.7086614173228347" bottom="0.5905511811023623" header="0.5118110236220472" footer="0.31496062992125984"/>
  <pageSetup horizontalDpi="600" verticalDpi="600" orientation="landscape" paperSize="9" scale="88"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sheetPr>
    <tabColor indexed="45"/>
  </sheetPr>
  <dimension ref="A2:M26"/>
  <sheetViews>
    <sheetView view="pageBreakPreview" zoomScaleNormal="75"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10" sqref="I10"/>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1" ht="6" customHeight="1"/>
    <row r="2" spans="1:13" ht="14.25" thickBot="1">
      <c r="A2" s="1366" t="s">
        <v>245</v>
      </c>
      <c r="B2" s="1366"/>
      <c r="C2" s="1366"/>
      <c r="D2" s="1366"/>
      <c r="E2" s="1366"/>
      <c r="K2" s="1375" t="str">
        <f>'[3]P31　規模別調理員１'!K2:M2</f>
        <v>平成２２年５月１日現在</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3" ht="23.25" customHeight="1">
      <c r="A5" s="1367">
        <v>11</v>
      </c>
      <c r="B5" s="1358" t="s">
        <v>193</v>
      </c>
      <c r="C5" s="266" t="s">
        <v>31</v>
      </c>
      <c r="D5" s="267"/>
      <c r="E5" s="412"/>
      <c r="F5" s="267">
        <v>15</v>
      </c>
      <c r="G5" s="267">
        <v>66</v>
      </c>
      <c r="H5" s="267">
        <v>6</v>
      </c>
      <c r="I5" s="267">
        <v>7</v>
      </c>
      <c r="J5" s="267"/>
      <c r="K5" s="267"/>
      <c r="L5" s="267"/>
      <c r="M5" s="405">
        <f>SUM(D5:L5)</f>
        <v>94</v>
      </c>
    </row>
    <row r="6" spans="1:13" ht="23.25" customHeight="1">
      <c r="A6" s="1360"/>
      <c r="B6" s="1359"/>
      <c r="C6" s="268" t="s">
        <v>122</v>
      </c>
      <c r="D6" s="269"/>
      <c r="E6" s="269">
        <v>2</v>
      </c>
      <c r="F6" s="269">
        <v>6</v>
      </c>
      <c r="G6" s="269">
        <v>14</v>
      </c>
      <c r="H6" s="269">
        <v>1</v>
      </c>
      <c r="I6" s="269">
        <v>1</v>
      </c>
      <c r="J6" s="270"/>
      <c r="K6" s="270"/>
      <c r="L6" s="270"/>
      <c r="M6" s="406">
        <f aca="true" t="shared" si="0" ref="M6:M14">SUM(D6:L6)</f>
        <v>24</v>
      </c>
    </row>
    <row r="7" spans="1:13" ht="23.25" customHeight="1">
      <c r="A7" s="1360">
        <v>12</v>
      </c>
      <c r="B7" s="1359" t="s">
        <v>194</v>
      </c>
      <c r="C7" s="271" t="s">
        <v>31</v>
      </c>
      <c r="D7" s="272"/>
      <c r="E7" s="272">
        <v>7</v>
      </c>
      <c r="F7" s="272"/>
      <c r="G7" s="272"/>
      <c r="H7" s="272"/>
      <c r="I7" s="272"/>
      <c r="J7" s="272"/>
      <c r="K7" s="272"/>
      <c r="L7" s="272"/>
      <c r="M7" s="407">
        <f t="shared" si="0"/>
        <v>7</v>
      </c>
    </row>
    <row r="8" spans="1:13" ht="23.25" customHeight="1">
      <c r="A8" s="1360"/>
      <c r="B8" s="1359"/>
      <c r="C8" s="268" t="s">
        <v>122</v>
      </c>
      <c r="D8" s="268"/>
      <c r="E8" s="268">
        <v>3</v>
      </c>
      <c r="F8" s="268">
        <v>4</v>
      </c>
      <c r="G8" s="268">
        <v>7</v>
      </c>
      <c r="H8" s="268">
        <v>1</v>
      </c>
      <c r="I8" s="268"/>
      <c r="J8" s="268"/>
      <c r="K8" s="268"/>
      <c r="L8" s="268"/>
      <c r="M8" s="408">
        <f t="shared" si="0"/>
        <v>15</v>
      </c>
    </row>
    <row r="9" spans="1:13" ht="23.25" customHeight="1">
      <c r="A9" s="1360">
        <v>13</v>
      </c>
      <c r="B9" s="1359" t="s">
        <v>195</v>
      </c>
      <c r="C9" s="271" t="s">
        <v>31</v>
      </c>
      <c r="D9" s="273"/>
      <c r="E9" s="273">
        <v>4</v>
      </c>
      <c r="F9" s="273">
        <v>26</v>
      </c>
      <c r="G9" s="273">
        <v>5</v>
      </c>
      <c r="H9" s="273">
        <v>6</v>
      </c>
      <c r="I9" s="273"/>
      <c r="J9" s="273"/>
      <c r="K9" s="273"/>
      <c r="L9" s="273"/>
      <c r="M9" s="409">
        <f t="shared" si="0"/>
        <v>41</v>
      </c>
    </row>
    <row r="10" spans="1:13" ht="23.25" customHeight="1">
      <c r="A10" s="1360"/>
      <c r="B10" s="1359"/>
      <c r="C10" s="268" t="s">
        <v>122</v>
      </c>
      <c r="D10" s="268"/>
      <c r="E10" s="269">
        <v>1</v>
      </c>
      <c r="F10" s="269">
        <v>8</v>
      </c>
      <c r="G10" s="269">
        <v>4</v>
      </c>
      <c r="H10" s="269">
        <v>2</v>
      </c>
      <c r="I10" s="268"/>
      <c r="J10" s="268"/>
      <c r="K10" s="268"/>
      <c r="L10" s="268"/>
      <c r="M10" s="408">
        <f t="shared" si="0"/>
        <v>15</v>
      </c>
    </row>
    <row r="11" spans="1:13" ht="23.25" customHeight="1">
      <c r="A11" s="1360">
        <v>14</v>
      </c>
      <c r="B11" s="1359" t="s">
        <v>196</v>
      </c>
      <c r="C11" s="271" t="s">
        <v>31</v>
      </c>
      <c r="D11" s="273"/>
      <c r="E11" s="273"/>
      <c r="F11" s="273"/>
      <c r="G11" s="273"/>
      <c r="H11" s="273"/>
      <c r="I11" s="273"/>
      <c r="J11" s="273"/>
      <c r="K11" s="273"/>
      <c r="L11" s="273"/>
      <c r="M11" s="409">
        <f t="shared" si="0"/>
        <v>0</v>
      </c>
    </row>
    <row r="12" spans="1:13" ht="23.25" customHeight="1">
      <c r="A12" s="1360"/>
      <c r="B12" s="1359"/>
      <c r="C12" s="268" t="s">
        <v>122</v>
      </c>
      <c r="D12" s="268"/>
      <c r="E12" s="268"/>
      <c r="F12" s="268"/>
      <c r="G12" s="268"/>
      <c r="H12" s="268"/>
      <c r="I12" s="268"/>
      <c r="J12" s="268"/>
      <c r="K12" s="268"/>
      <c r="L12" s="268"/>
      <c r="M12" s="408">
        <f t="shared" si="0"/>
        <v>0</v>
      </c>
    </row>
    <row r="13" spans="1:13" ht="23.25" customHeight="1">
      <c r="A13" s="1360">
        <v>15</v>
      </c>
      <c r="B13" s="1359" t="s">
        <v>197</v>
      </c>
      <c r="C13" s="271" t="s">
        <v>31</v>
      </c>
      <c r="D13" s="273"/>
      <c r="E13" s="273"/>
      <c r="F13" s="273"/>
      <c r="G13" s="273"/>
      <c r="H13" s="273"/>
      <c r="I13" s="273"/>
      <c r="J13" s="273"/>
      <c r="K13" s="273"/>
      <c r="L13" s="273"/>
      <c r="M13" s="409">
        <f t="shared" si="0"/>
        <v>0</v>
      </c>
    </row>
    <row r="14" spans="1:13" ht="23.25" customHeight="1" thickBot="1">
      <c r="A14" s="1361"/>
      <c r="B14" s="1374"/>
      <c r="C14" s="275" t="s">
        <v>122</v>
      </c>
      <c r="D14" s="275"/>
      <c r="E14" s="275"/>
      <c r="F14" s="275"/>
      <c r="G14" s="275"/>
      <c r="H14" s="275"/>
      <c r="I14" s="275"/>
      <c r="J14" s="275"/>
      <c r="K14" s="275"/>
      <c r="L14" s="275"/>
      <c r="M14" s="410">
        <f t="shared" si="0"/>
        <v>0</v>
      </c>
    </row>
    <row r="15" spans="1:13" ht="23.25" customHeight="1">
      <c r="A15" s="1367">
        <v>16</v>
      </c>
      <c r="B15" s="1358" t="s">
        <v>198</v>
      </c>
      <c r="C15" s="266" t="s">
        <v>31</v>
      </c>
      <c r="D15" s="267"/>
      <c r="E15" s="267">
        <v>38</v>
      </c>
      <c r="F15" s="267">
        <v>38</v>
      </c>
      <c r="G15" s="267">
        <v>26</v>
      </c>
      <c r="H15" s="267">
        <v>8</v>
      </c>
      <c r="I15" s="267"/>
      <c r="J15" s="267"/>
      <c r="K15" s="267">
        <v>8</v>
      </c>
      <c r="L15" s="267"/>
      <c r="M15" s="405">
        <f>SUM(D15:L15)</f>
        <v>118</v>
      </c>
    </row>
    <row r="16" spans="1:13" ht="23.25" customHeight="1">
      <c r="A16" s="1360"/>
      <c r="B16" s="1359"/>
      <c r="C16" s="268" t="s">
        <v>122</v>
      </c>
      <c r="D16" s="270"/>
      <c r="E16" s="269">
        <v>12</v>
      </c>
      <c r="F16" s="269">
        <v>10</v>
      </c>
      <c r="G16" s="269">
        <v>7</v>
      </c>
      <c r="H16" s="269">
        <v>1</v>
      </c>
      <c r="I16" s="269">
        <v>1</v>
      </c>
      <c r="J16" s="269"/>
      <c r="K16" s="269">
        <v>1</v>
      </c>
      <c r="L16" s="270"/>
      <c r="M16" s="406">
        <f aca="true" t="shared" si="1" ref="M16:M22">SUM(D16:L16)</f>
        <v>32</v>
      </c>
    </row>
    <row r="17" spans="1:13" ht="23.25" customHeight="1">
      <c r="A17" s="1360">
        <v>17</v>
      </c>
      <c r="B17" s="1359" t="s">
        <v>199</v>
      </c>
      <c r="C17" s="271" t="s">
        <v>31</v>
      </c>
      <c r="D17" s="272"/>
      <c r="E17" s="272"/>
      <c r="F17" s="272"/>
      <c r="G17" s="272"/>
      <c r="H17" s="272"/>
      <c r="I17" s="272"/>
      <c r="J17" s="272"/>
      <c r="K17" s="272"/>
      <c r="L17" s="272"/>
      <c r="M17" s="407">
        <f t="shared" si="1"/>
        <v>0</v>
      </c>
    </row>
    <row r="18" spans="1:13" ht="23.25" customHeight="1">
      <c r="A18" s="1360"/>
      <c r="B18" s="1359"/>
      <c r="C18" s="268" t="s">
        <v>122</v>
      </c>
      <c r="D18" s="268"/>
      <c r="E18" s="268">
        <v>6</v>
      </c>
      <c r="F18" s="268">
        <v>5</v>
      </c>
      <c r="G18" s="268">
        <v>12</v>
      </c>
      <c r="H18" s="268">
        <v>4</v>
      </c>
      <c r="I18" s="268">
        <v>1</v>
      </c>
      <c r="J18" s="268">
        <v>1</v>
      </c>
      <c r="K18" s="268"/>
      <c r="L18" s="268"/>
      <c r="M18" s="408">
        <f t="shared" si="1"/>
        <v>29</v>
      </c>
    </row>
    <row r="19" spans="1:13" ht="23.25" customHeight="1">
      <c r="A19" s="1360">
        <v>18</v>
      </c>
      <c r="B19" s="1359" t="s">
        <v>200</v>
      </c>
      <c r="C19" s="271" t="s">
        <v>31</v>
      </c>
      <c r="D19" s="273"/>
      <c r="E19" s="273"/>
      <c r="F19" s="273"/>
      <c r="G19" s="273"/>
      <c r="H19" s="273"/>
      <c r="I19" s="273"/>
      <c r="J19" s="273"/>
      <c r="K19" s="273"/>
      <c r="L19" s="273"/>
      <c r="M19" s="409">
        <f t="shared" si="1"/>
        <v>0</v>
      </c>
    </row>
    <row r="20" spans="1:13" ht="23.25" customHeight="1">
      <c r="A20" s="1360"/>
      <c r="B20" s="1359"/>
      <c r="C20" s="268" t="s">
        <v>122</v>
      </c>
      <c r="D20" s="268"/>
      <c r="E20" s="268"/>
      <c r="F20" s="268"/>
      <c r="G20" s="268"/>
      <c r="H20" s="268"/>
      <c r="I20" s="268"/>
      <c r="J20" s="268"/>
      <c r="K20" s="268"/>
      <c r="L20" s="268"/>
      <c r="M20" s="408">
        <f t="shared" si="1"/>
        <v>0</v>
      </c>
    </row>
    <row r="21" spans="1:13" ht="23.25" customHeight="1">
      <c r="A21" s="1360">
        <v>19</v>
      </c>
      <c r="B21" s="1359" t="s">
        <v>201</v>
      </c>
      <c r="C21" s="271" t="s">
        <v>31</v>
      </c>
      <c r="D21" s="273"/>
      <c r="E21" s="273"/>
      <c r="F21" s="273"/>
      <c r="G21" s="273"/>
      <c r="H21" s="273"/>
      <c r="I21" s="273"/>
      <c r="J21" s="273"/>
      <c r="K21" s="273"/>
      <c r="L21" s="273"/>
      <c r="M21" s="409">
        <f t="shared" si="1"/>
        <v>0</v>
      </c>
    </row>
    <row r="22" spans="1:13" ht="23.25" customHeight="1">
      <c r="A22" s="1360"/>
      <c r="B22" s="1359"/>
      <c r="C22" s="268" t="s">
        <v>122</v>
      </c>
      <c r="D22" s="268"/>
      <c r="E22" s="268"/>
      <c r="F22" s="268"/>
      <c r="G22" s="268"/>
      <c r="H22" s="268"/>
      <c r="I22" s="268"/>
      <c r="J22" s="268"/>
      <c r="K22" s="268"/>
      <c r="L22" s="268"/>
      <c r="M22" s="408">
        <f t="shared" si="1"/>
        <v>0</v>
      </c>
    </row>
    <row r="23" spans="1:13" ht="23.25" customHeight="1">
      <c r="A23" s="1360">
        <v>20</v>
      </c>
      <c r="B23" s="1359" t="s">
        <v>202</v>
      </c>
      <c r="C23" s="271" t="s">
        <v>31</v>
      </c>
      <c r="D23" s="273"/>
      <c r="E23" s="273"/>
      <c r="F23" s="273"/>
      <c r="G23" s="273"/>
      <c r="H23" s="273"/>
      <c r="I23" s="273"/>
      <c r="J23" s="273"/>
      <c r="K23" s="273"/>
      <c r="L23" s="273"/>
      <c r="M23" s="409">
        <f>SUM(D23:L23)</f>
        <v>0</v>
      </c>
    </row>
    <row r="24" spans="1:13" ht="23.25" customHeight="1" thickBot="1">
      <c r="A24" s="1361"/>
      <c r="B24" s="1374"/>
      <c r="C24" s="275" t="s">
        <v>122</v>
      </c>
      <c r="D24" s="275"/>
      <c r="E24" s="275"/>
      <c r="F24" s="275"/>
      <c r="G24" s="275"/>
      <c r="H24" s="275"/>
      <c r="I24" s="275"/>
      <c r="J24" s="275"/>
      <c r="K24" s="275"/>
      <c r="L24" s="275"/>
      <c r="M24" s="410">
        <f>SUM(D24:L24)</f>
        <v>0</v>
      </c>
    </row>
    <row r="25" spans="1:13" ht="23.25" customHeight="1">
      <c r="A25" s="1379" t="s">
        <v>307</v>
      </c>
      <c r="B25" s="1380"/>
      <c r="C25" s="1381"/>
      <c r="D25" s="273">
        <f>D5+D7+D9+D11+D13+D15+D17+D19+D21+D23</f>
        <v>0</v>
      </c>
      <c r="E25" s="273">
        <f aca="true" t="shared" si="2" ref="E25:M26">E5+E7+E9+E11+E13+E15+E17+E19+E21+E23</f>
        <v>49</v>
      </c>
      <c r="F25" s="273">
        <f t="shared" si="2"/>
        <v>79</v>
      </c>
      <c r="G25" s="273">
        <f t="shared" si="2"/>
        <v>97</v>
      </c>
      <c r="H25" s="273">
        <f t="shared" si="2"/>
        <v>20</v>
      </c>
      <c r="I25" s="273">
        <f t="shared" si="2"/>
        <v>7</v>
      </c>
      <c r="J25" s="273">
        <f t="shared" si="2"/>
        <v>0</v>
      </c>
      <c r="K25" s="273">
        <f t="shared" si="2"/>
        <v>8</v>
      </c>
      <c r="L25" s="273">
        <f t="shared" si="2"/>
        <v>0</v>
      </c>
      <c r="M25" s="409">
        <f t="shared" si="2"/>
        <v>260</v>
      </c>
    </row>
    <row r="26" spans="1:13" ht="23.25" customHeight="1" thickBot="1">
      <c r="A26" s="1355"/>
      <c r="B26" s="1356"/>
      <c r="C26" s="1357"/>
      <c r="D26" s="275">
        <f>D6+D8+D10+D12+D14+D16+D18+D20+D22+D24</f>
        <v>0</v>
      </c>
      <c r="E26" s="275">
        <f t="shared" si="2"/>
        <v>24</v>
      </c>
      <c r="F26" s="275">
        <f t="shared" si="2"/>
        <v>33</v>
      </c>
      <c r="G26" s="275">
        <f t="shared" si="2"/>
        <v>44</v>
      </c>
      <c r="H26" s="275">
        <f t="shared" si="2"/>
        <v>9</v>
      </c>
      <c r="I26" s="275">
        <f t="shared" si="2"/>
        <v>3</v>
      </c>
      <c r="J26" s="275">
        <f t="shared" si="2"/>
        <v>1</v>
      </c>
      <c r="K26" s="275">
        <f t="shared" si="2"/>
        <v>1</v>
      </c>
      <c r="L26" s="275">
        <f t="shared" si="2"/>
        <v>0</v>
      </c>
      <c r="M26" s="410">
        <f t="shared" si="2"/>
        <v>115</v>
      </c>
    </row>
  </sheetData>
  <sheetProtection/>
  <mergeCells count="34">
    <mergeCell ref="I3:I4"/>
    <mergeCell ref="B5:B6"/>
    <mergeCell ref="F3:F4"/>
    <mergeCell ref="A5:A6"/>
    <mergeCell ref="A7:A8"/>
    <mergeCell ref="B7:B8"/>
    <mergeCell ref="A9:A10"/>
    <mergeCell ref="B9:B10"/>
    <mergeCell ref="H3:H4"/>
    <mergeCell ref="G3:G4"/>
    <mergeCell ref="A2:E2"/>
    <mergeCell ref="K2:M2"/>
    <mergeCell ref="A3:C4"/>
    <mergeCell ref="D3:D4"/>
    <mergeCell ref="E3:E4"/>
    <mergeCell ref="L3:L4"/>
    <mergeCell ref="M3:M4"/>
    <mergeCell ref="J3:J4"/>
    <mergeCell ref="K3:K4"/>
    <mergeCell ref="A17:A18"/>
    <mergeCell ref="B17:B18"/>
    <mergeCell ref="A11:A12"/>
    <mergeCell ref="B11:B12"/>
    <mergeCell ref="A13:A14"/>
    <mergeCell ref="B13:B14"/>
    <mergeCell ref="A15:A16"/>
    <mergeCell ref="B15:B16"/>
    <mergeCell ref="A25:C26"/>
    <mergeCell ref="A23:A24"/>
    <mergeCell ref="B23:B24"/>
    <mergeCell ref="A19:A20"/>
    <mergeCell ref="B19:B20"/>
    <mergeCell ref="A21:A22"/>
    <mergeCell ref="B21:B22"/>
  </mergeCells>
  <printOptions horizontalCentered="1"/>
  <pageMargins left="0.4330708661417323" right="0.2362204724409449" top="0.7086614173228347" bottom="0.5905511811023623" header="0.5118110236220472" footer="0.31496062992125984"/>
  <pageSetup horizontalDpi="600" verticalDpi="600" orientation="landscape" paperSize="9" scale="98"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sheetPr>
    <tabColor indexed="45"/>
  </sheetPr>
  <dimension ref="A2:N26"/>
  <sheetViews>
    <sheetView view="pageBreakPreview" zoomScaleNormal="75"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10" sqref="I10"/>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245</v>
      </c>
      <c r="B2" s="1366"/>
      <c r="C2" s="1366"/>
      <c r="D2" s="1366"/>
      <c r="E2" s="1366"/>
      <c r="K2" s="1375" t="str">
        <f>'[3]P31　規模別調理員１'!K2:M2</f>
        <v>平成２２年５月１日現在</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4" ht="23.25" customHeight="1">
      <c r="A5" s="1367">
        <v>21</v>
      </c>
      <c r="B5" s="1358" t="s">
        <v>203</v>
      </c>
      <c r="C5" s="266" t="s">
        <v>31</v>
      </c>
      <c r="D5" s="267"/>
      <c r="E5" s="267"/>
      <c r="F5" s="267"/>
      <c r="G5" s="267"/>
      <c r="H5" s="267"/>
      <c r="I5" s="267"/>
      <c r="J5" s="267"/>
      <c r="K5" s="267"/>
      <c r="L5" s="267"/>
      <c r="M5" s="405">
        <f>SUM(D5:L5)</f>
        <v>0</v>
      </c>
      <c r="N5" s="1"/>
    </row>
    <row r="6" spans="1:14" ht="23.25" customHeight="1">
      <c r="A6" s="1360"/>
      <c r="B6" s="1359"/>
      <c r="C6" s="268" t="s">
        <v>122</v>
      </c>
      <c r="D6" s="270"/>
      <c r="E6" s="270"/>
      <c r="F6" s="270"/>
      <c r="G6" s="270"/>
      <c r="H6" s="270"/>
      <c r="I6" s="270"/>
      <c r="J6" s="270"/>
      <c r="K6" s="270"/>
      <c r="L6" s="270"/>
      <c r="M6" s="406">
        <f aca="true" t="shared" si="0" ref="M6:M14">SUM(D6:L6)</f>
        <v>0</v>
      </c>
      <c r="N6" s="2"/>
    </row>
    <row r="7" spans="1:14" ht="23.25" customHeight="1">
      <c r="A7" s="1360">
        <v>22</v>
      </c>
      <c r="B7" s="1359" t="s">
        <v>204</v>
      </c>
      <c r="C7" s="271" t="s">
        <v>31</v>
      </c>
      <c r="D7" s="272"/>
      <c r="E7" s="272"/>
      <c r="F7" s="272"/>
      <c r="G7" s="272"/>
      <c r="H7" s="272"/>
      <c r="I7" s="272"/>
      <c r="J7" s="272"/>
      <c r="K7" s="272"/>
      <c r="L7" s="272"/>
      <c r="M7" s="407">
        <f t="shared" si="0"/>
        <v>0</v>
      </c>
      <c r="N7" s="2"/>
    </row>
    <row r="8" spans="1:14" ht="23.25" customHeight="1">
      <c r="A8" s="1360"/>
      <c r="B8" s="1359"/>
      <c r="C8" s="268" t="s">
        <v>122</v>
      </c>
      <c r="D8" s="268"/>
      <c r="E8" s="268"/>
      <c r="F8" s="268"/>
      <c r="G8" s="268"/>
      <c r="H8" s="268"/>
      <c r="I8" s="268"/>
      <c r="J8" s="268"/>
      <c r="K8" s="268"/>
      <c r="L8" s="268"/>
      <c r="M8" s="408">
        <f t="shared" si="0"/>
        <v>0</v>
      </c>
      <c r="N8" s="159"/>
    </row>
    <row r="9" spans="1:14" ht="23.25" customHeight="1">
      <c r="A9" s="1360">
        <v>23</v>
      </c>
      <c r="B9" s="1359" t="s">
        <v>205</v>
      </c>
      <c r="C9" s="271" t="s">
        <v>31</v>
      </c>
      <c r="D9" s="273"/>
      <c r="E9" s="273"/>
      <c r="F9" s="273"/>
      <c r="G9" s="273"/>
      <c r="H9" s="273"/>
      <c r="I9" s="273"/>
      <c r="J9" s="273"/>
      <c r="K9" s="273"/>
      <c r="L9" s="273"/>
      <c r="M9" s="409">
        <f t="shared" si="0"/>
        <v>0</v>
      </c>
      <c r="N9" s="1"/>
    </row>
    <row r="10" spans="1:14" ht="23.25" customHeight="1">
      <c r="A10" s="1360"/>
      <c r="B10" s="1359"/>
      <c r="C10" s="268" t="s">
        <v>122</v>
      </c>
      <c r="D10" s="268"/>
      <c r="E10" s="268"/>
      <c r="F10" s="268"/>
      <c r="G10" s="268"/>
      <c r="H10" s="268"/>
      <c r="I10" s="268"/>
      <c r="J10" s="268"/>
      <c r="K10" s="268"/>
      <c r="L10" s="268"/>
      <c r="M10" s="408">
        <f t="shared" si="0"/>
        <v>0</v>
      </c>
      <c r="N10" s="159"/>
    </row>
    <row r="11" spans="1:14" ht="23.25" customHeight="1">
      <c r="A11" s="1360">
        <v>24</v>
      </c>
      <c r="B11" s="1359" t="s">
        <v>206</v>
      </c>
      <c r="C11" s="271" t="s">
        <v>31</v>
      </c>
      <c r="D11" s="273"/>
      <c r="E11" s="273"/>
      <c r="F11" s="273"/>
      <c r="G11" s="273"/>
      <c r="H11" s="273"/>
      <c r="I11" s="273"/>
      <c r="J11" s="273"/>
      <c r="K11" s="273"/>
      <c r="L11" s="273"/>
      <c r="M11" s="409">
        <f t="shared" si="0"/>
        <v>0</v>
      </c>
      <c r="N11" s="1"/>
    </row>
    <row r="12" spans="1:14" ht="23.25" customHeight="1">
      <c r="A12" s="1360"/>
      <c r="B12" s="1359"/>
      <c r="C12" s="268" t="s">
        <v>122</v>
      </c>
      <c r="D12" s="268"/>
      <c r="E12" s="268"/>
      <c r="F12" s="268"/>
      <c r="G12" s="268"/>
      <c r="H12" s="268"/>
      <c r="I12" s="268"/>
      <c r="J12" s="268"/>
      <c r="K12" s="268"/>
      <c r="L12" s="268"/>
      <c r="M12" s="408">
        <f t="shared" si="0"/>
        <v>0</v>
      </c>
      <c r="N12" s="159"/>
    </row>
    <row r="13" spans="1:14" ht="23.25" customHeight="1">
      <c r="A13" s="1360">
        <v>25</v>
      </c>
      <c r="B13" s="1359" t="s">
        <v>207</v>
      </c>
      <c r="C13" s="271" t="s">
        <v>31</v>
      </c>
      <c r="D13" s="273"/>
      <c r="E13" s="273"/>
      <c r="F13" s="273"/>
      <c r="G13" s="273"/>
      <c r="H13" s="273"/>
      <c r="I13" s="273"/>
      <c r="J13" s="273"/>
      <c r="K13" s="273"/>
      <c r="L13" s="273"/>
      <c r="M13" s="409">
        <f t="shared" si="0"/>
        <v>0</v>
      </c>
      <c r="N13" s="1"/>
    </row>
    <row r="14" spans="1:14" ht="23.25" customHeight="1" thickBot="1">
      <c r="A14" s="1361"/>
      <c r="B14" s="1374"/>
      <c r="C14" s="275" t="s">
        <v>122</v>
      </c>
      <c r="D14" s="275"/>
      <c r="E14" s="275">
        <v>20</v>
      </c>
      <c r="F14" s="275">
        <v>29</v>
      </c>
      <c r="G14" s="275">
        <v>27</v>
      </c>
      <c r="H14" s="275">
        <v>11</v>
      </c>
      <c r="I14" s="275">
        <v>5</v>
      </c>
      <c r="J14" s="275">
        <v>2</v>
      </c>
      <c r="K14" s="275"/>
      <c r="L14" s="275"/>
      <c r="M14" s="410">
        <f t="shared" si="0"/>
        <v>94</v>
      </c>
      <c r="N14" s="159"/>
    </row>
    <row r="15" spans="1:14" ht="23.25" customHeight="1">
      <c r="A15" s="1367">
        <v>26</v>
      </c>
      <c r="B15" s="1358" t="s">
        <v>208</v>
      </c>
      <c r="C15" s="266" t="s">
        <v>31</v>
      </c>
      <c r="D15" s="267"/>
      <c r="E15" s="267"/>
      <c r="F15" s="267"/>
      <c r="G15" s="267"/>
      <c r="H15" s="267"/>
      <c r="I15" s="267"/>
      <c r="J15" s="267"/>
      <c r="K15" s="267"/>
      <c r="L15" s="267"/>
      <c r="M15" s="405">
        <f>SUM(D15:L15)</f>
        <v>0</v>
      </c>
      <c r="N15" s="1"/>
    </row>
    <row r="16" spans="1:14" ht="23.25" customHeight="1">
      <c r="A16" s="1360"/>
      <c r="B16" s="1359"/>
      <c r="C16" s="268" t="s">
        <v>122</v>
      </c>
      <c r="D16" s="269"/>
      <c r="E16" s="269"/>
      <c r="F16" s="269">
        <v>1</v>
      </c>
      <c r="G16" s="269">
        <v>4</v>
      </c>
      <c r="H16" s="269">
        <v>3</v>
      </c>
      <c r="I16" s="269"/>
      <c r="J16" s="269"/>
      <c r="K16" s="269"/>
      <c r="L16" s="269"/>
      <c r="M16" s="408">
        <f aca="true" t="shared" si="1" ref="M16:M22">SUM(D16:L16)</f>
        <v>8</v>
      </c>
      <c r="N16" s="2"/>
    </row>
    <row r="17" spans="1:14" ht="23.25" customHeight="1">
      <c r="A17" s="1360">
        <v>27</v>
      </c>
      <c r="B17" s="1359" t="s">
        <v>209</v>
      </c>
      <c r="C17" s="271" t="s">
        <v>31</v>
      </c>
      <c r="D17" s="272">
        <v>2</v>
      </c>
      <c r="E17" s="272">
        <v>7</v>
      </c>
      <c r="F17" s="272">
        <v>14</v>
      </c>
      <c r="G17" s="272">
        <v>20</v>
      </c>
      <c r="H17" s="272">
        <v>15</v>
      </c>
      <c r="I17" s="272">
        <v>25</v>
      </c>
      <c r="J17" s="272">
        <v>7</v>
      </c>
      <c r="K17" s="272"/>
      <c r="L17" s="272"/>
      <c r="M17" s="407">
        <f t="shared" si="1"/>
        <v>90</v>
      </c>
      <c r="N17" s="2"/>
    </row>
    <row r="18" spans="1:14" ht="23.25" customHeight="1">
      <c r="A18" s="1360"/>
      <c r="B18" s="1359"/>
      <c r="C18" s="268" t="s">
        <v>122</v>
      </c>
      <c r="D18" s="268">
        <v>1</v>
      </c>
      <c r="E18" s="268">
        <v>3</v>
      </c>
      <c r="F18" s="268">
        <v>4</v>
      </c>
      <c r="G18" s="268">
        <v>5</v>
      </c>
      <c r="H18" s="268">
        <v>3</v>
      </c>
      <c r="I18" s="268">
        <v>4</v>
      </c>
      <c r="J18" s="268">
        <v>1</v>
      </c>
      <c r="K18" s="268"/>
      <c r="L18" s="268"/>
      <c r="M18" s="408">
        <f t="shared" si="1"/>
        <v>21</v>
      </c>
      <c r="N18" s="159"/>
    </row>
    <row r="19" spans="1:14" ht="23.25" customHeight="1">
      <c r="A19" s="1360">
        <v>28</v>
      </c>
      <c r="B19" s="1359" t="s">
        <v>210</v>
      </c>
      <c r="C19" s="271" t="s">
        <v>31</v>
      </c>
      <c r="D19" s="273"/>
      <c r="E19" s="273"/>
      <c r="F19" s="273">
        <v>5</v>
      </c>
      <c r="G19" s="273">
        <v>17</v>
      </c>
      <c r="H19" s="273"/>
      <c r="I19" s="273"/>
      <c r="J19" s="273"/>
      <c r="K19" s="273"/>
      <c r="L19" s="273"/>
      <c r="M19" s="409">
        <f t="shared" si="1"/>
        <v>22</v>
      </c>
      <c r="N19" s="1"/>
    </row>
    <row r="20" spans="1:14" ht="23.25" customHeight="1">
      <c r="A20" s="1360"/>
      <c r="B20" s="1359"/>
      <c r="C20" s="268" t="s">
        <v>122</v>
      </c>
      <c r="D20" s="268"/>
      <c r="E20" s="268"/>
      <c r="F20" s="268">
        <v>2</v>
      </c>
      <c r="G20" s="268">
        <v>5</v>
      </c>
      <c r="H20" s="268"/>
      <c r="I20" s="268"/>
      <c r="J20" s="268"/>
      <c r="K20" s="268"/>
      <c r="L20" s="268"/>
      <c r="M20" s="408">
        <f t="shared" si="1"/>
        <v>7</v>
      </c>
      <c r="N20" s="159"/>
    </row>
    <row r="21" spans="1:14" ht="23.25" customHeight="1">
      <c r="A21" s="1360">
        <v>29</v>
      </c>
      <c r="B21" s="1359" t="s">
        <v>211</v>
      </c>
      <c r="C21" s="271" t="s">
        <v>31</v>
      </c>
      <c r="D21" s="273"/>
      <c r="E21" s="273">
        <v>10</v>
      </c>
      <c r="F21" s="273">
        <v>3</v>
      </c>
      <c r="G21" s="273">
        <v>28</v>
      </c>
      <c r="H21" s="273">
        <v>12</v>
      </c>
      <c r="I21" s="273">
        <v>10</v>
      </c>
      <c r="J21" s="273"/>
      <c r="K21" s="273"/>
      <c r="L21" s="273"/>
      <c r="M21" s="409">
        <f t="shared" si="1"/>
        <v>63</v>
      </c>
      <c r="N21" s="1"/>
    </row>
    <row r="22" spans="1:14" ht="23.25" customHeight="1">
      <c r="A22" s="1360"/>
      <c r="B22" s="1359"/>
      <c r="C22" s="268" t="s">
        <v>122</v>
      </c>
      <c r="D22" s="268">
        <v>1</v>
      </c>
      <c r="E22" s="268">
        <v>6</v>
      </c>
      <c r="F22" s="268">
        <v>4</v>
      </c>
      <c r="G22" s="268">
        <v>7</v>
      </c>
      <c r="H22" s="268">
        <v>4</v>
      </c>
      <c r="I22" s="268">
        <v>2</v>
      </c>
      <c r="J22" s="268"/>
      <c r="K22" s="268"/>
      <c r="L22" s="268"/>
      <c r="M22" s="408">
        <f t="shared" si="1"/>
        <v>24</v>
      </c>
      <c r="N22" s="159"/>
    </row>
    <row r="23" spans="1:14" ht="23.25" customHeight="1">
      <c r="A23" s="1360">
        <v>30</v>
      </c>
      <c r="B23" s="1359" t="s">
        <v>212</v>
      </c>
      <c r="C23" s="271" t="s">
        <v>31</v>
      </c>
      <c r="D23" s="273"/>
      <c r="E23" s="273">
        <v>10</v>
      </c>
      <c r="F23" s="273">
        <v>6</v>
      </c>
      <c r="G23" s="273">
        <v>8</v>
      </c>
      <c r="H23" s="273">
        <v>5</v>
      </c>
      <c r="I23" s="273">
        <v>6</v>
      </c>
      <c r="J23" s="273">
        <v>7</v>
      </c>
      <c r="K23" s="273"/>
      <c r="L23" s="273"/>
      <c r="M23" s="409">
        <f>SUM(D23:L23)</f>
        <v>42</v>
      </c>
      <c r="N23" s="159"/>
    </row>
    <row r="24" spans="1:14" ht="23.25" customHeight="1" thickBot="1">
      <c r="A24" s="1361"/>
      <c r="B24" s="1374"/>
      <c r="C24" s="275" t="s">
        <v>122</v>
      </c>
      <c r="D24" s="275"/>
      <c r="E24" s="275">
        <v>4</v>
      </c>
      <c r="F24" s="275">
        <v>2</v>
      </c>
      <c r="G24" s="275">
        <v>2</v>
      </c>
      <c r="H24" s="275">
        <v>1</v>
      </c>
      <c r="I24" s="275">
        <v>1</v>
      </c>
      <c r="J24" s="275">
        <v>1</v>
      </c>
      <c r="K24" s="275"/>
      <c r="L24" s="275"/>
      <c r="M24" s="410">
        <f>SUM(D24:L24)</f>
        <v>11</v>
      </c>
      <c r="N24" s="159"/>
    </row>
    <row r="25" spans="1:14" ht="23.25" customHeight="1">
      <c r="A25" s="1379" t="s">
        <v>307</v>
      </c>
      <c r="B25" s="1380"/>
      <c r="C25" s="1381"/>
      <c r="D25" s="273">
        <f>D5+D7+D9+D11+D13+D15+D17+D19+D21+D23</f>
        <v>2</v>
      </c>
      <c r="E25" s="273">
        <f aca="true" t="shared" si="2" ref="E25:M26">E5+E7+E9+E11+E13+E15+E17+E19+E21+E23</f>
        <v>27</v>
      </c>
      <c r="F25" s="273">
        <f t="shared" si="2"/>
        <v>28</v>
      </c>
      <c r="G25" s="273">
        <f t="shared" si="2"/>
        <v>73</v>
      </c>
      <c r="H25" s="273">
        <f t="shared" si="2"/>
        <v>32</v>
      </c>
      <c r="I25" s="273">
        <f t="shared" si="2"/>
        <v>41</v>
      </c>
      <c r="J25" s="273">
        <f t="shared" si="2"/>
        <v>14</v>
      </c>
      <c r="K25" s="273">
        <f t="shared" si="2"/>
        <v>0</v>
      </c>
      <c r="L25" s="273">
        <f t="shared" si="2"/>
        <v>0</v>
      </c>
      <c r="M25" s="409">
        <f t="shared" si="2"/>
        <v>217</v>
      </c>
      <c r="N25" s="1"/>
    </row>
    <row r="26" spans="1:14" ht="23.25" customHeight="1" thickBot="1">
      <c r="A26" s="1355"/>
      <c r="B26" s="1356"/>
      <c r="C26" s="1357"/>
      <c r="D26" s="275">
        <f>D6+D8+D10+D12+D14+D16+D18+D20+D22+D24</f>
        <v>2</v>
      </c>
      <c r="E26" s="275">
        <f>E6+E8+E10+E12+E14+E16+E18+E20+E22+E24</f>
        <v>33</v>
      </c>
      <c r="F26" s="275">
        <f t="shared" si="2"/>
        <v>42</v>
      </c>
      <c r="G26" s="275">
        <f t="shared" si="2"/>
        <v>50</v>
      </c>
      <c r="H26" s="275">
        <f t="shared" si="2"/>
        <v>22</v>
      </c>
      <c r="I26" s="275">
        <f t="shared" si="2"/>
        <v>12</v>
      </c>
      <c r="J26" s="275">
        <f t="shared" si="2"/>
        <v>4</v>
      </c>
      <c r="K26" s="275">
        <f t="shared" si="2"/>
        <v>0</v>
      </c>
      <c r="L26" s="275">
        <f t="shared" si="2"/>
        <v>0</v>
      </c>
      <c r="M26" s="410">
        <f t="shared" si="2"/>
        <v>165</v>
      </c>
      <c r="N26" s="159"/>
    </row>
  </sheetData>
  <sheetProtection/>
  <mergeCells count="34">
    <mergeCell ref="M3:M4"/>
    <mergeCell ref="A2:E2"/>
    <mergeCell ref="K2:M2"/>
    <mergeCell ref="A3:C4"/>
    <mergeCell ref="D3:D4"/>
    <mergeCell ref="E3:E4"/>
    <mergeCell ref="F3:F4"/>
    <mergeCell ref="G3:G4"/>
    <mergeCell ref="K3:K4"/>
    <mergeCell ref="L3:L4"/>
    <mergeCell ref="H3:H4"/>
    <mergeCell ref="I3:I4"/>
    <mergeCell ref="J3:J4"/>
    <mergeCell ref="A21:A22"/>
    <mergeCell ref="B21:B22"/>
    <mergeCell ref="A13:A14"/>
    <mergeCell ref="B13:B14"/>
    <mergeCell ref="A15:A16"/>
    <mergeCell ref="A5:A6"/>
    <mergeCell ref="B5:B6"/>
    <mergeCell ref="A7:A8"/>
    <mergeCell ref="B7:B8"/>
    <mergeCell ref="A23:A24"/>
    <mergeCell ref="B23:B24"/>
    <mergeCell ref="A17:A18"/>
    <mergeCell ref="B17:B18"/>
    <mergeCell ref="A19:A20"/>
    <mergeCell ref="B19:B20"/>
    <mergeCell ref="B15:B16"/>
    <mergeCell ref="A9:A10"/>
    <mergeCell ref="A25:C26"/>
    <mergeCell ref="B9:B10"/>
    <mergeCell ref="A11:A12"/>
    <mergeCell ref="B11:B12"/>
  </mergeCells>
  <printOptions horizontalCentered="1"/>
  <pageMargins left="0.4330708661417323" right="0.2362204724409449" top="0.7086614173228347" bottom="0.5905511811023623" header="0.5118110236220472" footer="0.31496062992125984"/>
  <pageSetup horizontalDpi="600" verticalDpi="600" orientation="landscape" paperSize="9" scale="97"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sheetPr>
    <tabColor indexed="45"/>
  </sheetPr>
  <dimension ref="A2:M32"/>
  <sheetViews>
    <sheetView view="pageBreakPreview" zoomScaleNormal="75"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10" sqref="I10"/>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245</v>
      </c>
      <c r="B2" s="1366"/>
      <c r="C2" s="1366"/>
      <c r="D2" s="1366"/>
      <c r="E2" s="1366"/>
      <c r="K2" s="1375" t="str">
        <f>'[3]P31　規模別調理員１'!K2:M2</f>
        <v>平成２２年５月１日現在</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3" ht="23.25" customHeight="1">
      <c r="A5" s="1367">
        <v>31</v>
      </c>
      <c r="B5" s="1358" t="s">
        <v>213</v>
      </c>
      <c r="C5" s="266" t="s">
        <v>31</v>
      </c>
      <c r="D5" s="267"/>
      <c r="E5" s="267"/>
      <c r="F5" s="267"/>
      <c r="G5" s="267"/>
      <c r="H5" s="267"/>
      <c r="I5" s="267"/>
      <c r="J5" s="267"/>
      <c r="K5" s="267"/>
      <c r="L5" s="267"/>
      <c r="M5" s="405">
        <f>SUM(D5:L5)</f>
        <v>0</v>
      </c>
    </row>
    <row r="6" spans="1:13" ht="23.25" customHeight="1">
      <c r="A6" s="1360"/>
      <c r="B6" s="1359"/>
      <c r="C6" s="268" t="s">
        <v>122</v>
      </c>
      <c r="D6" s="270"/>
      <c r="E6" s="270"/>
      <c r="F6" s="270"/>
      <c r="G6" s="270"/>
      <c r="H6" s="270"/>
      <c r="I6" s="270"/>
      <c r="J6" s="270"/>
      <c r="K6" s="270"/>
      <c r="L6" s="270"/>
      <c r="M6" s="406">
        <f aca="true" t="shared" si="0" ref="M6:M14">SUM(D6:L6)</f>
        <v>0</v>
      </c>
    </row>
    <row r="7" spans="1:13" ht="23.25" customHeight="1">
      <c r="A7" s="1360">
        <v>32</v>
      </c>
      <c r="B7" s="1359" t="s">
        <v>214</v>
      </c>
      <c r="C7" s="271" t="s">
        <v>31</v>
      </c>
      <c r="D7" s="272"/>
      <c r="E7" s="272"/>
      <c r="F7" s="272"/>
      <c r="G7" s="272"/>
      <c r="H7" s="272"/>
      <c r="I7" s="272"/>
      <c r="J7" s="272"/>
      <c r="K7" s="272"/>
      <c r="L7" s="272"/>
      <c r="M7" s="407">
        <f t="shared" si="0"/>
        <v>0</v>
      </c>
    </row>
    <row r="8" spans="1:13" ht="23.25" customHeight="1">
      <c r="A8" s="1360"/>
      <c r="B8" s="1359"/>
      <c r="C8" s="268" t="s">
        <v>122</v>
      </c>
      <c r="D8" s="268"/>
      <c r="E8" s="268"/>
      <c r="F8" s="268"/>
      <c r="G8" s="268"/>
      <c r="H8" s="268"/>
      <c r="I8" s="268"/>
      <c r="J8" s="268"/>
      <c r="K8" s="268"/>
      <c r="L8" s="268"/>
      <c r="M8" s="408">
        <f t="shared" si="0"/>
        <v>0</v>
      </c>
    </row>
    <row r="9" spans="1:13" ht="23.25" customHeight="1">
      <c r="A9" s="1360">
        <v>33</v>
      </c>
      <c r="B9" s="1359" t="s">
        <v>215</v>
      </c>
      <c r="C9" s="271" t="s">
        <v>31</v>
      </c>
      <c r="D9" s="273"/>
      <c r="E9" s="273"/>
      <c r="F9" s="273"/>
      <c r="G9" s="273"/>
      <c r="H9" s="273"/>
      <c r="I9" s="273"/>
      <c r="J9" s="273"/>
      <c r="K9" s="273"/>
      <c r="L9" s="273"/>
      <c r="M9" s="409">
        <f t="shared" si="0"/>
        <v>0</v>
      </c>
    </row>
    <row r="10" spans="1:13" ht="23.25" customHeight="1">
      <c r="A10" s="1360"/>
      <c r="B10" s="1359"/>
      <c r="C10" s="268" t="s">
        <v>122</v>
      </c>
      <c r="D10" s="268"/>
      <c r="E10" s="268"/>
      <c r="F10" s="268"/>
      <c r="G10" s="268"/>
      <c r="H10" s="268"/>
      <c r="I10" s="268"/>
      <c r="J10" s="268"/>
      <c r="K10" s="268"/>
      <c r="L10" s="268"/>
      <c r="M10" s="408">
        <f t="shared" si="0"/>
        <v>0</v>
      </c>
    </row>
    <row r="11" spans="1:13" ht="23.25" customHeight="1">
      <c r="A11" s="1360">
        <v>34</v>
      </c>
      <c r="B11" s="1359" t="s">
        <v>216</v>
      </c>
      <c r="C11" s="271" t="s">
        <v>31</v>
      </c>
      <c r="D11" s="273">
        <v>7</v>
      </c>
      <c r="E11" s="273">
        <v>8</v>
      </c>
      <c r="F11" s="273"/>
      <c r="G11" s="273"/>
      <c r="H11" s="273"/>
      <c r="I11" s="273"/>
      <c r="J11" s="273"/>
      <c r="K11" s="273"/>
      <c r="L11" s="273"/>
      <c r="M11" s="409">
        <f t="shared" si="0"/>
        <v>15</v>
      </c>
    </row>
    <row r="12" spans="1:13" ht="23.25" customHeight="1">
      <c r="A12" s="1360"/>
      <c r="B12" s="1359"/>
      <c r="C12" s="268" t="s">
        <v>122</v>
      </c>
      <c r="D12" s="268">
        <v>4</v>
      </c>
      <c r="E12" s="268">
        <v>2</v>
      </c>
      <c r="F12" s="268"/>
      <c r="G12" s="268"/>
      <c r="H12" s="268"/>
      <c r="I12" s="268"/>
      <c r="J12" s="268"/>
      <c r="K12" s="268"/>
      <c r="L12" s="268"/>
      <c r="M12" s="408">
        <f t="shared" si="0"/>
        <v>6</v>
      </c>
    </row>
    <row r="13" spans="1:13" ht="23.25" customHeight="1">
      <c r="A13" s="1360">
        <v>35</v>
      </c>
      <c r="B13" s="1359" t="s">
        <v>217</v>
      </c>
      <c r="C13" s="271" t="s">
        <v>31</v>
      </c>
      <c r="D13" s="273"/>
      <c r="E13" s="273">
        <v>16</v>
      </c>
      <c r="F13" s="273">
        <v>6</v>
      </c>
      <c r="G13" s="273"/>
      <c r="H13" s="273"/>
      <c r="I13" s="273"/>
      <c r="J13" s="273"/>
      <c r="K13" s="273"/>
      <c r="L13" s="273"/>
      <c r="M13" s="409">
        <f t="shared" si="0"/>
        <v>22</v>
      </c>
    </row>
    <row r="14" spans="1:13" ht="23.25" customHeight="1" thickBot="1">
      <c r="A14" s="1361"/>
      <c r="B14" s="1374"/>
      <c r="C14" s="275" t="s">
        <v>122</v>
      </c>
      <c r="D14" s="275"/>
      <c r="E14" s="275">
        <v>3</v>
      </c>
      <c r="F14" s="275">
        <v>1</v>
      </c>
      <c r="G14" s="275"/>
      <c r="H14" s="275"/>
      <c r="I14" s="275"/>
      <c r="J14" s="275"/>
      <c r="K14" s="275"/>
      <c r="L14" s="275"/>
      <c r="M14" s="410">
        <f t="shared" si="0"/>
        <v>4</v>
      </c>
    </row>
    <row r="15" spans="1:13" ht="23.25" customHeight="1">
      <c r="A15" s="1367">
        <v>36</v>
      </c>
      <c r="B15" s="1358" t="s">
        <v>218</v>
      </c>
      <c r="C15" s="266" t="s">
        <v>31</v>
      </c>
      <c r="D15" s="267"/>
      <c r="E15" s="267"/>
      <c r="F15" s="267">
        <v>5</v>
      </c>
      <c r="G15" s="267"/>
      <c r="H15" s="267"/>
      <c r="I15" s="267"/>
      <c r="J15" s="267"/>
      <c r="K15" s="267"/>
      <c r="L15" s="267"/>
      <c r="M15" s="405">
        <f>SUM(D15:L15)</f>
        <v>5</v>
      </c>
    </row>
    <row r="16" spans="1:13" ht="23.25" customHeight="1">
      <c r="A16" s="1360"/>
      <c r="B16" s="1359"/>
      <c r="C16" s="268" t="s">
        <v>122</v>
      </c>
      <c r="D16" s="269"/>
      <c r="E16" s="269">
        <v>1</v>
      </c>
      <c r="F16" s="269">
        <v>2</v>
      </c>
      <c r="G16" s="269">
        <v>1</v>
      </c>
      <c r="H16" s="269"/>
      <c r="I16" s="269"/>
      <c r="J16" s="269"/>
      <c r="K16" s="269"/>
      <c r="L16" s="269"/>
      <c r="M16" s="406">
        <f aca="true" t="shared" si="1" ref="M16:M22">SUM(D16:L16)</f>
        <v>4</v>
      </c>
    </row>
    <row r="17" spans="1:13" ht="23.25" customHeight="1">
      <c r="A17" s="1360">
        <v>37</v>
      </c>
      <c r="B17" s="1359" t="s">
        <v>219</v>
      </c>
      <c r="C17" s="271" t="s">
        <v>31</v>
      </c>
      <c r="D17" s="272"/>
      <c r="E17" s="272"/>
      <c r="F17" s="272"/>
      <c r="G17" s="272"/>
      <c r="H17" s="272"/>
      <c r="I17" s="272"/>
      <c r="J17" s="272"/>
      <c r="K17" s="272"/>
      <c r="L17" s="272"/>
      <c r="M17" s="407">
        <f t="shared" si="1"/>
        <v>0</v>
      </c>
    </row>
    <row r="18" spans="1:13" ht="23.25" customHeight="1">
      <c r="A18" s="1360"/>
      <c r="B18" s="1359"/>
      <c r="C18" s="268" t="s">
        <v>122</v>
      </c>
      <c r="D18" s="268"/>
      <c r="E18" s="268"/>
      <c r="F18" s="268"/>
      <c r="G18" s="268"/>
      <c r="H18" s="268"/>
      <c r="I18" s="268"/>
      <c r="J18" s="268"/>
      <c r="K18" s="268"/>
      <c r="L18" s="268"/>
      <c r="M18" s="408">
        <f t="shared" si="1"/>
        <v>0</v>
      </c>
    </row>
    <row r="19" spans="1:13" ht="23.25" customHeight="1">
      <c r="A19" s="1360">
        <v>38</v>
      </c>
      <c r="B19" s="1359" t="s">
        <v>220</v>
      </c>
      <c r="C19" s="271" t="s">
        <v>31</v>
      </c>
      <c r="D19" s="273"/>
      <c r="E19" s="273"/>
      <c r="F19" s="273"/>
      <c r="G19" s="273"/>
      <c r="H19" s="273"/>
      <c r="I19" s="273"/>
      <c r="J19" s="273"/>
      <c r="K19" s="273"/>
      <c r="L19" s="273"/>
      <c r="M19" s="409">
        <f t="shared" si="1"/>
        <v>0</v>
      </c>
    </row>
    <row r="20" spans="1:13" ht="23.25" customHeight="1">
      <c r="A20" s="1360"/>
      <c r="B20" s="1359"/>
      <c r="C20" s="268" t="s">
        <v>122</v>
      </c>
      <c r="D20" s="268"/>
      <c r="E20" s="268"/>
      <c r="F20" s="268"/>
      <c r="G20" s="268"/>
      <c r="H20" s="268"/>
      <c r="I20" s="268"/>
      <c r="J20" s="268"/>
      <c r="K20" s="268"/>
      <c r="L20" s="268"/>
      <c r="M20" s="408">
        <f t="shared" si="1"/>
        <v>0</v>
      </c>
    </row>
    <row r="21" spans="1:13" ht="23.25" customHeight="1">
      <c r="A21" s="1360">
        <v>39</v>
      </c>
      <c r="B21" s="1359" t="s">
        <v>221</v>
      </c>
      <c r="C21" s="271" t="s">
        <v>31</v>
      </c>
      <c r="D21" s="273"/>
      <c r="E21" s="273"/>
      <c r="F21" s="273"/>
      <c r="G21" s="273"/>
      <c r="H21" s="273"/>
      <c r="I21" s="273"/>
      <c r="J21" s="273"/>
      <c r="K21" s="273"/>
      <c r="L21" s="273"/>
      <c r="M21" s="409">
        <f t="shared" si="1"/>
        <v>0</v>
      </c>
    </row>
    <row r="22" spans="1:13" ht="23.25" customHeight="1">
      <c r="A22" s="1360"/>
      <c r="B22" s="1359"/>
      <c r="C22" s="268" t="s">
        <v>122</v>
      </c>
      <c r="D22" s="268"/>
      <c r="E22" s="268"/>
      <c r="F22" s="268"/>
      <c r="G22" s="268"/>
      <c r="H22" s="268"/>
      <c r="I22" s="268"/>
      <c r="J22" s="268"/>
      <c r="K22" s="268"/>
      <c r="L22" s="268"/>
      <c r="M22" s="408">
        <f t="shared" si="1"/>
        <v>0</v>
      </c>
    </row>
    <row r="23" spans="1:13" ht="23.25" customHeight="1">
      <c r="A23" s="1360">
        <v>40</v>
      </c>
      <c r="B23" s="1359" t="s">
        <v>222</v>
      </c>
      <c r="C23" s="271" t="s">
        <v>31</v>
      </c>
      <c r="D23" s="273"/>
      <c r="E23" s="273"/>
      <c r="F23" s="273"/>
      <c r="G23" s="273"/>
      <c r="H23" s="273"/>
      <c r="I23" s="273"/>
      <c r="J23" s="273"/>
      <c r="K23" s="273"/>
      <c r="L23" s="273"/>
      <c r="M23" s="409">
        <f>SUM(D23:L23)</f>
        <v>0</v>
      </c>
    </row>
    <row r="24" spans="1:13" ht="23.25" customHeight="1" thickBot="1">
      <c r="A24" s="1361"/>
      <c r="B24" s="1374"/>
      <c r="C24" s="275" t="s">
        <v>122</v>
      </c>
      <c r="D24" s="275"/>
      <c r="E24" s="275"/>
      <c r="F24" s="275">
        <v>1</v>
      </c>
      <c r="G24" s="275"/>
      <c r="H24" s="275">
        <v>1</v>
      </c>
      <c r="I24" s="275"/>
      <c r="J24" s="275"/>
      <c r="K24" s="275"/>
      <c r="L24" s="275"/>
      <c r="M24" s="410">
        <f>SUM(D24:L24)</f>
        <v>2</v>
      </c>
    </row>
    <row r="25" spans="1:13" ht="23.25" customHeight="1">
      <c r="A25" s="1379" t="s">
        <v>307</v>
      </c>
      <c r="B25" s="1380"/>
      <c r="C25" s="1381"/>
      <c r="D25" s="273">
        <f>D5+D7+D9+D11+D13+D15+D17+D19+D21+D23</f>
        <v>7</v>
      </c>
      <c r="E25" s="273">
        <f aca="true" t="shared" si="2" ref="E25:M26">E5+E7+E9+E11+E13+E15+E17+E19+E21+E23</f>
        <v>24</v>
      </c>
      <c r="F25" s="273">
        <f t="shared" si="2"/>
        <v>11</v>
      </c>
      <c r="G25" s="273">
        <f t="shared" si="2"/>
        <v>0</v>
      </c>
      <c r="H25" s="273">
        <f t="shared" si="2"/>
        <v>0</v>
      </c>
      <c r="I25" s="273">
        <f t="shared" si="2"/>
        <v>0</v>
      </c>
      <c r="J25" s="273">
        <f t="shared" si="2"/>
        <v>0</v>
      </c>
      <c r="K25" s="273">
        <f t="shared" si="2"/>
        <v>0</v>
      </c>
      <c r="L25" s="273">
        <f t="shared" si="2"/>
        <v>0</v>
      </c>
      <c r="M25" s="409">
        <f t="shared" si="2"/>
        <v>42</v>
      </c>
    </row>
    <row r="26" spans="1:13" ht="23.25" customHeight="1" thickBot="1">
      <c r="A26" s="1355"/>
      <c r="B26" s="1356"/>
      <c r="C26" s="1357"/>
      <c r="D26" s="275">
        <f>D6+D8+D10+D12+D14+D16+D18+D20+D22+D24</f>
        <v>4</v>
      </c>
      <c r="E26" s="275">
        <f t="shared" si="2"/>
        <v>6</v>
      </c>
      <c r="F26" s="275">
        <f t="shared" si="2"/>
        <v>4</v>
      </c>
      <c r="G26" s="275">
        <f t="shared" si="2"/>
        <v>1</v>
      </c>
      <c r="H26" s="275">
        <f t="shared" si="2"/>
        <v>1</v>
      </c>
      <c r="I26" s="275">
        <f t="shared" si="2"/>
        <v>0</v>
      </c>
      <c r="J26" s="275">
        <f t="shared" si="2"/>
        <v>0</v>
      </c>
      <c r="K26" s="275">
        <f t="shared" si="2"/>
        <v>0</v>
      </c>
      <c r="L26" s="275">
        <f t="shared" si="2"/>
        <v>0</v>
      </c>
      <c r="M26" s="410">
        <f t="shared" si="2"/>
        <v>16</v>
      </c>
    </row>
    <row r="27" spans="4:13" ht="13.5">
      <c r="D27" s="1"/>
      <c r="E27" s="1"/>
      <c r="F27" s="1"/>
      <c r="G27" s="1"/>
      <c r="H27" s="1"/>
      <c r="I27" s="1"/>
      <c r="J27" s="1"/>
      <c r="K27" s="1"/>
      <c r="L27" s="1"/>
      <c r="M27" s="1"/>
    </row>
    <row r="28" spans="4:13" ht="13.5">
      <c r="D28" s="2"/>
      <c r="E28" s="2"/>
      <c r="F28" s="2"/>
      <c r="G28" s="2"/>
      <c r="H28" s="2"/>
      <c r="I28" s="2"/>
      <c r="J28" s="2"/>
      <c r="K28" s="2"/>
      <c r="L28" s="2"/>
      <c r="M28" s="2"/>
    </row>
    <row r="29" spans="4:13" ht="13.5">
      <c r="D29" s="2"/>
      <c r="E29" s="2"/>
      <c r="F29" s="2"/>
      <c r="G29" s="2"/>
      <c r="H29" s="2"/>
      <c r="I29" s="2"/>
      <c r="J29" s="2"/>
      <c r="K29" s="2"/>
      <c r="L29" s="2"/>
      <c r="M29" s="2"/>
    </row>
    <row r="30" spans="4:13" ht="13.5">
      <c r="D30" s="159"/>
      <c r="E30" s="159"/>
      <c r="F30" s="159"/>
      <c r="G30" s="159"/>
      <c r="H30" s="159"/>
      <c r="I30" s="159"/>
      <c r="J30" s="159"/>
      <c r="K30" s="159"/>
      <c r="L30" s="159"/>
      <c r="M30" s="1"/>
    </row>
    <row r="31" spans="4:13" ht="13.5">
      <c r="D31" s="1"/>
      <c r="E31" s="1"/>
      <c r="F31" s="1"/>
      <c r="G31" s="1"/>
      <c r="H31" s="1"/>
      <c r="I31" s="1"/>
      <c r="J31" s="1"/>
      <c r="K31" s="1"/>
      <c r="L31" s="1"/>
      <c r="M31" s="1"/>
    </row>
    <row r="32" spans="4:13" ht="13.5">
      <c r="D32" s="1"/>
      <c r="E32" s="1"/>
      <c r="F32" s="1"/>
      <c r="G32" s="1"/>
      <c r="H32" s="1"/>
      <c r="I32" s="1"/>
      <c r="J32" s="1"/>
      <c r="K32" s="1"/>
      <c r="L32" s="1"/>
      <c r="M32" s="1"/>
    </row>
  </sheetData>
  <sheetProtection/>
  <mergeCells count="34">
    <mergeCell ref="L3:L4"/>
    <mergeCell ref="M3:M4"/>
    <mergeCell ref="A2:E2"/>
    <mergeCell ref="K2:M2"/>
    <mergeCell ref="A3:C4"/>
    <mergeCell ref="D3:D4"/>
    <mergeCell ref="E3:E4"/>
    <mergeCell ref="F3:F4"/>
    <mergeCell ref="G3:G4"/>
    <mergeCell ref="H3:H4"/>
    <mergeCell ref="I3:I4"/>
    <mergeCell ref="J3:J4"/>
    <mergeCell ref="A5:A6"/>
    <mergeCell ref="B5:B6"/>
    <mergeCell ref="K3:K4"/>
    <mergeCell ref="A7:A8"/>
    <mergeCell ref="B7:B8"/>
    <mergeCell ref="B17:B18"/>
    <mergeCell ref="A9:A10"/>
    <mergeCell ref="B9:B10"/>
    <mergeCell ref="A11:A12"/>
    <mergeCell ref="B11:B12"/>
    <mergeCell ref="A13:A14"/>
    <mergeCell ref="B13:B14"/>
    <mergeCell ref="A25:C26"/>
    <mergeCell ref="A23:A24"/>
    <mergeCell ref="B23:B24"/>
    <mergeCell ref="A21:A22"/>
    <mergeCell ref="B21:B22"/>
    <mergeCell ref="A15:A16"/>
    <mergeCell ref="B15:B16"/>
    <mergeCell ref="A19:A20"/>
    <mergeCell ref="B19:B20"/>
    <mergeCell ref="A17:A18"/>
  </mergeCells>
  <printOptions horizontalCentered="1"/>
  <pageMargins left="0.4330708661417323" right="0.2362204724409449" top="0.7086614173228347" bottom="0.5905511811023623" header="0.5118110236220472" footer="0.31496062992125984"/>
  <pageSetup horizontalDpi="600" verticalDpi="600" orientation="landscape" paperSize="9" scale="97" r:id="rId1"/>
  <headerFooter alignWithMargins="0">
    <oddFooter>&amp;C34</oddFooter>
  </headerFooter>
</worksheet>
</file>

<file path=xl/worksheets/sheet37.xml><?xml version="1.0" encoding="utf-8"?>
<worksheet xmlns="http://schemas.openxmlformats.org/spreadsheetml/2006/main" xmlns:r="http://schemas.openxmlformats.org/officeDocument/2006/relationships">
  <sheetPr>
    <tabColor indexed="45"/>
  </sheetPr>
  <dimension ref="A2:M14"/>
  <sheetViews>
    <sheetView view="pageBreakPreview" zoomScaleNormal="75"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J8" sqref="J8"/>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245</v>
      </c>
      <c r="B2" s="1366"/>
      <c r="C2" s="1366"/>
      <c r="D2" s="1366"/>
      <c r="E2" s="1366"/>
      <c r="K2" s="1375" t="str">
        <f>'[3]P31　規模別調理員１'!K2:M2</f>
        <v>平成２２年５月１日現在</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3" ht="23.25" customHeight="1">
      <c r="A5" s="1367">
        <v>41</v>
      </c>
      <c r="B5" s="1358" t="s">
        <v>223</v>
      </c>
      <c r="C5" s="266" t="s">
        <v>31</v>
      </c>
      <c r="D5" s="267"/>
      <c r="E5" s="267"/>
      <c r="F5" s="267"/>
      <c r="G5" s="267"/>
      <c r="H5" s="267"/>
      <c r="I5" s="267"/>
      <c r="J5" s="267"/>
      <c r="K5" s="267"/>
      <c r="L5" s="267"/>
      <c r="M5" s="413">
        <f aca="true" t="shared" si="0" ref="M5:M10">SUM(D5:L5)</f>
        <v>0</v>
      </c>
    </row>
    <row r="6" spans="1:13" ht="23.25" customHeight="1">
      <c r="A6" s="1360"/>
      <c r="B6" s="1359"/>
      <c r="C6" s="268" t="s">
        <v>122</v>
      </c>
      <c r="D6" s="269"/>
      <c r="E6" s="269"/>
      <c r="F6" s="269">
        <v>1</v>
      </c>
      <c r="G6" s="269">
        <v>4</v>
      </c>
      <c r="H6" s="269"/>
      <c r="I6" s="269"/>
      <c r="J6" s="269"/>
      <c r="K6" s="269"/>
      <c r="L6" s="269"/>
      <c r="M6" s="414">
        <f t="shared" si="0"/>
        <v>5</v>
      </c>
    </row>
    <row r="7" spans="1:13" ht="23.25" customHeight="1">
      <c r="A7" s="1360">
        <v>42</v>
      </c>
      <c r="B7" s="1359" t="s">
        <v>224</v>
      </c>
      <c r="C7" s="271" t="s">
        <v>31</v>
      </c>
      <c r="D7" s="272"/>
      <c r="E7" s="272"/>
      <c r="F7" s="272"/>
      <c r="G7" s="272"/>
      <c r="H7" s="272"/>
      <c r="I7" s="272"/>
      <c r="J7" s="272"/>
      <c r="K7" s="272"/>
      <c r="L7" s="272"/>
      <c r="M7" s="415">
        <f t="shared" si="0"/>
        <v>0</v>
      </c>
    </row>
    <row r="8" spans="1:13" ht="23.25" customHeight="1">
      <c r="A8" s="1360"/>
      <c r="B8" s="1359"/>
      <c r="C8" s="268" t="s">
        <v>122</v>
      </c>
      <c r="D8" s="268"/>
      <c r="E8" s="268"/>
      <c r="F8" s="268"/>
      <c r="G8" s="268">
        <v>1</v>
      </c>
      <c r="H8" s="268"/>
      <c r="I8" s="268"/>
      <c r="J8" s="268"/>
      <c r="K8" s="268"/>
      <c r="L8" s="268"/>
      <c r="M8" s="416">
        <f t="shared" si="0"/>
        <v>1</v>
      </c>
    </row>
    <row r="9" spans="1:13" ht="23.25" customHeight="1">
      <c r="A9" s="1360">
        <v>43</v>
      </c>
      <c r="B9" s="1359" t="s">
        <v>225</v>
      </c>
      <c r="C9" s="271" t="s">
        <v>31</v>
      </c>
      <c r="D9" s="273"/>
      <c r="E9" s="273"/>
      <c r="F9" s="273"/>
      <c r="G9" s="273"/>
      <c r="H9" s="273"/>
      <c r="I9" s="273"/>
      <c r="J9" s="273"/>
      <c r="K9" s="273"/>
      <c r="L9" s="273"/>
      <c r="M9" s="417">
        <f t="shared" si="0"/>
        <v>0</v>
      </c>
    </row>
    <row r="10" spans="1:13" ht="23.25" customHeight="1" thickBot="1">
      <c r="A10" s="1361"/>
      <c r="B10" s="1374"/>
      <c r="C10" s="275" t="s">
        <v>122</v>
      </c>
      <c r="D10" s="275"/>
      <c r="E10" s="275"/>
      <c r="F10" s="275"/>
      <c r="G10" s="275"/>
      <c r="H10" s="275"/>
      <c r="I10" s="275"/>
      <c r="J10" s="275"/>
      <c r="K10" s="275"/>
      <c r="L10" s="275"/>
      <c r="M10" s="418">
        <f t="shared" si="0"/>
        <v>0</v>
      </c>
    </row>
    <row r="11" spans="1:13" ht="23.25" customHeight="1">
      <c r="A11" s="1379" t="s">
        <v>307</v>
      </c>
      <c r="B11" s="1380"/>
      <c r="C11" s="1381"/>
      <c r="D11" s="273">
        <f>D5+D7+D9</f>
        <v>0</v>
      </c>
      <c r="E11" s="273">
        <f aca="true" t="shared" si="1" ref="E11:M12">E5+E7+E9</f>
        <v>0</v>
      </c>
      <c r="F11" s="273">
        <f t="shared" si="1"/>
        <v>0</v>
      </c>
      <c r="G11" s="273">
        <f t="shared" si="1"/>
        <v>0</v>
      </c>
      <c r="H11" s="273">
        <f t="shared" si="1"/>
        <v>0</v>
      </c>
      <c r="I11" s="273">
        <f t="shared" si="1"/>
        <v>0</v>
      </c>
      <c r="J11" s="273">
        <f t="shared" si="1"/>
        <v>0</v>
      </c>
      <c r="K11" s="273">
        <f t="shared" si="1"/>
        <v>0</v>
      </c>
      <c r="L11" s="273">
        <f t="shared" si="1"/>
        <v>0</v>
      </c>
      <c r="M11" s="417">
        <f t="shared" si="1"/>
        <v>0</v>
      </c>
    </row>
    <row r="12" spans="1:13" ht="23.25" customHeight="1">
      <c r="A12" s="1388"/>
      <c r="B12" s="1389"/>
      <c r="C12" s="1390"/>
      <c r="D12" s="306">
        <f>D6+D8+D10</f>
        <v>0</v>
      </c>
      <c r="E12" s="306">
        <f t="shared" si="1"/>
        <v>0</v>
      </c>
      <c r="F12" s="306">
        <f t="shared" si="1"/>
        <v>1</v>
      </c>
      <c r="G12" s="306">
        <f t="shared" si="1"/>
        <v>5</v>
      </c>
      <c r="H12" s="306">
        <f t="shared" si="1"/>
        <v>0</v>
      </c>
      <c r="I12" s="306">
        <f t="shared" si="1"/>
        <v>0</v>
      </c>
      <c r="J12" s="306">
        <f t="shared" si="1"/>
        <v>0</v>
      </c>
      <c r="K12" s="306">
        <f t="shared" si="1"/>
        <v>0</v>
      </c>
      <c r="L12" s="306">
        <f t="shared" si="1"/>
        <v>0</v>
      </c>
      <c r="M12" s="419">
        <f t="shared" si="1"/>
        <v>6</v>
      </c>
    </row>
    <row r="13" spans="1:13" ht="23.25" customHeight="1">
      <c r="A13" s="1382" t="s">
        <v>32</v>
      </c>
      <c r="B13" s="1383"/>
      <c r="C13" s="1384"/>
      <c r="D13" s="420">
        <f>D11+'調理員規模別　小学校1'!D25+'調理員規模別　小学校 2'!D25+'調理員規模別　小学校 3'!D25+'調理員規模別　小学校4'!D25</f>
        <v>18</v>
      </c>
      <c r="E13" s="420">
        <f>E11+'調理員規模別　小学校1'!E25+'調理員規模別　小学校 2'!E25+'調理員規模別　小学校 3'!E25+'調理員規模別　小学校4'!E25</f>
        <v>323</v>
      </c>
      <c r="F13" s="420">
        <f>F11+'調理員規模別　小学校1'!F25+'調理員規模別　小学校 2'!F25+'調理員規模別　小学校 3'!F25+'調理員規模別　小学校4'!F25</f>
        <v>672</v>
      </c>
      <c r="G13" s="420">
        <f>G11+'調理員規模別　小学校1'!G25+'調理員規模別　小学校 2'!G25+'調理員規模別　小学校 3'!G25+'調理員規模別　小学校4'!G25</f>
        <v>592</v>
      </c>
      <c r="H13" s="420">
        <f>H11+'調理員規模別　小学校1'!H25+'調理員規模別　小学校 2'!H25+'調理員規模別　小学校 3'!H25+'調理員規模別　小学校4'!H25</f>
        <v>254</v>
      </c>
      <c r="I13" s="420">
        <f>I11+'調理員規模別　小学校1'!I25+'調理員規模別　小学校 2'!I25+'調理員規模別　小学校 3'!I25+'調理員規模別　小学校4'!I25</f>
        <v>123</v>
      </c>
      <c r="J13" s="420">
        <f>J11+'調理員規模別　小学校1'!J25+'調理員規模別　小学校 2'!J25+'調理員規模別　小学校 3'!J25+'調理員規模別　小学校4'!J25</f>
        <v>24</v>
      </c>
      <c r="K13" s="420">
        <f>K11+'調理員規模別　小学校1'!K25+'調理員規模別　小学校 2'!K25+'調理員規模別　小学校 3'!K25+'調理員規模別　小学校4'!K25</f>
        <v>8</v>
      </c>
      <c r="L13" s="420">
        <f>L11+'調理員規模別　小学校1'!L25+'調理員規模別　小学校 2'!L25+'調理員規模別　小学校 3'!L25+'調理員規模別　小学校4'!L25</f>
        <v>0</v>
      </c>
      <c r="M13" s="421">
        <f>M11+'調理員規模別　小学校1'!M25+'調理員規模別　小学校 2'!M25+'調理員規模別　小学校 3'!M25+'調理員規模別　小学校4'!M25</f>
        <v>2014</v>
      </c>
    </row>
    <row r="14" spans="1:13" ht="23.25" customHeight="1" thickBot="1">
      <c r="A14" s="1385"/>
      <c r="B14" s="1386"/>
      <c r="C14" s="1387"/>
      <c r="D14" s="422">
        <f>D12+'調理員規模別　小学校1'!D26+'調理員規模別　小学校 2'!D26+'調理員規模別　小学校 3'!D26+'調理員規模別　小学校4'!D26</f>
        <v>12</v>
      </c>
      <c r="E14" s="422">
        <f>E12+'調理員規模別　小学校1'!E26+'調理員規模別　小学校 2'!E26+'調理員規模別　小学校 3'!E26+'調理員規模別　小学校4'!E26</f>
        <v>171</v>
      </c>
      <c r="F14" s="422">
        <f>F12+'調理員規模別　小学校1'!F26+'調理員規模別　小学校 2'!F26+'調理員規模別　小学校 3'!F26+'調理員規模別　小学校4'!F26</f>
        <v>260</v>
      </c>
      <c r="G14" s="422">
        <f>G12+'調理員規模別　小学校1'!G26+'調理員規模別　小学校 2'!G26+'調理員規模別　小学校 3'!G26+'調理員規模別　小学校4'!G26</f>
        <v>214</v>
      </c>
      <c r="H14" s="422">
        <f>H12+'調理員規模別　小学校1'!H26+'調理員規模別　小学校 2'!H26+'調理員規模別　小学校 3'!H26+'調理員規模別　小学校4'!H26</f>
        <v>91</v>
      </c>
      <c r="I14" s="422">
        <f>I12+'調理員規模別　小学校1'!I26+'調理員規模別　小学校 2'!I26+'調理員規模別　小学校 3'!I26+'調理員規模別　小学校4'!I26</f>
        <v>27</v>
      </c>
      <c r="J14" s="422">
        <f>J12+'調理員規模別　小学校1'!J26+'調理員規模別　小学校 2'!J26+'調理員規模別　小学校 3'!J26+'調理員規模別　小学校4'!J26</f>
        <v>6</v>
      </c>
      <c r="K14" s="422">
        <f>K12+'調理員規模別　小学校1'!K26+'調理員規模別　小学校 2'!K26+'調理員規模別　小学校 3'!K26+'調理員規模別　小学校4'!K26</f>
        <v>1</v>
      </c>
      <c r="L14" s="422">
        <f>L12+'調理員規模別　小学校1'!L26+'調理員規模別　小学校 2'!L26+'調理員規模別　小学校 3'!L26+'調理員規模別　小学校4'!L26</f>
        <v>0</v>
      </c>
      <c r="M14" s="423">
        <f>M12+'調理員規模別　小学校1'!M26+'調理員規模別　小学校 2'!M26+'調理員規模別　小学校 3'!M26+'調理員規模別　小学校4'!M26</f>
        <v>782</v>
      </c>
    </row>
  </sheetData>
  <sheetProtection/>
  <mergeCells count="21">
    <mergeCell ref="A2:E2"/>
    <mergeCell ref="K2:M2"/>
    <mergeCell ref="A3:C4"/>
    <mergeCell ref="D3:D4"/>
    <mergeCell ref="E3:E4"/>
    <mergeCell ref="B5:B6"/>
    <mergeCell ref="J3:J4"/>
    <mergeCell ref="B7:B8"/>
    <mergeCell ref="A11:C12"/>
    <mergeCell ref="L3:L4"/>
    <mergeCell ref="M3:M4"/>
    <mergeCell ref="G3:G4"/>
    <mergeCell ref="K3:K4"/>
    <mergeCell ref="A7:A8"/>
    <mergeCell ref="F3:F4"/>
    <mergeCell ref="A13:C14"/>
    <mergeCell ref="H3:H4"/>
    <mergeCell ref="I3:I4"/>
    <mergeCell ref="A9:A10"/>
    <mergeCell ref="B9:B10"/>
    <mergeCell ref="A5:A6"/>
  </mergeCells>
  <printOptions horizontalCentered="1"/>
  <pageMargins left="0.4330708661417323" right="0.2362204724409449" top="0.7086614173228347" bottom="0.5905511811023623" header="0.5118110236220472" footer="0.31496062992125984"/>
  <pageSetup horizontalDpi="600" verticalDpi="600" orientation="landscape" paperSize="9" r:id="rId1"/>
  <headerFooter alignWithMargins="0">
    <oddFooter>&amp;C35</oddFooter>
  </headerFooter>
</worksheet>
</file>

<file path=xl/worksheets/sheet38.xml><?xml version="1.0" encoding="utf-8"?>
<worksheet xmlns="http://schemas.openxmlformats.org/spreadsheetml/2006/main" xmlns:r="http://schemas.openxmlformats.org/officeDocument/2006/relationships">
  <sheetPr>
    <tabColor indexed="45"/>
  </sheetPr>
  <dimension ref="A2:M26"/>
  <sheetViews>
    <sheetView view="pageBreakPreview" zoomScaleNormal="75" zoomScaleSheetLayoutView="100" zoomScalePageLayoutView="0" workbookViewId="0" topLeftCell="A1">
      <pane xSplit="3" ySplit="4" topLeftCell="D5" activePane="bottomRight" state="frozen"/>
      <selection pane="topLeft" activeCell="B25" sqref="B25"/>
      <selection pane="topRight" activeCell="B25" sqref="B25"/>
      <selection pane="bottomLeft" activeCell="B25" sqref="B25"/>
      <selection pane="bottomRight" activeCell="D6" sqref="D6"/>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255</v>
      </c>
      <c r="B2" s="1366"/>
      <c r="C2" s="1366"/>
      <c r="D2" s="1366"/>
      <c r="E2" s="1366"/>
      <c r="K2" s="1375" t="s">
        <v>386</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3" ht="23.25" customHeight="1">
      <c r="A5" s="1367">
        <v>1</v>
      </c>
      <c r="B5" s="1358" t="s">
        <v>183</v>
      </c>
      <c r="C5" s="266" t="s">
        <v>31</v>
      </c>
      <c r="D5" s="267"/>
      <c r="E5" s="267"/>
      <c r="F5" s="267"/>
      <c r="G5" s="267"/>
      <c r="H5" s="267"/>
      <c r="I5" s="267"/>
      <c r="J5" s="267"/>
      <c r="K5" s="267"/>
      <c r="L5" s="267"/>
      <c r="M5" s="405">
        <f aca="true" t="shared" si="0" ref="M5:M24">SUM(D5:L5)</f>
        <v>0</v>
      </c>
    </row>
    <row r="6" spans="1:13" ht="23.25" customHeight="1">
      <c r="A6" s="1360"/>
      <c r="B6" s="1359"/>
      <c r="C6" s="268" t="s">
        <v>122</v>
      </c>
      <c r="D6" s="270"/>
      <c r="E6" s="270"/>
      <c r="F6" s="270"/>
      <c r="G6" s="270"/>
      <c r="H6" s="270"/>
      <c r="I6" s="270"/>
      <c r="J6" s="270"/>
      <c r="K6" s="270"/>
      <c r="L6" s="270"/>
      <c r="M6" s="406">
        <f t="shared" si="0"/>
        <v>0</v>
      </c>
    </row>
    <row r="7" spans="1:13" ht="23.25" customHeight="1">
      <c r="A7" s="1360">
        <v>2</v>
      </c>
      <c r="B7" s="1359" t="s">
        <v>184</v>
      </c>
      <c r="C7" s="271" t="s">
        <v>31</v>
      </c>
      <c r="D7" s="272"/>
      <c r="E7" s="272"/>
      <c r="F7" s="272"/>
      <c r="G7" s="272"/>
      <c r="H7" s="272"/>
      <c r="I7" s="272"/>
      <c r="J7" s="272"/>
      <c r="K7" s="272"/>
      <c r="L7" s="272"/>
      <c r="M7" s="407">
        <f t="shared" si="0"/>
        <v>0</v>
      </c>
    </row>
    <row r="8" spans="1:13" ht="23.25" customHeight="1">
      <c r="A8" s="1360"/>
      <c r="B8" s="1359"/>
      <c r="C8" s="268" t="s">
        <v>122</v>
      </c>
      <c r="D8" s="268"/>
      <c r="E8" s="268"/>
      <c r="F8" s="268"/>
      <c r="G8" s="268"/>
      <c r="H8" s="268"/>
      <c r="I8" s="268"/>
      <c r="J8" s="268"/>
      <c r="K8" s="268"/>
      <c r="L8" s="268"/>
      <c r="M8" s="408">
        <f t="shared" si="0"/>
        <v>0</v>
      </c>
    </row>
    <row r="9" spans="1:13" ht="23.25" customHeight="1">
      <c r="A9" s="1360">
        <v>3</v>
      </c>
      <c r="B9" s="1359" t="s">
        <v>185</v>
      </c>
      <c r="C9" s="271" t="s">
        <v>31</v>
      </c>
      <c r="D9" s="273"/>
      <c r="E9" s="273"/>
      <c r="F9" s="273"/>
      <c r="G9" s="273"/>
      <c r="H9" s="273"/>
      <c r="I9" s="273"/>
      <c r="J9" s="273"/>
      <c r="K9" s="273"/>
      <c r="L9" s="273"/>
      <c r="M9" s="409">
        <f t="shared" si="0"/>
        <v>0</v>
      </c>
    </row>
    <row r="10" spans="1:13" ht="23.25" customHeight="1">
      <c r="A10" s="1360"/>
      <c r="B10" s="1359"/>
      <c r="C10" s="268" t="s">
        <v>122</v>
      </c>
      <c r="D10" s="268"/>
      <c r="E10" s="268"/>
      <c r="F10" s="268"/>
      <c r="G10" s="268"/>
      <c r="H10" s="268"/>
      <c r="I10" s="268"/>
      <c r="J10" s="268"/>
      <c r="K10" s="268"/>
      <c r="L10" s="268"/>
      <c r="M10" s="408">
        <f t="shared" si="0"/>
        <v>0</v>
      </c>
    </row>
    <row r="11" spans="1:13" ht="23.25" customHeight="1">
      <c r="A11" s="1360">
        <v>4</v>
      </c>
      <c r="B11" s="1359" t="s">
        <v>186</v>
      </c>
      <c r="C11" s="271" t="s">
        <v>31</v>
      </c>
      <c r="D11" s="273"/>
      <c r="E11" s="273"/>
      <c r="F11" s="273"/>
      <c r="G11" s="273"/>
      <c r="H11" s="273"/>
      <c r="I11" s="273"/>
      <c r="J11" s="273"/>
      <c r="K11" s="273"/>
      <c r="L11" s="273"/>
      <c r="M11" s="409">
        <f t="shared" si="0"/>
        <v>0</v>
      </c>
    </row>
    <row r="12" spans="1:13" ht="23.25" customHeight="1">
      <c r="A12" s="1360"/>
      <c r="B12" s="1359"/>
      <c r="C12" s="268" t="s">
        <v>122</v>
      </c>
      <c r="D12" s="268">
        <v>1</v>
      </c>
      <c r="E12" s="268"/>
      <c r="F12" s="268"/>
      <c r="G12" s="268"/>
      <c r="H12" s="268"/>
      <c r="I12" s="268"/>
      <c r="J12" s="268"/>
      <c r="K12" s="268"/>
      <c r="L12" s="268"/>
      <c r="M12" s="408">
        <f t="shared" si="0"/>
        <v>1</v>
      </c>
    </row>
    <row r="13" spans="1:13" ht="23.25" customHeight="1">
      <c r="A13" s="1360">
        <v>5</v>
      </c>
      <c r="B13" s="1359" t="s">
        <v>187</v>
      </c>
      <c r="C13" s="271" t="s">
        <v>31</v>
      </c>
      <c r="D13" s="273"/>
      <c r="E13" s="273"/>
      <c r="F13" s="273"/>
      <c r="G13" s="273"/>
      <c r="H13" s="273"/>
      <c r="I13" s="273"/>
      <c r="J13" s="273"/>
      <c r="K13" s="273"/>
      <c r="L13" s="273"/>
      <c r="M13" s="409">
        <f t="shared" si="0"/>
        <v>0</v>
      </c>
    </row>
    <row r="14" spans="1:13" ht="23.25" customHeight="1" thickBot="1">
      <c r="A14" s="1361"/>
      <c r="B14" s="1374"/>
      <c r="C14" s="275" t="s">
        <v>122</v>
      </c>
      <c r="D14" s="275"/>
      <c r="E14" s="275"/>
      <c r="F14" s="275"/>
      <c r="G14" s="275"/>
      <c r="H14" s="275"/>
      <c r="I14" s="275"/>
      <c r="J14" s="275"/>
      <c r="K14" s="275"/>
      <c r="L14" s="275"/>
      <c r="M14" s="410">
        <f t="shared" si="0"/>
        <v>0</v>
      </c>
    </row>
    <row r="15" spans="1:13" ht="23.25" customHeight="1">
      <c r="A15" s="1367">
        <v>6</v>
      </c>
      <c r="B15" s="1358" t="s">
        <v>188</v>
      </c>
      <c r="C15" s="266" t="s">
        <v>31</v>
      </c>
      <c r="D15" s="267"/>
      <c r="E15" s="267"/>
      <c r="F15" s="267"/>
      <c r="G15" s="267"/>
      <c r="H15" s="267"/>
      <c r="I15" s="267"/>
      <c r="J15" s="267"/>
      <c r="K15" s="267"/>
      <c r="L15" s="267"/>
      <c r="M15" s="405">
        <f t="shared" si="0"/>
        <v>0</v>
      </c>
    </row>
    <row r="16" spans="1:13" ht="23.25" customHeight="1">
      <c r="A16" s="1360"/>
      <c r="B16" s="1359"/>
      <c r="C16" s="268" t="s">
        <v>122</v>
      </c>
      <c r="D16" s="270"/>
      <c r="E16" s="270"/>
      <c r="F16" s="270"/>
      <c r="G16" s="270"/>
      <c r="H16" s="270"/>
      <c r="I16" s="270"/>
      <c r="J16" s="270"/>
      <c r="K16" s="270"/>
      <c r="L16" s="270"/>
      <c r="M16" s="406">
        <f t="shared" si="0"/>
        <v>0</v>
      </c>
    </row>
    <row r="17" spans="1:13" ht="23.25" customHeight="1">
      <c r="A17" s="1360">
        <v>7</v>
      </c>
      <c r="B17" s="1359" t="s">
        <v>189</v>
      </c>
      <c r="C17" s="271" t="s">
        <v>31</v>
      </c>
      <c r="D17" s="272"/>
      <c r="E17" s="272"/>
      <c r="F17" s="272"/>
      <c r="G17" s="272"/>
      <c r="H17" s="272"/>
      <c r="I17" s="272"/>
      <c r="J17" s="272"/>
      <c r="K17" s="272"/>
      <c r="L17" s="272"/>
      <c r="M17" s="407">
        <f t="shared" si="0"/>
        <v>0</v>
      </c>
    </row>
    <row r="18" spans="1:13" ht="23.25" customHeight="1">
      <c r="A18" s="1360"/>
      <c r="B18" s="1359"/>
      <c r="C18" s="268" t="s">
        <v>122</v>
      </c>
      <c r="D18" s="268"/>
      <c r="E18" s="268"/>
      <c r="F18" s="268"/>
      <c r="G18" s="268"/>
      <c r="H18" s="268"/>
      <c r="I18" s="268"/>
      <c r="J18" s="268"/>
      <c r="K18" s="268"/>
      <c r="L18" s="268"/>
      <c r="M18" s="408">
        <f t="shared" si="0"/>
        <v>0</v>
      </c>
    </row>
    <row r="19" spans="1:13" ht="23.25" customHeight="1">
      <c r="A19" s="1360">
        <v>8</v>
      </c>
      <c r="B19" s="1359" t="s">
        <v>190</v>
      </c>
      <c r="C19" s="271" t="s">
        <v>31</v>
      </c>
      <c r="D19" s="273"/>
      <c r="E19" s="273"/>
      <c r="F19" s="273"/>
      <c r="G19" s="273"/>
      <c r="H19" s="273"/>
      <c r="I19" s="273"/>
      <c r="J19" s="273"/>
      <c r="K19" s="273"/>
      <c r="L19" s="273"/>
      <c r="M19" s="409">
        <f t="shared" si="0"/>
        <v>0</v>
      </c>
    </row>
    <row r="20" spans="1:13" ht="23.25" customHeight="1">
      <c r="A20" s="1360"/>
      <c r="B20" s="1359"/>
      <c r="C20" s="268" t="s">
        <v>122</v>
      </c>
      <c r="D20" s="268"/>
      <c r="E20" s="268"/>
      <c r="F20" s="268"/>
      <c r="G20" s="268"/>
      <c r="H20" s="268"/>
      <c r="I20" s="268"/>
      <c r="J20" s="268"/>
      <c r="K20" s="268"/>
      <c r="L20" s="268"/>
      <c r="M20" s="408">
        <f t="shared" si="0"/>
        <v>0</v>
      </c>
    </row>
    <row r="21" spans="1:13" ht="23.25" customHeight="1">
      <c r="A21" s="1360">
        <v>9</v>
      </c>
      <c r="B21" s="1359" t="s">
        <v>191</v>
      </c>
      <c r="C21" s="271" t="s">
        <v>31</v>
      </c>
      <c r="D21" s="273"/>
      <c r="E21" s="273"/>
      <c r="F21" s="273"/>
      <c r="G21" s="273"/>
      <c r="H21" s="273"/>
      <c r="I21" s="273"/>
      <c r="J21" s="273"/>
      <c r="K21" s="273"/>
      <c r="L21" s="273"/>
      <c r="M21" s="409">
        <f t="shared" si="0"/>
        <v>0</v>
      </c>
    </row>
    <row r="22" spans="1:13" ht="23.25" customHeight="1">
      <c r="A22" s="1360"/>
      <c r="B22" s="1359"/>
      <c r="C22" s="268" t="s">
        <v>122</v>
      </c>
      <c r="D22" s="268"/>
      <c r="E22" s="268"/>
      <c r="F22" s="268"/>
      <c r="G22" s="268"/>
      <c r="H22" s="268"/>
      <c r="I22" s="268"/>
      <c r="J22" s="268"/>
      <c r="K22" s="268"/>
      <c r="L22" s="268"/>
      <c r="M22" s="408">
        <f t="shared" si="0"/>
        <v>0</v>
      </c>
    </row>
    <row r="23" spans="1:13" ht="23.25" customHeight="1">
      <c r="A23" s="1360">
        <v>10</v>
      </c>
      <c r="B23" s="1359" t="s">
        <v>192</v>
      </c>
      <c r="C23" s="271" t="s">
        <v>31</v>
      </c>
      <c r="D23" s="273"/>
      <c r="E23" s="273"/>
      <c r="F23" s="273"/>
      <c r="G23" s="273"/>
      <c r="H23" s="273"/>
      <c r="I23" s="273"/>
      <c r="J23" s="273"/>
      <c r="K23" s="273"/>
      <c r="L23" s="273"/>
      <c r="M23" s="409">
        <f t="shared" si="0"/>
        <v>0</v>
      </c>
    </row>
    <row r="24" spans="1:13" ht="23.25" customHeight="1" thickBot="1">
      <c r="A24" s="1361"/>
      <c r="B24" s="1374"/>
      <c r="C24" s="275" t="s">
        <v>122</v>
      </c>
      <c r="D24" s="275"/>
      <c r="E24" s="275"/>
      <c r="F24" s="275"/>
      <c r="G24" s="275"/>
      <c r="H24" s="275"/>
      <c r="I24" s="275"/>
      <c r="J24" s="275"/>
      <c r="K24" s="275"/>
      <c r="L24" s="275"/>
      <c r="M24" s="410">
        <f t="shared" si="0"/>
        <v>0</v>
      </c>
    </row>
    <row r="25" spans="1:13" ht="23.25" customHeight="1">
      <c r="A25" s="1352" t="s">
        <v>307</v>
      </c>
      <c r="B25" s="1353"/>
      <c r="C25" s="1354"/>
      <c r="D25" s="273">
        <f aca="true" t="shared" si="1" ref="D25:M26">D5+D7+D9+D11+D13+D15+D17+D19+D21+D23</f>
        <v>0</v>
      </c>
      <c r="E25" s="273">
        <f t="shared" si="1"/>
        <v>0</v>
      </c>
      <c r="F25" s="273">
        <f t="shared" si="1"/>
        <v>0</v>
      </c>
      <c r="G25" s="273">
        <f t="shared" si="1"/>
        <v>0</v>
      </c>
      <c r="H25" s="273">
        <f t="shared" si="1"/>
        <v>0</v>
      </c>
      <c r="I25" s="273">
        <f t="shared" si="1"/>
        <v>0</v>
      </c>
      <c r="J25" s="273">
        <f t="shared" si="1"/>
        <v>0</v>
      </c>
      <c r="K25" s="273">
        <f t="shared" si="1"/>
        <v>0</v>
      </c>
      <c r="L25" s="273">
        <f t="shared" si="1"/>
        <v>0</v>
      </c>
      <c r="M25" s="409">
        <f t="shared" si="1"/>
        <v>0</v>
      </c>
    </row>
    <row r="26" spans="1:13" ht="23.25" customHeight="1" thickBot="1">
      <c r="A26" s="1355"/>
      <c r="B26" s="1356"/>
      <c r="C26" s="1357"/>
      <c r="D26" s="275">
        <f t="shared" si="1"/>
        <v>1</v>
      </c>
      <c r="E26" s="275">
        <f t="shared" si="1"/>
        <v>0</v>
      </c>
      <c r="F26" s="275">
        <f t="shared" si="1"/>
        <v>0</v>
      </c>
      <c r="G26" s="275">
        <f t="shared" si="1"/>
        <v>0</v>
      </c>
      <c r="H26" s="275">
        <f t="shared" si="1"/>
        <v>0</v>
      </c>
      <c r="I26" s="275">
        <f t="shared" si="1"/>
        <v>0</v>
      </c>
      <c r="J26" s="275">
        <f t="shared" si="1"/>
        <v>0</v>
      </c>
      <c r="K26" s="275">
        <f t="shared" si="1"/>
        <v>0</v>
      </c>
      <c r="L26" s="275">
        <f t="shared" si="1"/>
        <v>0</v>
      </c>
      <c r="M26" s="410">
        <f t="shared" si="1"/>
        <v>1</v>
      </c>
    </row>
  </sheetData>
  <sheetProtection/>
  <mergeCells count="34">
    <mergeCell ref="E3:E4"/>
    <mergeCell ref="F3:F4"/>
    <mergeCell ref="B11:B12"/>
    <mergeCell ref="B13:B14"/>
    <mergeCell ref="K2:M2"/>
    <mergeCell ref="A2:E2"/>
    <mergeCell ref="B7:B8"/>
    <mergeCell ref="B9:B10"/>
    <mergeCell ref="D3:D4"/>
    <mergeCell ref="A5:A6"/>
    <mergeCell ref="A3:C4"/>
    <mergeCell ref="B5:B6"/>
    <mergeCell ref="A7:A8"/>
    <mergeCell ref="A9:A10"/>
    <mergeCell ref="A11:A12"/>
    <mergeCell ref="A13:A14"/>
    <mergeCell ref="A15:A16"/>
    <mergeCell ref="A17:A18"/>
    <mergeCell ref="B23:B24"/>
    <mergeCell ref="B19:B20"/>
    <mergeCell ref="B21:B22"/>
    <mergeCell ref="A19:A20"/>
    <mergeCell ref="B15:B16"/>
    <mergeCell ref="B17:B18"/>
    <mergeCell ref="A25:C26"/>
    <mergeCell ref="G3:G4"/>
    <mergeCell ref="H3:H4"/>
    <mergeCell ref="M3:M4"/>
    <mergeCell ref="I3:I4"/>
    <mergeCell ref="J3:J4"/>
    <mergeCell ref="K3:K4"/>
    <mergeCell ref="L3:L4"/>
    <mergeCell ref="A21:A22"/>
    <mergeCell ref="A23:A24"/>
  </mergeCells>
  <printOptions/>
  <pageMargins left="0.4330708661417323" right="0.2362204724409449" top="0.9055118110236221" bottom="0.5905511811023623" header="0.5118110236220472" footer="0.31496062992125984"/>
  <pageSetup horizontalDpi="600" verticalDpi="600" orientation="landscape" paperSize="9" scale="86" r:id="rId1"/>
  <headerFooter alignWithMargins="0">
    <oddFooter>&amp;C36</oddFooter>
  </headerFooter>
</worksheet>
</file>

<file path=xl/worksheets/sheet39.xml><?xml version="1.0" encoding="utf-8"?>
<worksheet xmlns="http://schemas.openxmlformats.org/spreadsheetml/2006/main" xmlns:r="http://schemas.openxmlformats.org/officeDocument/2006/relationships">
  <sheetPr>
    <tabColor indexed="45"/>
  </sheetPr>
  <dimension ref="A2:M26"/>
  <sheetViews>
    <sheetView view="pageBreakPreview" zoomScaleNormal="75" zoomScaleSheetLayoutView="100" zoomScalePageLayoutView="0" workbookViewId="0" topLeftCell="A1">
      <selection activeCell="I9" sqref="I9"/>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255</v>
      </c>
      <c r="B2" s="1366"/>
      <c r="C2" s="1366"/>
      <c r="D2" s="1366"/>
      <c r="E2" s="1366"/>
      <c r="K2" s="1375" t="str">
        <f>'[3]P31　規模別調理員１'!K2:M2</f>
        <v>平成２２年５月１日現在</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3" ht="23.25" customHeight="1">
      <c r="A5" s="1367">
        <v>11</v>
      </c>
      <c r="B5" s="1358" t="s">
        <v>193</v>
      </c>
      <c r="C5" s="266" t="s">
        <v>31</v>
      </c>
      <c r="D5" s="267"/>
      <c r="E5" s="267"/>
      <c r="F5" s="267"/>
      <c r="G5" s="267"/>
      <c r="H5" s="267"/>
      <c r="I5" s="267"/>
      <c r="J5" s="267"/>
      <c r="K5" s="267"/>
      <c r="L5" s="267"/>
      <c r="M5" s="405">
        <f aca="true" t="shared" si="0" ref="M5:M24">SUM(D5:L5)</f>
        <v>0</v>
      </c>
    </row>
    <row r="6" spans="1:13" ht="23.25" customHeight="1">
      <c r="A6" s="1360"/>
      <c r="B6" s="1359"/>
      <c r="C6" s="268" t="s">
        <v>122</v>
      </c>
      <c r="D6" s="270"/>
      <c r="E6" s="270"/>
      <c r="F6" s="270"/>
      <c r="G6" s="270"/>
      <c r="H6" s="270"/>
      <c r="I6" s="270"/>
      <c r="J6" s="270"/>
      <c r="K6" s="270"/>
      <c r="L6" s="270"/>
      <c r="M6" s="406">
        <f t="shared" si="0"/>
        <v>0</v>
      </c>
    </row>
    <row r="7" spans="1:13" ht="23.25" customHeight="1">
      <c r="A7" s="1360">
        <v>12</v>
      </c>
      <c r="B7" s="1359" t="s">
        <v>194</v>
      </c>
      <c r="C7" s="271" t="s">
        <v>31</v>
      </c>
      <c r="D7" s="272"/>
      <c r="E7" s="272"/>
      <c r="F7" s="272"/>
      <c r="G7" s="272"/>
      <c r="H7" s="272"/>
      <c r="I7" s="272"/>
      <c r="J7" s="272"/>
      <c r="K7" s="272"/>
      <c r="L7" s="272"/>
      <c r="M7" s="407">
        <f t="shared" si="0"/>
        <v>0</v>
      </c>
    </row>
    <row r="8" spans="1:13" ht="23.25" customHeight="1">
      <c r="A8" s="1360"/>
      <c r="B8" s="1359"/>
      <c r="C8" s="268" t="s">
        <v>122</v>
      </c>
      <c r="D8" s="268"/>
      <c r="E8" s="268"/>
      <c r="F8" s="268"/>
      <c r="G8" s="268"/>
      <c r="H8" s="268"/>
      <c r="I8" s="268"/>
      <c r="J8" s="268"/>
      <c r="K8" s="268"/>
      <c r="L8" s="268"/>
      <c r="M8" s="408">
        <f t="shared" si="0"/>
        <v>0</v>
      </c>
    </row>
    <row r="9" spans="1:13" ht="23.25" customHeight="1">
      <c r="A9" s="1360">
        <v>13</v>
      </c>
      <c r="B9" s="1359" t="s">
        <v>195</v>
      </c>
      <c r="C9" s="271" t="s">
        <v>31</v>
      </c>
      <c r="D9" s="273"/>
      <c r="E9" s="273"/>
      <c r="F9" s="273"/>
      <c r="G9" s="273"/>
      <c r="H9" s="273"/>
      <c r="I9" s="273"/>
      <c r="J9" s="273"/>
      <c r="K9" s="273"/>
      <c r="L9" s="273"/>
      <c r="M9" s="409">
        <f t="shared" si="0"/>
        <v>0</v>
      </c>
    </row>
    <row r="10" spans="1:13" ht="23.25" customHeight="1">
      <c r="A10" s="1360"/>
      <c r="B10" s="1359"/>
      <c r="C10" s="268" t="s">
        <v>122</v>
      </c>
      <c r="D10" s="268"/>
      <c r="E10" s="268">
        <v>1</v>
      </c>
      <c r="F10" s="268">
        <v>1</v>
      </c>
      <c r="G10" s="268">
        <v>5</v>
      </c>
      <c r="H10" s="268"/>
      <c r="I10" s="268"/>
      <c r="J10" s="268"/>
      <c r="K10" s="268"/>
      <c r="L10" s="268"/>
      <c r="M10" s="408">
        <f t="shared" si="0"/>
        <v>7</v>
      </c>
    </row>
    <row r="11" spans="1:13" ht="23.25" customHeight="1">
      <c r="A11" s="1360">
        <v>14</v>
      </c>
      <c r="B11" s="1359" t="s">
        <v>196</v>
      </c>
      <c r="C11" s="271" t="s">
        <v>31</v>
      </c>
      <c r="D11" s="273"/>
      <c r="E11" s="273"/>
      <c r="F11" s="273"/>
      <c r="G11" s="273"/>
      <c r="H11" s="273"/>
      <c r="I11" s="273"/>
      <c r="J11" s="273"/>
      <c r="K11" s="273"/>
      <c r="L11" s="273"/>
      <c r="M11" s="409">
        <f t="shared" si="0"/>
        <v>0</v>
      </c>
    </row>
    <row r="12" spans="1:13" ht="23.25" customHeight="1">
      <c r="A12" s="1360"/>
      <c r="B12" s="1359"/>
      <c r="C12" s="268" t="s">
        <v>122</v>
      </c>
      <c r="D12" s="268"/>
      <c r="E12" s="268"/>
      <c r="F12" s="268"/>
      <c r="G12" s="268"/>
      <c r="H12" s="268"/>
      <c r="I12" s="268"/>
      <c r="J12" s="268"/>
      <c r="K12" s="268"/>
      <c r="L12" s="268"/>
      <c r="M12" s="408">
        <f t="shared" si="0"/>
        <v>0</v>
      </c>
    </row>
    <row r="13" spans="1:13" ht="23.25" customHeight="1">
      <c r="A13" s="1360">
        <v>15</v>
      </c>
      <c r="B13" s="1359" t="s">
        <v>197</v>
      </c>
      <c r="C13" s="271" t="s">
        <v>31</v>
      </c>
      <c r="D13" s="273"/>
      <c r="E13" s="273"/>
      <c r="F13" s="273"/>
      <c r="G13" s="273"/>
      <c r="H13" s="273"/>
      <c r="I13" s="273"/>
      <c r="J13" s="273"/>
      <c r="K13" s="273"/>
      <c r="L13" s="273"/>
      <c r="M13" s="409">
        <f t="shared" si="0"/>
        <v>0</v>
      </c>
    </row>
    <row r="14" spans="1:13" ht="23.25" customHeight="1" thickBot="1">
      <c r="A14" s="1361"/>
      <c r="B14" s="1374"/>
      <c r="C14" s="275" t="s">
        <v>122</v>
      </c>
      <c r="D14" s="275"/>
      <c r="E14" s="275"/>
      <c r="F14" s="275"/>
      <c r="G14" s="275"/>
      <c r="H14" s="275"/>
      <c r="I14" s="275"/>
      <c r="J14" s="275"/>
      <c r="K14" s="275"/>
      <c r="L14" s="275"/>
      <c r="M14" s="410">
        <f t="shared" si="0"/>
        <v>0</v>
      </c>
    </row>
    <row r="15" spans="1:13" ht="23.25" customHeight="1">
      <c r="A15" s="1367">
        <v>16</v>
      </c>
      <c r="B15" s="1358" t="s">
        <v>198</v>
      </c>
      <c r="C15" s="266" t="s">
        <v>31</v>
      </c>
      <c r="D15" s="267"/>
      <c r="E15" s="267"/>
      <c r="F15" s="267"/>
      <c r="G15" s="267"/>
      <c r="H15" s="267"/>
      <c r="I15" s="267"/>
      <c r="J15" s="267"/>
      <c r="K15" s="267"/>
      <c r="L15" s="267"/>
      <c r="M15" s="405">
        <f t="shared" si="0"/>
        <v>0</v>
      </c>
    </row>
    <row r="16" spans="1:13" ht="23.25" customHeight="1">
      <c r="A16" s="1360"/>
      <c r="B16" s="1359"/>
      <c r="C16" s="268" t="s">
        <v>122</v>
      </c>
      <c r="D16" s="270"/>
      <c r="E16" s="270"/>
      <c r="F16" s="270"/>
      <c r="G16" s="270"/>
      <c r="H16" s="270"/>
      <c r="I16" s="270"/>
      <c r="J16" s="270"/>
      <c r="K16" s="270"/>
      <c r="L16" s="270"/>
      <c r="M16" s="406">
        <f t="shared" si="0"/>
        <v>0</v>
      </c>
    </row>
    <row r="17" spans="1:13" ht="23.25" customHeight="1">
      <c r="A17" s="1360">
        <v>17</v>
      </c>
      <c r="B17" s="1359" t="s">
        <v>199</v>
      </c>
      <c r="C17" s="271" t="s">
        <v>31</v>
      </c>
      <c r="D17" s="272"/>
      <c r="E17" s="272"/>
      <c r="F17" s="272"/>
      <c r="G17" s="272"/>
      <c r="H17" s="272"/>
      <c r="I17" s="272"/>
      <c r="J17" s="272"/>
      <c r="K17" s="272"/>
      <c r="L17" s="272"/>
      <c r="M17" s="407">
        <f t="shared" si="0"/>
        <v>0</v>
      </c>
    </row>
    <row r="18" spans="1:13" ht="23.25" customHeight="1">
      <c r="A18" s="1360"/>
      <c r="B18" s="1359"/>
      <c r="C18" s="268" t="s">
        <v>122</v>
      </c>
      <c r="D18" s="268"/>
      <c r="E18" s="268"/>
      <c r="F18" s="268"/>
      <c r="G18" s="268"/>
      <c r="H18" s="268"/>
      <c r="I18" s="268"/>
      <c r="J18" s="268"/>
      <c r="K18" s="268"/>
      <c r="L18" s="268"/>
      <c r="M18" s="408">
        <f t="shared" si="0"/>
        <v>0</v>
      </c>
    </row>
    <row r="19" spans="1:13" ht="23.25" customHeight="1">
      <c r="A19" s="1360">
        <v>18</v>
      </c>
      <c r="B19" s="1359" t="s">
        <v>200</v>
      </c>
      <c r="C19" s="271" t="s">
        <v>31</v>
      </c>
      <c r="D19" s="273"/>
      <c r="E19" s="273"/>
      <c r="F19" s="273"/>
      <c r="G19" s="273"/>
      <c r="H19" s="273"/>
      <c r="I19" s="273"/>
      <c r="J19" s="273"/>
      <c r="K19" s="273"/>
      <c r="L19" s="273"/>
      <c r="M19" s="409">
        <f t="shared" si="0"/>
        <v>0</v>
      </c>
    </row>
    <row r="20" spans="1:13" ht="23.25" customHeight="1">
      <c r="A20" s="1360"/>
      <c r="B20" s="1359"/>
      <c r="C20" s="268" t="s">
        <v>122</v>
      </c>
      <c r="D20" s="268"/>
      <c r="E20" s="268"/>
      <c r="F20" s="268"/>
      <c r="G20" s="268"/>
      <c r="H20" s="268"/>
      <c r="I20" s="268"/>
      <c r="J20" s="268"/>
      <c r="K20" s="268"/>
      <c r="L20" s="268"/>
      <c r="M20" s="408">
        <f t="shared" si="0"/>
        <v>0</v>
      </c>
    </row>
    <row r="21" spans="1:13" ht="23.25" customHeight="1">
      <c r="A21" s="1360">
        <v>19</v>
      </c>
      <c r="B21" s="1359" t="s">
        <v>201</v>
      </c>
      <c r="C21" s="271" t="s">
        <v>31</v>
      </c>
      <c r="D21" s="273"/>
      <c r="E21" s="273"/>
      <c r="F21" s="273"/>
      <c r="G21" s="273"/>
      <c r="H21" s="273"/>
      <c r="I21" s="273"/>
      <c r="J21" s="273"/>
      <c r="K21" s="273"/>
      <c r="L21" s="273"/>
      <c r="M21" s="409">
        <f t="shared" si="0"/>
        <v>0</v>
      </c>
    </row>
    <row r="22" spans="1:13" ht="23.25" customHeight="1">
      <c r="A22" s="1360"/>
      <c r="B22" s="1359"/>
      <c r="C22" s="268" t="s">
        <v>122</v>
      </c>
      <c r="D22" s="268"/>
      <c r="E22" s="268"/>
      <c r="F22" s="268"/>
      <c r="G22" s="268"/>
      <c r="H22" s="268"/>
      <c r="I22" s="268"/>
      <c r="J22" s="268"/>
      <c r="K22" s="268"/>
      <c r="L22" s="268"/>
      <c r="M22" s="408">
        <f t="shared" si="0"/>
        <v>0</v>
      </c>
    </row>
    <row r="23" spans="1:13" ht="23.25" customHeight="1">
      <c r="A23" s="1360">
        <v>20</v>
      </c>
      <c r="B23" s="1359" t="s">
        <v>202</v>
      </c>
      <c r="C23" s="271" t="s">
        <v>31</v>
      </c>
      <c r="D23" s="273"/>
      <c r="E23" s="273"/>
      <c r="F23" s="273"/>
      <c r="G23" s="273"/>
      <c r="H23" s="273"/>
      <c r="I23" s="273"/>
      <c r="J23" s="273"/>
      <c r="K23" s="273"/>
      <c r="L23" s="273"/>
      <c r="M23" s="409">
        <f t="shared" si="0"/>
        <v>0</v>
      </c>
    </row>
    <row r="24" spans="1:13" ht="23.25" customHeight="1" thickBot="1">
      <c r="A24" s="1361"/>
      <c r="B24" s="1374"/>
      <c r="C24" s="275" t="s">
        <v>122</v>
      </c>
      <c r="D24" s="275"/>
      <c r="E24" s="275">
        <v>1</v>
      </c>
      <c r="F24" s="275">
        <v>3</v>
      </c>
      <c r="G24" s="275">
        <v>1</v>
      </c>
      <c r="H24" s="275"/>
      <c r="I24" s="275"/>
      <c r="J24" s="275"/>
      <c r="K24" s="275"/>
      <c r="L24" s="275"/>
      <c r="M24" s="410">
        <f t="shared" si="0"/>
        <v>5</v>
      </c>
    </row>
    <row r="25" spans="1:13" ht="23.25" customHeight="1">
      <c r="A25" s="1379" t="s">
        <v>307</v>
      </c>
      <c r="B25" s="1380"/>
      <c r="C25" s="1381"/>
      <c r="D25" s="273">
        <f>D5+D7+D9+D11+D13+D15+D17+D19+D21+D23</f>
        <v>0</v>
      </c>
      <c r="E25" s="273">
        <f aca="true" t="shared" si="1" ref="E25:M26">E5+E7+E9+E11+E13+E15+E17+E19+E21+E23</f>
        <v>0</v>
      </c>
      <c r="F25" s="273">
        <f t="shared" si="1"/>
        <v>0</v>
      </c>
      <c r="G25" s="273">
        <f t="shared" si="1"/>
        <v>0</v>
      </c>
      <c r="H25" s="273">
        <f t="shared" si="1"/>
        <v>0</v>
      </c>
      <c r="I25" s="273">
        <f t="shared" si="1"/>
        <v>0</v>
      </c>
      <c r="J25" s="273">
        <f t="shared" si="1"/>
        <v>0</v>
      </c>
      <c r="K25" s="273">
        <f t="shared" si="1"/>
        <v>0</v>
      </c>
      <c r="L25" s="273">
        <f t="shared" si="1"/>
        <v>0</v>
      </c>
      <c r="M25" s="409">
        <f t="shared" si="1"/>
        <v>0</v>
      </c>
    </row>
    <row r="26" spans="1:13" ht="23.25" customHeight="1" thickBot="1">
      <c r="A26" s="1355"/>
      <c r="B26" s="1356"/>
      <c r="C26" s="1357"/>
      <c r="D26" s="275">
        <f>D6+D8+D10+D12+D14+D16+D18+D20+D22+D24</f>
        <v>0</v>
      </c>
      <c r="E26" s="275">
        <f t="shared" si="1"/>
        <v>2</v>
      </c>
      <c r="F26" s="275">
        <f t="shared" si="1"/>
        <v>4</v>
      </c>
      <c r="G26" s="275">
        <f t="shared" si="1"/>
        <v>6</v>
      </c>
      <c r="H26" s="275">
        <f t="shared" si="1"/>
        <v>0</v>
      </c>
      <c r="I26" s="275">
        <f t="shared" si="1"/>
        <v>0</v>
      </c>
      <c r="J26" s="275">
        <f t="shared" si="1"/>
        <v>0</v>
      </c>
      <c r="K26" s="275">
        <f t="shared" si="1"/>
        <v>0</v>
      </c>
      <c r="L26" s="275">
        <f t="shared" si="1"/>
        <v>0</v>
      </c>
      <c r="M26" s="410">
        <f t="shared" si="1"/>
        <v>12</v>
      </c>
    </row>
  </sheetData>
  <sheetProtection/>
  <mergeCells count="34">
    <mergeCell ref="H3:H4"/>
    <mergeCell ref="I3:I4"/>
    <mergeCell ref="J3:J4"/>
    <mergeCell ref="K3:K4"/>
    <mergeCell ref="L3:L4"/>
    <mergeCell ref="G3:G4"/>
    <mergeCell ref="M3:M4"/>
    <mergeCell ref="A21:A22"/>
    <mergeCell ref="B21:B22"/>
    <mergeCell ref="A23:A24"/>
    <mergeCell ref="B23:B24"/>
    <mergeCell ref="K2:M2"/>
    <mergeCell ref="A3:C4"/>
    <mergeCell ref="D3:D4"/>
    <mergeCell ref="E3:E4"/>
    <mergeCell ref="F3:F4"/>
    <mergeCell ref="A5:A6"/>
    <mergeCell ref="A15:A16"/>
    <mergeCell ref="B15:B16"/>
    <mergeCell ref="A17:A18"/>
    <mergeCell ref="B17:B18"/>
    <mergeCell ref="A19:A20"/>
    <mergeCell ref="B19:B20"/>
    <mergeCell ref="B5:B6"/>
    <mergeCell ref="A25:C26"/>
    <mergeCell ref="A2:E2"/>
    <mergeCell ref="A9:A10"/>
    <mergeCell ref="B9:B10"/>
    <mergeCell ref="A11:A12"/>
    <mergeCell ref="B11:B12"/>
    <mergeCell ref="A13:A14"/>
    <mergeCell ref="B13:B14"/>
    <mergeCell ref="A7:A8"/>
    <mergeCell ref="B7:B8"/>
  </mergeCells>
  <printOptions/>
  <pageMargins left="0.4330708661417323" right="0.2362204724409449" top="0.9055118110236221" bottom="0.5905511811023623" header="0.5118110236220472" footer="0.31496062992125984"/>
  <pageSetup horizontalDpi="600" verticalDpi="600" orientation="landscape" paperSize="9" scale="95"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dimension ref="A1:T29"/>
  <sheetViews>
    <sheetView view="pageBreakPreview" zoomScaleSheetLayoutView="100" zoomScalePageLayoutView="0" workbookViewId="0" topLeftCell="A1">
      <pane xSplit="2" ySplit="1" topLeftCell="G2" activePane="bottomRight" state="frozen"/>
      <selection pane="topLeft" activeCell="B25" sqref="B25"/>
      <selection pane="topRight" activeCell="B25" sqref="B25"/>
      <selection pane="bottomLeft" activeCell="B25" sqref="B25"/>
      <selection pane="bottomRight" activeCell="P26" sqref="P26"/>
    </sheetView>
  </sheetViews>
  <sheetFormatPr defaultColWidth="9.00390625" defaultRowHeight="13.5"/>
  <cols>
    <col min="1" max="1" width="3.50390625" style="0" bestFit="1" customWidth="1"/>
    <col min="2" max="2" width="11.75390625" style="0" customWidth="1"/>
    <col min="3" max="3" width="7.50390625" style="0" bestFit="1" customWidth="1"/>
    <col min="4" max="4" width="10.625" style="0" bestFit="1" customWidth="1"/>
    <col min="5" max="5" width="8.125" style="0" bestFit="1" customWidth="1"/>
    <col min="6" max="6" width="6.50390625" style="0" bestFit="1" customWidth="1"/>
    <col min="7" max="7" width="8.625" style="0" bestFit="1" customWidth="1"/>
    <col min="8" max="8" width="8.00390625" style="0" bestFit="1" customWidth="1"/>
    <col min="17" max="20" width="9.125" style="0" bestFit="1" customWidth="1"/>
  </cols>
  <sheetData>
    <row r="1" spans="1:20" ht="13.5">
      <c r="A1" s="1045" t="s">
        <v>117</v>
      </c>
      <c r="B1" s="1045"/>
      <c r="C1" s="1045"/>
      <c r="D1" s="1045"/>
      <c r="E1" s="1045"/>
      <c r="F1" s="1045"/>
      <c r="G1" s="1045"/>
      <c r="H1" s="1045"/>
      <c r="I1" s="1045"/>
      <c r="J1" s="1045"/>
      <c r="K1" s="1045"/>
      <c r="L1" s="1045"/>
      <c r="M1" s="1045"/>
      <c r="N1" s="1045"/>
      <c r="O1" s="1045"/>
      <c r="P1" s="1045"/>
      <c r="Q1" s="1045"/>
      <c r="R1" s="1045"/>
      <c r="S1" s="1045"/>
      <c r="T1" s="1045"/>
    </row>
    <row r="2" spans="1:20" ht="13.5">
      <c r="A2" t="s">
        <v>118</v>
      </c>
      <c r="R2" s="1046" t="s">
        <v>420</v>
      </c>
      <c r="S2" s="1046"/>
      <c r="T2" s="1046"/>
    </row>
    <row r="3" spans="1:20" ht="13.5">
      <c r="A3" s="1047" t="s">
        <v>119</v>
      </c>
      <c r="B3" s="1047"/>
      <c r="C3" s="1047" t="s">
        <v>120</v>
      </c>
      <c r="D3" s="1047" t="s">
        <v>121</v>
      </c>
      <c r="E3" s="1048" t="s">
        <v>3</v>
      </c>
      <c r="F3" s="1048"/>
      <c r="G3" s="1048"/>
      <c r="H3" s="1048"/>
      <c r="I3" s="1048" t="s">
        <v>4</v>
      </c>
      <c r="J3" s="1048"/>
      <c r="K3" s="1048"/>
      <c r="L3" s="1048"/>
      <c r="M3" s="1048" t="s">
        <v>5</v>
      </c>
      <c r="N3" s="1048"/>
      <c r="O3" s="1048"/>
      <c r="P3" s="1048"/>
      <c r="Q3" s="1048" t="s">
        <v>32</v>
      </c>
      <c r="R3" s="1048"/>
      <c r="S3" s="1048"/>
      <c r="T3" s="1048"/>
    </row>
    <row r="4" spans="1:20" ht="13.5">
      <c r="A4" s="1047"/>
      <c r="B4" s="1047"/>
      <c r="C4" s="1047"/>
      <c r="D4" s="1047"/>
      <c r="E4" s="114" t="s">
        <v>122</v>
      </c>
      <c r="F4" s="114" t="s">
        <v>123</v>
      </c>
      <c r="G4" s="114" t="s">
        <v>124</v>
      </c>
      <c r="H4" s="114" t="s">
        <v>123</v>
      </c>
      <c r="I4" s="114" t="s">
        <v>122</v>
      </c>
      <c r="J4" s="114" t="s">
        <v>123</v>
      </c>
      <c r="K4" s="114" t="s">
        <v>124</v>
      </c>
      <c r="L4" s="114" t="s">
        <v>123</v>
      </c>
      <c r="M4" s="114" t="s">
        <v>122</v>
      </c>
      <c r="N4" s="114" t="s">
        <v>123</v>
      </c>
      <c r="O4" s="114" t="s">
        <v>124</v>
      </c>
      <c r="P4" s="114" t="s">
        <v>123</v>
      </c>
      <c r="Q4" s="114" t="s">
        <v>122</v>
      </c>
      <c r="R4" s="114" t="s">
        <v>123</v>
      </c>
      <c r="S4" s="114" t="s">
        <v>124</v>
      </c>
      <c r="T4" s="114" t="s">
        <v>123</v>
      </c>
    </row>
    <row r="5" spans="1:20" ht="13.5">
      <c r="A5" s="115"/>
      <c r="B5" s="115"/>
      <c r="C5" s="115"/>
      <c r="D5" s="115"/>
      <c r="E5" s="116" t="s">
        <v>125</v>
      </c>
      <c r="F5" s="116" t="s">
        <v>421</v>
      </c>
      <c r="G5" s="116" t="s">
        <v>126</v>
      </c>
      <c r="H5" s="116" t="s">
        <v>421</v>
      </c>
      <c r="I5" s="116" t="s">
        <v>125</v>
      </c>
      <c r="J5" s="116" t="s">
        <v>421</v>
      </c>
      <c r="K5" s="116" t="s">
        <v>126</v>
      </c>
      <c r="L5" s="116" t="s">
        <v>421</v>
      </c>
      <c r="M5" s="116" t="s">
        <v>125</v>
      </c>
      <c r="N5" s="116" t="s">
        <v>421</v>
      </c>
      <c r="O5" s="116" t="s">
        <v>126</v>
      </c>
      <c r="P5" s="116" t="s">
        <v>421</v>
      </c>
      <c r="Q5" s="116" t="s">
        <v>125</v>
      </c>
      <c r="R5" s="116" t="s">
        <v>421</v>
      </c>
      <c r="S5" s="116" t="s">
        <v>126</v>
      </c>
      <c r="T5" s="116" t="s">
        <v>421</v>
      </c>
    </row>
    <row r="6" spans="1:20" ht="22.5" customHeight="1">
      <c r="A6" s="117">
        <v>1</v>
      </c>
      <c r="B6" s="763" t="s">
        <v>127</v>
      </c>
      <c r="C6" s="118">
        <v>303</v>
      </c>
      <c r="D6" s="118">
        <v>120991</v>
      </c>
      <c r="E6" s="119">
        <v>300</v>
      </c>
      <c r="F6" s="692">
        <f>E6/C6</f>
        <v>0.9900990099009901</v>
      </c>
      <c r="G6" s="120">
        <v>120943</v>
      </c>
      <c r="H6" s="121">
        <f>G6/D6</f>
        <v>0.9996032762767478</v>
      </c>
      <c r="I6" s="119"/>
      <c r="J6" s="121" t="str">
        <f>IF(I6=0,"  ",I6/C6)</f>
        <v>  </v>
      </c>
      <c r="K6" s="119"/>
      <c r="L6" s="121" t="str">
        <f>IF(K6=0,"  ",K6/D6)</f>
        <v>  </v>
      </c>
      <c r="M6" s="119"/>
      <c r="N6" s="121" t="str">
        <f>IF(M6=0,"  ",M6/C6)</f>
        <v>  </v>
      </c>
      <c r="O6" s="119"/>
      <c r="P6" s="121" t="str">
        <f>IF(O6=0,"  ",O6/D6)</f>
        <v>  </v>
      </c>
      <c r="Q6" s="119">
        <f>E6+I6+M6</f>
        <v>300</v>
      </c>
      <c r="R6" s="692">
        <f>Q6/C6</f>
        <v>0.9900990099009901</v>
      </c>
      <c r="S6" s="120">
        <f>G6+K6+O6</f>
        <v>120943</v>
      </c>
      <c r="T6" s="121">
        <f>S6/D6</f>
        <v>0.9996032762767478</v>
      </c>
    </row>
    <row r="7" spans="1:20" ht="22.5" customHeight="1">
      <c r="A7" s="114">
        <v>2</v>
      </c>
      <c r="B7" s="764" t="s">
        <v>128</v>
      </c>
      <c r="C7" s="122">
        <v>41</v>
      </c>
      <c r="D7" s="122">
        <v>21792</v>
      </c>
      <c r="E7" s="122">
        <v>41</v>
      </c>
      <c r="F7" s="123">
        <f aca="true" t="shared" si="0" ref="F7:F28">E7/C7</f>
        <v>1</v>
      </c>
      <c r="G7" s="122">
        <v>21792</v>
      </c>
      <c r="H7" s="123">
        <f aca="true" t="shared" si="1" ref="H7:H28">G7/D7</f>
        <v>1</v>
      </c>
      <c r="I7" s="122"/>
      <c r="J7" s="121" t="str">
        <f aca="true" t="shared" si="2" ref="J7:J28">IF(I7=0,"  ",I7/C7)</f>
        <v>  </v>
      </c>
      <c r="K7" s="122"/>
      <c r="L7" s="121" t="str">
        <f aca="true" t="shared" si="3" ref="L7:L28">IF(K7=0,"  ",K7/D7)</f>
        <v>  </v>
      </c>
      <c r="M7" s="119"/>
      <c r="N7" s="121" t="str">
        <f aca="true" t="shared" si="4" ref="N7:N28">IF(M7=0,"  ",M7/C7)</f>
        <v>  </v>
      </c>
      <c r="O7" s="119"/>
      <c r="P7" s="121" t="str">
        <f aca="true" t="shared" si="5" ref="P7:P28">IF(O7=0,"  ",O7/D7)</f>
        <v>  </v>
      </c>
      <c r="Q7" s="124">
        <f aca="true" t="shared" si="6" ref="Q7:Q28">E7+I7+M7</f>
        <v>41</v>
      </c>
      <c r="R7" s="123">
        <f aca="true" t="shared" si="7" ref="R7:R29">Q7/C7</f>
        <v>1</v>
      </c>
      <c r="S7" s="125">
        <f aca="true" t="shared" si="8" ref="S7:S28">G7+K7+O7</f>
        <v>21792</v>
      </c>
      <c r="T7" s="123">
        <f aca="true" t="shared" si="9" ref="T7:T28">S7/D7</f>
        <v>1</v>
      </c>
    </row>
    <row r="8" spans="1:20" ht="22.5" customHeight="1">
      <c r="A8" s="114">
        <v>3</v>
      </c>
      <c r="B8" s="764" t="s">
        <v>129</v>
      </c>
      <c r="C8" s="122">
        <v>11</v>
      </c>
      <c r="D8" s="122">
        <v>5505</v>
      </c>
      <c r="E8" s="122">
        <v>11</v>
      </c>
      <c r="F8" s="123">
        <f t="shared" si="0"/>
        <v>1</v>
      </c>
      <c r="G8" s="122">
        <v>5481</v>
      </c>
      <c r="H8" s="693">
        <f>G8/D8</f>
        <v>0.9956403269754769</v>
      </c>
      <c r="I8" s="122"/>
      <c r="J8" s="121" t="str">
        <f t="shared" si="2"/>
        <v>  </v>
      </c>
      <c r="K8" s="122"/>
      <c r="L8" s="121" t="str">
        <f t="shared" si="3"/>
        <v>  </v>
      </c>
      <c r="M8" s="119"/>
      <c r="N8" s="121" t="str">
        <f t="shared" si="4"/>
        <v>  </v>
      </c>
      <c r="O8" s="119"/>
      <c r="P8" s="121" t="str">
        <f t="shared" si="5"/>
        <v>  </v>
      </c>
      <c r="Q8" s="124">
        <f t="shared" si="6"/>
        <v>11</v>
      </c>
      <c r="R8" s="123">
        <f t="shared" si="7"/>
        <v>1</v>
      </c>
      <c r="S8" s="125">
        <f t="shared" si="8"/>
        <v>5481</v>
      </c>
      <c r="T8" s="693">
        <f t="shared" si="9"/>
        <v>0.9956403269754769</v>
      </c>
    </row>
    <row r="9" spans="1:20" ht="22.5" customHeight="1">
      <c r="A9" s="114">
        <v>4</v>
      </c>
      <c r="B9" s="764" t="s">
        <v>130</v>
      </c>
      <c r="C9" s="122">
        <v>13</v>
      </c>
      <c r="D9" s="122">
        <v>7177</v>
      </c>
      <c r="E9" s="122">
        <v>13</v>
      </c>
      <c r="F9" s="123">
        <f t="shared" si="0"/>
        <v>1</v>
      </c>
      <c r="G9" s="122">
        <v>7177</v>
      </c>
      <c r="H9" s="123">
        <f t="shared" si="1"/>
        <v>1</v>
      </c>
      <c r="I9" s="122"/>
      <c r="J9" s="121" t="str">
        <f t="shared" si="2"/>
        <v>  </v>
      </c>
      <c r="K9" s="122"/>
      <c r="L9" s="121" t="str">
        <f t="shared" si="3"/>
        <v>  </v>
      </c>
      <c r="M9" s="119"/>
      <c r="N9" s="121" t="str">
        <f t="shared" si="4"/>
        <v>  </v>
      </c>
      <c r="O9" s="119"/>
      <c r="P9" s="121" t="str">
        <f t="shared" si="5"/>
        <v>  </v>
      </c>
      <c r="Q9" s="124">
        <f t="shared" si="6"/>
        <v>13</v>
      </c>
      <c r="R9" s="123">
        <f t="shared" si="7"/>
        <v>1</v>
      </c>
      <c r="S9" s="125">
        <f t="shared" si="8"/>
        <v>7177</v>
      </c>
      <c r="T9" s="123">
        <f t="shared" si="9"/>
        <v>1</v>
      </c>
    </row>
    <row r="10" spans="1:20" ht="22.5" customHeight="1">
      <c r="A10" s="114">
        <v>5</v>
      </c>
      <c r="B10" s="764" t="s">
        <v>131</v>
      </c>
      <c r="C10" s="122">
        <v>35</v>
      </c>
      <c r="D10" s="290">
        <v>20692</v>
      </c>
      <c r="E10" s="122">
        <v>35</v>
      </c>
      <c r="F10" s="123">
        <f t="shared" si="0"/>
        <v>1</v>
      </c>
      <c r="G10" s="122">
        <v>20662</v>
      </c>
      <c r="H10" s="693">
        <f t="shared" si="1"/>
        <v>0.998550164314711</v>
      </c>
      <c r="I10" s="122"/>
      <c r="J10" s="121" t="str">
        <f t="shared" si="2"/>
        <v>  </v>
      </c>
      <c r="K10" s="122"/>
      <c r="L10" s="121" t="str">
        <f t="shared" si="3"/>
        <v>  </v>
      </c>
      <c r="M10" s="119"/>
      <c r="N10" s="121" t="str">
        <f t="shared" si="4"/>
        <v>  </v>
      </c>
      <c r="O10" s="119"/>
      <c r="P10" s="121" t="str">
        <f t="shared" si="5"/>
        <v>  </v>
      </c>
      <c r="Q10" s="124">
        <f t="shared" si="6"/>
        <v>35</v>
      </c>
      <c r="R10" s="123">
        <f t="shared" si="7"/>
        <v>1</v>
      </c>
      <c r="S10" s="125">
        <f t="shared" si="8"/>
        <v>20662</v>
      </c>
      <c r="T10" s="693">
        <f t="shared" si="9"/>
        <v>0.998550164314711</v>
      </c>
    </row>
    <row r="11" spans="1:20" ht="22.5" customHeight="1">
      <c r="A11" s="114">
        <v>6</v>
      </c>
      <c r="B11" s="764" t="s">
        <v>132</v>
      </c>
      <c r="C11" s="122">
        <v>41</v>
      </c>
      <c r="D11" s="122">
        <v>19801</v>
      </c>
      <c r="E11" s="122">
        <v>41</v>
      </c>
      <c r="F11" s="123">
        <f t="shared" si="0"/>
        <v>1</v>
      </c>
      <c r="G11" s="122">
        <v>19801</v>
      </c>
      <c r="H11" s="123">
        <f t="shared" si="1"/>
        <v>1</v>
      </c>
      <c r="I11" s="122"/>
      <c r="J11" s="121" t="str">
        <f t="shared" si="2"/>
        <v>  </v>
      </c>
      <c r="K11" s="122"/>
      <c r="L11" s="121" t="str">
        <f t="shared" si="3"/>
        <v>  </v>
      </c>
      <c r="M11" s="119"/>
      <c r="N11" s="121" t="str">
        <f t="shared" si="4"/>
        <v>  </v>
      </c>
      <c r="O11" s="119"/>
      <c r="P11" s="121" t="str">
        <f t="shared" si="5"/>
        <v>  </v>
      </c>
      <c r="Q11" s="124">
        <f t="shared" si="6"/>
        <v>41</v>
      </c>
      <c r="R11" s="123">
        <f t="shared" si="7"/>
        <v>1</v>
      </c>
      <c r="S11" s="125">
        <f t="shared" si="8"/>
        <v>19801</v>
      </c>
      <c r="T11" s="123">
        <f t="shared" si="9"/>
        <v>1</v>
      </c>
    </row>
    <row r="12" spans="1:20" ht="22.5" customHeight="1">
      <c r="A12" s="114">
        <v>7</v>
      </c>
      <c r="B12" s="764" t="s">
        <v>133</v>
      </c>
      <c r="C12" s="122">
        <v>32</v>
      </c>
      <c r="D12" s="122">
        <v>16834</v>
      </c>
      <c r="E12" s="122">
        <v>32</v>
      </c>
      <c r="F12" s="123">
        <f t="shared" si="0"/>
        <v>1</v>
      </c>
      <c r="G12" s="122">
        <v>16834</v>
      </c>
      <c r="H12" s="123">
        <f t="shared" si="1"/>
        <v>1</v>
      </c>
      <c r="I12" s="122"/>
      <c r="J12" s="121" t="str">
        <f t="shared" si="2"/>
        <v>  </v>
      </c>
      <c r="K12" s="122"/>
      <c r="L12" s="121" t="str">
        <f t="shared" si="3"/>
        <v>  </v>
      </c>
      <c r="M12" s="119"/>
      <c r="N12" s="121" t="str">
        <f t="shared" si="4"/>
        <v>  </v>
      </c>
      <c r="O12" s="119"/>
      <c r="P12" s="121" t="str">
        <f t="shared" si="5"/>
        <v>  </v>
      </c>
      <c r="Q12" s="124">
        <f t="shared" si="6"/>
        <v>32</v>
      </c>
      <c r="R12" s="123">
        <f t="shared" si="7"/>
        <v>1</v>
      </c>
      <c r="S12" s="125">
        <f t="shared" si="8"/>
        <v>16834</v>
      </c>
      <c r="T12" s="123">
        <f t="shared" si="9"/>
        <v>1</v>
      </c>
    </row>
    <row r="13" spans="1:20" ht="22.5" customHeight="1">
      <c r="A13" s="114">
        <v>8</v>
      </c>
      <c r="B13" s="764" t="s">
        <v>134</v>
      </c>
      <c r="C13" s="122">
        <v>10</v>
      </c>
      <c r="D13" s="122">
        <v>4830</v>
      </c>
      <c r="E13" s="122">
        <v>10</v>
      </c>
      <c r="F13" s="123">
        <f t="shared" si="0"/>
        <v>1</v>
      </c>
      <c r="G13" s="122">
        <v>4830</v>
      </c>
      <c r="H13" s="123">
        <f t="shared" si="1"/>
        <v>1</v>
      </c>
      <c r="I13" s="122"/>
      <c r="J13" s="121" t="str">
        <f t="shared" si="2"/>
        <v>  </v>
      </c>
      <c r="K13" s="122"/>
      <c r="L13" s="121" t="str">
        <f t="shared" si="3"/>
        <v>  </v>
      </c>
      <c r="M13" s="119"/>
      <c r="N13" s="121" t="str">
        <f t="shared" si="4"/>
        <v>  </v>
      </c>
      <c r="O13" s="119"/>
      <c r="P13" s="121" t="str">
        <f t="shared" si="5"/>
        <v>  </v>
      </c>
      <c r="Q13" s="124">
        <f t="shared" si="6"/>
        <v>10</v>
      </c>
      <c r="R13" s="123">
        <f t="shared" si="7"/>
        <v>1</v>
      </c>
      <c r="S13" s="125">
        <f t="shared" si="8"/>
        <v>4830</v>
      </c>
      <c r="T13" s="123">
        <f t="shared" si="9"/>
        <v>1</v>
      </c>
    </row>
    <row r="14" spans="1:20" ht="22.5" customHeight="1">
      <c r="A14" s="114">
        <v>9</v>
      </c>
      <c r="B14" s="764" t="s">
        <v>135</v>
      </c>
      <c r="C14" s="122">
        <v>18</v>
      </c>
      <c r="D14" s="122">
        <v>7753</v>
      </c>
      <c r="E14" s="122">
        <v>18</v>
      </c>
      <c r="F14" s="123">
        <f t="shared" si="0"/>
        <v>1</v>
      </c>
      <c r="G14" s="122">
        <v>7753</v>
      </c>
      <c r="H14" s="123">
        <f t="shared" si="1"/>
        <v>1</v>
      </c>
      <c r="I14" s="122"/>
      <c r="J14" s="121" t="str">
        <f t="shared" si="2"/>
        <v>  </v>
      </c>
      <c r="K14" s="122"/>
      <c r="L14" s="121" t="str">
        <f t="shared" si="3"/>
        <v>  </v>
      </c>
      <c r="M14" s="119"/>
      <c r="N14" s="121" t="str">
        <f t="shared" si="4"/>
        <v>  </v>
      </c>
      <c r="O14" s="119"/>
      <c r="P14" s="121" t="str">
        <f t="shared" si="5"/>
        <v>  </v>
      </c>
      <c r="Q14" s="124">
        <f t="shared" si="6"/>
        <v>18</v>
      </c>
      <c r="R14" s="123">
        <f t="shared" si="7"/>
        <v>1</v>
      </c>
      <c r="S14" s="125">
        <f t="shared" si="8"/>
        <v>7753</v>
      </c>
      <c r="T14" s="123">
        <f t="shared" si="9"/>
        <v>1</v>
      </c>
    </row>
    <row r="15" spans="1:20" ht="22.5" customHeight="1">
      <c r="A15" s="114">
        <v>10</v>
      </c>
      <c r="B15" s="764" t="s">
        <v>136</v>
      </c>
      <c r="C15" s="122">
        <v>45</v>
      </c>
      <c r="D15" s="122">
        <v>23874</v>
      </c>
      <c r="E15" s="122">
        <v>45</v>
      </c>
      <c r="F15" s="123">
        <f t="shared" si="0"/>
        <v>1</v>
      </c>
      <c r="G15" s="122">
        <v>23867</v>
      </c>
      <c r="H15" s="123">
        <f t="shared" si="1"/>
        <v>0.999706794001843</v>
      </c>
      <c r="I15" s="122"/>
      <c r="J15" s="121" t="str">
        <f t="shared" si="2"/>
        <v>  </v>
      </c>
      <c r="K15" s="122"/>
      <c r="L15" s="121" t="str">
        <f t="shared" si="3"/>
        <v>  </v>
      </c>
      <c r="M15" s="119"/>
      <c r="N15" s="121" t="str">
        <f t="shared" si="4"/>
        <v>  </v>
      </c>
      <c r="O15" s="119"/>
      <c r="P15" s="121" t="str">
        <f t="shared" si="5"/>
        <v>  </v>
      </c>
      <c r="Q15" s="124">
        <f t="shared" si="6"/>
        <v>45</v>
      </c>
      <c r="R15" s="123">
        <f t="shared" si="7"/>
        <v>1</v>
      </c>
      <c r="S15" s="125">
        <f t="shared" si="8"/>
        <v>23867</v>
      </c>
      <c r="T15" s="123">
        <f t="shared" si="9"/>
        <v>0.999706794001843</v>
      </c>
    </row>
    <row r="16" spans="1:20" ht="22.5" customHeight="1">
      <c r="A16" s="114">
        <v>11</v>
      </c>
      <c r="B16" s="764" t="s">
        <v>137</v>
      </c>
      <c r="C16" s="122">
        <v>24</v>
      </c>
      <c r="D16" s="122">
        <v>13196</v>
      </c>
      <c r="E16" s="122">
        <v>24</v>
      </c>
      <c r="F16" s="123">
        <f t="shared" si="0"/>
        <v>1</v>
      </c>
      <c r="G16" s="122">
        <v>13196</v>
      </c>
      <c r="H16" s="123">
        <f t="shared" si="1"/>
        <v>1</v>
      </c>
      <c r="I16" s="122"/>
      <c r="J16" s="121" t="str">
        <f t="shared" si="2"/>
        <v>  </v>
      </c>
      <c r="K16" s="122"/>
      <c r="L16" s="121" t="str">
        <f t="shared" si="3"/>
        <v>  </v>
      </c>
      <c r="M16" s="119"/>
      <c r="N16" s="121" t="str">
        <f t="shared" si="4"/>
        <v>  </v>
      </c>
      <c r="O16" s="119"/>
      <c r="P16" s="121" t="str">
        <f t="shared" si="5"/>
        <v>  </v>
      </c>
      <c r="Q16" s="124">
        <f t="shared" si="6"/>
        <v>24</v>
      </c>
      <c r="R16" s="123">
        <f t="shared" si="7"/>
        <v>1</v>
      </c>
      <c r="S16" s="125">
        <f t="shared" si="8"/>
        <v>13196</v>
      </c>
      <c r="T16" s="123">
        <f t="shared" si="9"/>
        <v>1</v>
      </c>
    </row>
    <row r="17" spans="1:20" ht="22.5" customHeight="1">
      <c r="A17" s="114">
        <v>12</v>
      </c>
      <c r="B17" s="764" t="s">
        <v>138</v>
      </c>
      <c r="C17" s="122">
        <v>15</v>
      </c>
      <c r="D17" s="122">
        <v>7487</v>
      </c>
      <c r="E17" s="122">
        <v>15</v>
      </c>
      <c r="F17" s="123">
        <f t="shared" si="0"/>
        <v>1</v>
      </c>
      <c r="G17" s="122">
        <v>7487</v>
      </c>
      <c r="H17" s="123">
        <f t="shared" si="1"/>
        <v>1</v>
      </c>
      <c r="I17" s="122"/>
      <c r="J17" s="121" t="str">
        <f t="shared" si="2"/>
        <v>  </v>
      </c>
      <c r="K17" s="122"/>
      <c r="L17" s="121" t="str">
        <f t="shared" si="3"/>
        <v>  </v>
      </c>
      <c r="M17" s="119"/>
      <c r="N17" s="121" t="str">
        <f t="shared" si="4"/>
        <v>  </v>
      </c>
      <c r="O17" s="119"/>
      <c r="P17" s="121" t="str">
        <f t="shared" si="5"/>
        <v>  </v>
      </c>
      <c r="Q17" s="124">
        <f t="shared" si="6"/>
        <v>15</v>
      </c>
      <c r="R17" s="123">
        <f t="shared" si="7"/>
        <v>1</v>
      </c>
      <c r="S17" s="125">
        <f t="shared" si="8"/>
        <v>7487</v>
      </c>
      <c r="T17" s="123">
        <f t="shared" si="9"/>
        <v>1</v>
      </c>
    </row>
    <row r="18" spans="1:20" ht="22.5" customHeight="1">
      <c r="A18" s="114">
        <v>13</v>
      </c>
      <c r="B18" s="764" t="s">
        <v>139</v>
      </c>
      <c r="C18" s="122">
        <v>15</v>
      </c>
      <c r="D18" s="122">
        <v>7142</v>
      </c>
      <c r="E18" s="122">
        <v>15</v>
      </c>
      <c r="F18" s="123">
        <f t="shared" si="0"/>
        <v>1</v>
      </c>
      <c r="G18" s="122">
        <v>7142</v>
      </c>
      <c r="H18" s="123">
        <f t="shared" si="1"/>
        <v>1</v>
      </c>
      <c r="I18" s="122"/>
      <c r="J18" s="121" t="str">
        <f t="shared" si="2"/>
        <v>  </v>
      </c>
      <c r="K18" s="122"/>
      <c r="L18" s="121" t="str">
        <f t="shared" si="3"/>
        <v>  </v>
      </c>
      <c r="M18" s="119"/>
      <c r="N18" s="121" t="str">
        <f t="shared" si="4"/>
        <v>  </v>
      </c>
      <c r="O18" s="119"/>
      <c r="P18" s="121" t="str">
        <f t="shared" si="5"/>
        <v>  </v>
      </c>
      <c r="Q18" s="124">
        <f t="shared" si="6"/>
        <v>15</v>
      </c>
      <c r="R18" s="123">
        <f t="shared" si="7"/>
        <v>1</v>
      </c>
      <c r="S18" s="125">
        <f t="shared" si="8"/>
        <v>7142</v>
      </c>
      <c r="T18" s="123">
        <f t="shared" si="9"/>
        <v>1</v>
      </c>
    </row>
    <row r="19" spans="1:20" ht="22.5" customHeight="1">
      <c r="A19" s="114">
        <v>14</v>
      </c>
      <c r="B19" s="764" t="s">
        <v>140</v>
      </c>
      <c r="C19" s="122">
        <v>7</v>
      </c>
      <c r="D19" s="122">
        <v>3890</v>
      </c>
      <c r="E19" s="122">
        <v>7</v>
      </c>
      <c r="F19" s="123">
        <f t="shared" si="0"/>
        <v>1</v>
      </c>
      <c r="G19" s="122">
        <v>3890</v>
      </c>
      <c r="H19" s="123">
        <f t="shared" si="1"/>
        <v>1</v>
      </c>
      <c r="I19" s="122"/>
      <c r="J19" s="121" t="str">
        <f t="shared" si="2"/>
        <v>  </v>
      </c>
      <c r="K19" s="122"/>
      <c r="L19" s="121" t="str">
        <f t="shared" si="3"/>
        <v>  </v>
      </c>
      <c r="M19" s="119"/>
      <c r="N19" s="121" t="str">
        <f t="shared" si="4"/>
        <v>  </v>
      </c>
      <c r="O19" s="119"/>
      <c r="P19" s="121" t="str">
        <f t="shared" si="5"/>
        <v>  </v>
      </c>
      <c r="Q19" s="124">
        <f t="shared" si="6"/>
        <v>7</v>
      </c>
      <c r="R19" s="123">
        <f t="shared" si="7"/>
        <v>1</v>
      </c>
      <c r="S19" s="125">
        <f t="shared" si="8"/>
        <v>3890</v>
      </c>
      <c r="T19" s="123">
        <f t="shared" si="9"/>
        <v>1</v>
      </c>
    </row>
    <row r="20" spans="1:20" ht="22.5" customHeight="1">
      <c r="A20" s="114">
        <v>15</v>
      </c>
      <c r="B20" s="764" t="s">
        <v>141</v>
      </c>
      <c r="C20" s="122">
        <v>10</v>
      </c>
      <c r="D20" s="122">
        <v>5060</v>
      </c>
      <c r="E20" s="122">
        <v>10</v>
      </c>
      <c r="F20" s="123">
        <f t="shared" si="0"/>
        <v>1</v>
      </c>
      <c r="G20" s="122">
        <v>5052</v>
      </c>
      <c r="H20" s="693">
        <f t="shared" si="1"/>
        <v>0.9984189723320158</v>
      </c>
      <c r="I20" s="122"/>
      <c r="J20" s="121" t="str">
        <f t="shared" si="2"/>
        <v>  </v>
      </c>
      <c r="K20" s="122"/>
      <c r="L20" s="121" t="str">
        <f t="shared" si="3"/>
        <v>  </v>
      </c>
      <c r="M20" s="119"/>
      <c r="N20" s="121" t="str">
        <f t="shared" si="4"/>
        <v>  </v>
      </c>
      <c r="O20" s="119"/>
      <c r="P20" s="121" t="str">
        <f t="shared" si="5"/>
        <v>  </v>
      </c>
      <c r="Q20" s="124">
        <f t="shared" si="6"/>
        <v>10</v>
      </c>
      <c r="R20" s="123">
        <f t="shared" si="7"/>
        <v>1</v>
      </c>
      <c r="S20" s="125">
        <f t="shared" si="8"/>
        <v>5052</v>
      </c>
      <c r="T20" s="693">
        <f t="shared" si="9"/>
        <v>0.9984189723320158</v>
      </c>
    </row>
    <row r="21" spans="1:20" ht="22.5" customHeight="1">
      <c r="A21" s="114">
        <v>16</v>
      </c>
      <c r="B21" s="764" t="s">
        <v>142</v>
      </c>
      <c r="C21" s="122">
        <v>54</v>
      </c>
      <c r="D21" s="122">
        <v>27366</v>
      </c>
      <c r="E21" s="122">
        <v>54</v>
      </c>
      <c r="F21" s="123">
        <f t="shared" si="0"/>
        <v>1</v>
      </c>
      <c r="G21" s="122">
        <v>27366</v>
      </c>
      <c r="H21" s="123">
        <f t="shared" si="1"/>
        <v>1</v>
      </c>
      <c r="I21" s="122"/>
      <c r="J21" s="121" t="str">
        <f t="shared" si="2"/>
        <v>  </v>
      </c>
      <c r="K21" s="122"/>
      <c r="L21" s="121" t="str">
        <f t="shared" si="3"/>
        <v>  </v>
      </c>
      <c r="M21" s="119"/>
      <c r="N21" s="121" t="str">
        <f t="shared" si="4"/>
        <v>  </v>
      </c>
      <c r="O21" s="119"/>
      <c r="P21" s="121" t="str">
        <f t="shared" si="5"/>
        <v>  </v>
      </c>
      <c r="Q21" s="124">
        <f t="shared" si="6"/>
        <v>54</v>
      </c>
      <c r="R21" s="123">
        <f t="shared" si="7"/>
        <v>1</v>
      </c>
      <c r="S21" s="125">
        <f t="shared" si="8"/>
        <v>27366</v>
      </c>
      <c r="T21" s="123">
        <f t="shared" si="9"/>
        <v>1</v>
      </c>
    </row>
    <row r="22" spans="1:20" ht="22.5" customHeight="1">
      <c r="A22" s="114">
        <v>17</v>
      </c>
      <c r="B22" s="764" t="s">
        <v>143</v>
      </c>
      <c r="C22" s="122">
        <v>29</v>
      </c>
      <c r="D22" s="122">
        <v>15719</v>
      </c>
      <c r="E22" s="122">
        <v>29</v>
      </c>
      <c r="F22" s="123">
        <f t="shared" si="0"/>
        <v>1</v>
      </c>
      <c r="G22" s="122">
        <v>15690</v>
      </c>
      <c r="H22" s="693">
        <f t="shared" si="1"/>
        <v>0.998155098924868</v>
      </c>
      <c r="I22" s="122"/>
      <c r="J22" s="121" t="str">
        <f t="shared" si="2"/>
        <v>  </v>
      </c>
      <c r="K22" s="122"/>
      <c r="L22" s="121" t="str">
        <f t="shared" si="3"/>
        <v>  </v>
      </c>
      <c r="M22" s="119"/>
      <c r="N22" s="121" t="str">
        <f t="shared" si="4"/>
        <v>  </v>
      </c>
      <c r="O22" s="119"/>
      <c r="P22" s="121" t="str">
        <f t="shared" si="5"/>
        <v>  </v>
      </c>
      <c r="Q22" s="124">
        <f t="shared" si="6"/>
        <v>29</v>
      </c>
      <c r="R22" s="123">
        <f t="shared" si="7"/>
        <v>1</v>
      </c>
      <c r="S22" s="125">
        <f t="shared" si="8"/>
        <v>15690</v>
      </c>
      <c r="T22" s="693">
        <f t="shared" si="9"/>
        <v>0.998155098924868</v>
      </c>
    </row>
    <row r="23" spans="1:20" ht="22.5" customHeight="1">
      <c r="A23" s="114">
        <v>18</v>
      </c>
      <c r="B23" s="764" t="s">
        <v>144</v>
      </c>
      <c r="C23" s="122">
        <v>15</v>
      </c>
      <c r="D23" s="122">
        <v>7317</v>
      </c>
      <c r="E23" s="122">
        <v>15</v>
      </c>
      <c r="F23" s="123">
        <f t="shared" si="0"/>
        <v>1</v>
      </c>
      <c r="G23" s="122">
        <v>7317</v>
      </c>
      <c r="H23" s="123">
        <f t="shared" si="1"/>
        <v>1</v>
      </c>
      <c r="I23" s="122"/>
      <c r="J23" s="121" t="str">
        <f t="shared" si="2"/>
        <v>  </v>
      </c>
      <c r="K23" s="122"/>
      <c r="L23" s="121" t="str">
        <f t="shared" si="3"/>
        <v>  </v>
      </c>
      <c r="M23" s="119"/>
      <c r="N23" s="121" t="str">
        <f t="shared" si="4"/>
        <v>  </v>
      </c>
      <c r="O23" s="119"/>
      <c r="P23" s="121" t="str">
        <f t="shared" si="5"/>
        <v>  </v>
      </c>
      <c r="Q23" s="124">
        <f t="shared" si="6"/>
        <v>15</v>
      </c>
      <c r="R23" s="123">
        <f t="shared" si="7"/>
        <v>1</v>
      </c>
      <c r="S23" s="125">
        <f t="shared" si="8"/>
        <v>7317</v>
      </c>
      <c r="T23" s="123">
        <f t="shared" si="9"/>
        <v>1</v>
      </c>
    </row>
    <row r="24" spans="1:20" ht="22.5" customHeight="1">
      <c r="A24" s="114">
        <v>19</v>
      </c>
      <c r="B24" s="764" t="s">
        <v>145</v>
      </c>
      <c r="C24" s="122">
        <v>11</v>
      </c>
      <c r="D24" s="122">
        <v>4238</v>
      </c>
      <c r="E24" s="122">
        <v>11</v>
      </c>
      <c r="F24" s="123">
        <f t="shared" si="0"/>
        <v>1</v>
      </c>
      <c r="G24" s="122">
        <v>4238</v>
      </c>
      <c r="H24" s="123">
        <f t="shared" si="1"/>
        <v>1</v>
      </c>
      <c r="I24" s="122"/>
      <c r="J24" s="121" t="str">
        <f t="shared" si="2"/>
        <v>  </v>
      </c>
      <c r="K24" s="122"/>
      <c r="L24" s="121" t="str">
        <f t="shared" si="3"/>
        <v>  </v>
      </c>
      <c r="M24" s="119"/>
      <c r="N24" s="121" t="str">
        <f t="shared" si="4"/>
        <v>  </v>
      </c>
      <c r="O24" s="119"/>
      <c r="P24" s="121" t="str">
        <f t="shared" si="5"/>
        <v>  </v>
      </c>
      <c r="Q24" s="124">
        <f t="shared" si="6"/>
        <v>11</v>
      </c>
      <c r="R24" s="123">
        <f t="shared" si="7"/>
        <v>1</v>
      </c>
      <c r="S24" s="125">
        <f t="shared" si="8"/>
        <v>4238</v>
      </c>
      <c r="T24" s="123">
        <f t="shared" si="9"/>
        <v>1</v>
      </c>
    </row>
    <row r="25" spans="1:20" ht="22.5" customHeight="1">
      <c r="A25" s="114">
        <v>20</v>
      </c>
      <c r="B25" s="764" t="s">
        <v>146</v>
      </c>
      <c r="C25" s="122">
        <v>16</v>
      </c>
      <c r="D25" s="122">
        <v>6861</v>
      </c>
      <c r="E25" s="122">
        <v>16</v>
      </c>
      <c r="F25" s="123">
        <f t="shared" si="0"/>
        <v>1</v>
      </c>
      <c r="G25" s="122">
        <v>6861</v>
      </c>
      <c r="H25" s="123">
        <f t="shared" si="1"/>
        <v>1</v>
      </c>
      <c r="I25" s="122"/>
      <c r="J25" s="121" t="str">
        <f t="shared" si="2"/>
        <v>  </v>
      </c>
      <c r="K25" s="122"/>
      <c r="L25" s="121" t="str">
        <f t="shared" si="3"/>
        <v>  </v>
      </c>
      <c r="M25" s="119"/>
      <c r="N25" s="121" t="str">
        <f t="shared" si="4"/>
        <v>  </v>
      </c>
      <c r="O25" s="119"/>
      <c r="P25" s="121" t="str">
        <f t="shared" si="5"/>
        <v>  </v>
      </c>
      <c r="Q25" s="124">
        <f t="shared" si="6"/>
        <v>16</v>
      </c>
      <c r="R25" s="123">
        <f t="shared" si="7"/>
        <v>1</v>
      </c>
      <c r="S25" s="125">
        <f t="shared" si="8"/>
        <v>6861</v>
      </c>
      <c r="T25" s="123">
        <f t="shared" si="9"/>
        <v>1</v>
      </c>
    </row>
    <row r="26" spans="1:20" ht="22.5" customHeight="1">
      <c r="A26" s="114">
        <v>21</v>
      </c>
      <c r="B26" s="764" t="s">
        <v>147</v>
      </c>
      <c r="C26" s="122">
        <v>14</v>
      </c>
      <c r="D26" s="122">
        <v>6132</v>
      </c>
      <c r="E26" s="122">
        <v>14</v>
      </c>
      <c r="F26" s="123">
        <f t="shared" si="0"/>
        <v>1</v>
      </c>
      <c r="G26" s="122">
        <v>6132</v>
      </c>
      <c r="H26" s="123">
        <f t="shared" si="1"/>
        <v>1</v>
      </c>
      <c r="I26" s="122"/>
      <c r="J26" s="121" t="str">
        <f t="shared" si="2"/>
        <v>  </v>
      </c>
      <c r="K26" s="122"/>
      <c r="L26" s="121" t="str">
        <f t="shared" si="3"/>
        <v>  </v>
      </c>
      <c r="M26" s="119"/>
      <c r="N26" s="121" t="str">
        <f t="shared" si="4"/>
        <v>  </v>
      </c>
      <c r="O26" s="119"/>
      <c r="P26" s="121" t="str">
        <f t="shared" si="5"/>
        <v>  </v>
      </c>
      <c r="Q26" s="124">
        <f t="shared" si="6"/>
        <v>14</v>
      </c>
      <c r="R26" s="123">
        <f t="shared" si="7"/>
        <v>1</v>
      </c>
      <c r="S26" s="125">
        <f t="shared" si="8"/>
        <v>6132</v>
      </c>
      <c r="T26" s="123">
        <f t="shared" si="9"/>
        <v>1</v>
      </c>
    </row>
    <row r="27" spans="1:20" ht="22.5" customHeight="1">
      <c r="A27" s="114">
        <v>22</v>
      </c>
      <c r="B27" s="764" t="s">
        <v>148</v>
      </c>
      <c r="C27" s="122">
        <v>14</v>
      </c>
      <c r="D27" s="122">
        <v>7131</v>
      </c>
      <c r="E27" s="122">
        <v>14</v>
      </c>
      <c r="F27" s="123">
        <f t="shared" si="0"/>
        <v>1</v>
      </c>
      <c r="G27" s="122">
        <v>7131</v>
      </c>
      <c r="H27" s="123">
        <f t="shared" si="1"/>
        <v>1</v>
      </c>
      <c r="I27" s="122"/>
      <c r="J27" s="121" t="str">
        <f t="shared" si="2"/>
        <v>  </v>
      </c>
      <c r="K27" s="122"/>
      <c r="L27" s="121" t="str">
        <f t="shared" si="3"/>
        <v>  </v>
      </c>
      <c r="M27" s="119"/>
      <c r="N27" s="121" t="str">
        <f t="shared" si="4"/>
        <v>  </v>
      </c>
      <c r="O27" s="119"/>
      <c r="P27" s="121" t="str">
        <f t="shared" si="5"/>
        <v>  </v>
      </c>
      <c r="Q27" s="124">
        <f t="shared" si="6"/>
        <v>14</v>
      </c>
      <c r="R27" s="123">
        <f t="shared" si="7"/>
        <v>1</v>
      </c>
      <c r="S27" s="125">
        <f t="shared" si="8"/>
        <v>7131</v>
      </c>
      <c r="T27" s="123">
        <f t="shared" si="9"/>
        <v>1</v>
      </c>
    </row>
    <row r="28" spans="1:20" ht="22.5" customHeight="1">
      <c r="A28" s="114">
        <v>23</v>
      </c>
      <c r="B28" s="764" t="s">
        <v>149</v>
      </c>
      <c r="C28" s="122">
        <v>7</v>
      </c>
      <c r="D28" s="122">
        <v>3755</v>
      </c>
      <c r="E28" s="122">
        <v>7</v>
      </c>
      <c r="F28" s="123">
        <f t="shared" si="0"/>
        <v>1</v>
      </c>
      <c r="G28" s="122">
        <v>3755</v>
      </c>
      <c r="H28" s="123">
        <f t="shared" si="1"/>
        <v>1</v>
      </c>
      <c r="I28" s="122"/>
      <c r="J28" s="121" t="str">
        <f t="shared" si="2"/>
        <v>  </v>
      </c>
      <c r="K28" s="122"/>
      <c r="L28" s="121" t="str">
        <f t="shared" si="3"/>
        <v>  </v>
      </c>
      <c r="M28" s="119"/>
      <c r="N28" s="121" t="str">
        <f t="shared" si="4"/>
        <v>  </v>
      </c>
      <c r="O28" s="119"/>
      <c r="P28" s="121" t="str">
        <f t="shared" si="5"/>
        <v>  </v>
      </c>
      <c r="Q28" s="124">
        <f t="shared" si="6"/>
        <v>7</v>
      </c>
      <c r="R28" s="123">
        <f t="shared" si="7"/>
        <v>1</v>
      </c>
      <c r="S28" s="125">
        <f t="shared" si="8"/>
        <v>3755</v>
      </c>
      <c r="T28" s="123">
        <f t="shared" si="9"/>
        <v>1</v>
      </c>
    </row>
    <row r="29" spans="1:20" ht="22.5" customHeight="1">
      <c r="A29" s="1044" t="s">
        <v>285</v>
      </c>
      <c r="B29" s="1044"/>
      <c r="C29" s="126">
        <f>IF(SUM(C6:C28)=0,"  ",SUM(C6:C28))</f>
        <v>780</v>
      </c>
      <c r="D29" s="126">
        <f>IF(SUM(D6:D28)=0,"  ",SUM(D6:D28))</f>
        <v>364543</v>
      </c>
      <c r="E29" s="126">
        <f>IF(SUM(E6:E28)=0,"  ",SUM(E6:E28))</f>
        <v>777</v>
      </c>
      <c r="F29" s="694">
        <f>E29/C29</f>
        <v>0.9961538461538462</v>
      </c>
      <c r="G29" s="126">
        <f>SUM(G6:G28)</f>
        <v>364397</v>
      </c>
      <c r="H29" s="694">
        <f>G29/D29-0.0001</f>
        <v>0.9994994985502397</v>
      </c>
      <c r="I29" s="128"/>
      <c r="J29" s="129"/>
      <c r="K29" s="126"/>
      <c r="L29" s="129"/>
      <c r="M29" s="126"/>
      <c r="N29" s="129"/>
      <c r="O29" s="126"/>
      <c r="P29" s="129"/>
      <c r="Q29" s="126">
        <f>IF(SUM(Q6:Q28)=0,"  ",SUM(Q6:Q28))</f>
        <v>777</v>
      </c>
      <c r="R29" s="762">
        <f t="shared" si="7"/>
        <v>0.9961538461538462</v>
      </c>
      <c r="S29" s="126">
        <f>IF(SUM(S6:S28)=0,"  ",SUM(S6:S28))</f>
        <v>364397</v>
      </c>
      <c r="T29" s="762">
        <f>(S29/D29)-0.001</f>
        <v>0.9985994985502397</v>
      </c>
    </row>
  </sheetData>
  <sheetProtection/>
  <protectedRanges>
    <protectedRange sqref="E6:E28 I6:I28 K6:K28 M6:M28 O6:O28 G6:G28" name="範囲2_1_1"/>
  </protectedRanges>
  <mergeCells count="10">
    <mergeCell ref="A29:B29"/>
    <mergeCell ref="A1:T1"/>
    <mergeCell ref="R2:T2"/>
    <mergeCell ref="A3:B4"/>
    <mergeCell ref="C3:C4"/>
    <mergeCell ref="D3:D4"/>
    <mergeCell ref="E3:H3"/>
    <mergeCell ref="I3:L3"/>
    <mergeCell ref="M3:P3"/>
    <mergeCell ref="Q3:T3"/>
  </mergeCells>
  <printOptions horizontalCentered="1"/>
  <pageMargins left="0.2362204724409449" right="0.2362204724409449" top="0.9055118110236221" bottom="0.5905511811023623" header="0.5118110236220472" footer="0.31496062992125984"/>
  <pageSetup horizontalDpi="600" verticalDpi="600" orientation="landscape" paperSize="9" scale="79"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sheetPr>
    <tabColor indexed="45"/>
  </sheetPr>
  <dimension ref="A2:N26"/>
  <sheetViews>
    <sheetView view="pageBreakPreview" zoomScaleNormal="75"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H9" sqref="H9"/>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255</v>
      </c>
      <c r="B2" s="1366"/>
      <c r="C2" s="1366"/>
      <c r="D2" s="1366"/>
      <c r="E2" s="1366"/>
      <c r="K2" s="1375" t="str">
        <f>'[3]P31　規模別調理員１'!K2:M2</f>
        <v>平成２２年５月１日現在</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4" ht="23.25" customHeight="1">
      <c r="A5" s="1367">
        <v>21</v>
      </c>
      <c r="B5" s="1358" t="s">
        <v>203</v>
      </c>
      <c r="C5" s="266" t="s">
        <v>31</v>
      </c>
      <c r="D5" s="267"/>
      <c r="E5" s="267"/>
      <c r="F5" s="267"/>
      <c r="G5" s="267"/>
      <c r="H5" s="267"/>
      <c r="I5" s="267"/>
      <c r="J5" s="267"/>
      <c r="K5" s="267"/>
      <c r="L5" s="267"/>
      <c r="M5" s="405">
        <f aca="true" t="shared" si="0" ref="M5:M24">SUM(D5:L5)</f>
        <v>0</v>
      </c>
      <c r="N5" s="1"/>
    </row>
    <row r="6" spans="1:14" ht="23.25" customHeight="1">
      <c r="A6" s="1360"/>
      <c r="B6" s="1359"/>
      <c r="C6" s="268" t="s">
        <v>122</v>
      </c>
      <c r="D6" s="270"/>
      <c r="E6" s="270"/>
      <c r="F6" s="270"/>
      <c r="G6" s="270"/>
      <c r="H6" s="270"/>
      <c r="I6" s="270"/>
      <c r="J6" s="270"/>
      <c r="K6" s="270"/>
      <c r="L6" s="270"/>
      <c r="M6" s="406">
        <f t="shared" si="0"/>
        <v>0</v>
      </c>
      <c r="N6" s="2"/>
    </row>
    <row r="7" spans="1:14" ht="23.25" customHeight="1">
      <c r="A7" s="1360">
        <v>22</v>
      </c>
      <c r="B7" s="1359" t="s">
        <v>204</v>
      </c>
      <c r="C7" s="271" t="s">
        <v>31</v>
      </c>
      <c r="D7" s="272"/>
      <c r="E7" s="272"/>
      <c r="F7" s="272"/>
      <c r="G7" s="272"/>
      <c r="H7" s="272"/>
      <c r="I7" s="272"/>
      <c r="J7" s="272"/>
      <c r="K7" s="272"/>
      <c r="L7" s="272"/>
      <c r="M7" s="407">
        <f t="shared" si="0"/>
        <v>0</v>
      </c>
      <c r="N7" s="2"/>
    </row>
    <row r="8" spans="1:14" ht="23.25" customHeight="1">
      <c r="A8" s="1360"/>
      <c r="B8" s="1359"/>
      <c r="C8" s="268" t="s">
        <v>122</v>
      </c>
      <c r="D8" s="268"/>
      <c r="E8" s="268"/>
      <c r="F8" s="268"/>
      <c r="G8" s="268"/>
      <c r="H8" s="268"/>
      <c r="I8" s="268"/>
      <c r="J8" s="268"/>
      <c r="K8" s="268"/>
      <c r="L8" s="268"/>
      <c r="M8" s="408">
        <f t="shared" si="0"/>
        <v>0</v>
      </c>
      <c r="N8" s="159"/>
    </row>
    <row r="9" spans="1:14" ht="23.25" customHeight="1">
      <c r="A9" s="1360">
        <v>23</v>
      </c>
      <c r="B9" s="1359" t="s">
        <v>205</v>
      </c>
      <c r="C9" s="271" t="s">
        <v>31</v>
      </c>
      <c r="D9" s="273"/>
      <c r="E9" s="273"/>
      <c r="F9" s="273"/>
      <c r="G9" s="273"/>
      <c r="H9" s="273"/>
      <c r="I9" s="273"/>
      <c r="J9" s="273"/>
      <c r="K9" s="273"/>
      <c r="L9" s="273"/>
      <c r="M9" s="409">
        <f t="shared" si="0"/>
        <v>0</v>
      </c>
      <c r="N9" s="1"/>
    </row>
    <row r="10" spans="1:14" ht="23.25" customHeight="1">
      <c r="A10" s="1360"/>
      <c r="B10" s="1359"/>
      <c r="C10" s="268" t="s">
        <v>122</v>
      </c>
      <c r="D10" s="268"/>
      <c r="E10" s="268"/>
      <c r="F10" s="268"/>
      <c r="G10" s="268"/>
      <c r="H10" s="268"/>
      <c r="I10" s="268"/>
      <c r="J10" s="268"/>
      <c r="K10" s="268"/>
      <c r="L10" s="268"/>
      <c r="M10" s="408">
        <f t="shared" si="0"/>
        <v>0</v>
      </c>
      <c r="N10" s="159"/>
    </row>
    <row r="11" spans="1:14" ht="23.25" customHeight="1">
      <c r="A11" s="1360">
        <v>24</v>
      </c>
      <c r="B11" s="1359" t="s">
        <v>206</v>
      </c>
      <c r="C11" s="271" t="s">
        <v>31</v>
      </c>
      <c r="D11" s="273"/>
      <c r="E11" s="273"/>
      <c r="F11" s="273"/>
      <c r="G11" s="273"/>
      <c r="H11" s="273"/>
      <c r="I11" s="273"/>
      <c r="J11" s="273"/>
      <c r="K11" s="273"/>
      <c r="L11" s="273"/>
      <c r="M11" s="409">
        <f t="shared" si="0"/>
        <v>0</v>
      </c>
      <c r="N11" s="1"/>
    </row>
    <row r="12" spans="1:14" ht="23.25" customHeight="1">
      <c r="A12" s="1360"/>
      <c r="B12" s="1359"/>
      <c r="C12" s="268" t="s">
        <v>122</v>
      </c>
      <c r="D12" s="268"/>
      <c r="E12" s="268"/>
      <c r="F12" s="268"/>
      <c r="G12" s="268"/>
      <c r="H12" s="268"/>
      <c r="I12" s="268"/>
      <c r="J12" s="268"/>
      <c r="K12" s="268"/>
      <c r="L12" s="268"/>
      <c r="M12" s="408">
        <f t="shared" si="0"/>
        <v>0</v>
      </c>
      <c r="N12" s="159"/>
    </row>
    <row r="13" spans="1:14" ht="23.25" customHeight="1">
      <c r="A13" s="1360">
        <v>25</v>
      </c>
      <c r="B13" s="1359" t="s">
        <v>207</v>
      </c>
      <c r="C13" s="271" t="s">
        <v>31</v>
      </c>
      <c r="D13" s="273"/>
      <c r="E13" s="273"/>
      <c r="F13" s="273"/>
      <c r="G13" s="273"/>
      <c r="H13" s="273"/>
      <c r="I13" s="273"/>
      <c r="J13" s="273"/>
      <c r="K13" s="273"/>
      <c r="L13" s="273"/>
      <c r="M13" s="409">
        <f t="shared" si="0"/>
        <v>0</v>
      </c>
      <c r="N13" s="1"/>
    </row>
    <row r="14" spans="1:14" ht="23.25" customHeight="1" thickBot="1">
      <c r="A14" s="1361"/>
      <c r="B14" s="1374"/>
      <c r="C14" s="275" t="s">
        <v>122</v>
      </c>
      <c r="D14" s="275"/>
      <c r="E14" s="275"/>
      <c r="F14" s="275"/>
      <c r="G14" s="275"/>
      <c r="H14" s="275"/>
      <c r="I14" s="275"/>
      <c r="J14" s="275"/>
      <c r="K14" s="275"/>
      <c r="L14" s="275"/>
      <c r="M14" s="410">
        <f t="shared" si="0"/>
        <v>0</v>
      </c>
      <c r="N14" s="159"/>
    </row>
    <row r="15" spans="1:14" ht="23.25" customHeight="1">
      <c r="A15" s="1367">
        <v>26</v>
      </c>
      <c r="B15" s="1358" t="s">
        <v>208</v>
      </c>
      <c r="C15" s="266" t="s">
        <v>31</v>
      </c>
      <c r="D15" s="267"/>
      <c r="E15" s="267"/>
      <c r="F15" s="267"/>
      <c r="G15" s="267"/>
      <c r="H15" s="267"/>
      <c r="I15" s="267"/>
      <c r="J15" s="267"/>
      <c r="K15" s="267"/>
      <c r="L15" s="267"/>
      <c r="M15" s="405">
        <f t="shared" si="0"/>
        <v>0</v>
      </c>
      <c r="N15" s="1"/>
    </row>
    <row r="16" spans="1:14" ht="23.25" customHeight="1">
      <c r="A16" s="1360"/>
      <c r="B16" s="1359"/>
      <c r="C16" s="268" t="s">
        <v>122</v>
      </c>
      <c r="D16" s="270"/>
      <c r="E16" s="270"/>
      <c r="F16" s="270"/>
      <c r="G16" s="270"/>
      <c r="H16" s="270"/>
      <c r="I16" s="270"/>
      <c r="J16" s="270"/>
      <c r="K16" s="270"/>
      <c r="L16" s="270"/>
      <c r="M16" s="406">
        <f t="shared" si="0"/>
        <v>0</v>
      </c>
      <c r="N16" s="2"/>
    </row>
    <row r="17" spans="1:14" ht="23.25" customHeight="1">
      <c r="A17" s="1360">
        <v>27</v>
      </c>
      <c r="B17" s="1359" t="s">
        <v>209</v>
      </c>
      <c r="C17" s="271" t="s">
        <v>31</v>
      </c>
      <c r="D17" s="272">
        <v>2</v>
      </c>
      <c r="E17" s="272">
        <v>5</v>
      </c>
      <c r="F17" s="272"/>
      <c r="G17" s="272">
        <v>12</v>
      </c>
      <c r="H17" s="272">
        <v>10</v>
      </c>
      <c r="I17" s="272">
        <v>12</v>
      </c>
      <c r="J17" s="272"/>
      <c r="K17" s="272"/>
      <c r="L17" s="272"/>
      <c r="M17" s="407">
        <f t="shared" si="0"/>
        <v>41</v>
      </c>
      <c r="N17" s="2"/>
    </row>
    <row r="18" spans="1:14" ht="23.25" customHeight="1">
      <c r="A18" s="1360"/>
      <c r="B18" s="1359"/>
      <c r="C18" s="268" t="s">
        <v>122</v>
      </c>
      <c r="D18" s="268">
        <v>1</v>
      </c>
      <c r="E18" s="268">
        <v>2</v>
      </c>
      <c r="F18" s="268"/>
      <c r="G18" s="268">
        <v>3</v>
      </c>
      <c r="H18" s="268">
        <v>2</v>
      </c>
      <c r="I18" s="268">
        <v>2</v>
      </c>
      <c r="J18" s="268"/>
      <c r="K18" s="268"/>
      <c r="L18" s="268"/>
      <c r="M18" s="408">
        <f t="shared" si="0"/>
        <v>10</v>
      </c>
      <c r="N18" s="159"/>
    </row>
    <row r="19" spans="1:14" ht="23.25" customHeight="1">
      <c r="A19" s="1360">
        <v>28</v>
      </c>
      <c r="B19" s="1359" t="s">
        <v>210</v>
      </c>
      <c r="C19" s="271" t="s">
        <v>31</v>
      </c>
      <c r="D19" s="273"/>
      <c r="E19" s="273"/>
      <c r="F19" s="273"/>
      <c r="G19" s="273"/>
      <c r="H19" s="273"/>
      <c r="I19" s="273"/>
      <c r="J19" s="273"/>
      <c r="K19" s="273"/>
      <c r="L19" s="273"/>
      <c r="M19" s="409">
        <f t="shared" si="0"/>
        <v>0</v>
      </c>
      <c r="N19" s="1"/>
    </row>
    <row r="20" spans="1:14" ht="23.25" customHeight="1">
      <c r="A20" s="1360"/>
      <c r="B20" s="1359"/>
      <c r="C20" s="268" t="s">
        <v>122</v>
      </c>
      <c r="D20" s="268"/>
      <c r="E20" s="268"/>
      <c r="F20" s="268"/>
      <c r="G20" s="268"/>
      <c r="H20" s="268"/>
      <c r="I20" s="268"/>
      <c r="J20" s="268"/>
      <c r="K20" s="268"/>
      <c r="L20" s="268"/>
      <c r="M20" s="408">
        <f t="shared" si="0"/>
        <v>0</v>
      </c>
      <c r="N20" s="159"/>
    </row>
    <row r="21" spans="1:14" ht="23.25" customHeight="1">
      <c r="A21" s="1360">
        <v>29</v>
      </c>
      <c r="B21" s="1359" t="s">
        <v>211</v>
      </c>
      <c r="C21" s="271" t="s">
        <v>31</v>
      </c>
      <c r="D21" s="273"/>
      <c r="E21" s="273"/>
      <c r="F21" s="273"/>
      <c r="G21" s="273"/>
      <c r="H21" s="273"/>
      <c r="I21" s="273"/>
      <c r="J21" s="273"/>
      <c r="K21" s="273"/>
      <c r="L21" s="273"/>
      <c r="M21" s="409">
        <f t="shared" si="0"/>
        <v>0</v>
      </c>
      <c r="N21" s="1"/>
    </row>
    <row r="22" spans="1:14" ht="23.25" customHeight="1">
      <c r="A22" s="1360"/>
      <c r="B22" s="1359"/>
      <c r="C22" s="268" t="s">
        <v>122</v>
      </c>
      <c r="D22" s="268"/>
      <c r="E22" s="268"/>
      <c r="F22" s="268"/>
      <c r="G22" s="268"/>
      <c r="H22" s="268"/>
      <c r="I22" s="268"/>
      <c r="J22" s="268"/>
      <c r="K22" s="268"/>
      <c r="L22" s="268"/>
      <c r="M22" s="408">
        <f t="shared" si="0"/>
        <v>0</v>
      </c>
      <c r="N22" s="159"/>
    </row>
    <row r="23" spans="1:14" ht="23.25" customHeight="1">
      <c r="A23" s="1360">
        <v>30</v>
      </c>
      <c r="B23" s="1359" t="s">
        <v>212</v>
      </c>
      <c r="C23" s="271" t="s">
        <v>31</v>
      </c>
      <c r="D23" s="273"/>
      <c r="E23" s="273"/>
      <c r="F23" s="273"/>
      <c r="G23" s="273"/>
      <c r="H23" s="273"/>
      <c r="I23" s="273"/>
      <c r="J23" s="273"/>
      <c r="K23" s="273"/>
      <c r="L23" s="273"/>
      <c r="M23" s="409">
        <f t="shared" si="0"/>
        <v>0</v>
      </c>
      <c r="N23" s="159"/>
    </row>
    <row r="24" spans="1:14" ht="23.25" customHeight="1" thickBot="1">
      <c r="A24" s="1361"/>
      <c r="B24" s="1374"/>
      <c r="C24" s="275" t="s">
        <v>122</v>
      </c>
      <c r="D24" s="275"/>
      <c r="E24" s="275"/>
      <c r="F24" s="275"/>
      <c r="G24" s="275"/>
      <c r="H24" s="275"/>
      <c r="I24" s="275"/>
      <c r="J24" s="275"/>
      <c r="K24" s="275"/>
      <c r="L24" s="275"/>
      <c r="M24" s="410">
        <f t="shared" si="0"/>
        <v>0</v>
      </c>
      <c r="N24" s="159"/>
    </row>
    <row r="25" spans="1:14" ht="23.25" customHeight="1">
      <c r="A25" s="1379" t="s">
        <v>307</v>
      </c>
      <c r="B25" s="1380"/>
      <c r="C25" s="1381"/>
      <c r="D25" s="273">
        <f>D5+D7+D9+D11+D13+D15+D17+D19+D21+D23</f>
        <v>2</v>
      </c>
      <c r="E25" s="273">
        <f aca="true" t="shared" si="1" ref="E25:M26">E5+E7+E9+E11+E13+E15+E17+E19+E21+E23</f>
        <v>5</v>
      </c>
      <c r="F25" s="273">
        <f t="shared" si="1"/>
        <v>0</v>
      </c>
      <c r="G25" s="273">
        <f t="shared" si="1"/>
        <v>12</v>
      </c>
      <c r="H25" s="273">
        <f t="shared" si="1"/>
        <v>10</v>
      </c>
      <c r="I25" s="273">
        <f t="shared" si="1"/>
        <v>12</v>
      </c>
      <c r="J25" s="273">
        <f t="shared" si="1"/>
        <v>0</v>
      </c>
      <c r="K25" s="273">
        <f t="shared" si="1"/>
        <v>0</v>
      </c>
      <c r="L25" s="273">
        <f t="shared" si="1"/>
        <v>0</v>
      </c>
      <c r="M25" s="409">
        <f t="shared" si="1"/>
        <v>41</v>
      </c>
      <c r="N25" s="1"/>
    </row>
    <row r="26" spans="1:14" ht="23.25" customHeight="1" thickBot="1">
      <c r="A26" s="1355"/>
      <c r="B26" s="1356"/>
      <c r="C26" s="1357"/>
      <c r="D26" s="275">
        <f>D6+D8+D10+D12+D14+D16+D18+D20+D22+D24</f>
        <v>1</v>
      </c>
      <c r="E26" s="275">
        <f t="shared" si="1"/>
        <v>2</v>
      </c>
      <c r="F26" s="275">
        <f t="shared" si="1"/>
        <v>0</v>
      </c>
      <c r="G26" s="275">
        <f t="shared" si="1"/>
        <v>3</v>
      </c>
      <c r="H26" s="275">
        <f t="shared" si="1"/>
        <v>2</v>
      </c>
      <c r="I26" s="275">
        <f t="shared" si="1"/>
        <v>2</v>
      </c>
      <c r="J26" s="275">
        <f t="shared" si="1"/>
        <v>0</v>
      </c>
      <c r="K26" s="275">
        <f t="shared" si="1"/>
        <v>0</v>
      </c>
      <c r="L26" s="275">
        <f t="shared" si="1"/>
        <v>0</v>
      </c>
      <c r="M26" s="410">
        <f t="shared" si="1"/>
        <v>10</v>
      </c>
      <c r="N26" s="159"/>
    </row>
  </sheetData>
  <sheetProtection/>
  <mergeCells count="34">
    <mergeCell ref="I3:I4"/>
    <mergeCell ref="B5:B6"/>
    <mergeCell ref="F3:F4"/>
    <mergeCell ref="A5:A6"/>
    <mergeCell ref="A7:A8"/>
    <mergeCell ref="B7:B8"/>
    <mergeCell ref="A9:A10"/>
    <mergeCell ref="B9:B10"/>
    <mergeCell ref="H3:H4"/>
    <mergeCell ref="G3:G4"/>
    <mergeCell ref="A2:E2"/>
    <mergeCell ref="K2:M2"/>
    <mergeCell ref="A3:C4"/>
    <mergeCell ref="D3:D4"/>
    <mergeCell ref="E3:E4"/>
    <mergeCell ref="L3:L4"/>
    <mergeCell ref="M3:M4"/>
    <mergeCell ref="J3:J4"/>
    <mergeCell ref="K3:K4"/>
    <mergeCell ref="A17:A18"/>
    <mergeCell ref="B17:B18"/>
    <mergeCell ref="A11:A12"/>
    <mergeCell ref="B11:B12"/>
    <mergeCell ref="A13:A14"/>
    <mergeCell ref="B13:B14"/>
    <mergeCell ref="A15:A16"/>
    <mergeCell ref="B15:B16"/>
    <mergeCell ref="A25:C26"/>
    <mergeCell ref="A23:A24"/>
    <mergeCell ref="B23:B24"/>
    <mergeCell ref="A19:A20"/>
    <mergeCell ref="B19:B20"/>
    <mergeCell ref="A21:A22"/>
    <mergeCell ref="B21:B22"/>
  </mergeCells>
  <printOptions/>
  <pageMargins left="0.4330708661417323" right="0.2362204724409449" top="0.9055118110236221" bottom="0.5905511811023623" header="0.5118110236220472" footer="0.31496062992125984"/>
  <pageSetup horizontalDpi="600" verticalDpi="600" orientation="landscape" paperSize="9" scale="95" r:id="rId1"/>
  <headerFooter alignWithMargins="0">
    <oddFooter>&amp;C38</oddFooter>
  </headerFooter>
</worksheet>
</file>

<file path=xl/worksheets/sheet41.xml><?xml version="1.0" encoding="utf-8"?>
<worksheet xmlns="http://schemas.openxmlformats.org/spreadsheetml/2006/main" xmlns:r="http://schemas.openxmlformats.org/officeDocument/2006/relationships">
  <sheetPr>
    <tabColor indexed="45"/>
  </sheetPr>
  <dimension ref="A2:M28"/>
  <sheetViews>
    <sheetView view="pageBreakPreview" zoomScaleNormal="75"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J10" sqref="J10"/>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255</v>
      </c>
      <c r="B2" s="1366"/>
      <c r="C2" s="1366"/>
      <c r="D2" s="1366"/>
      <c r="E2" s="1366"/>
      <c r="K2" s="1375" t="str">
        <f>'[3]P31　規模別調理員１'!K2:M2</f>
        <v>平成２２年５月１日現在</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3" ht="23.25" customHeight="1">
      <c r="A5" s="1367">
        <v>31</v>
      </c>
      <c r="B5" s="1358" t="s">
        <v>213</v>
      </c>
      <c r="C5" s="266" t="s">
        <v>31</v>
      </c>
      <c r="D5" s="267"/>
      <c r="E5" s="267"/>
      <c r="F5" s="267"/>
      <c r="G5" s="267"/>
      <c r="H5" s="267"/>
      <c r="I5" s="267"/>
      <c r="J5" s="267"/>
      <c r="K5" s="267"/>
      <c r="L5" s="267"/>
      <c r="M5" s="405">
        <f aca="true" t="shared" si="0" ref="M5:M24">SUM(D5:L5)</f>
        <v>0</v>
      </c>
    </row>
    <row r="6" spans="1:13" ht="23.25" customHeight="1">
      <c r="A6" s="1360"/>
      <c r="B6" s="1359"/>
      <c r="C6" s="268" t="s">
        <v>122</v>
      </c>
      <c r="D6" s="270"/>
      <c r="E6" s="270"/>
      <c r="F6" s="270"/>
      <c r="G6" s="270"/>
      <c r="H6" s="270"/>
      <c r="I6" s="270"/>
      <c r="J6" s="270"/>
      <c r="K6" s="270"/>
      <c r="L6" s="270"/>
      <c r="M6" s="406">
        <f t="shared" si="0"/>
        <v>0</v>
      </c>
    </row>
    <row r="7" spans="1:13" ht="23.25" customHeight="1">
      <c r="A7" s="1360">
        <v>32</v>
      </c>
      <c r="B7" s="1359" t="s">
        <v>214</v>
      </c>
      <c r="C7" s="271" t="s">
        <v>31</v>
      </c>
      <c r="D7" s="272"/>
      <c r="E7" s="272"/>
      <c r="F7" s="272"/>
      <c r="G7" s="272"/>
      <c r="H7" s="272"/>
      <c r="I7" s="272"/>
      <c r="J7" s="272"/>
      <c r="K7" s="272"/>
      <c r="L7" s="272"/>
      <c r="M7" s="407">
        <f t="shared" si="0"/>
        <v>0</v>
      </c>
    </row>
    <row r="8" spans="1:13" ht="23.25" customHeight="1">
      <c r="A8" s="1360"/>
      <c r="B8" s="1359"/>
      <c r="C8" s="268" t="s">
        <v>122</v>
      </c>
      <c r="D8" s="268"/>
      <c r="E8" s="268"/>
      <c r="F8" s="268"/>
      <c r="G8" s="268"/>
      <c r="H8" s="268"/>
      <c r="I8" s="268"/>
      <c r="J8" s="268"/>
      <c r="K8" s="268"/>
      <c r="L8" s="268"/>
      <c r="M8" s="408">
        <f t="shared" si="0"/>
        <v>0</v>
      </c>
    </row>
    <row r="9" spans="1:13" ht="23.25" customHeight="1">
      <c r="A9" s="1360">
        <v>33</v>
      </c>
      <c r="B9" s="1359" t="s">
        <v>215</v>
      </c>
      <c r="C9" s="271" t="s">
        <v>31</v>
      </c>
      <c r="D9" s="273"/>
      <c r="E9" s="273"/>
      <c r="F9" s="273"/>
      <c r="G9" s="273"/>
      <c r="H9" s="273"/>
      <c r="I9" s="273"/>
      <c r="J9" s="273"/>
      <c r="K9" s="273"/>
      <c r="L9" s="273"/>
      <c r="M9" s="409">
        <f t="shared" si="0"/>
        <v>0</v>
      </c>
    </row>
    <row r="10" spans="1:13" ht="23.25" customHeight="1">
      <c r="A10" s="1360"/>
      <c r="B10" s="1359"/>
      <c r="C10" s="268" t="s">
        <v>122</v>
      </c>
      <c r="D10" s="268"/>
      <c r="E10" s="268"/>
      <c r="F10" s="268"/>
      <c r="G10" s="268"/>
      <c r="H10" s="268"/>
      <c r="I10" s="268"/>
      <c r="J10" s="268"/>
      <c r="K10" s="268"/>
      <c r="L10" s="268"/>
      <c r="M10" s="408">
        <f t="shared" si="0"/>
        <v>0</v>
      </c>
    </row>
    <row r="11" spans="1:13" ht="23.25" customHeight="1">
      <c r="A11" s="1360">
        <v>34</v>
      </c>
      <c r="B11" s="1359" t="s">
        <v>216</v>
      </c>
      <c r="C11" s="271" t="s">
        <v>31</v>
      </c>
      <c r="D11" s="273"/>
      <c r="E11" s="273"/>
      <c r="F11" s="273"/>
      <c r="G11" s="273"/>
      <c r="H11" s="273"/>
      <c r="I11" s="273"/>
      <c r="J11" s="273"/>
      <c r="K11" s="273"/>
      <c r="L11" s="273"/>
      <c r="M11" s="409">
        <f t="shared" si="0"/>
        <v>0</v>
      </c>
    </row>
    <row r="12" spans="1:13" ht="23.25" customHeight="1">
      <c r="A12" s="1360"/>
      <c r="B12" s="1359"/>
      <c r="C12" s="268" t="s">
        <v>122</v>
      </c>
      <c r="D12" s="268"/>
      <c r="E12" s="268"/>
      <c r="F12" s="268"/>
      <c r="G12" s="268"/>
      <c r="H12" s="268"/>
      <c r="I12" s="268"/>
      <c r="J12" s="268"/>
      <c r="K12" s="268"/>
      <c r="L12" s="268"/>
      <c r="M12" s="408">
        <f t="shared" si="0"/>
        <v>0</v>
      </c>
    </row>
    <row r="13" spans="1:13" ht="23.25" customHeight="1">
      <c r="A13" s="1360">
        <v>35</v>
      </c>
      <c r="B13" s="1359" t="s">
        <v>217</v>
      </c>
      <c r="C13" s="271" t="s">
        <v>31</v>
      </c>
      <c r="D13" s="273"/>
      <c r="E13" s="273"/>
      <c r="F13" s="273"/>
      <c r="G13" s="273"/>
      <c r="H13" s="273"/>
      <c r="I13" s="273"/>
      <c r="J13" s="273"/>
      <c r="K13" s="273"/>
      <c r="L13" s="273"/>
      <c r="M13" s="409">
        <f t="shared" si="0"/>
        <v>0</v>
      </c>
    </row>
    <row r="14" spans="1:13" ht="23.25" customHeight="1" thickBot="1">
      <c r="A14" s="1361"/>
      <c r="B14" s="1374"/>
      <c r="C14" s="275" t="s">
        <v>122</v>
      </c>
      <c r="D14" s="275"/>
      <c r="E14" s="275"/>
      <c r="F14" s="275"/>
      <c r="G14" s="275"/>
      <c r="H14" s="275"/>
      <c r="I14" s="275"/>
      <c r="J14" s="275"/>
      <c r="K14" s="275"/>
      <c r="L14" s="275"/>
      <c r="M14" s="410">
        <f t="shared" si="0"/>
        <v>0</v>
      </c>
    </row>
    <row r="15" spans="1:13" ht="23.25" customHeight="1">
      <c r="A15" s="1367">
        <v>36</v>
      </c>
      <c r="B15" s="1358" t="s">
        <v>218</v>
      </c>
      <c r="C15" s="266" t="s">
        <v>31</v>
      </c>
      <c r="D15" s="267"/>
      <c r="E15" s="267"/>
      <c r="F15" s="267"/>
      <c r="G15" s="267"/>
      <c r="H15" s="267"/>
      <c r="I15" s="267"/>
      <c r="J15" s="267"/>
      <c r="K15" s="267"/>
      <c r="L15" s="267"/>
      <c r="M15" s="405">
        <f t="shared" si="0"/>
        <v>0</v>
      </c>
    </row>
    <row r="16" spans="1:13" ht="23.25" customHeight="1">
      <c r="A16" s="1360"/>
      <c r="B16" s="1359"/>
      <c r="C16" s="268" t="s">
        <v>122</v>
      </c>
      <c r="D16" s="270"/>
      <c r="E16" s="270"/>
      <c r="F16" s="270"/>
      <c r="G16" s="270"/>
      <c r="H16" s="270"/>
      <c r="I16" s="270"/>
      <c r="J16" s="270"/>
      <c r="K16" s="270"/>
      <c r="L16" s="270"/>
      <c r="M16" s="406">
        <f t="shared" si="0"/>
        <v>0</v>
      </c>
    </row>
    <row r="17" spans="1:13" ht="23.25" customHeight="1">
      <c r="A17" s="1360">
        <v>37</v>
      </c>
      <c r="B17" s="1359" t="s">
        <v>219</v>
      </c>
      <c r="C17" s="271" t="s">
        <v>31</v>
      </c>
      <c r="D17" s="272"/>
      <c r="E17" s="272"/>
      <c r="F17" s="272"/>
      <c r="G17" s="272"/>
      <c r="H17" s="272"/>
      <c r="I17" s="272"/>
      <c r="J17" s="272"/>
      <c r="K17" s="272"/>
      <c r="L17" s="272"/>
      <c r="M17" s="407">
        <f t="shared" si="0"/>
        <v>0</v>
      </c>
    </row>
    <row r="18" spans="1:13" ht="23.25" customHeight="1">
      <c r="A18" s="1360"/>
      <c r="B18" s="1359"/>
      <c r="C18" s="268" t="s">
        <v>122</v>
      </c>
      <c r="D18" s="268"/>
      <c r="E18" s="268"/>
      <c r="F18" s="268"/>
      <c r="G18" s="268"/>
      <c r="H18" s="268"/>
      <c r="I18" s="268"/>
      <c r="J18" s="268"/>
      <c r="K18" s="268"/>
      <c r="L18" s="268"/>
      <c r="M18" s="408">
        <f t="shared" si="0"/>
        <v>0</v>
      </c>
    </row>
    <row r="19" spans="1:13" ht="23.25" customHeight="1">
      <c r="A19" s="1360">
        <v>38</v>
      </c>
      <c r="B19" s="1359" t="s">
        <v>220</v>
      </c>
      <c r="C19" s="271" t="s">
        <v>31</v>
      </c>
      <c r="D19" s="273"/>
      <c r="E19" s="273"/>
      <c r="F19" s="273"/>
      <c r="G19" s="273"/>
      <c r="H19" s="273"/>
      <c r="I19" s="273"/>
      <c r="J19" s="273"/>
      <c r="K19" s="273"/>
      <c r="L19" s="273"/>
      <c r="M19" s="409">
        <f t="shared" si="0"/>
        <v>0</v>
      </c>
    </row>
    <row r="20" spans="1:13" ht="23.25" customHeight="1">
      <c r="A20" s="1360"/>
      <c r="B20" s="1359"/>
      <c r="C20" s="268" t="s">
        <v>122</v>
      </c>
      <c r="D20" s="268"/>
      <c r="E20" s="268"/>
      <c r="F20" s="268"/>
      <c r="G20" s="268"/>
      <c r="H20" s="268"/>
      <c r="I20" s="268"/>
      <c r="J20" s="268"/>
      <c r="K20" s="268"/>
      <c r="L20" s="268"/>
      <c r="M20" s="408">
        <f t="shared" si="0"/>
        <v>0</v>
      </c>
    </row>
    <row r="21" spans="1:13" ht="23.25" customHeight="1">
      <c r="A21" s="1360">
        <v>39</v>
      </c>
      <c r="B21" s="1359" t="s">
        <v>221</v>
      </c>
      <c r="C21" s="271" t="s">
        <v>31</v>
      </c>
      <c r="D21" s="273"/>
      <c r="E21" s="273"/>
      <c r="F21" s="273"/>
      <c r="G21" s="273"/>
      <c r="H21" s="273"/>
      <c r="I21" s="273"/>
      <c r="J21" s="273"/>
      <c r="K21" s="273"/>
      <c r="L21" s="273"/>
      <c r="M21" s="409">
        <f t="shared" si="0"/>
        <v>0</v>
      </c>
    </row>
    <row r="22" spans="1:13" ht="23.25" customHeight="1">
      <c r="A22" s="1360"/>
      <c r="B22" s="1359"/>
      <c r="C22" s="268" t="s">
        <v>122</v>
      </c>
      <c r="D22" s="268"/>
      <c r="E22" s="268"/>
      <c r="F22" s="268"/>
      <c r="G22" s="268"/>
      <c r="H22" s="268"/>
      <c r="I22" s="268"/>
      <c r="J22" s="268"/>
      <c r="K22" s="268"/>
      <c r="L22" s="268"/>
      <c r="M22" s="408">
        <f t="shared" si="0"/>
        <v>0</v>
      </c>
    </row>
    <row r="23" spans="1:13" ht="23.25" customHeight="1">
      <c r="A23" s="1360">
        <v>40</v>
      </c>
      <c r="B23" s="1359" t="s">
        <v>222</v>
      </c>
      <c r="C23" s="271" t="s">
        <v>31</v>
      </c>
      <c r="D23" s="273"/>
      <c r="E23" s="273"/>
      <c r="F23" s="273"/>
      <c r="G23" s="273"/>
      <c r="H23" s="273"/>
      <c r="I23" s="273"/>
      <c r="J23" s="273"/>
      <c r="K23" s="273"/>
      <c r="L23" s="273"/>
      <c r="M23" s="409">
        <f t="shared" si="0"/>
        <v>0</v>
      </c>
    </row>
    <row r="24" spans="1:13" ht="23.25" customHeight="1" thickBot="1">
      <c r="A24" s="1361"/>
      <c r="B24" s="1374"/>
      <c r="C24" s="275" t="s">
        <v>122</v>
      </c>
      <c r="D24" s="275"/>
      <c r="E24" s="275"/>
      <c r="F24" s="275"/>
      <c r="G24" s="275"/>
      <c r="H24" s="275"/>
      <c r="I24" s="275"/>
      <c r="J24" s="275"/>
      <c r="K24" s="275"/>
      <c r="L24" s="275"/>
      <c r="M24" s="410">
        <f t="shared" si="0"/>
        <v>0</v>
      </c>
    </row>
    <row r="25" spans="1:13" ht="23.25" customHeight="1">
      <c r="A25" s="1379" t="s">
        <v>307</v>
      </c>
      <c r="B25" s="1380"/>
      <c r="C25" s="1381"/>
      <c r="D25" s="273">
        <f>D5+D7+D9+D11+D13+D15+D17+D19+D21+D23</f>
        <v>0</v>
      </c>
      <c r="E25" s="273">
        <f aca="true" t="shared" si="1" ref="E25:M26">E5+E7+E9+E11+E13+E15+E17+E19+E21+E23</f>
        <v>0</v>
      </c>
      <c r="F25" s="273">
        <f t="shared" si="1"/>
        <v>0</v>
      </c>
      <c r="G25" s="273">
        <f t="shared" si="1"/>
        <v>0</v>
      </c>
      <c r="H25" s="273">
        <f t="shared" si="1"/>
        <v>0</v>
      </c>
      <c r="I25" s="273">
        <f t="shared" si="1"/>
        <v>0</v>
      </c>
      <c r="J25" s="273">
        <f t="shared" si="1"/>
        <v>0</v>
      </c>
      <c r="K25" s="273">
        <f t="shared" si="1"/>
        <v>0</v>
      </c>
      <c r="L25" s="273">
        <f t="shared" si="1"/>
        <v>0</v>
      </c>
      <c r="M25" s="409">
        <f t="shared" si="1"/>
        <v>0</v>
      </c>
    </row>
    <row r="26" spans="1:13" ht="23.25" customHeight="1" thickBot="1">
      <c r="A26" s="1355"/>
      <c r="B26" s="1356"/>
      <c r="C26" s="1357"/>
      <c r="D26" s="275">
        <f>D6+D8+D10+D12+D14+D16+D18+D20+D22+D24</f>
        <v>0</v>
      </c>
      <c r="E26" s="275">
        <f t="shared" si="1"/>
        <v>0</v>
      </c>
      <c r="F26" s="275">
        <f t="shared" si="1"/>
        <v>0</v>
      </c>
      <c r="G26" s="275">
        <f t="shared" si="1"/>
        <v>0</v>
      </c>
      <c r="H26" s="275">
        <f t="shared" si="1"/>
        <v>0</v>
      </c>
      <c r="I26" s="275">
        <f t="shared" si="1"/>
        <v>0</v>
      </c>
      <c r="J26" s="275">
        <f t="shared" si="1"/>
        <v>0</v>
      </c>
      <c r="K26" s="275">
        <f t="shared" si="1"/>
        <v>0</v>
      </c>
      <c r="L26" s="275">
        <f t="shared" si="1"/>
        <v>0</v>
      </c>
      <c r="M26" s="410">
        <f t="shared" si="1"/>
        <v>0</v>
      </c>
    </row>
    <row r="27" spans="4:13" ht="13.5">
      <c r="D27" s="1"/>
      <c r="E27" s="1"/>
      <c r="F27" s="1"/>
      <c r="G27" s="1"/>
      <c r="H27" s="1"/>
      <c r="I27" s="1"/>
      <c r="J27" s="1"/>
      <c r="K27" s="1"/>
      <c r="L27" s="1"/>
      <c r="M27" s="1"/>
    </row>
    <row r="28" spans="4:13" ht="13.5">
      <c r="D28" s="2"/>
      <c r="E28" s="2"/>
      <c r="F28" s="2"/>
      <c r="G28" s="2"/>
      <c r="H28" s="2"/>
      <c r="I28" s="2"/>
      <c r="J28" s="2"/>
      <c r="K28" s="2"/>
      <c r="L28" s="2"/>
      <c r="M28" s="2"/>
    </row>
  </sheetData>
  <sheetProtection/>
  <mergeCells count="34">
    <mergeCell ref="K3:K4"/>
    <mergeCell ref="L3:L4"/>
    <mergeCell ref="M3:M4"/>
    <mergeCell ref="A2:E2"/>
    <mergeCell ref="K2:M2"/>
    <mergeCell ref="A3:C4"/>
    <mergeCell ref="D3:D4"/>
    <mergeCell ref="E3:E4"/>
    <mergeCell ref="F3:F4"/>
    <mergeCell ref="G3:G4"/>
    <mergeCell ref="J3:J4"/>
    <mergeCell ref="A17:A18"/>
    <mergeCell ref="B17:B18"/>
    <mergeCell ref="A13:A14"/>
    <mergeCell ref="B13:B14"/>
    <mergeCell ref="A15:A16"/>
    <mergeCell ref="B15:B16"/>
    <mergeCell ref="A9:A10"/>
    <mergeCell ref="A23:A24"/>
    <mergeCell ref="B23:B24"/>
    <mergeCell ref="A21:A22"/>
    <mergeCell ref="B21:B22"/>
    <mergeCell ref="H3:H4"/>
    <mergeCell ref="I3:I4"/>
    <mergeCell ref="A25:C26"/>
    <mergeCell ref="B9:B10"/>
    <mergeCell ref="A11:A12"/>
    <mergeCell ref="B11:B12"/>
    <mergeCell ref="A5:A6"/>
    <mergeCell ref="B5:B6"/>
    <mergeCell ref="A7:A8"/>
    <mergeCell ref="B7:B8"/>
    <mergeCell ref="A19:A20"/>
    <mergeCell ref="B19:B20"/>
  </mergeCells>
  <printOptions/>
  <pageMargins left="0.4330708661417323" right="0.2362204724409449" top="0.9055118110236221" bottom="0.5905511811023623" header="0.5118110236220472" footer="0.31496062992125984"/>
  <pageSetup horizontalDpi="600" verticalDpi="600" orientation="landscape" paperSize="9" scale="95" r:id="rId1"/>
  <headerFooter alignWithMargins="0">
    <oddFooter>&amp;C39</oddFooter>
  </headerFooter>
</worksheet>
</file>

<file path=xl/worksheets/sheet42.xml><?xml version="1.0" encoding="utf-8"?>
<worksheet xmlns="http://schemas.openxmlformats.org/spreadsheetml/2006/main" xmlns:r="http://schemas.openxmlformats.org/officeDocument/2006/relationships">
  <sheetPr>
    <tabColor indexed="45"/>
  </sheetPr>
  <dimension ref="A2:M14"/>
  <sheetViews>
    <sheetView view="pageBreakPreview" zoomScaleNormal="75"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9" sqref="G9"/>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2" spans="1:13" ht="14.25" thickBot="1">
      <c r="A2" s="1366" t="s">
        <v>388</v>
      </c>
      <c r="B2" s="1366"/>
      <c r="C2" s="1366"/>
      <c r="D2" s="1366"/>
      <c r="E2" s="1366"/>
      <c r="K2" s="1375" t="str">
        <f>'[3]P31　規模別調理員１'!K2:M2</f>
        <v>平成２２年５月１日現在</v>
      </c>
      <c r="L2" s="1376"/>
      <c r="M2" s="1376"/>
    </row>
    <row r="3" spans="1:13" ht="13.5" customHeight="1">
      <c r="A3" s="1370" t="s">
        <v>387</v>
      </c>
      <c r="B3" s="1371"/>
      <c r="C3" s="1371"/>
      <c r="D3" s="1368" t="s">
        <v>246</v>
      </c>
      <c r="E3" s="1368" t="s">
        <v>247</v>
      </c>
      <c r="F3" s="1368" t="s">
        <v>248</v>
      </c>
      <c r="G3" s="1368" t="s">
        <v>249</v>
      </c>
      <c r="H3" s="1368" t="s">
        <v>250</v>
      </c>
      <c r="I3" s="1368" t="s">
        <v>251</v>
      </c>
      <c r="J3" s="1368" t="s">
        <v>252</v>
      </c>
      <c r="K3" s="1368" t="s">
        <v>253</v>
      </c>
      <c r="L3" s="1368" t="s">
        <v>254</v>
      </c>
      <c r="M3" s="1377" t="s">
        <v>32</v>
      </c>
    </row>
    <row r="4" spans="1:13" ht="14.25" thickBot="1">
      <c r="A4" s="1372"/>
      <c r="B4" s="1373"/>
      <c r="C4" s="1373"/>
      <c r="D4" s="1369"/>
      <c r="E4" s="1369"/>
      <c r="F4" s="1369"/>
      <c r="G4" s="1369"/>
      <c r="H4" s="1369"/>
      <c r="I4" s="1369"/>
      <c r="J4" s="1369"/>
      <c r="K4" s="1369"/>
      <c r="L4" s="1369"/>
      <c r="M4" s="1378"/>
    </row>
    <row r="5" spans="1:13" ht="23.25" customHeight="1">
      <c r="A5" s="1367">
        <v>41</v>
      </c>
      <c r="B5" s="1358" t="s">
        <v>223</v>
      </c>
      <c r="C5" s="266" t="s">
        <v>31</v>
      </c>
      <c r="D5" s="267"/>
      <c r="E5" s="267"/>
      <c r="F5" s="267"/>
      <c r="G5" s="267"/>
      <c r="H5" s="267"/>
      <c r="I5" s="267"/>
      <c r="J5" s="267"/>
      <c r="K5" s="267"/>
      <c r="L5" s="267"/>
      <c r="M5" s="405">
        <f aca="true" t="shared" si="0" ref="M5:M10">SUM(D5:L5)</f>
        <v>0</v>
      </c>
    </row>
    <row r="6" spans="1:13" ht="23.25" customHeight="1">
      <c r="A6" s="1360"/>
      <c r="B6" s="1359"/>
      <c r="C6" s="268" t="s">
        <v>122</v>
      </c>
      <c r="D6" s="269"/>
      <c r="E6" s="269"/>
      <c r="F6" s="269">
        <v>2</v>
      </c>
      <c r="G6" s="269">
        <v>1</v>
      </c>
      <c r="H6" s="269"/>
      <c r="I6" s="269"/>
      <c r="J6" s="269"/>
      <c r="K6" s="269"/>
      <c r="L6" s="269"/>
      <c r="M6" s="406">
        <f t="shared" si="0"/>
        <v>3</v>
      </c>
    </row>
    <row r="7" spans="1:13" ht="23.25" customHeight="1">
      <c r="A7" s="1360">
        <v>42</v>
      </c>
      <c r="B7" s="1359" t="s">
        <v>224</v>
      </c>
      <c r="C7" s="271" t="s">
        <v>31</v>
      </c>
      <c r="D7" s="272"/>
      <c r="E7" s="272"/>
      <c r="F7" s="272"/>
      <c r="G7" s="272"/>
      <c r="H7" s="272"/>
      <c r="I7" s="272"/>
      <c r="J7" s="272"/>
      <c r="K7" s="272"/>
      <c r="L7" s="272"/>
      <c r="M7" s="407">
        <f t="shared" si="0"/>
        <v>0</v>
      </c>
    </row>
    <row r="8" spans="1:13" ht="23.25" customHeight="1">
      <c r="A8" s="1360"/>
      <c r="B8" s="1359"/>
      <c r="C8" s="268" t="s">
        <v>122</v>
      </c>
      <c r="D8" s="268"/>
      <c r="E8" s="268">
        <v>1</v>
      </c>
      <c r="F8" s="268"/>
      <c r="G8" s="268"/>
      <c r="H8" s="268"/>
      <c r="I8" s="268"/>
      <c r="J8" s="268"/>
      <c r="K8" s="268"/>
      <c r="L8" s="268"/>
      <c r="M8" s="408">
        <f t="shared" si="0"/>
        <v>1</v>
      </c>
    </row>
    <row r="9" spans="1:13" ht="23.25" customHeight="1">
      <c r="A9" s="1360">
        <v>43</v>
      </c>
      <c r="B9" s="1359" t="s">
        <v>225</v>
      </c>
      <c r="C9" s="271" t="s">
        <v>31</v>
      </c>
      <c r="D9" s="273"/>
      <c r="E9" s="273"/>
      <c r="F9" s="273"/>
      <c r="G9" s="273">
        <v>5</v>
      </c>
      <c r="H9" s="273"/>
      <c r="I9" s="273"/>
      <c r="J9" s="273"/>
      <c r="K9" s="273"/>
      <c r="L9" s="273"/>
      <c r="M9" s="409">
        <f t="shared" si="0"/>
        <v>5</v>
      </c>
    </row>
    <row r="10" spans="1:13" ht="23.25" customHeight="1" thickBot="1">
      <c r="A10" s="1361"/>
      <c r="B10" s="1374"/>
      <c r="C10" s="275" t="s">
        <v>122</v>
      </c>
      <c r="D10" s="275"/>
      <c r="E10" s="275"/>
      <c r="F10" s="275"/>
      <c r="G10" s="275">
        <v>1</v>
      </c>
      <c r="H10" s="275"/>
      <c r="I10" s="275"/>
      <c r="J10" s="275"/>
      <c r="K10" s="275"/>
      <c r="L10" s="275"/>
      <c r="M10" s="410">
        <f t="shared" si="0"/>
        <v>1</v>
      </c>
    </row>
    <row r="11" spans="1:13" ht="23.25" customHeight="1">
      <c r="A11" s="1379" t="s">
        <v>307</v>
      </c>
      <c r="B11" s="1380"/>
      <c r="C11" s="1381"/>
      <c r="D11" s="273">
        <f>D5+D7+D9</f>
        <v>0</v>
      </c>
      <c r="E11" s="273">
        <f aca="true" t="shared" si="1" ref="E11:M12">E5+E7+E9</f>
        <v>0</v>
      </c>
      <c r="F11" s="273">
        <f t="shared" si="1"/>
        <v>0</v>
      </c>
      <c r="G11" s="273">
        <f t="shared" si="1"/>
        <v>5</v>
      </c>
      <c r="H11" s="273">
        <f t="shared" si="1"/>
        <v>0</v>
      </c>
      <c r="I11" s="273">
        <f t="shared" si="1"/>
        <v>0</v>
      </c>
      <c r="J11" s="273">
        <f t="shared" si="1"/>
        <v>0</v>
      </c>
      <c r="K11" s="273">
        <f t="shared" si="1"/>
        <v>0</v>
      </c>
      <c r="L11" s="273">
        <f t="shared" si="1"/>
        <v>0</v>
      </c>
      <c r="M11" s="409">
        <f t="shared" si="1"/>
        <v>5</v>
      </c>
    </row>
    <row r="12" spans="1:13" ht="23.25" customHeight="1">
      <c r="A12" s="1388"/>
      <c r="B12" s="1389"/>
      <c r="C12" s="1390"/>
      <c r="D12" s="306">
        <f>D6+D8+D10</f>
        <v>0</v>
      </c>
      <c r="E12" s="306">
        <f t="shared" si="1"/>
        <v>1</v>
      </c>
      <c r="F12" s="306">
        <f t="shared" si="1"/>
        <v>2</v>
      </c>
      <c r="G12" s="306">
        <f t="shared" si="1"/>
        <v>2</v>
      </c>
      <c r="H12" s="306">
        <f t="shared" si="1"/>
        <v>0</v>
      </c>
      <c r="I12" s="306">
        <f t="shared" si="1"/>
        <v>0</v>
      </c>
      <c r="J12" s="306">
        <f t="shared" si="1"/>
        <v>0</v>
      </c>
      <c r="K12" s="306">
        <f t="shared" si="1"/>
        <v>0</v>
      </c>
      <c r="L12" s="306">
        <f t="shared" si="1"/>
        <v>0</v>
      </c>
      <c r="M12" s="424">
        <f t="shared" si="1"/>
        <v>5</v>
      </c>
    </row>
    <row r="13" spans="1:13" ht="23.25" customHeight="1">
      <c r="A13" s="1382" t="s">
        <v>32</v>
      </c>
      <c r="B13" s="1383"/>
      <c r="C13" s="1384"/>
      <c r="D13" s="273">
        <f>'調理員規模別　中学校1'!D25+'調理員規模別　中学校2'!D25+'調理員規模別　中学校3'!D25+'調理員規模別　中学校4'!D25+'調理員規模別　中学校5'!D11</f>
        <v>2</v>
      </c>
      <c r="E13" s="273">
        <f>'調理員規模別　中学校1'!E25+'調理員規模別　中学校2'!E25+'調理員規模別　中学校3'!E25+'調理員規模別　中学校4'!E25+'調理員規模別　中学校5'!E11</f>
        <v>5</v>
      </c>
      <c r="F13" s="273">
        <f>'調理員規模別　中学校1'!F25+'調理員規模別　中学校2'!F25+'調理員規模別　中学校3'!F25+'調理員規模別　中学校4'!F25+'調理員規模別　中学校5'!F11</f>
        <v>0</v>
      </c>
      <c r="G13" s="273">
        <f>'調理員規模別　中学校1'!G25+'調理員規模別　中学校2'!G25+'調理員規模別　中学校3'!G25+'調理員規模別　中学校4'!G25+'調理員規模別　中学校5'!G11</f>
        <v>17</v>
      </c>
      <c r="H13" s="273">
        <f>'調理員規模別　中学校1'!H25+'調理員規模別　中学校2'!H25+'調理員規模別　中学校3'!H25+'調理員規模別　中学校4'!H25+'調理員規模別　中学校5'!H11</f>
        <v>10</v>
      </c>
      <c r="I13" s="273">
        <f>'調理員規模別　中学校1'!I25+'調理員規模別　中学校2'!I25+'調理員規模別　中学校3'!I25+'調理員規模別　中学校4'!I25+'調理員規模別　中学校5'!I11</f>
        <v>12</v>
      </c>
      <c r="J13" s="273">
        <f>'調理員規模別　中学校1'!J25+'調理員規模別　中学校2'!J25+'調理員規模別　中学校3'!J25+'調理員規模別　中学校4'!J25+'調理員規模別　中学校5'!J11</f>
        <v>0</v>
      </c>
      <c r="K13" s="273">
        <f>'調理員規模別　中学校1'!K25+'調理員規模別　中学校2'!K25+'調理員規模別　中学校3'!K25+'調理員規模別　中学校4'!K25+'調理員規模別　中学校5'!K11</f>
        <v>0</v>
      </c>
      <c r="L13" s="273">
        <f>'調理員規模別　中学校1'!L25+'調理員規模別　中学校2'!L25+'調理員規模別　中学校3'!L25+'調理員規模別　中学校4'!L25+'調理員規模別　中学校5'!L11</f>
        <v>0</v>
      </c>
      <c r="M13" s="409">
        <f>'調理員規模別　中学校1'!M25+'調理員規模別　中学校2'!M25+'調理員規模別　中学校3'!M25+'調理員規模別　中学校4'!M25+'調理員規模別　中学校5'!M11</f>
        <v>46</v>
      </c>
    </row>
    <row r="14" spans="1:13" ht="23.25" customHeight="1" thickBot="1">
      <c r="A14" s="1385"/>
      <c r="B14" s="1386"/>
      <c r="C14" s="1387"/>
      <c r="D14" s="275">
        <f>'調理員規模別　中学校1'!D26+'調理員規模別　中学校2'!D26+'調理員規模別　中学校3'!D26+'調理員規模別　中学校4'!D26+'調理員規模別　中学校5'!D12</f>
        <v>2</v>
      </c>
      <c r="E14" s="275">
        <f>'調理員規模別　中学校1'!E26+'調理員規模別　中学校2'!E26+'調理員規模別　中学校3'!E26+'調理員規模別　中学校4'!E26+'調理員規模別　中学校5'!E12</f>
        <v>5</v>
      </c>
      <c r="F14" s="275">
        <f>'調理員規模別　中学校1'!F26+'調理員規模別　中学校2'!F26+'調理員規模別　中学校3'!F26+'調理員規模別　中学校4'!F26+'調理員規模別　中学校5'!F12</f>
        <v>6</v>
      </c>
      <c r="G14" s="275">
        <f>'調理員規模別　中学校1'!G26+'調理員規模別　中学校2'!G26+'調理員規模別　中学校3'!G26+'調理員規模別　中学校4'!G26+'調理員規模別　中学校5'!G12</f>
        <v>11</v>
      </c>
      <c r="H14" s="275">
        <f>'調理員規模別　中学校1'!H26+'調理員規模別　中学校2'!H26+'調理員規模別　中学校3'!H26+'調理員規模別　中学校4'!H26+'調理員規模別　中学校5'!H12</f>
        <v>2</v>
      </c>
      <c r="I14" s="275">
        <f>'調理員規模別　中学校1'!I26+'調理員規模別　中学校2'!I26+'調理員規模別　中学校3'!I26+'調理員規模別　中学校4'!I26+'調理員規模別　中学校5'!I12</f>
        <v>2</v>
      </c>
      <c r="J14" s="275">
        <f>'調理員規模別　中学校1'!J26+'調理員規模別　中学校2'!J26+'調理員規模別　中学校3'!J26+'調理員規模別　中学校4'!J26+'調理員規模別　中学校5'!J12</f>
        <v>0</v>
      </c>
      <c r="K14" s="275">
        <f>'調理員規模別　中学校1'!K26+'調理員規模別　中学校2'!K26+'調理員規模別　中学校3'!K26+'調理員規模別　中学校4'!K26+'調理員規模別　中学校5'!K12</f>
        <v>0</v>
      </c>
      <c r="L14" s="275">
        <f>'調理員規模別　中学校1'!L26+'調理員規模別　中学校2'!L26+'調理員規模別　中学校3'!L26+'調理員規模別　中学校4'!L26+'調理員規模別　中学校5'!L12</f>
        <v>0</v>
      </c>
      <c r="M14" s="410">
        <f>'調理員規模別　中学校1'!M26+'調理員規模別　中学校2'!M26+'調理員規模別　中学校3'!M26+'調理員規模別　中学校4'!M26+'調理員規模別　中学校5'!M12</f>
        <v>28</v>
      </c>
    </row>
  </sheetData>
  <sheetProtection/>
  <mergeCells count="21">
    <mergeCell ref="A2:E2"/>
    <mergeCell ref="K2:M2"/>
    <mergeCell ref="A3:C4"/>
    <mergeCell ref="D3:D4"/>
    <mergeCell ref="E3:E4"/>
    <mergeCell ref="B5:B6"/>
    <mergeCell ref="J3:J4"/>
    <mergeCell ref="B7:B8"/>
    <mergeCell ref="A11:C12"/>
    <mergeCell ref="L3:L4"/>
    <mergeCell ref="M3:M4"/>
    <mergeCell ref="G3:G4"/>
    <mergeCell ref="K3:K4"/>
    <mergeCell ref="A7:A8"/>
    <mergeCell ref="F3:F4"/>
    <mergeCell ref="A13:C14"/>
    <mergeCell ref="H3:H4"/>
    <mergeCell ref="I3:I4"/>
    <mergeCell ref="A9:A10"/>
    <mergeCell ref="B9:B10"/>
    <mergeCell ref="A5:A6"/>
  </mergeCells>
  <printOptions/>
  <pageMargins left="0.4330708661417323" right="0.2362204724409449" top="0.9055118110236221" bottom="0.5905511811023623" header="0.5118110236220472" footer="0.31496062992125984"/>
  <pageSetup horizontalDpi="600" verticalDpi="600" orientation="landscape" paperSize="9" r:id="rId1"/>
  <headerFooter alignWithMargins="0">
    <oddFooter>&amp;C40</oddFooter>
  </headerFooter>
</worksheet>
</file>

<file path=xl/worksheets/sheet43.xml><?xml version="1.0" encoding="utf-8"?>
<worksheet xmlns="http://schemas.openxmlformats.org/spreadsheetml/2006/main" xmlns:r="http://schemas.openxmlformats.org/officeDocument/2006/relationships">
  <sheetPr>
    <tabColor indexed="45"/>
  </sheetPr>
  <dimension ref="A1:N29"/>
  <sheetViews>
    <sheetView view="pageBreakPreview" zoomScaleNormal="75"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H10" sqref="H10"/>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1" spans="1:13" ht="19.5" customHeight="1" thickBot="1">
      <c r="A1" s="1366" t="s">
        <v>282</v>
      </c>
      <c r="B1" s="1366"/>
      <c r="C1" s="1366"/>
      <c r="D1" s="1366"/>
      <c r="E1" s="1366"/>
      <c r="K1" s="1375" t="str">
        <f>'[3]P40　規模別調理員５'!K2:M2</f>
        <v>平成２２年５月１日現在</v>
      </c>
      <c r="L1" s="1375"/>
      <c r="M1" s="1375"/>
    </row>
    <row r="2" spans="1:13" ht="13.5" customHeight="1">
      <c r="A2" s="1370" t="s">
        <v>387</v>
      </c>
      <c r="B2" s="1371"/>
      <c r="C2" s="1371"/>
      <c r="D2" s="1368" t="s">
        <v>246</v>
      </c>
      <c r="E2" s="1368" t="s">
        <v>247</v>
      </c>
      <c r="F2" s="1368" t="s">
        <v>248</v>
      </c>
      <c r="G2" s="1368" t="s">
        <v>249</v>
      </c>
      <c r="H2" s="1368" t="s">
        <v>250</v>
      </c>
      <c r="I2" s="1368" t="s">
        <v>251</v>
      </c>
      <c r="J2" s="1368" t="s">
        <v>252</v>
      </c>
      <c r="K2" s="1368" t="s">
        <v>253</v>
      </c>
      <c r="L2" s="1368" t="s">
        <v>254</v>
      </c>
      <c r="M2" s="1377" t="s">
        <v>32</v>
      </c>
    </row>
    <row r="3" spans="1:13" ht="14.25" thickBot="1">
      <c r="A3" s="1372"/>
      <c r="B3" s="1373"/>
      <c r="C3" s="1373"/>
      <c r="D3" s="1369"/>
      <c r="E3" s="1369"/>
      <c r="F3" s="1369"/>
      <c r="G3" s="1369"/>
      <c r="H3" s="1369"/>
      <c r="I3" s="1369"/>
      <c r="J3" s="1369"/>
      <c r="K3" s="1369"/>
      <c r="L3" s="1369"/>
      <c r="M3" s="1378"/>
    </row>
    <row r="4" spans="1:14" ht="20.25" customHeight="1">
      <c r="A4" s="1367">
        <v>1</v>
      </c>
      <c r="B4" s="1358" t="s">
        <v>183</v>
      </c>
      <c r="C4" s="266" t="s">
        <v>31</v>
      </c>
      <c r="D4" s="267"/>
      <c r="E4" s="267">
        <v>16</v>
      </c>
      <c r="F4" s="267">
        <v>18</v>
      </c>
      <c r="G4" s="267">
        <v>5</v>
      </c>
      <c r="H4" s="267"/>
      <c r="I4" s="267"/>
      <c r="J4" s="267"/>
      <c r="K4" s="267"/>
      <c r="L4" s="267"/>
      <c r="M4" s="405">
        <f aca="true" t="shared" si="0" ref="M4:M25">SUM(D4:L4)</f>
        <v>39</v>
      </c>
      <c r="N4" s="1"/>
    </row>
    <row r="5" spans="1:14" ht="20.25" customHeight="1">
      <c r="A5" s="1360"/>
      <c r="B5" s="1359"/>
      <c r="C5" s="268" t="s">
        <v>122</v>
      </c>
      <c r="D5" s="269"/>
      <c r="E5" s="269">
        <v>4</v>
      </c>
      <c r="F5" s="269">
        <v>4</v>
      </c>
      <c r="G5" s="269">
        <v>1</v>
      </c>
      <c r="H5" s="269"/>
      <c r="I5" s="269"/>
      <c r="J5" s="269"/>
      <c r="K5" s="269"/>
      <c r="L5" s="269"/>
      <c r="M5" s="406">
        <f t="shared" si="0"/>
        <v>9</v>
      </c>
      <c r="N5" s="2"/>
    </row>
    <row r="6" spans="1:14" ht="20.25" customHeight="1">
      <c r="A6" s="1360">
        <v>2</v>
      </c>
      <c r="B6" s="1359" t="s">
        <v>184</v>
      </c>
      <c r="C6" s="271" t="s">
        <v>31</v>
      </c>
      <c r="D6" s="272"/>
      <c r="E6" s="272"/>
      <c r="F6" s="272"/>
      <c r="G6" s="272"/>
      <c r="H6" s="272"/>
      <c r="I6" s="272"/>
      <c r="J6" s="272"/>
      <c r="K6" s="272"/>
      <c r="L6" s="272"/>
      <c r="M6" s="407">
        <f t="shared" si="0"/>
        <v>0</v>
      </c>
      <c r="N6" s="2"/>
    </row>
    <row r="7" spans="1:14" ht="20.25" customHeight="1">
      <c r="A7" s="1360"/>
      <c r="B7" s="1359"/>
      <c r="C7" s="268" t="s">
        <v>122</v>
      </c>
      <c r="D7" s="268"/>
      <c r="E7" s="268"/>
      <c r="F7" s="268"/>
      <c r="G7" s="268"/>
      <c r="H7" s="268"/>
      <c r="I7" s="268"/>
      <c r="J7" s="268"/>
      <c r="K7" s="268"/>
      <c r="L7" s="268"/>
      <c r="M7" s="408">
        <f t="shared" si="0"/>
        <v>0</v>
      </c>
      <c r="N7" s="1"/>
    </row>
    <row r="8" spans="1:14" ht="20.25" customHeight="1">
      <c r="A8" s="1360">
        <v>3</v>
      </c>
      <c r="B8" s="1359" t="s">
        <v>185</v>
      </c>
      <c r="C8" s="271" t="s">
        <v>31</v>
      </c>
      <c r="D8" s="273"/>
      <c r="E8" s="273"/>
      <c r="F8" s="273"/>
      <c r="G8" s="273"/>
      <c r="H8" s="273"/>
      <c r="I8" s="273"/>
      <c r="J8" s="273"/>
      <c r="K8" s="273"/>
      <c r="L8" s="273"/>
      <c r="M8" s="409">
        <f t="shared" si="0"/>
        <v>0</v>
      </c>
      <c r="N8" s="1"/>
    </row>
    <row r="9" spans="1:14" ht="20.25" customHeight="1">
      <c r="A9" s="1360"/>
      <c r="B9" s="1359"/>
      <c r="C9" s="268" t="s">
        <v>122</v>
      </c>
      <c r="D9" s="268"/>
      <c r="E9" s="268"/>
      <c r="F9" s="268"/>
      <c r="G9" s="268"/>
      <c r="H9" s="268"/>
      <c r="I9" s="268"/>
      <c r="J9" s="268"/>
      <c r="K9" s="268"/>
      <c r="L9" s="268"/>
      <c r="M9" s="408">
        <f t="shared" si="0"/>
        <v>0</v>
      </c>
      <c r="N9" s="1"/>
    </row>
    <row r="10" spans="1:14" ht="20.25" customHeight="1">
      <c r="A10" s="1360">
        <v>4</v>
      </c>
      <c r="B10" s="1359" t="s">
        <v>186</v>
      </c>
      <c r="C10" s="271" t="s">
        <v>31</v>
      </c>
      <c r="D10" s="273"/>
      <c r="E10" s="273"/>
      <c r="F10" s="273"/>
      <c r="G10" s="273"/>
      <c r="H10" s="273"/>
      <c r="I10" s="273"/>
      <c r="J10" s="273"/>
      <c r="K10" s="273"/>
      <c r="L10" s="273"/>
      <c r="M10" s="409">
        <f t="shared" si="0"/>
        <v>0</v>
      </c>
      <c r="N10" s="1"/>
    </row>
    <row r="11" spans="1:14" ht="20.25" customHeight="1">
      <c r="A11" s="1360"/>
      <c r="B11" s="1359"/>
      <c r="C11" s="268" t="s">
        <v>122</v>
      </c>
      <c r="D11" s="268"/>
      <c r="E11" s="268"/>
      <c r="F11" s="268"/>
      <c r="G11" s="268"/>
      <c r="H11" s="268"/>
      <c r="I11" s="268"/>
      <c r="J11" s="268"/>
      <c r="K11" s="268"/>
      <c r="L11" s="268"/>
      <c r="M11" s="408">
        <f t="shared" si="0"/>
        <v>0</v>
      </c>
      <c r="N11" s="1"/>
    </row>
    <row r="12" spans="1:14" ht="20.25" customHeight="1">
      <c r="A12" s="1360">
        <v>5</v>
      </c>
      <c r="B12" s="1359" t="s">
        <v>187</v>
      </c>
      <c r="C12" s="271" t="s">
        <v>31</v>
      </c>
      <c r="D12" s="273"/>
      <c r="E12" s="273"/>
      <c r="F12" s="273"/>
      <c r="G12" s="273"/>
      <c r="H12" s="273"/>
      <c r="I12" s="273"/>
      <c r="J12" s="273"/>
      <c r="K12" s="273"/>
      <c r="L12" s="273"/>
      <c r="M12" s="409">
        <f t="shared" si="0"/>
        <v>0</v>
      </c>
      <c r="N12" s="1"/>
    </row>
    <row r="13" spans="1:14" ht="20.25" customHeight="1" thickBot="1">
      <c r="A13" s="1361"/>
      <c r="B13" s="1374"/>
      <c r="C13" s="275" t="s">
        <v>122</v>
      </c>
      <c r="D13" s="275"/>
      <c r="E13" s="275"/>
      <c r="F13" s="275"/>
      <c r="G13" s="275"/>
      <c r="H13" s="275"/>
      <c r="I13" s="275"/>
      <c r="J13" s="275"/>
      <c r="K13" s="275"/>
      <c r="L13" s="275"/>
      <c r="M13" s="410">
        <f t="shared" si="0"/>
        <v>0</v>
      </c>
      <c r="N13" s="1"/>
    </row>
    <row r="14" spans="1:14" ht="20.25" customHeight="1">
      <c r="A14" s="1367">
        <v>6</v>
      </c>
      <c r="B14" s="1358" t="s">
        <v>188</v>
      </c>
      <c r="C14" s="266" t="s">
        <v>31</v>
      </c>
      <c r="D14" s="267"/>
      <c r="E14" s="267"/>
      <c r="F14" s="267"/>
      <c r="G14" s="267"/>
      <c r="H14" s="267"/>
      <c r="I14" s="267"/>
      <c r="J14" s="267"/>
      <c r="K14" s="267"/>
      <c r="L14" s="267"/>
      <c r="M14" s="405">
        <f t="shared" si="0"/>
        <v>0</v>
      </c>
      <c r="N14" s="1"/>
    </row>
    <row r="15" spans="1:14" ht="20.25" customHeight="1">
      <c r="A15" s="1360"/>
      <c r="B15" s="1359"/>
      <c r="C15" s="268" t="s">
        <v>122</v>
      </c>
      <c r="D15" s="270"/>
      <c r="E15" s="270"/>
      <c r="F15" s="270"/>
      <c r="G15" s="270"/>
      <c r="H15" s="270"/>
      <c r="I15" s="270"/>
      <c r="J15" s="270"/>
      <c r="K15" s="270"/>
      <c r="L15" s="270"/>
      <c r="M15" s="406">
        <f t="shared" si="0"/>
        <v>0</v>
      </c>
      <c r="N15" s="2"/>
    </row>
    <row r="16" spans="1:14" ht="20.25" customHeight="1">
      <c r="A16" s="1360">
        <v>7</v>
      </c>
      <c r="B16" s="1359" t="s">
        <v>189</v>
      </c>
      <c r="C16" s="271" t="s">
        <v>31</v>
      </c>
      <c r="D16" s="272"/>
      <c r="E16" s="272"/>
      <c r="F16" s="272"/>
      <c r="G16" s="272"/>
      <c r="H16" s="272"/>
      <c r="I16" s="272"/>
      <c r="J16" s="272"/>
      <c r="K16" s="272"/>
      <c r="L16" s="272"/>
      <c r="M16" s="407">
        <f t="shared" si="0"/>
        <v>0</v>
      </c>
      <c r="N16" s="2"/>
    </row>
    <row r="17" spans="1:14" ht="20.25" customHeight="1">
      <c r="A17" s="1360"/>
      <c r="B17" s="1359"/>
      <c r="C17" s="268" t="s">
        <v>122</v>
      </c>
      <c r="D17" s="268"/>
      <c r="E17" s="268"/>
      <c r="F17" s="268"/>
      <c r="G17" s="268"/>
      <c r="H17" s="268"/>
      <c r="I17" s="268"/>
      <c r="J17" s="268"/>
      <c r="K17" s="268"/>
      <c r="L17" s="268"/>
      <c r="M17" s="408">
        <f t="shared" si="0"/>
        <v>0</v>
      </c>
      <c r="N17" s="1"/>
    </row>
    <row r="18" spans="1:14" ht="20.25" customHeight="1">
      <c r="A18" s="1360">
        <v>8</v>
      </c>
      <c r="B18" s="1359" t="s">
        <v>190</v>
      </c>
      <c r="C18" s="271" t="s">
        <v>31</v>
      </c>
      <c r="D18" s="273"/>
      <c r="E18" s="273"/>
      <c r="F18" s="273"/>
      <c r="G18" s="273"/>
      <c r="H18" s="273"/>
      <c r="I18" s="273"/>
      <c r="J18" s="273"/>
      <c r="K18" s="273"/>
      <c r="L18" s="273"/>
      <c r="M18" s="409">
        <f t="shared" si="0"/>
        <v>0</v>
      </c>
      <c r="N18" s="1"/>
    </row>
    <row r="19" spans="1:14" ht="20.25" customHeight="1">
      <c r="A19" s="1360"/>
      <c r="B19" s="1359"/>
      <c r="C19" s="268" t="s">
        <v>122</v>
      </c>
      <c r="D19" s="268"/>
      <c r="E19" s="268"/>
      <c r="F19" s="268"/>
      <c r="G19" s="268"/>
      <c r="H19" s="268"/>
      <c r="I19" s="268"/>
      <c r="J19" s="268"/>
      <c r="K19" s="268"/>
      <c r="L19" s="268"/>
      <c r="M19" s="408">
        <f t="shared" si="0"/>
        <v>0</v>
      </c>
      <c r="N19" s="1"/>
    </row>
    <row r="20" spans="1:14" ht="20.25" customHeight="1">
      <c r="A20" s="1360">
        <v>9</v>
      </c>
      <c r="B20" s="1359" t="s">
        <v>191</v>
      </c>
      <c r="C20" s="271" t="s">
        <v>31</v>
      </c>
      <c r="D20" s="273"/>
      <c r="E20" s="273"/>
      <c r="F20" s="273"/>
      <c r="G20" s="273"/>
      <c r="H20" s="273"/>
      <c r="I20" s="273"/>
      <c r="J20" s="273"/>
      <c r="K20" s="273"/>
      <c r="L20" s="273"/>
      <c r="M20" s="409">
        <f t="shared" si="0"/>
        <v>0</v>
      </c>
      <c r="N20" s="1"/>
    </row>
    <row r="21" spans="1:14" ht="20.25" customHeight="1">
      <c r="A21" s="1360"/>
      <c r="B21" s="1359"/>
      <c r="C21" s="268" t="s">
        <v>122</v>
      </c>
      <c r="D21" s="268"/>
      <c r="E21" s="268"/>
      <c r="F21" s="268"/>
      <c r="G21" s="268"/>
      <c r="H21" s="268"/>
      <c r="I21" s="268"/>
      <c r="J21" s="268"/>
      <c r="K21" s="268"/>
      <c r="L21" s="268"/>
      <c r="M21" s="408">
        <f t="shared" si="0"/>
        <v>0</v>
      </c>
      <c r="N21" s="1"/>
    </row>
    <row r="22" spans="1:14" ht="20.25" customHeight="1">
      <c r="A22" s="1360">
        <v>10</v>
      </c>
      <c r="B22" s="1359" t="s">
        <v>192</v>
      </c>
      <c r="C22" s="271" t="s">
        <v>31</v>
      </c>
      <c r="D22" s="273"/>
      <c r="E22" s="273"/>
      <c r="F22" s="273"/>
      <c r="G22" s="273"/>
      <c r="H22" s="273"/>
      <c r="I22" s="273"/>
      <c r="J22" s="273"/>
      <c r="K22" s="273"/>
      <c r="L22" s="273"/>
      <c r="M22" s="409">
        <f t="shared" si="0"/>
        <v>0</v>
      </c>
      <c r="N22" s="1"/>
    </row>
    <row r="23" spans="1:14" ht="20.25" customHeight="1" thickBot="1">
      <c r="A23" s="1361"/>
      <c r="B23" s="1374"/>
      <c r="C23" s="275" t="s">
        <v>122</v>
      </c>
      <c r="D23" s="275"/>
      <c r="E23" s="275"/>
      <c r="F23" s="275"/>
      <c r="G23" s="275"/>
      <c r="H23" s="275"/>
      <c r="I23" s="275"/>
      <c r="J23" s="275"/>
      <c r="K23" s="275"/>
      <c r="L23" s="275"/>
      <c r="M23" s="410">
        <f t="shared" si="0"/>
        <v>0</v>
      </c>
      <c r="N23" s="1"/>
    </row>
    <row r="24" spans="1:14" ht="20.25" customHeight="1">
      <c r="A24" s="1367">
        <v>11</v>
      </c>
      <c r="B24" s="1358" t="s">
        <v>193</v>
      </c>
      <c r="C24" s="266" t="s">
        <v>31</v>
      </c>
      <c r="D24" s="267"/>
      <c r="E24" s="267"/>
      <c r="F24" s="267"/>
      <c r="G24" s="267"/>
      <c r="H24" s="267"/>
      <c r="I24" s="267"/>
      <c r="J24" s="267"/>
      <c r="K24" s="267"/>
      <c r="L24" s="267"/>
      <c r="M24" s="405">
        <f t="shared" si="0"/>
        <v>0</v>
      </c>
      <c r="N24" s="1"/>
    </row>
    <row r="25" spans="1:14" ht="20.25" customHeight="1">
      <c r="A25" s="1360"/>
      <c r="B25" s="1359"/>
      <c r="C25" s="268" t="s">
        <v>122</v>
      </c>
      <c r="D25" s="270"/>
      <c r="E25" s="270"/>
      <c r="F25" s="270"/>
      <c r="G25" s="270"/>
      <c r="H25" s="270"/>
      <c r="I25" s="270"/>
      <c r="J25" s="270"/>
      <c r="K25" s="270"/>
      <c r="L25" s="270"/>
      <c r="M25" s="406">
        <f t="shared" si="0"/>
        <v>0</v>
      </c>
      <c r="N25" s="2"/>
    </row>
    <row r="26" spans="1:14" ht="20.25" customHeight="1">
      <c r="A26" s="1360">
        <v>12</v>
      </c>
      <c r="B26" s="1359" t="s">
        <v>194</v>
      </c>
      <c r="C26" s="271" t="s">
        <v>31</v>
      </c>
      <c r="D26" s="272"/>
      <c r="E26" s="272"/>
      <c r="F26" s="272"/>
      <c r="G26" s="272"/>
      <c r="H26" s="272"/>
      <c r="I26" s="272"/>
      <c r="J26" s="272"/>
      <c r="K26" s="272"/>
      <c r="L26" s="272"/>
      <c r="M26" s="407">
        <f>SUM(D26:L26)</f>
        <v>0</v>
      </c>
      <c r="N26" s="2"/>
    </row>
    <row r="27" spans="1:14" ht="20.25" customHeight="1">
      <c r="A27" s="1360"/>
      <c r="B27" s="1359"/>
      <c r="C27" s="268" t="s">
        <v>122</v>
      </c>
      <c r="D27" s="268"/>
      <c r="E27" s="268"/>
      <c r="F27" s="268"/>
      <c r="G27" s="268"/>
      <c r="H27" s="268"/>
      <c r="I27" s="268"/>
      <c r="J27" s="268"/>
      <c r="K27" s="268"/>
      <c r="L27" s="268"/>
      <c r="M27" s="408">
        <f>SUM(D27:L27)</f>
        <v>0</v>
      </c>
      <c r="N27" s="2"/>
    </row>
    <row r="28" spans="1:14" ht="22.5" customHeight="1">
      <c r="A28" s="1352" t="s">
        <v>307</v>
      </c>
      <c r="B28" s="1353"/>
      <c r="C28" s="1354"/>
      <c r="D28" s="272">
        <f>D4+D6+D8+D10+D12+D14+D16+D18+D20+D22+D24+D26</f>
        <v>0</v>
      </c>
      <c r="E28" s="272">
        <f aca="true" t="shared" si="1" ref="E28:M29">E4+E6+E8+E10+E12+E14+E16+E18+E20+E22+E24+E26</f>
        <v>16</v>
      </c>
      <c r="F28" s="272">
        <f t="shared" si="1"/>
        <v>18</v>
      </c>
      <c r="G28" s="272">
        <f t="shared" si="1"/>
        <v>5</v>
      </c>
      <c r="H28" s="272">
        <f t="shared" si="1"/>
        <v>0</v>
      </c>
      <c r="I28" s="272">
        <f t="shared" si="1"/>
        <v>0</v>
      </c>
      <c r="J28" s="272">
        <f t="shared" si="1"/>
        <v>0</v>
      </c>
      <c r="K28" s="272">
        <f t="shared" si="1"/>
        <v>0</v>
      </c>
      <c r="L28" s="272">
        <f t="shared" si="1"/>
        <v>0</v>
      </c>
      <c r="M28" s="407">
        <f t="shared" si="1"/>
        <v>39</v>
      </c>
      <c r="N28" s="2"/>
    </row>
    <row r="29" spans="1:14" ht="22.5" customHeight="1" thickBot="1">
      <c r="A29" s="1355"/>
      <c r="B29" s="1356"/>
      <c r="C29" s="1357"/>
      <c r="D29" s="275">
        <f>D5+D7+D9+D11+D13+D15+D17+D19+D21+D23+D25+D27</f>
        <v>0</v>
      </c>
      <c r="E29" s="275">
        <f t="shared" si="1"/>
        <v>4</v>
      </c>
      <c r="F29" s="275">
        <f t="shared" si="1"/>
        <v>4</v>
      </c>
      <c r="G29" s="275">
        <f t="shared" si="1"/>
        <v>1</v>
      </c>
      <c r="H29" s="275">
        <f t="shared" si="1"/>
        <v>0</v>
      </c>
      <c r="I29" s="275">
        <f t="shared" si="1"/>
        <v>0</v>
      </c>
      <c r="J29" s="275">
        <f t="shared" si="1"/>
        <v>0</v>
      </c>
      <c r="K29" s="275">
        <f t="shared" si="1"/>
        <v>0</v>
      </c>
      <c r="L29" s="275">
        <f t="shared" si="1"/>
        <v>0</v>
      </c>
      <c r="M29" s="410">
        <f t="shared" si="1"/>
        <v>9</v>
      </c>
      <c r="N29" s="1"/>
    </row>
  </sheetData>
  <sheetProtection/>
  <mergeCells count="38">
    <mergeCell ref="B4:B5"/>
    <mergeCell ref="A8:A9"/>
    <mergeCell ref="K1:M1"/>
    <mergeCell ref="M2:M3"/>
    <mergeCell ref="I2:I3"/>
    <mergeCell ref="J2:J3"/>
    <mergeCell ref="K2:K3"/>
    <mergeCell ref="L2:L3"/>
    <mergeCell ref="G2:G3"/>
    <mergeCell ref="H2:H3"/>
    <mergeCell ref="A20:A21"/>
    <mergeCell ref="A22:A23"/>
    <mergeCell ref="B22:B23"/>
    <mergeCell ref="B18:B19"/>
    <mergeCell ref="B16:B17"/>
    <mergeCell ref="A10:A11"/>
    <mergeCell ref="A18:A19"/>
    <mergeCell ref="B10:B11"/>
    <mergeCell ref="F2:F3"/>
    <mergeCell ref="A4:A5"/>
    <mergeCell ref="A2:C3"/>
    <mergeCell ref="B20:B21"/>
    <mergeCell ref="A28:C29"/>
    <mergeCell ref="A12:A13"/>
    <mergeCell ref="A24:A25"/>
    <mergeCell ref="B24:B25"/>
    <mergeCell ref="A16:A17"/>
    <mergeCell ref="B12:B13"/>
    <mergeCell ref="A1:E1"/>
    <mergeCell ref="B6:B7"/>
    <mergeCell ref="B8:B9"/>
    <mergeCell ref="A14:A15"/>
    <mergeCell ref="A6:A7"/>
    <mergeCell ref="A26:A27"/>
    <mergeCell ref="B26:B27"/>
    <mergeCell ref="E2:E3"/>
    <mergeCell ref="D2:D3"/>
    <mergeCell ref="B14:B15"/>
  </mergeCells>
  <printOptions horizontalCentered="1"/>
  <pageMargins left="0.2362204724409449" right="0.2362204724409449" top="0.9055118110236221" bottom="0.5905511811023623" header="0.5118110236220472" footer="0.31496062992125984"/>
  <pageSetup horizontalDpi="600" verticalDpi="600" orientation="landscape" paperSize="9" scale="85" r:id="rId1"/>
  <headerFooter alignWithMargins="0">
    <oddFooter>&amp;C41</oddFooter>
  </headerFooter>
</worksheet>
</file>

<file path=xl/worksheets/sheet44.xml><?xml version="1.0" encoding="utf-8"?>
<worksheet xmlns="http://schemas.openxmlformats.org/spreadsheetml/2006/main" xmlns:r="http://schemas.openxmlformats.org/officeDocument/2006/relationships">
  <sheetPr>
    <tabColor indexed="45"/>
  </sheetPr>
  <dimension ref="A1:M29"/>
  <sheetViews>
    <sheetView view="pageBreakPreview" zoomScaleNormal="75"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E20" sqref="E20"/>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1" spans="1:13" ht="19.5" customHeight="1" thickBot="1">
      <c r="A1" s="1366" t="s">
        <v>282</v>
      </c>
      <c r="B1" s="1366"/>
      <c r="C1" s="1366"/>
      <c r="D1" s="1366"/>
      <c r="E1" s="1366"/>
      <c r="K1" s="1375" t="str">
        <f>'[3]P41 特別支援1'!K1:M1</f>
        <v>平成２２年５月１日現在</v>
      </c>
      <c r="L1" s="1375"/>
      <c r="M1" s="1375"/>
    </row>
    <row r="2" spans="1:13" ht="13.5" customHeight="1">
      <c r="A2" s="1370" t="s">
        <v>387</v>
      </c>
      <c r="B2" s="1371"/>
      <c r="C2" s="1371"/>
      <c r="D2" s="1368" t="s">
        <v>246</v>
      </c>
      <c r="E2" s="1368" t="s">
        <v>247</v>
      </c>
      <c r="F2" s="1368" t="s">
        <v>248</v>
      </c>
      <c r="G2" s="1368" t="s">
        <v>249</v>
      </c>
      <c r="H2" s="1368" t="s">
        <v>250</v>
      </c>
      <c r="I2" s="1368" t="s">
        <v>251</v>
      </c>
      <c r="J2" s="1368" t="s">
        <v>252</v>
      </c>
      <c r="K2" s="1368" t="s">
        <v>253</v>
      </c>
      <c r="L2" s="1368" t="s">
        <v>254</v>
      </c>
      <c r="M2" s="1377" t="s">
        <v>32</v>
      </c>
    </row>
    <row r="3" spans="1:13" ht="13.5">
      <c r="A3" s="1372"/>
      <c r="B3" s="1373"/>
      <c r="C3" s="1373"/>
      <c r="D3" s="1369"/>
      <c r="E3" s="1369"/>
      <c r="F3" s="1369"/>
      <c r="G3" s="1369"/>
      <c r="H3" s="1369"/>
      <c r="I3" s="1369"/>
      <c r="J3" s="1369"/>
      <c r="K3" s="1369"/>
      <c r="L3" s="1369"/>
      <c r="M3" s="1378"/>
    </row>
    <row r="4" spans="1:13" ht="20.25" customHeight="1">
      <c r="A4" s="1360">
        <v>13</v>
      </c>
      <c r="B4" s="1359" t="s">
        <v>195</v>
      </c>
      <c r="C4" s="271" t="s">
        <v>31</v>
      </c>
      <c r="D4" s="273"/>
      <c r="E4" s="273"/>
      <c r="F4" s="273"/>
      <c r="G4" s="273"/>
      <c r="H4" s="273"/>
      <c r="I4" s="273"/>
      <c r="J4" s="273"/>
      <c r="K4" s="273"/>
      <c r="L4" s="273"/>
      <c r="M4" s="409">
        <f aca="true" t="shared" si="0" ref="M4:M25">SUM(D4:L4)</f>
        <v>0</v>
      </c>
    </row>
    <row r="5" spans="1:13" ht="20.25" customHeight="1">
      <c r="A5" s="1360"/>
      <c r="B5" s="1359"/>
      <c r="C5" s="268" t="s">
        <v>122</v>
      </c>
      <c r="D5" s="268"/>
      <c r="E5" s="268"/>
      <c r="F5" s="268"/>
      <c r="G5" s="268"/>
      <c r="H5" s="268"/>
      <c r="I5" s="268"/>
      <c r="J5" s="268"/>
      <c r="K5" s="268"/>
      <c r="L5" s="268"/>
      <c r="M5" s="408">
        <f t="shared" si="0"/>
        <v>0</v>
      </c>
    </row>
    <row r="6" spans="1:13" ht="20.25" customHeight="1">
      <c r="A6" s="1360">
        <v>14</v>
      </c>
      <c r="B6" s="1359" t="s">
        <v>196</v>
      </c>
      <c r="C6" s="271" t="s">
        <v>31</v>
      </c>
      <c r="D6" s="273"/>
      <c r="E6" s="273"/>
      <c r="F6" s="273"/>
      <c r="G6" s="273"/>
      <c r="H6" s="273"/>
      <c r="I6" s="273"/>
      <c r="J6" s="273"/>
      <c r="K6" s="273"/>
      <c r="L6" s="273"/>
      <c r="M6" s="409">
        <f t="shared" si="0"/>
        <v>0</v>
      </c>
    </row>
    <row r="7" spans="1:13" ht="20.25" customHeight="1">
      <c r="A7" s="1360"/>
      <c r="B7" s="1359"/>
      <c r="C7" s="268" t="s">
        <v>122</v>
      </c>
      <c r="D7" s="268"/>
      <c r="E7" s="268"/>
      <c r="F7" s="268"/>
      <c r="G7" s="268"/>
      <c r="H7" s="268"/>
      <c r="I7" s="268"/>
      <c r="J7" s="268"/>
      <c r="K7" s="268"/>
      <c r="L7" s="268"/>
      <c r="M7" s="408">
        <f t="shared" si="0"/>
        <v>0</v>
      </c>
    </row>
    <row r="8" spans="1:13" ht="20.25" customHeight="1">
      <c r="A8" s="1360">
        <v>15</v>
      </c>
      <c r="B8" s="1359" t="s">
        <v>197</v>
      </c>
      <c r="C8" s="271" t="s">
        <v>31</v>
      </c>
      <c r="D8" s="273"/>
      <c r="E8" s="273"/>
      <c r="F8" s="273"/>
      <c r="G8" s="273"/>
      <c r="H8" s="273"/>
      <c r="I8" s="273"/>
      <c r="J8" s="273"/>
      <c r="K8" s="273"/>
      <c r="L8" s="273"/>
      <c r="M8" s="409">
        <f t="shared" si="0"/>
        <v>0</v>
      </c>
    </row>
    <row r="9" spans="1:13" ht="20.25" customHeight="1" thickBot="1">
      <c r="A9" s="1361"/>
      <c r="B9" s="1374"/>
      <c r="C9" s="275" t="s">
        <v>122</v>
      </c>
      <c r="D9" s="275"/>
      <c r="E9" s="275"/>
      <c r="F9" s="275"/>
      <c r="G9" s="275"/>
      <c r="H9" s="275"/>
      <c r="I9" s="275"/>
      <c r="J9" s="275"/>
      <c r="K9" s="275"/>
      <c r="L9" s="275"/>
      <c r="M9" s="410">
        <f t="shared" si="0"/>
        <v>0</v>
      </c>
    </row>
    <row r="10" spans="1:13" ht="20.25" customHeight="1">
      <c r="A10" s="1367">
        <v>16</v>
      </c>
      <c r="B10" s="1358" t="s">
        <v>198</v>
      </c>
      <c r="C10" s="266" t="s">
        <v>31</v>
      </c>
      <c r="D10" s="267"/>
      <c r="E10" s="267"/>
      <c r="F10" s="267"/>
      <c r="G10" s="267"/>
      <c r="H10" s="267"/>
      <c r="I10" s="267"/>
      <c r="J10" s="267"/>
      <c r="K10" s="267"/>
      <c r="L10" s="267"/>
      <c r="M10" s="405">
        <f t="shared" si="0"/>
        <v>0</v>
      </c>
    </row>
    <row r="11" spans="1:13" ht="20.25" customHeight="1">
      <c r="A11" s="1360"/>
      <c r="B11" s="1359"/>
      <c r="C11" s="268" t="s">
        <v>122</v>
      </c>
      <c r="D11" s="270"/>
      <c r="E11" s="270"/>
      <c r="F11" s="270"/>
      <c r="G11" s="270"/>
      <c r="H11" s="270"/>
      <c r="I11" s="270"/>
      <c r="J11" s="270"/>
      <c r="K11" s="270"/>
      <c r="L11" s="270"/>
      <c r="M11" s="406">
        <f t="shared" si="0"/>
        <v>0</v>
      </c>
    </row>
    <row r="12" spans="1:13" ht="20.25" customHeight="1">
      <c r="A12" s="1360">
        <v>17</v>
      </c>
      <c r="B12" s="1359" t="s">
        <v>199</v>
      </c>
      <c r="C12" s="271" t="s">
        <v>31</v>
      </c>
      <c r="D12" s="272"/>
      <c r="E12" s="272"/>
      <c r="F12" s="272"/>
      <c r="G12" s="272"/>
      <c r="H12" s="272"/>
      <c r="I12" s="272"/>
      <c r="J12" s="272"/>
      <c r="K12" s="272"/>
      <c r="L12" s="272"/>
      <c r="M12" s="407">
        <f t="shared" si="0"/>
        <v>0</v>
      </c>
    </row>
    <row r="13" spans="1:13" ht="20.25" customHeight="1">
      <c r="A13" s="1360"/>
      <c r="B13" s="1359"/>
      <c r="C13" s="268" t="s">
        <v>122</v>
      </c>
      <c r="D13" s="268">
        <v>1</v>
      </c>
      <c r="E13" s="268"/>
      <c r="F13" s="268"/>
      <c r="G13" s="268"/>
      <c r="H13" s="268"/>
      <c r="I13" s="268"/>
      <c r="J13" s="268"/>
      <c r="K13" s="268"/>
      <c r="L13" s="268"/>
      <c r="M13" s="408">
        <f t="shared" si="0"/>
        <v>1</v>
      </c>
    </row>
    <row r="14" spans="1:13" ht="20.25" customHeight="1">
      <c r="A14" s="1360">
        <v>18</v>
      </c>
      <c r="B14" s="1359" t="s">
        <v>200</v>
      </c>
      <c r="C14" s="271" t="s">
        <v>31</v>
      </c>
      <c r="D14" s="273"/>
      <c r="E14" s="273"/>
      <c r="F14" s="273"/>
      <c r="G14" s="273"/>
      <c r="H14" s="273"/>
      <c r="I14" s="273"/>
      <c r="J14" s="273"/>
      <c r="K14" s="273"/>
      <c r="L14" s="273"/>
      <c r="M14" s="409">
        <f t="shared" si="0"/>
        <v>0</v>
      </c>
    </row>
    <row r="15" spans="1:13" ht="20.25" customHeight="1">
      <c r="A15" s="1360"/>
      <c r="B15" s="1359"/>
      <c r="C15" s="268" t="s">
        <v>122</v>
      </c>
      <c r="D15" s="268"/>
      <c r="E15" s="268"/>
      <c r="F15" s="268"/>
      <c r="G15" s="268"/>
      <c r="H15" s="268"/>
      <c r="I15" s="268"/>
      <c r="J15" s="268"/>
      <c r="K15" s="268"/>
      <c r="L15" s="268"/>
      <c r="M15" s="408">
        <f t="shared" si="0"/>
        <v>0</v>
      </c>
    </row>
    <row r="16" spans="1:13" ht="20.25" customHeight="1">
      <c r="A16" s="1360">
        <v>19</v>
      </c>
      <c r="B16" s="1359" t="s">
        <v>201</v>
      </c>
      <c r="C16" s="271" t="s">
        <v>31</v>
      </c>
      <c r="D16" s="273"/>
      <c r="E16" s="273"/>
      <c r="F16" s="273"/>
      <c r="G16" s="273"/>
      <c r="H16" s="273"/>
      <c r="I16" s="273"/>
      <c r="J16" s="273"/>
      <c r="K16" s="273"/>
      <c r="L16" s="273"/>
      <c r="M16" s="409">
        <f t="shared" si="0"/>
        <v>0</v>
      </c>
    </row>
    <row r="17" spans="1:13" ht="20.25" customHeight="1">
      <c r="A17" s="1360"/>
      <c r="B17" s="1359"/>
      <c r="C17" s="268" t="s">
        <v>122</v>
      </c>
      <c r="D17" s="268"/>
      <c r="E17" s="268"/>
      <c r="F17" s="268"/>
      <c r="G17" s="268"/>
      <c r="H17" s="268"/>
      <c r="I17" s="268"/>
      <c r="J17" s="268"/>
      <c r="K17" s="268"/>
      <c r="L17" s="268"/>
      <c r="M17" s="408">
        <f t="shared" si="0"/>
        <v>0</v>
      </c>
    </row>
    <row r="18" spans="1:13" ht="20.25" customHeight="1">
      <c r="A18" s="1360">
        <v>20</v>
      </c>
      <c r="B18" s="1359" t="s">
        <v>202</v>
      </c>
      <c r="C18" s="271" t="s">
        <v>31</v>
      </c>
      <c r="D18" s="273"/>
      <c r="E18" s="273"/>
      <c r="F18" s="273"/>
      <c r="G18" s="273"/>
      <c r="H18" s="273"/>
      <c r="I18" s="273"/>
      <c r="J18" s="273"/>
      <c r="K18" s="273"/>
      <c r="L18" s="273"/>
      <c r="M18" s="409">
        <f t="shared" si="0"/>
        <v>0</v>
      </c>
    </row>
    <row r="19" spans="1:13" ht="20.25" customHeight="1" thickBot="1">
      <c r="A19" s="1361"/>
      <c r="B19" s="1374"/>
      <c r="C19" s="275" t="s">
        <v>122</v>
      </c>
      <c r="D19" s="275"/>
      <c r="E19" s="275"/>
      <c r="F19" s="275"/>
      <c r="G19" s="275"/>
      <c r="H19" s="275"/>
      <c r="I19" s="275"/>
      <c r="J19" s="275"/>
      <c r="K19" s="275"/>
      <c r="L19" s="275"/>
      <c r="M19" s="410">
        <f t="shared" si="0"/>
        <v>0</v>
      </c>
    </row>
    <row r="20" spans="1:13" ht="20.25" customHeight="1">
      <c r="A20" s="1367">
        <v>21</v>
      </c>
      <c r="B20" s="1358" t="s">
        <v>203</v>
      </c>
      <c r="C20" s="266" t="s">
        <v>31</v>
      </c>
      <c r="D20" s="267"/>
      <c r="E20" s="267"/>
      <c r="F20" s="267"/>
      <c r="G20" s="267"/>
      <c r="H20" s="267"/>
      <c r="I20" s="267"/>
      <c r="J20" s="267"/>
      <c r="K20" s="267"/>
      <c r="L20" s="267"/>
      <c r="M20" s="405">
        <f t="shared" si="0"/>
        <v>0</v>
      </c>
    </row>
    <row r="21" spans="1:13" ht="20.25" customHeight="1">
      <c r="A21" s="1360"/>
      <c r="B21" s="1359"/>
      <c r="C21" s="268" t="s">
        <v>122</v>
      </c>
      <c r="D21" s="270"/>
      <c r="E21" s="270"/>
      <c r="F21" s="270"/>
      <c r="G21" s="270"/>
      <c r="H21" s="270"/>
      <c r="I21" s="270"/>
      <c r="J21" s="270"/>
      <c r="K21" s="270"/>
      <c r="L21" s="270"/>
      <c r="M21" s="406">
        <f t="shared" si="0"/>
        <v>0</v>
      </c>
    </row>
    <row r="22" spans="1:13" ht="20.25" customHeight="1">
      <c r="A22" s="1360">
        <v>22</v>
      </c>
      <c r="B22" s="1359" t="s">
        <v>204</v>
      </c>
      <c r="C22" s="271" t="s">
        <v>31</v>
      </c>
      <c r="D22" s="272"/>
      <c r="E22" s="272"/>
      <c r="F22" s="272"/>
      <c r="G22" s="272"/>
      <c r="H22" s="272"/>
      <c r="I22" s="272"/>
      <c r="J22" s="272"/>
      <c r="K22" s="272"/>
      <c r="L22" s="272"/>
      <c r="M22" s="407">
        <f t="shared" si="0"/>
        <v>0</v>
      </c>
    </row>
    <row r="23" spans="1:13" ht="20.25" customHeight="1">
      <c r="A23" s="1360"/>
      <c r="B23" s="1359"/>
      <c r="C23" s="268" t="s">
        <v>122</v>
      </c>
      <c r="D23" s="268"/>
      <c r="E23" s="268"/>
      <c r="F23" s="268"/>
      <c r="G23" s="268"/>
      <c r="H23" s="268"/>
      <c r="I23" s="268"/>
      <c r="J23" s="268"/>
      <c r="K23" s="268"/>
      <c r="L23" s="268"/>
      <c r="M23" s="408">
        <f t="shared" si="0"/>
        <v>0</v>
      </c>
    </row>
    <row r="24" spans="1:13" ht="20.25" customHeight="1">
      <c r="A24" s="1360">
        <v>23</v>
      </c>
      <c r="B24" s="1359" t="s">
        <v>205</v>
      </c>
      <c r="C24" s="271" t="s">
        <v>31</v>
      </c>
      <c r="D24" s="273"/>
      <c r="E24" s="273"/>
      <c r="F24" s="273"/>
      <c r="G24" s="273"/>
      <c r="H24" s="273"/>
      <c r="I24" s="273"/>
      <c r="J24" s="273"/>
      <c r="K24" s="273"/>
      <c r="L24" s="273"/>
      <c r="M24" s="409">
        <f t="shared" si="0"/>
        <v>0</v>
      </c>
    </row>
    <row r="25" spans="1:13" ht="20.25" customHeight="1">
      <c r="A25" s="1360"/>
      <c r="B25" s="1359"/>
      <c r="C25" s="268" t="s">
        <v>122</v>
      </c>
      <c r="D25" s="268"/>
      <c r="E25" s="268"/>
      <c r="F25" s="268"/>
      <c r="G25" s="268"/>
      <c r="H25" s="268"/>
      <c r="I25" s="268"/>
      <c r="J25" s="268"/>
      <c r="K25" s="268"/>
      <c r="L25" s="268"/>
      <c r="M25" s="408">
        <f t="shared" si="0"/>
        <v>0</v>
      </c>
    </row>
    <row r="26" spans="1:13" ht="20.25" customHeight="1">
      <c r="A26" s="1360">
        <v>24</v>
      </c>
      <c r="B26" s="1359" t="s">
        <v>206</v>
      </c>
      <c r="C26" s="271" t="s">
        <v>31</v>
      </c>
      <c r="D26" s="273"/>
      <c r="E26" s="273"/>
      <c r="F26" s="273"/>
      <c r="G26" s="273"/>
      <c r="H26" s="273"/>
      <c r="I26" s="273"/>
      <c r="J26" s="273"/>
      <c r="K26" s="273"/>
      <c r="L26" s="273"/>
      <c r="M26" s="409">
        <f>SUM(D26:L26)</f>
        <v>0</v>
      </c>
    </row>
    <row r="27" spans="1:13" ht="20.25" customHeight="1">
      <c r="A27" s="1360"/>
      <c r="B27" s="1359"/>
      <c r="C27" s="268" t="s">
        <v>122</v>
      </c>
      <c r="D27" s="268"/>
      <c r="E27" s="268"/>
      <c r="F27" s="268"/>
      <c r="G27" s="268"/>
      <c r="H27" s="268"/>
      <c r="I27" s="268"/>
      <c r="J27" s="268"/>
      <c r="K27" s="268"/>
      <c r="L27" s="268"/>
      <c r="M27" s="408">
        <f>SUM(D27:L27)</f>
        <v>0</v>
      </c>
    </row>
    <row r="28" spans="1:13" ht="22.5" customHeight="1">
      <c r="A28" s="1352" t="s">
        <v>307</v>
      </c>
      <c r="B28" s="1353"/>
      <c r="C28" s="1354"/>
      <c r="D28" s="273">
        <f>D4+D6+D8+D10+D12+D14+D16+D18+D20+D22+D24+D26</f>
        <v>0</v>
      </c>
      <c r="E28" s="273">
        <f aca="true" t="shared" si="1" ref="E28:M29">E4+E6+E8+E10+E12+E14+E16+E18+E20+E22+E24+E26</f>
        <v>0</v>
      </c>
      <c r="F28" s="273">
        <f t="shared" si="1"/>
        <v>0</v>
      </c>
      <c r="G28" s="273">
        <f t="shared" si="1"/>
        <v>0</v>
      </c>
      <c r="H28" s="273">
        <f t="shared" si="1"/>
        <v>0</v>
      </c>
      <c r="I28" s="273">
        <f t="shared" si="1"/>
        <v>0</v>
      </c>
      <c r="J28" s="273">
        <f t="shared" si="1"/>
        <v>0</v>
      </c>
      <c r="K28" s="273">
        <f t="shared" si="1"/>
        <v>0</v>
      </c>
      <c r="L28" s="273">
        <f t="shared" si="1"/>
        <v>0</v>
      </c>
      <c r="M28" s="409">
        <f t="shared" si="1"/>
        <v>0</v>
      </c>
    </row>
    <row r="29" spans="1:13" ht="22.5" customHeight="1" thickBot="1">
      <c r="A29" s="1355"/>
      <c r="B29" s="1356"/>
      <c r="C29" s="1357"/>
      <c r="D29" s="275">
        <f>D5+D7+D9+D11+D13+D15+D17+D19+D21+D23+D25+D27</f>
        <v>1</v>
      </c>
      <c r="E29" s="275">
        <f t="shared" si="1"/>
        <v>0</v>
      </c>
      <c r="F29" s="275">
        <f t="shared" si="1"/>
        <v>0</v>
      </c>
      <c r="G29" s="275">
        <f t="shared" si="1"/>
        <v>0</v>
      </c>
      <c r="H29" s="275">
        <f t="shared" si="1"/>
        <v>0</v>
      </c>
      <c r="I29" s="275">
        <v>0</v>
      </c>
      <c r="J29" s="275">
        <f t="shared" si="1"/>
        <v>0</v>
      </c>
      <c r="K29" s="275">
        <f t="shared" si="1"/>
        <v>0</v>
      </c>
      <c r="L29" s="275">
        <f t="shared" si="1"/>
        <v>0</v>
      </c>
      <c r="M29" s="410">
        <f t="shared" si="1"/>
        <v>1</v>
      </c>
    </row>
  </sheetData>
  <sheetProtection/>
  <mergeCells count="38">
    <mergeCell ref="A1:E1"/>
    <mergeCell ref="A4:A5"/>
    <mergeCell ref="B4:B5"/>
    <mergeCell ref="A6:A7"/>
    <mergeCell ref="B6:B7"/>
    <mergeCell ref="D2:D3"/>
    <mergeCell ref="A2:C3"/>
    <mergeCell ref="E2:E3"/>
    <mergeCell ref="A24:A25"/>
    <mergeCell ref="B24:B25"/>
    <mergeCell ref="A14:A15"/>
    <mergeCell ref="B14:B15"/>
    <mergeCell ref="A8:A9"/>
    <mergeCell ref="B8:B9"/>
    <mergeCell ref="A10:A11"/>
    <mergeCell ref="B10:B11"/>
    <mergeCell ref="A12:A13"/>
    <mergeCell ref="B12:B13"/>
    <mergeCell ref="A16:A17"/>
    <mergeCell ref="B16:B17"/>
    <mergeCell ref="A18:A19"/>
    <mergeCell ref="B18:B19"/>
    <mergeCell ref="A26:A27"/>
    <mergeCell ref="B26:B27"/>
    <mergeCell ref="A20:A21"/>
    <mergeCell ref="B20:B21"/>
    <mergeCell ref="A22:A23"/>
    <mergeCell ref="B22:B23"/>
    <mergeCell ref="A28:C29"/>
    <mergeCell ref="F2:F3"/>
    <mergeCell ref="G2:G3"/>
    <mergeCell ref="H2:H3"/>
    <mergeCell ref="K1:M1"/>
    <mergeCell ref="M2:M3"/>
    <mergeCell ref="I2:I3"/>
    <mergeCell ref="J2:J3"/>
    <mergeCell ref="K2:K3"/>
    <mergeCell ref="L2:L3"/>
  </mergeCells>
  <printOptions horizontalCentered="1"/>
  <pageMargins left="0.2362204724409449" right="0.2362204724409449" top="0.9055118110236221" bottom="0.5905511811023623" header="0.5118110236220472" footer="0.31496062992125984"/>
  <pageSetup horizontalDpi="600" verticalDpi="600" orientation="landscape" paperSize="9" scale="93" r:id="rId1"/>
  <headerFooter alignWithMargins="0">
    <oddFooter>&amp;C42</oddFooter>
  </headerFooter>
</worksheet>
</file>

<file path=xl/worksheets/sheet45.xml><?xml version="1.0" encoding="utf-8"?>
<worksheet xmlns="http://schemas.openxmlformats.org/spreadsheetml/2006/main" xmlns:r="http://schemas.openxmlformats.org/officeDocument/2006/relationships">
  <sheetPr>
    <tabColor indexed="45"/>
  </sheetPr>
  <dimension ref="A1:M29"/>
  <sheetViews>
    <sheetView view="pageBreakPreview" zoomScaleNormal="75" zoomScaleSheetLayoutView="100" zoomScalePageLayoutView="0" workbookViewId="0" topLeftCell="A1">
      <pane xSplit="3" ySplit="3" topLeftCell="D4" activePane="bottomRight" state="frozen"/>
      <selection pane="topLeft" activeCell="B25" sqref="B25"/>
      <selection pane="topRight" activeCell="B25" sqref="B25"/>
      <selection pane="bottomLeft" activeCell="B25" sqref="B25"/>
      <selection pane="bottomRight" activeCell="A28" sqref="A28:C29"/>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1" spans="1:13" ht="19.5" customHeight="1" thickBot="1">
      <c r="A1" s="1366" t="s">
        <v>282</v>
      </c>
      <c r="B1" s="1366"/>
      <c r="C1" s="1366"/>
      <c r="D1" s="1366"/>
      <c r="E1" s="1366"/>
      <c r="K1" s="1375" t="str">
        <f>'[3]P41 特別支援1'!K1:M1</f>
        <v>平成２２年５月１日現在</v>
      </c>
      <c r="L1" s="1375"/>
      <c r="M1" s="1375"/>
    </row>
    <row r="2" spans="1:13" ht="13.5" customHeight="1">
      <c r="A2" s="1370" t="s">
        <v>387</v>
      </c>
      <c r="B2" s="1371"/>
      <c r="C2" s="1371"/>
      <c r="D2" s="1368" t="s">
        <v>246</v>
      </c>
      <c r="E2" s="1368" t="s">
        <v>247</v>
      </c>
      <c r="F2" s="1368" t="s">
        <v>248</v>
      </c>
      <c r="G2" s="1368" t="s">
        <v>249</v>
      </c>
      <c r="H2" s="1368" t="s">
        <v>250</v>
      </c>
      <c r="I2" s="1368" t="s">
        <v>251</v>
      </c>
      <c r="J2" s="1368" t="s">
        <v>252</v>
      </c>
      <c r="K2" s="1368" t="s">
        <v>253</v>
      </c>
      <c r="L2" s="1368" t="s">
        <v>254</v>
      </c>
      <c r="M2" s="1377" t="s">
        <v>32</v>
      </c>
    </row>
    <row r="3" spans="1:13" ht="13.5">
      <c r="A3" s="1372"/>
      <c r="B3" s="1373"/>
      <c r="C3" s="1373"/>
      <c r="D3" s="1369"/>
      <c r="E3" s="1369"/>
      <c r="F3" s="1369"/>
      <c r="G3" s="1369"/>
      <c r="H3" s="1369"/>
      <c r="I3" s="1369"/>
      <c r="J3" s="1369"/>
      <c r="K3" s="1369"/>
      <c r="L3" s="1369"/>
      <c r="M3" s="1378"/>
    </row>
    <row r="4" spans="1:13" ht="20.25" customHeight="1">
      <c r="A4" s="1360">
        <v>25</v>
      </c>
      <c r="B4" s="1359" t="s">
        <v>207</v>
      </c>
      <c r="C4" s="271" t="s">
        <v>31</v>
      </c>
      <c r="D4" s="273">
        <v>3</v>
      </c>
      <c r="E4" s="273"/>
      <c r="F4" s="273"/>
      <c r="G4" s="273"/>
      <c r="H4" s="273"/>
      <c r="I4" s="273"/>
      <c r="J4" s="273"/>
      <c r="K4" s="273"/>
      <c r="L4" s="273"/>
      <c r="M4" s="409">
        <f aca="true" t="shared" si="0" ref="M4:M25">SUM(D4:L4)</f>
        <v>3</v>
      </c>
    </row>
    <row r="5" spans="1:13" ht="20.25" customHeight="1" thickBot="1">
      <c r="A5" s="1361"/>
      <c r="B5" s="1374"/>
      <c r="C5" s="275" t="s">
        <v>122</v>
      </c>
      <c r="D5" s="275">
        <v>1</v>
      </c>
      <c r="E5" s="275">
        <v>2</v>
      </c>
      <c r="F5" s="275"/>
      <c r="G5" s="275"/>
      <c r="H5" s="275"/>
      <c r="I5" s="275"/>
      <c r="J5" s="275"/>
      <c r="K5" s="275"/>
      <c r="L5" s="275"/>
      <c r="M5" s="410">
        <f t="shared" si="0"/>
        <v>3</v>
      </c>
    </row>
    <row r="6" spans="1:13" ht="20.25" customHeight="1">
      <c r="A6" s="1367">
        <v>26</v>
      </c>
      <c r="B6" s="1358" t="s">
        <v>208</v>
      </c>
      <c r="C6" s="266" t="s">
        <v>31</v>
      </c>
      <c r="D6" s="267"/>
      <c r="E6" s="267"/>
      <c r="F6" s="267"/>
      <c r="G6" s="267"/>
      <c r="H6" s="267"/>
      <c r="I6" s="267"/>
      <c r="J6" s="267"/>
      <c r="K6" s="267"/>
      <c r="L6" s="267"/>
      <c r="M6" s="405">
        <f t="shared" si="0"/>
        <v>0</v>
      </c>
    </row>
    <row r="7" spans="1:13" ht="20.25" customHeight="1">
      <c r="A7" s="1360"/>
      <c r="B7" s="1359"/>
      <c r="C7" s="268" t="s">
        <v>122</v>
      </c>
      <c r="D7" s="270"/>
      <c r="E7" s="270"/>
      <c r="F7" s="270"/>
      <c r="G7" s="270"/>
      <c r="H7" s="270"/>
      <c r="I7" s="270"/>
      <c r="J7" s="270"/>
      <c r="K7" s="270"/>
      <c r="L7" s="270"/>
      <c r="M7" s="406">
        <f t="shared" si="0"/>
        <v>0</v>
      </c>
    </row>
    <row r="8" spans="1:13" ht="20.25" customHeight="1">
      <c r="A8" s="1360">
        <v>27</v>
      </c>
      <c r="B8" s="1359" t="s">
        <v>209</v>
      </c>
      <c r="C8" s="271" t="s">
        <v>31</v>
      </c>
      <c r="D8" s="272"/>
      <c r="E8" s="272"/>
      <c r="F8" s="272"/>
      <c r="G8" s="272"/>
      <c r="H8" s="272"/>
      <c r="I8" s="272"/>
      <c r="J8" s="272"/>
      <c r="K8" s="272"/>
      <c r="L8" s="272"/>
      <c r="M8" s="407">
        <f t="shared" si="0"/>
        <v>0</v>
      </c>
    </row>
    <row r="9" spans="1:13" ht="20.25" customHeight="1">
      <c r="A9" s="1360"/>
      <c r="B9" s="1359"/>
      <c r="C9" s="268" t="s">
        <v>122</v>
      </c>
      <c r="D9" s="268"/>
      <c r="E9" s="268"/>
      <c r="F9" s="268"/>
      <c r="G9" s="268"/>
      <c r="H9" s="268"/>
      <c r="I9" s="268"/>
      <c r="J9" s="268"/>
      <c r="K9" s="268"/>
      <c r="L9" s="268"/>
      <c r="M9" s="408">
        <f t="shared" si="0"/>
        <v>0</v>
      </c>
    </row>
    <row r="10" spans="1:13" ht="20.25" customHeight="1">
      <c r="A10" s="1360">
        <v>28</v>
      </c>
      <c r="B10" s="1359" t="s">
        <v>210</v>
      </c>
      <c r="C10" s="271" t="s">
        <v>31</v>
      </c>
      <c r="D10" s="273"/>
      <c r="E10" s="273"/>
      <c r="F10" s="273"/>
      <c r="G10" s="273"/>
      <c r="H10" s="273"/>
      <c r="I10" s="273"/>
      <c r="J10" s="273"/>
      <c r="K10" s="273"/>
      <c r="L10" s="273"/>
      <c r="M10" s="409">
        <f t="shared" si="0"/>
        <v>0</v>
      </c>
    </row>
    <row r="11" spans="1:13" ht="20.25" customHeight="1">
      <c r="A11" s="1360"/>
      <c r="B11" s="1359"/>
      <c r="C11" s="268" t="s">
        <v>122</v>
      </c>
      <c r="D11" s="268"/>
      <c r="E11" s="268"/>
      <c r="F11" s="268"/>
      <c r="G11" s="268"/>
      <c r="H11" s="268"/>
      <c r="I11" s="268"/>
      <c r="J11" s="268"/>
      <c r="K11" s="268"/>
      <c r="L11" s="268"/>
      <c r="M11" s="408">
        <f t="shared" si="0"/>
        <v>0</v>
      </c>
    </row>
    <row r="12" spans="1:13" ht="20.25" customHeight="1">
      <c r="A12" s="1360">
        <v>29</v>
      </c>
      <c r="B12" s="1359" t="s">
        <v>211</v>
      </c>
      <c r="C12" s="271" t="s">
        <v>31</v>
      </c>
      <c r="D12" s="273"/>
      <c r="E12" s="273"/>
      <c r="F12" s="273"/>
      <c r="G12" s="273"/>
      <c r="H12" s="273"/>
      <c r="I12" s="273"/>
      <c r="J12" s="273"/>
      <c r="K12" s="273"/>
      <c r="L12" s="273"/>
      <c r="M12" s="409">
        <f t="shared" si="0"/>
        <v>0</v>
      </c>
    </row>
    <row r="13" spans="1:13" ht="20.25" customHeight="1">
      <c r="A13" s="1360"/>
      <c r="B13" s="1359"/>
      <c r="C13" s="268" t="s">
        <v>122</v>
      </c>
      <c r="D13" s="268"/>
      <c r="E13" s="268"/>
      <c r="F13" s="268"/>
      <c r="G13" s="268"/>
      <c r="H13" s="268"/>
      <c r="I13" s="268"/>
      <c r="J13" s="268"/>
      <c r="K13" s="268"/>
      <c r="L13" s="268"/>
      <c r="M13" s="408">
        <f t="shared" si="0"/>
        <v>0</v>
      </c>
    </row>
    <row r="14" spans="1:13" ht="20.25" customHeight="1">
      <c r="A14" s="1360">
        <v>30</v>
      </c>
      <c r="B14" s="1359" t="s">
        <v>212</v>
      </c>
      <c r="C14" s="271" t="s">
        <v>31</v>
      </c>
      <c r="D14" s="273"/>
      <c r="E14" s="273"/>
      <c r="F14" s="273"/>
      <c r="G14" s="273"/>
      <c r="H14" s="273"/>
      <c r="I14" s="273"/>
      <c r="J14" s="273"/>
      <c r="K14" s="273"/>
      <c r="L14" s="273"/>
      <c r="M14" s="409">
        <f t="shared" si="0"/>
        <v>0</v>
      </c>
    </row>
    <row r="15" spans="1:13" ht="20.25" customHeight="1" thickBot="1">
      <c r="A15" s="1361"/>
      <c r="B15" s="1374"/>
      <c r="C15" s="275" t="s">
        <v>122</v>
      </c>
      <c r="D15" s="275"/>
      <c r="E15" s="275"/>
      <c r="F15" s="275"/>
      <c r="G15" s="275"/>
      <c r="H15" s="275"/>
      <c r="I15" s="275"/>
      <c r="J15" s="275"/>
      <c r="K15" s="275"/>
      <c r="L15" s="275"/>
      <c r="M15" s="410">
        <f t="shared" si="0"/>
        <v>0</v>
      </c>
    </row>
    <row r="16" spans="1:13" ht="20.25" customHeight="1">
      <c r="A16" s="1367">
        <v>31</v>
      </c>
      <c r="B16" s="1358" t="s">
        <v>213</v>
      </c>
      <c r="C16" s="266" t="s">
        <v>31</v>
      </c>
      <c r="D16" s="267"/>
      <c r="E16" s="267"/>
      <c r="F16" s="267"/>
      <c r="G16" s="267"/>
      <c r="H16" s="267"/>
      <c r="I16" s="267"/>
      <c r="J16" s="267"/>
      <c r="K16" s="267"/>
      <c r="L16" s="267"/>
      <c r="M16" s="405">
        <f t="shared" si="0"/>
        <v>0</v>
      </c>
    </row>
    <row r="17" spans="1:13" ht="20.25" customHeight="1">
      <c r="A17" s="1360"/>
      <c r="B17" s="1359"/>
      <c r="C17" s="268" t="s">
        <v>122</v>
      </c>
      <c r="D17" s="270"/>
      <c r="E17" s="270"/>
      <c r="F17" s="270"/>
      <c r="G17" s="270"/>
      <c r="H17" s="270"/>
      <c r="I17" s="270"/>
      <c r="J17" s="270"/>
      <c r="K17" s="270"/>
      <c r="L17" s="270"/>
      <c r="M17" s="406">
        <f t="shared" si="0"/>
        <v>0</v>
      </c>
    </row>
    <row r="18" spans="1:13" ht="20.25" customHeight="1">
      <c r="A18" s="1360">
        <v>32</v>
      </c>
      <c r="B18" s="1359" t="s">
        <v>214</v>
      </c>
      <c r="C18" s="271" t="s">
        <v>31</v>
      </c>
      <c r="D18" s="272"/>
      <c r="E18" s="272"/>
      <c r="F18" s="272"/>
      <c r="G18" s="272"/>
      <c r="H18" s="272"/>
      <c r="I18" s="272"/>
      <c r="J18" s="272"/>
      <c r="K18" s="272"/>
      <c r="L18" s="272"/>
      <c r="M18" s="407">
        <f t="shared" si="0"/>
        <v>0</v>
      </c>
    </row>
    <row r="19" spans="1:13" ht="20.25" customHeight="1">
      <c r="A19" s="1360"/>
      <c r="B19" s="1359"/>
      <c r="C19" s="268" t="s">
        <v>122</v>
      </c>
      <c r="D19" s="268"/>
      <c r="E19" s="268"/>
      <c r="F19" s="268"/>
      <c r="G19" s="268"/>
      <c r="H19" s="268"/>
      <c r="I19" s="268"/>
      <c r="J19" s="268"/>
      <c r="K19" s="268"/>
      <c r="L19" s="268"/>
      <c r="M19" s="408">
        <f t="shared" si="0"/>
        <v>0</v>
      </c>
    </row>
    <row r="20" spans="1:13" ht="20.25" customHeight="1">
      <c r="A20" s="1360">
        <v>33</v>
      </c>
      <c r="B20" s="1359" t="s">
        <v>215</v>
      </c>
      <c r="C20" s="271" t="s">
        <v>31</v>
      </c>
      <c r="D20" s="273"/>
      <c r="E20" s="273"/>
      <c r="F20" s="273"/>
      <c r="G20" s="273"/>
      <c r="H20" s="273"/>
      <c r="I20" s="273"/>
      <c r="J20" s="273"/>
      <c r="K20" s="273"/>
      <c r="L20" s="273"/>
      <c r="M20" s="409">
        <f t="shared" si="0"/>
        <v>0</v>
      </c>
    </row>
    <row r="21" spans="1:13" ht="20.25" customHeight="1">
      <c r="A21" s="1360"/>
      <c r="B21" s="1359"/>
      <c r="C21" s="268" t="s">
        <v>122</v>
      </c>
      <c r="D21" s="268"/>
      <c r="E21" s="268"/>
      <c r="F21" s="268"/>
      <c r="G21" s="268"/>
      <c r="H21" s="268"/>
      <c r="I21" s="268"/>
      <c r="J21" s="268"/>
      <c r="K21" s="268"/>
      <c r="L21" s="268"/>
      <c r="M21" s="408">
        <f t="shared" si="0"/>
        <v>0</v>
      </c>
    </row>
    <row r="22" spans="1:13" ht="20.25" customHeight="1">
      <c r="A22" s="1360">
        <v>34</v>
      </c>
      <c r="B22" s="1359" t="s">
        <v>216</v>
      </c>
      <c r="C22" s="271" t="s">
        <v>31</v>
      </c>
      <c r="D22" s="273"/>
      <c r="E22" s="273"/>
      <c r="F22" s="273"/>
      <c r="G22" s="273"/>
      <c r="H22" s="273"/>
      <c r="I22" s="273"/>
      <c r="J22" s="273"/>
      <c r="K22" s="273"/>
      <c r="L22" s="273"/>
      <c r="M22" s="409">
        <f t="shared" si="0"/>
        <v>0</v>
      </c>
    </row>
    <row r="23" spans="1:13" ht="20.25" customHeight="1">
      <c r="A23" s="1360"/>
      <c r="B23" s="1359"/>
      <c r="C23" s="268" t="s">
        <v>122</v>
      </c>
      <c r="D23" s="268"/>
      <c r="E23" s="268"/>
      <c r="F23" s="268"/>
      <c r="G23" s="268"/>
      <c r="H23" s="268"/>
      <c r="I23" s="268"/>
      <c r="J23" s="268"/>
      <c r="K23" s="268"/>
      <c r="L23" s="268"/>
      <c r="M23" s="408">
        <f t="shared" si="0"/>
        <v>0</v>
      </c>
    </row>
    <row r="24" spans="1:13" ht="20.25" customHeight="1">
      <c r="A24" s="1360">
        <v>35</v>
      </c>
      <c r="B24" s="1359" t="s">
        <v>217</v>
      </c>
      <c r="C24" s="271" t="s">
        <v>31</v>
      </c>
      <c r="D24" s="273"/>
      <c r="E24" s="273"/>
      <c r="F24" s="273"/>
      <c r="G24" s="273"/>
      <c r="H24" s="273"/>
      <c r="I24" s="273"/>
      <c r="J24" s="273"/>
      <c r="K24" s="273"/>
      <c r="L24" s="273"/>
      <c r="M24" s="409">
        <f t="shared" si="0"/>
        <v>0</v>
      </c>
    </row>
    <row r="25" spans="1:13" ht="20.25" customHeight="1" thickBot="1">
      <c r="A25" s="1361"/>
      <c r="B25" s="1374"/>
      <c r="C25" s="275" t="s">
        <v>122</v>
      </c>
      <c r="D25" s="275"/>
      <c r="E25" s="275"/>
      <c r="F25" s="275"/>
      <c r="G25" s="275"/>
      <c r="H25" s="275"/>
      <c r="I25" s="275"/>
      <c r="J25" s="275"/>
      <c r="K25" s="275"/>
      <c r="L25" s="275"/>
      <c r="M25" s="410">
        <f t="shared" si="0"/>
        <v>0</v>
      </c>
    </row>
    <row r="26" spans="1:13" ht="20.25" customHeight="1">
      <c r="A26" s="1367">
        <v>36</v>
      </c>
      <c r="B26" s="1358" t="s">
        <v>218</v>
      </c>
      <c r="C26" s="266" t="s">
        <v>31</v>
      </c>
      <c r="D26" s="267"/>
      <c r="E26" s="267"/>
      <c r="F26" s="267"/>
      <c r="G26" s="267"/>
      <c r="H26" s="267"/>
      <c r="I26" s="267"/>
      <c r="J26" s="267"/>
      <c r="K26" s="267"/>
      <c r="L26" s="267"/>
      <c r="M26" s="405">
        <f>SUM(D26:L26)</f>
        <v>0</v>
      </c>
    </row>
    <row r="27" spans="1:13" ht="20.25" customHeight="1">
      <c r="A27" s="1362"/>
      <c r="B27" s="1364"/>
      <c r="C27" s="306" t="s">
        <v>122</v>
      </c>
      <c r="D27" s="270"/>
      <c r="E27" s="270"/>
      <c r="F27" s="270"/>
      <c r="G27" s="270"/>
      <c r="H27" s="270"/>
      <c r="I27" s="270"/>
      <c r="J27" s="270"/>
      <c r="K27" s="270"/>
      <c r="L27" s="270"/>
      <c r="M27" s="406">
        <f>SUM(D27:L27)</f>
        <v>0</v>
      </c>
    </row>
    <row r="28" spans="1:13" ht="22.5" customHeight="1">
      <c r="A28" s="1352" t="s">
        <v>307</v>
      </c>
      <c r="B28" s="1353"/>
      <c r="C28" s="1353"/>
      <c r="D28" s="273">
        <f aca="true" t="shared" si="1" ref="D28:L29">D4+D6+D8+D10+D12+D14+D16+D18+D20+D22+D24+D26</f>
        <v>3</v>
      </c>
      <c r="E28" s="273">
        <f t="shared" si="1"/>
        <v>0</v>
      </c>
      <c r="F28" s="273">
        <f t="shared" si="1"/>
        <v>0</v>
      </c>
      <c r="G28" s="273">
        <f t="shared" si="1"/>
        <v>0</v>
      </c>
      <c r="H28" s="273">
        <f t="shared" si="1"/>
        <v>0</v>
      </c>
      <c r="I28" s="273">
        <f t="shared" si="1"/>
        <v>0</v>
      </c>
      <c r="J28" s="273">
        <f t="shared" si="1"/>
        <v>0</v>
      </c>
      <c r="K28" s="273">
        <f t="shared" si="1"/>
        <v>0</v>
      </c>
      <c r="L28" s="273">
        <f t="shared" si="1"/>
        <v>0</v>
      </c>
      <c r="M28" s="409">
        <f>SUM(D28:L28)</f>
        <v>3</v>
      </c>
    </row>
    <row r="29" spans="1:13" ht="22.5" customHeight="1" thickBot="1">
      <c r="A29" s="1355"/>
      <c r="B29" s="1356"/>
      <c r="C29" s="1356"/>
      <c r="D29" s="275">
        <f t="shared" si="1"/>
        <v>1</v>
      </c>
      <c r="E29" s="275">
        <f t="shared" si="1"/>
        <v>2</v>
      </c>
      <c r="F29" s="275">
        <f t="shared" si="1"/>
        <v>0</v>
      </c>
      <c r="G29" s="275">
        <f t="shared" si="1"/>
        <v>0</v>
      </c>
      <c r="H29" s="275">
        <f t="shared" si="1"/>
        <v>0</v>
      </c>
      <c r="I29" s="275">
        <f t="shared" si="1"/>
        <v>0</v>
      </c>
      <c r="J29" s="275">
        <f t="shared" si="1"/>
        <v>0</v>
      </c>
      <c r="K29" s="275">
        <f t="shared" si="1"/>
        <v>0</v>
      </c>
      <c r="L29" s="275">
        <f t="shared" si="1"/>
        <v>0</v>
      </c>
      <c r="M29" s="410">
        <f>SUM(D29:L29)</f>
        <v>3</v>
      </c>
    </row>
  </sheetData>
  <sheetProtection/>
  <mergeCells count="38">
    <mergeCell ref="L2:L3"/>
    <mergeCell ref="A26:A27"/>
    <mergeCell ref="B26:B27"/>
    <mergeCell ref="F2:F3"/>
    <mergeCell ref="G2:G3"/>
    <mergeCell ref="H2:H3"/>
    <mergeCell ref="A22:A23"/>
    <mergeCell ref="B22:B23"/>
    <mergeCell ref="A24:A25"/>
    <mergeCell ref="B24:B25"/>
    <mergeCell ref="K1:M1"/>
    <mergeCell ref="M2:M3"/>
    <mergeCell ref="I2:I3"/>
    <mergeCell ref="J2:J3"/>
    <mergeCell ref="K2:K3"/>
    <mergeCell ref="A20:A21"/>
    <mergeCell ref="B20:B21"/>
    <mergeCell ref="A14:A15"/>
    <mergeCell ref="B14:B15"/>
    <mergeCell ref="A16:A17"/>
    <mergeCell ref="A18:A19"/>
    <mergeCell ref="B18:B19"/>
    <mergeCell ref="A8:A9"/>
    <mergeCell ref="B8:B9"/>
    <mergeCell ref="A10:A11"/>
    <mergeCell ref="B10:B11"/>
    <mergeCell ref="A12:A13"/>
    <mergeCell ref="B12:B13"/>
    <mergeCell ref="A28:C29"/>
    <mergeCell ref="A1:E1"/>
    <mergeCell ref="A4:A5"/>
    <mergeCell ref="B4:B5"/>
    <mergeCell ref="A6:A7"/>
    <mergeCell ref="B6:B7"/>
    <mergeCell ref="D2:D3"/>
    <mergeCell ref="A2:C3"/>
    <mergeCell ref="E2:E3"/>
    <mergeCell ref="B16:B17"/>
  </mergeCells>
  <printOptions horizontalCentered="1"/>
  <pageMargins left="0.2362204724409449" right="0.2362204724409449" top="0.9055118110236221" bottom="0.5905511811023623" header="0.5118110236220472" footer="0.31496062992125984"/>
  <pageSetup horizontalDpi="600" verticalDpi="600" orientation="landscape" paperSize="9" scale="93" r:id="rId1"/>
  <headerFooter alignWithMargins="0">
    <oddFooter>&amp;C43</oddFooter>
  </headerFooter>
</worksheet>
</file>

<file path=xl/worksheets/sheet46.xml><?xml version="1.0" encoding="utf-8"?>
<worksheet xmlns="http://schemas.openxmlformats.org/spreadsheetml/2006/main" xmlns:r="http://schemas.openxmlformats.org/officeDocument/2006/relationships">
  <sheetPr>
    <tabColor indexed="45"/>
  </sheetPr>
  <dimension ref="A1:M23"/>
  <sheetViews>
    <sheetView view="pageBreakPreview" zoomScaleNormal="75" zoomScaleSheetLayoutView="100" zoomScalePageLayoutView="0" workbookViewId="0" topLeftCell="A1">
      <pane xSplit="3" ySplit="3" topLeftCell="D4" activePane="bottomRight" state="frozen"/>
      <selection pane="topLeft" activeCell="B25" sqref="B25"/>
      <selection pane="topRight" activeCell="B25" sqref="B25"/>
      <selection pane="bottomLeft" activeCell="B25" sqref="B25"/>
      <selection pane="bottomRight" activeCell="I11" sqref="I11"/>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s>
  <sheetData>
    <row r="1" spans="1:13" ht="19.5" customHeight="1" thickBot="1">
      <c r="A1" s="1366" t="s">
        <v>282</v>
      </c>
      <c r="B1" s="1366"/>
      <c r="C1" s="1366"/>
      <c r="D1" s="1366"/>
      <c r="E1" s="1366"/>
      <c r="K1" s="1375" t="str">
        <f>'[3]P41 特別支援1'!K1:M1</f>
        <v>平成２２年５月１日現在</v>
      </c>
      <c r="L1" s="1375"/>
      <c r="M1" s="1375"/>
    </row>
    <row r="2" spans="1:13" ht="13.5" customHeight="1">
      <c r="A2" s="1370" t="s">
        <v>387</v>
      </c>
      <c r="B2" s="1371"/>
      <c r="C2" s="1371"/>
      <c r="D2" s="1368" t="s">
        <v>246</v>
      </c>
      <c r="E2" s="1368" t="s">
        <v>247</v>
      </c>
      <c r="F2" s="1368" t="s">
        <v>248</v>
      </c>
      <c r="G2" s="1368" t="s">
        <v>249</v>
      </c>
      <c r="H2" s="1368" t="s">
        <v>250</v>
      </c>
      <c r="I2" s="1368" t="s">
        <v>251</v>
      </c>
      <c r="J2" s="1368" t="s">
        <v>252</v>
      </c>
      <c r="K2" s="1368" t="s">
        <v>253</v>
      </c>
      <c r="L2" s="1368" t="s">
        <v>254</v>
      </c>
      <c r="M2" s="1377" t="s">
        <v>32</v>
      </c>
    </row>
    <row r="3" spans="1:13" ht="13.5">
      <c r="A3" s="1372"/>
      <c r="B3" s="1373"/>
      <c r="C3" s="1373"/>
      <c r="D3" s="1369"/>
      <c r="E3" s="1369"/>
      <c r="F3" s="1369"/>
      <c r="G3" s="1369"/>
      <c r="H3" s="1369"/>
      <c r="I3" s="1369"/>
      <c r="J3" s="1369"/>
      <c r="K3" s="1369"/>
      <c r="L3" s="1369"/>
      <c r="M3" s="1378"/>
    </row>
    <row r="4" spans="1:13" ht="20.25" customHeight="1">
      <c r="A4" s="1360">
        <v>37</v>
      </c>
      <c r="B4" s="1359" t="s">
        <v>219</v>
      </c>
      <c r="C4" s="271" t="s">
        <v>31</v>
      </c>
      <c r="D4" s="272"/>
      <c r="E4" s="272"/>
      <c r="F4" s="272"/>
      <c r="G4" s="272"/>
      <c r="H4" s="272"/>
      <c r="I4" s="272"/>
      <c r="J4" s="272"/>
      <c r="K4" s="272"/>
      <c r="L4" s="272"/>
      <c r="M4" s="407">
        <f aca="true" t="shared" si="0" ref="M4:M17">SUM(D4:L4)</f>
        <v>0</v>
      </c>
    </row>
    <row r="5" spans="1:13" ht="20.25" customHeight="1">
      <c r="A5" s="1360"/>
      <c r="B5" s="1359"/>
      <c r="C5" s="268" t="s">
        <v>122</v>
      </c>
      <c r="D5" s="268"/>
      <c r="E5" s="268"/>
      <c r="F5" s="268"/>
      <c r="G5" s="268"/>
      <c r="H5" s="268"/>
      <c r="I5" s="268"/>
      <c r="J5" s="268"/>
      <c r="K5" s="268"/>
      <c r="L5" s="268"/>
      <c r="M5" s="408">
        <f t="shared" si="0"/>
        <v>0</v>
      </c>
    </row>
    <row r="6" spans="1:13" ht="20.25" customHeight="1">
      <c r="A6" s="1360">
        <v>38</v>
      </c>
      <c r="B6" s="1359" t="s">
        <v>220</v>
      </c>
      <c r="C6" s="271" t="s">
        <v>31</v>
      </c>
      <c r="D6" s="273"/>
      <c r="E6" s="273"/>
      <c r="F6" s="273"/>
      <c r="G6" s="273"/>
      <c r="H6" s="273"/>
      <c r="I6" s="273"/>
      <c r="J6" s="273"/>
      <c r="K6" s="273"/>
      <c r="L6" s="273"/>
      <c r="M6" s="409">
        <f t="shared" si="0"/>
        <v>0</v>
      </c>
    </row>
    <row r="7" spans="1:13" ht="20.25" customHeight="1">
      <c r="A7" s="1360"/>
      <c r="B7" s="1359"/>
      <c r="C7" s="268" t="s">
        <v>122</v>
      </c>
      <c r="D7" s="268"/>
      <c r="E7" s="268"/>
      <c r="F7" s="268"/>
      <c r="G7" s="268"/>
      <c r="H7" s="268"/>
      <c r="I7" s="268"/>
      <c r="J7" s="268"/>
      <c r="K7" s="268"/>
      <c r="L7" s="268"/>
      <c r="M7" s="408">
        <f t="shared" si="0"/>
        <v>0</v>
      </c>
    </row>
    <row r="8" spans="1:13" ht="20.25" customHeight="1">
      <c r="A8" s="1360">
        <v>39</v>
      </c>
      <c r="B8" s="1359" t="s">
        <v>221</v>
      </c>
      <c r="C8" s="271" t="s">
        <v>31</v>
      </c>
      <c r="D8" s="273"/>
      <c r="E8" s="273"/>
      <c r="F8" s="273"/>
      <c r="G8" s="273"/>
      <c r="H8" s="273"/>
      <c r="I8" s="273"/>
      <c r="J8" s="273"/>
      <c r="K8" s="273"/>
      <c r="L8" s="273"/>
      <c r="M8" s="409">
        <f t="shared" si="0"/>
        <v>0</v>
      </c>
    </row>
    <row r="9" spans="1:13" ht="20.25" customHeight="1">
      <c r="A9" s="1360"/>
      <c r="B9" s="1359"/>
      <c r="C9" s="268" t="s">
        <v>122</v>
      </c>
      <c r="D9" s="268"/>
      <c r="E9" s="268"/>
      <c r="F9" s="268"/>
      <c r="G9" s="268"/>
      <c r="H9" s="268"/>
      <c r="I9" s="268"/>
      <c r="J9" s="268"/>
      <c r="K9" s="268"/>
      <c r="L9" s="268"/>
      <c r="M9" s="408">
        <f t="shared" si="0"/>
        <v>0</v>
      </c>
    </row>
    <row r="10" spans="1:13" ht="20.25" customHeight="1">
      <c r="A10" s="1360">
        <v>40</v>
      </c>
      <c r="B10" s="1359" t="s">
        <v>222</v>
      </c>
      <c r="C10" s="271" t="s">
        <v>31</v>
      </c>
      <c r="D10" s="273"/>
      <c r="E10" s="273"/>
      <c r="F10" s="273"/>
      <c r="G10" s="273"/>
      <c r="H10" s="273"/>
      <c r="I10" s="273"/>
      <c r="J10" s="273"/>
      <c r="K10" s="273"/>
      <c r="L10" s="273"/>
      <c r="M10" s="409">
        <f t="shared" si="0"/>
        <v>0</v>
      </c>
    </row>
    <row r="11" spans="1:13" ht="20.25" customHeight="1" thickBot="1">
      <c r="A11" s="1361"/>
      <c r="B11" s="1374"/>
      <c r="C11" s="275" t="s">
        <v>122</v>
      </c>
      <c r="D11" s="275"/>
      <c r="E11" s="275"/>
      <c r="F11" s="275"/>
      <c r="G11" s="275"/>
      <c r="H11" s="275"/>
      <c r="I11" s="275"/>
      <c r="J11" s="275"/>
      <c r="K11" s="275"/>
      <c r="L11" s="275"/>
      <c r="M11" s="410">
        <f t="shared" si="0"/>
        <v>0</v>
      </c>
    </row>
    <row r="12" spans="1:13" ht="20.25" customHeight="1">
      <c r="A12" s="1367">
        <v>41</v>
      </c>
      <c r="B12" s="1358" t="s">
        <v>223</v>
      </c>
      <c r="C12" s="266" t="s">
        <v>31</v>
      </c>
      <c r="D12" s="267"/>
      <c r="E12" s="267"/>
      <c r="F12" s="267"/>
      <c r="G12" s="267"/>
      <c r="H12" s="267"/>
      <c r="I12" s="267"/>
      <c r="J12" s="267"/>
      <c r="K12" s="267"/>
      <c r="L12" s="267"/>
      <c r="M12" s="405">
        <f t="shared" si="0"/>
        <v>0</v>
      </c>
    </row>
    <row r="13" spans="1:13" ht="20.25" customHeight="1">
      <c r="A13" s="1360"/>
      <c r="B13" s="1359"/>
      <c r="C13" s="268" t="s">
        <v>122</v>
      </c>
      <c r="D13" s="270"/>
      <c r="E13" s="270"/>
      <c r="F13" s="270"/>
      <c r="G13" s="270"/>
      <c r="H13" s="270"/>
      <c r="I13" s="270"/>
      <c r="J13" s="270"/>
      <c r="K13" s="270"/>
      <c r="L13" s="270"/>
      <c r="M13" s="406">
        <f t="shared" si="0"/>
        <v>0</v>
      </c>
    </row>
    <row r="14" spans="1:13" ht="20.25" customHeight="1">
      <c r="A14" s="1360">
        <v>42</v>
      </c>
      <c r="B14" s="1359" t="s">
        <v>224</v>
      </c>
      <c r="C14" s="271" t="s">
        <v>31</v>
      </c>
      <c r="D14" s="272"/>
      <c r="E14" s="272"/>
      <c r="F14" s="272"/>
      <c r="G14" s="272"/>
      <c r="H14" s="272"/>
      <c r="I14" s="272"/>
      <c r="J14" s="272"/>
      <c r="K14" s="272"/>
      <c r="L14" s="272"/>
      <c r="M14" s="407">
        <f t="shared" si="0"/>
        <v>0</v>
      </c>
    </row>
    <row r="15" spans="1:13" ht="20.25" customHeight="1">
      <c r="A15" s="1360"/>
      <c r="B15" s="1359"/>
      <c r="C15" s="268" t="s">
        <v>122</v>
      </c>
      <c r="D15" s="268"/>
      <c r="E15" s="268"/>
      <c r="F15" s="268"/>
      <c r="G15" s="268"/>
      <c r="H15" s="268"/>
      <c r="I15" s="268"/>
      <c r="J15" s="268"/>
      <c r="K15" s="268"/>
      <c r="L15" s="268"/>
      <c r="M15" s="408">
        <f t="shared" si="0"/>
        <v>0</v>
      </c>
    </row>
    <row r="16" spans="1:13" ht="20.25" customHeight="1">
      <c r="A16" s="1360">
        <v>43</v>
      </c>
      <c r="B16" s="1359" t="s">
        <v>225</v>
      </c>
      <c r="C16" s="271" t="s">
        <v>31</v>
      </c>
      <c r="D16" s="273"/>
      <c r="E16" s="273"/>
      <c r="F16" s="273"/>
      <c r="G16" s="273"/>
      <c r="H16" s="273"/>
      <c r="I16" s="273"/>
      <c r="J16" s="273"/>
      <c r="K16" s="273"/>
      <c r="L16" s="273"/>
      <c r="M16" s="409">
        <f t="shared" si="0"/>
        <v>0</v>
      </c>
    </row>
    <row r="17" spans="1:13" ht="20.25" customHeight="1" thickBot="1">
      <c r="A17" s="1361"/>
      <c r="B17" s="1374"/>
      <c r="C17" s="275" t="s">
        <v>122</v>
      </c>
      <c r="D17" s="275"/>
      <c r="E17" s="275"/>
      <c r="F17" s="275"/>
      <c r="G17" s="275"/>
      <c r="H17" s="275"/>
      <c r="I17" s="275"/>
      <c r="J17" s="275"/>
      <c r="K17" s="275"/>
      <c r="L17" s="275"/>
      <c r="M17" s="410">
        <f t="shared" si="0"/>
        <v>0</v>
      </c>
    </row>
    <row r="18" spans="1:13" ht="21" customHeight="1">
      <c r="A18" s="1395" t="s">
        <v>150</v>
      </c>
      <c r="B18" s="1396"/>
      <c r="C18" s="319" t="s">
        <v>31</v>
      </c>
      <c r="D18" s="207">
        <f>D4+D6+D8+D10+D12+D14+D16</f>
        <v>0</v>
      </c>
      <c r="E18" s="207">
        <f aca="true" t="shared" si="1" ref="E18:M19">E4+E6+E8+E10+E12+E14+E16</f>
        <v>0</v>
      </c>
      <c r="F18" s="207">
        <f t="shared" si="1"/>
        <v>0</v>
      </c>
      <c r="G18" s="207">
        <f t="shared" si="1"/>
        <v>0</v>
      </c>
      <c r="H18" s="207">
        <f t="shared" si="1"/>
        <v>0</v>
      </c>
      <c r="I18" s="207">
        <f t="shared" si="1"/>
        <v>0</v>
      </c>
      <c r="J18" s="207">
        <f t="shared" si="1"/>
        <v>0</v>
      </c>
      <c r="K18" s="207">
        <f t="shared" si="1"/>
        <v>0</v>
      </c>
      <c r="L18" s="207">
        <f t="shared" si="1"/>
        <v>0</v>
      </c>
      <c r="M18" s="425">
        <f t="shared" si="1"/>
        <v>0</v>
      </c>
    </row>
    <row r="19" spans="1:13" ht="21" customHeight="1" thickBot="1">
      <c r="A19" s="1393"/>
      <c r="B19" s="1394"/>
      <c r="C19" s="111" t="s">
        <v>122</v>
      </c>
      <c r="D19" s="111">
        <f>D5+D7+D9+D11+D13+D15+D17</f>
        <v>0</v>
      </c>
      <c r="E19" s="111">
        <f t="shared" si="1"/>
        <v>0</v>
      </c>
      <c r="F19" s="111">
        <f t="shared" si="1"/>
        <v>0</v>
      </c>
      <c r="G19" s="111">
        <f t="shared" si="1"/>
        <v>0</v>
      </c>
      <c r="H19" s="111">
        <f t="shared" si="1"/>
        <v>0</v>
      </c>
      <c r="I19" s="111">
        <f t="shared" si="1"/>
        <v>0</v>
      </c>
      <c r="J19" s="111">
        <f t="shared" si="1"/>
        <v>0</v>
      </c>
      <c r="K19" s="111">
        <f t="shared" si="1"/>
        <v>0</v>
      </c>
      <c r="L19" s="111">
        <f t="shared" si="1"/>
        <v>0</v>
      </c>
      <c r="M19" s="426">
        <f t="shared" si="1"/>
        <v>0</v>
      </c>
    </row>
    <row r="20" spans="1:13" ht="21" customHeight="1">
      <c r="A20" s="1363" t="s">
        <v>172</v>
      </c>
      <c r="B20" s="1365"/>
      <c r="C20" s="427" t="s">
        <v>31</v>
      </c>
      <c r="D20" s="296">
        <v>0</v>
      </c>
      <c r="E20" s="296">
        <v>65</v>
      </c>
      <c r="F20" s="296">
        <v>21</v>
      </c>
      <c r="G20" s="296">
        <v>0</v>
      </c>
      <c r="H20" s="296">
        <v>0</v>
      </c>
      <c r="I20" s="296">
        <v>0</v>
      </c>
      <c r="J20" s="296">
        <v>0</v>
      </c>
      <c r="K20" s="296">
        <v>0</v>
      </c>
      <c r="L20" s="296">
        <v>0</v>
      </c>
      <c r="M20" s="428">
        <f>SUM(D20:L20)</f>
        <v>86</v>
      </c>
    </row>
    <row r="21" spans="1:13" ht="21" customHeight="1" thickBot="1">
      <c r="A21" s="1361"/>
      <c r="B21" s="1374"/>
      <c r="C21" s="429" t="s">
        <v>122</v>
      </c>
      <c r="D21" s="429">
        <v>4</v>
      </c>
      <c r="E21" s="429">
        <v>17</v>
      </c>
      <c r="F21" s="429">
        <v>4</v>
      </c>
      <c r="G21" s="429">
        <v>0</v>
      </c>
      <c r="H21" s="429">
        <v>0</v>
      </c>
      <c r="I21" s="429">
        <v>0</v>
      </c>
      <c r="J21" s="429">
        <v>0</v>
      </c>
      <c r="K21" s="429">
        <v>0</v>
      </c>
      <c r="L21" s="429">
        <v>0</v>
      </c>
      <c r="M21" s="430">
        <f>SUM(D21:L21)</f>
        <v>25</v>
      </c>
    </row>
    <row r="22" spans="1:13" ht="21" customHeight="1">
      <c r="A22" s="1391" t="s">
        <v>32</v>
      </c>
      <c r="B22" s="1392"/>
      <c r="C22" s="277" t="s">
        <v>31</v>
      </c>
      <c r="D22" s="209">
        <f>D20+D18+'調理員規模別　特別支援学校'!D28+'調理員規模別　特別支援学校２'!D28+'調理員規模別　特別支援学校3'!D28</f>
        <v>3</v>
      </c>
      <c r="E22" s="209">
        <f>E20+E18+'調理員規模別　特別支援学校'!E28+'調理員規模別　特別支援学校２'!E28+'調理員規模別　特別支援学校3'!E28</f>
        <v>81</v>
      </c>
      <c r="F22" s="209">
        <f>F20+F18+'調理員規模別　特別支援学校'!F28+'調理員規模別　特別支援学校２'!F28+'調理員規模別　特別支援学校3'!F28</f>
        <v>39</v>
      </c>
      <c r="G22" s="209">
        <f>G20+G18+'調理員規模別　特別支援学校'!G28+'調理員規模別　特別支援学校２'!G28+'調理員規模別　特別支援学校3'!G28</f>
        <v>5</v>
      </c>
      <c r="H22" s="209">
        <f>H20+H18+'調理員規模別　特別支援学校'!H28+'調理員規模別　特別支援学校２'!H28+'調理員規模別　特別支援学校3'!H28</f>
        <v>0</v>
      </c>
      <c r="I22" s="209">
        <f>I20+I18+'調理員規模別　特別支援学校'!I28+'調理員規模別　特別支援学校２'!I28+'調理員規模別　特別支援学校3'!I28</f>
        <v>0</v>
      </c>
      <c r="J22" s="209">
        <f>J20+J18+'調理員規模別　特別支援学校'!J28+'調理員規模別　特別支援学校２'!J28+'調理員規模別　特別支援学校3'!J28</f>
        <v>0</v>
      </c>
      <c r="K22" s="209">
        <f>K20+K18+'調理員規模別　特別支援学校'!K28+'調理員規模別　特別支援学校２'!K28+'調理員規模別　特別支援学校3'!K28</f>
        <v>0</v>
      </c>
      <c r="L22" s="209">
        <f>L20+L18+'調理員規模別　特別支援学校'!L28+'調理員規模別　特別支援学校２'!L28+'調理員規模別　特別支援学校3'!L28</f>
        <v>0</v>
      </c>
      <c r="M22" s="431">
        <f>M20+M18+'調理員規模別　特別支援学校'!M28+'調理員規模別　特別支援学校２'!M28+'調理員規模別　特別支援学校3'!M28</f>
        <v>128</v>
      </c>
    </row>
    <row r="23" spans="1:13" ht="21" customHeight="1" thickBot="1">
      <c r="A23" s="1393"/>
      <c r="B23" s="1394"/>
      <c r="C23" s="111" t="s">
        <v>122</v>
      </c>
      <c r="D23" s="111">
        <f>D21+D19+'調理員規模別　特別支援学校'!D29+'調理員規模別　特別支援学校２'!D29+'調理員規模別　特別支援学校3'!D29</f>
        <v>6</v>
      </c>
      <c r="E23" s="111">
        <f>E21+E19+'調理員規模別　特別支援学校'!E29+'調理員規模別　特別支援学校２'!E29+'調理員規模別　特別支援学校3'!E29</f>
        <v>23</v>
      </c>
      <c r="F23" s="111">
        <f>F21+F19+'調理員規模別　特別支援学校'!F29+'調理員規模別　特別支援学校２'!F29+'調理員規模別　特別支援学校3'!F29</f>
        <v>8</v>
      </c>
      <c r="G23" s="111">
        <f>G21+G19+'調理員規模別　特別支援学校'!G29+'調理員規模別　特別支援学校２'!G29+'調理員規模別　特別支援学校3'!G29</f>
        <v>1</v>
      </c>
      <c r="H23" s="111">
        <f>H21+H19+'調理員規模別　特別支援学校'!H29+'調理員規模別　特別支援学校２'!H29+'調理員規模別　特別支援学校3'!H29</f>
        <v>0</v>
      </c>
      <c r="I23" s="111">
        <f>I21+I19+'調理員規模別　特別支援学校'!I29+'調理員規模別　特別支援学校２'!I29+'調理員規模別　特別支援学校3'!I29</f>
        <v>0</v>
      </c>
      <c r="J23" s="111">
        <f>J21+J19+'調理員規模別　特別支援学校'!J29+'調理員規模別　特別支援学校２'!J29+'調理員規模別　特別支援学校3'!J29</f>
        <v>0</v>
      </c>
      <c r="K23" s="111">
        <f>K21+K19+'調理員規模別　特別支援学校'!K29+'調理員規模別　特別支援学校２'!K29+'調理員規模別　特別支援学校3'!K29</f>
        <v>0</v>
      </c>
      <c r="L23" s="111">
        <f>L21+L19+'調理員規模別　特別支援学校'!L29+'調理員規模別　特別支援学校２'!L29+'調理員規模別　特別支援学校3'!L29</f>
        <v>0</v>
      </c>
      <c r="M23" s="426">
        <f>M21+M19+'調理員規模別　特別支援学校'!M29+'調理員規模別　特別支援学校２'!M29+'調理員規模別　特別支援学校3'!M29</f>
        <v>38</v>
      </c>
    </row>
  </sheetData>
  <sheetProtection/>
  <mergeCells count="30">
    <mergeCell ref="A1:E1"/>
    <mergeCell ref="A18:B19"/>
    <mergeCell ref="A16:A17"/>
    <mergeCell ref="B16:B17"/>
    <mergeCell ref="A10:A11"/>
    <mergeCell ref="B10:B11"/>
    <mergeCell ref="A12:A13"/>
    <mergeCell ref="B12:B13"/>
    <mergeCell ref="A14:A15"/>
    <mergeCell ref="B14:B15"/>
    <mergeCell ref="A8:A9"/>
    <mergeCell ref="B8:B9"/>
    <mergeCell ref="A20:B21"/>
    <mergeCell ref="A22:B23"/>
    <mergeCell ref="A6:A7"/>
    <mergeCell ref="B6:B7"/>
    <mergeCell ref="E2:E3"/>
    <mergeCell ref="F2:F3"/>
    <mergeCell ref="A4:A5"/>
    <mergeCell ref="D2:D3"/>
    <mergeCell ref="A2:C3"/>
    <mergeCell ref="B4:B5"/>
    <mergeCell ref="G2:G3"/>
    <mergeCell ref="H2:H3"/>
    <mergeCell ref="K1:M1"/>
    <mergeCell ref="M2:M3"/>
    <mergeCell ref="I2:I3"/>
    <mergeCell ref="J2:J3"/>
    <mergeCell ref="K2:K3"/>
    <mergeCell ref="L2:L3"/>
  </mergeCells>
  <printOptions horizontalCentered="1"/>
  <pageMargins left="0.2362204724409449" right="0.2362204724409449" top="0.9055118110236221" bottom="0.5905511811023623" header="0.5118110236220472" footer="0.31496062992125984"/>
  <pageSetup horizontalDpi="600" verticalDpi="600" orientation="landscape" paperSize="9" r:id="rId1"/>
  <headerFooter alignWithMargins="0">
    <oddFooter>&amp;C44</oddFooter>
  </headerFooter>
</worksheet>
</file>

<file path=xl/worksheets/sheet47.xml><?xml version="1.0" encoding="utf-8"?>
<worksheet xmlns="http://schemas.openxmlformats.org/spreadsheetml/2006/main" xmlns:r="http://schemas.openxmlformats.org/officeDocument/2006/relationships">
  <sheetPr>
    <tabColor indexed="45"/>
  </sheetPr>
  <dimension ref="A2:P31"/>
  <sheetViews>
    <sheetView view="pageBreakPreview" zoomScaleNormal="75" zoomScaleSheetLayoutView="100" zoomScalePageLayoutView="0" workbookViewId="0" topLeftCell="A1">
      <pane xSplit="3" ySplit="3" topLeftCell="E4" activePane="bottomRight" state="frozen"/>
      <selection pane="topLeft" activeCell="A1" sqref="A1"/>
      <selection pane="topRight" activeCell="D1" sqref="D1"/>
      <selection pane="bottomLeft" activeCell="A4" sqref="A4"/>
      <selection pane="bottomRight" activeCell="I8" sqref="I8"/>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 min="14" max="14" width="12.125" style="0" bestFit="1" customWidth="1"/>
    <col min="15" max="15" width="13.125" style="0" bestFit="1" customWidth="1"/>
    <col min="16" max="16" width="10.75390625" style="0" customWidth="1"/>
  </cols>
  <sheetData>
    <row r="2" spans="1:16" ht="14.25" thickBot="1">
      <c r="A2" s="1366" t="s">
        <v>236</v>
      </c>
      <c r="B2" s="1366"/>
      <c r="C2" s="1366"/>
      <c r="D2" s="1366"/>
      <c r="E2" s="1366"/>
      <c r="M2" s="52"/>
      <c r="N2" s="1375" t="s">
        <v>389</v>
      </c>
      <c r="O2" s="1376"/>
      <c r="P2" s="1376"/>
    </row>
    <row r="3" spans="1:16" ht="37.5" customHeight="1" thickBot="1">
      <c r="A3" s="1370" t="s">
        <v>387</v>
      </c>
      <c r="B3" s="1371"/>
      <c r="C3" s="1371"/>
      <c r="D3" s="264" t="s">
        <v>256</v>
      </c>
      <c r="E3" s="264" t="s">
        <v>249</v>
      </c>
      <c r="F3" s="264" t="s">
        <v>257</v>
      </c>
      <c r="G3" s="264" t="s">
        <v>258</v>
      </c>
      <c r="H3" s="264" t="s">
        <v>259</v>
      </c>
      <c r="I3" s="264" t="s">
        <v>260</v>
      </c>
      <c r="J3" s="264" t="s">
        <v>261</v>
      </c>
      <c r="K3" s="264" t="s">
        <v>262</v>
      </c>
      <c r="L3" s="264" t="s">
        <v>263</v>
      </c>
      <c r="M3" s="264" t="s">
        <v>264</v>
      </c>
      <c r="N3" s="278" t="s">
        <v>265</v>
      </c>
      <c r="O3" s="264" t="s">
        <v>238</v>
      </c>
      <c r="P3" s="265" t="s">
        <v>32</v>
      </c>
    </row>
    <row r="4" spans="1:16" ht="23.25" customHeight="1">
      <c r="A4" s="1367">
        <v>1</v>
      </c>
      <c r="B4" s="1358" t="s">
        <v>183</v>
      </c>
      <c r="C4" s="266" t="s">
        <v>31</v>
      </c>
      <c r="D4" s="267"/>
      <c r="E4" s="267"/>
      <c r="F4" s="267"/>
      <c r="G4" s="267"/>
      <c r="H4" s="267"/>
      <c r="I4" s="267"/>
      <c r="J4" s="267"/>
      <c r="K4" s="267"/>
      <c r="L4" s="267"/>
      <c r="M4" s="267"/>
      <c r="N4" s="267"/>
      <c r="O4" s="267"/>
      <c r="P4" s="405">
        <f aca="true" t="shared" si="0" ref="P4:P27">SUM(D4:O4)</f>
        <v>0</v>
      </c>
    </row>
    <row r="5" spans="1:16" ht="23.25" customHeight="1">
      <c r="A5" s="1360"/>
      <c r="B5" s="1359"/>
      <c r="C5" s="268" t="s">
        <v>266</v>
      </c>
      <c r="D5" s="270"/>
      <c r="E5" s="270"/>
      <c r="F5" s="270"/>
      <c r="G5" s="270"/>
      <c r="H5" s="270"/>
      <c r="I5" s="270"/>
      <c r="J5" s="270"/>
      <c r="K5" s="270"/>
      <c r="L5" s="270"/>
      <c r="M5" s="270"/>
      <c r="N5" s="270"/>
      <c r="O5" s="270"/>
      <c r="P5" s="406">
        <f t="shared" si="0"/>
        <v>0</v>
      </c>
    </row>
    <row r="6" spans="1:16" ht="23.25" customHeight="1">
      <c r="A6" s="1360">
        <v>2</v>
      </c>
      <c r="B6" s="1359" t="s">
        <v>184</v>
      </c>
      <c r="C6" s="279" t="s">
        <v>31</v>
      </c>
      <c r="D6" s="272"/>
      <c r="E6" s="272"/>
      <c r="F6" s="272"/>
      <c r="G6" s="272"/>
      <c r="H6" s="272"/>
      <c r="I6" s="272"/>
      <c r="J6" s="272"/>
      <c r="K6" s="272"/>
      <c r="L6" s="272"/>
      <c r="M6" s="272">
        <v>38</v>
      </c>
      <c r="N6" s="272">
        <v>60</v>
      </c>
      <c r="O6" s="272"/>
      <c r="P6" s="407">
        <f t="shared" si="0"/>
        <v>98</v>
      </c>
    </row>
    <row r="7" spans="1:16" ht="23.25" customHeight="1">
      <c r="A7" s="1360"/>
      <c r="B7" s="1359"/>
      <c r="C7" s="268" t="s">
        <v>266</v>
      </c>
      <c r="D7" s="268"/>
      <c r="E7" s="268"/>
      <c r="F7" s="268"/>
      <c r="G7" s="268"/>
      <c r="H7" s="268"/>
      <c r="I7" s="268"/>
      <c r="J7" s="268"/>
      <c r="K7" s="268"/>
      <c r="L7" s="268"/>
      <c r="M7" s="268">
        <v>1</v>
      </c>
      <c r="N7" s="268">
        <v>1</v>
      </c>
      <c r="O7" s="268"/>
      <c r="P7" s="408">
        <f t="shared" si="0"/>
        <v>2</v>
      </c>
    </row>
    <row r="8" spans="1:16" ht="23.25" customHeight="1">
      <c r="A8" s="1360">
        <v>3</v>
      </c>
      <c r="B8" s="1359" t="s">
        <v>185</v>
      </c>
      <c r="C8" s="279" t="s">
        <v>31</v>
      </c>
      <c r="D8" s="273"/>
      <c r="E8" s="273"/>
      <c r="F8" s="273"/>
      <c r="G8" s="273"/>
      <c r="H8" s="273"/>
      <c r="I8" s="273"/>
      <c r="J8" s="273"/>
      <c r="K8" s="273"/>
      <c r="L8" s="273">
        <v>33</v>
      </c>
      <c r="M8" s="273"/>
      <c r="N8" s="273"/>
      <c r="O8" s="273"/>
      <c r="P8" s="409">
        <f t="shared" si="0"/>
        <v>33</v>
      </c>
    </row>
    <row r="9" spans="1:16" ht="23.25" customHeight="1">
      <c r="A9" s="1360"/>
      <c r="B9" s="1359"/>
      <c r="C9" s="268" t="s">
        <v>266</v>
      </c>
      <c r="D9" s="268"/>
      <c r="E9" s="268"/>
      <c r="F9" s="268"/>
      <c r="G9" s="268"/>
      <c r="H9" s="268"/>
      <c r="I9" s="268"/>
      <c r="J9" s="268"/>
      <c r="K9" s="268"/>
      <c r="L9" s="268">
        <v>1</v>
      </c>
      <c r="M9" s="268"/>
      <c r="N9" s="268"/>
      <c r="O9" s="268"/>
      <c r="P9" s="408">
        <f t="shared" si="0"/>
        <v>1</v>
      </c>
    </row>
    <row r="10" spans="1:16" ht="23.25" customHeight="1">
      <c r="A10" s="1360">
        <v>4</v>
      </c>
      <c r="B10" s="1359" t="s">
        <v>186</v>
      </c>
      <c r="C10" s="279" t="s">
        <v>31</v>
      </c>
      <c r="D10" s="273"/>
      <c r="E10" s="273"/>
      <c r="F10" s="273"/>
      <c r="G10" s="273"/>
      <c r="H10" s="273"/>
      <c r="I10" s="273"/>
      <c r="J10" s="273"/>
      <c r="K10" s="273"/>
      <c r="L10" s="273"/>
      <c r="M10" s="273"/>
      <c r="N10" s="273"/>
      <c r="O10" s="273"/>
      <c r="P10" s="409">
        <f t="shared" si="0"/>
        <v>0</v>
      </c>
    </row>
    <row r="11" spans="1:16" ht="23.25" customHeight="1">
      <c r="A11" s="1360"/>
      <c r="B11" s="1359"/>
      <c r="C11" s="268" t="s">
        <v>266</v>
      </c>
      <c r="D11" s="268"/>
      <c r="E11" s="268"/>
      <c r="F11" s="268"/>
      <c r="G11" s="268"/>
      <c r="H11" s="268"/>
      <c r="I11" s="268"/>
      <c r="J11" s="268"/>
      <c r="K11" s="268"/>
      <c r="L11" s="268"/>
      <c r="M11" s="268"/>
      <c r="N11" s="268"/>
      <c r="O11" s="268"/>
      <c r="P11" s="408">
        <f t="shared" si="0"/>
        <v>0</v>
      </c>
    </row>
    <row r="12" spans="1:16" ht="23.25" customHeight="1">
      <c r="A12" s="1360">
        <v>5</v>
      </c>
      <c r="B12" s="1359" t="s">
        <v>187</v>
      </c>
      <c r="C12" s="279" t="s">
        <v>31</v>
      </c>
      <c r="D12" s="273"/>
      <c r="E12" s="273"/>
      <c r="F12" s="273"/>
      <c r="G12" s="273"/>
      <c r="H12" s="273"/>
      <c r="I12" s="273"/>
      <c r="J12" s="273"/>
      <c r="K12" s="273"/>
      <c r="L12" s="273"/>
      <c r="M12" s="273"/>
      <c r="N12" s="273"/>
      <c r="O12" s="273"/>
      <c r="P12" s="409">
        <f t="shared" si="0"/>
        <v>0</v>
      </c>
    </row>
    <row r="13" spans="1:16" ht="23.25" customHeight="1" thickBot="1">
      <c r="A13" s="1361"/>
      <c r="B13" s="1374"/>
      <c r="C13" s="268" t="s">
        <v>266</v>
      </c>
      <c r="D13" s="275"/>
      <c r="E13" s="275"/>
      <c r="F13" s="275"/>
      <c r="G13" s="275"/>
      <c r="H13" s="275"/>
      <c r="I13" s="275"/>
      <c r="J13" s="275"/>
      <c r="K13" s="275"/>
      <c r="L13" s="275"/>
      <c r="M13" s="275"/>
      <c r="N13" s="275"/>
      <c r="O13" s="275"/>
      <c r="P13" s="410">
        <f t="shared" si="0"/>
        <v>0</v>
      </c>
    </row>
    <row r="14" spans="1:16" ht="23.25" customHeight="1">
      <c r="A14" s="1367">
        <v>6</v>
      </c>
      <c r="B14" s="1358" t="s">
        <v>188</v>
      </c>
      <c r="C14" s="266" t="s">
        <v>31</v>
      </c>
      <c r="D14" s="267"/>
      <c r="E14" s="267"/>
      <c r="F14" s="267"/>
      <c r="G14" s="267"/>
      <c r="H14" s="267"/>
      <c r="I14" s="267"/>
      <c r="J14" s="267"/>
      <c r="K14" s="267"/>
      <c r="L14" s="267"/>
      <c r="M14" s="267"/>
      <c r="N14" s="267"/>
      <c r="O14" s="267"/>
      <c r="P14" s="405">
        <f t="shared" si="0"/>
        <v>0</v>
      </c>
    </row>
    <row r="15" spans="1:16" ht="23.25" customHeight="1">
      <c r="A15" s="1360"/>
      <c r="B15" s="1359"/>
      <c r="C15" s="268" t="s">
        <v>266</v>
      </c>
      <c r="D15" s="270"/>
      <c r="E15" s="270"/>
      <c r="F15" s="270"/>
      <c r="G15" s="270"/>
      <c r="H15" s="270"/>
      <c r="I15" s="270"/>
      <c r="J15" s="270"/>
      <c r="K15" s="270"/>
      <c r="L15" s="270"/>
      <c r="M15" s="270"/>
      <c r="N15" s="270"/>
      <c r="O15" s="270"/>
      <c r="P15" s="406">
        <f t="shared" si="0"/>
        <v>0</v>
      </c>
    </row>
    <row r="16" spans="1:16" ht="23.25" customHeight="1">
      <c r="A16" s="1360">
        <v>7</v>
      </c>
      <c r="B16" s="1359" t="s">
        <v>189</v>
      </c>
      <c r="C16" s="279" t="s">
        <v>31</v>
      </c>
      <c r="D16" s="272"/>
      <c r="E16" s="272"/>
      <c r="F16" s="272"/>
      <c r="G16" s="272"/>
      <c r="H16" s="272"/>
      <c r="I16" s="272"/>
      <c r="J16" s="272"/>
      <c r="K16" s="272"/>
      <c r="L16" s="272"/>
      <c r="M16" s="272"/>
      <c r="N16" s="272"/>
      <c r="O16" s="272"/>
      <c r="P16" s="407">
        <f t="shared" si="0"/>
        <v>0</v>
      </c>
    </row>
    <row r="17" spans="1:16" ht="23.25" customHeight="1">
      <c r="A17" s="1360"/>
      <c r="B17" s="1359"/>
      <c r="C17" s="268" t="s">
        <v>266</v>
      </c>
      <c r="D17" s="268"/>
      <c r="E17" s="268"/>
      <c r="F17" s="268"/>
      <c r="G17" s="268"/>
      <c r="H17" s="268"/>
      <c r="I17" s="268"/>
      <c r="J17" s="268"/>
      <c r="K17" s="268"/>
      <c r="L17" s="268"/>
      <c r="M17" s="268"/>
      <c r="N17" s="268"/>
      <c r="O17" s="268"/>
      <c r="P17" s="408">
        <f t="shared" si="0"/>
        <v>0</v>
      </c>
    </row>
    <row r="18" spans="1:16" ht="23.25" customHeight="1">
      <c r="A18" s="1360">
        <v>8</v>
      </c>
      <c r="B18" s="1359" t="s">
        <v>190</v>
      </c>
      <c r="C18" s="279" t="s">
        <v>31</v>
      </c>
      <c r="D18" s="273"/>
      <c r="E18" s="273"/>
      <c r="F18" s="273"/>
      <c r="G18" s="273"/>
      <c r="H18" s="273"/>
      <c r="I18" s="273"/>
      <c r="J18" s="273"/>
      <c r="K18" s="273"/>
      <c r="L18" s="273"/>
      <c r="M18" s="273"/>
      <c r="N18" s="273"/>
      <c r="O18" s="273"/>
      <c r="P18" s="409">
        <f t="shared" si="0"/>
        <v>0</v>
      </c>
    </row>
    <row r="19" spans="1:16" ht="23.25" customHeight="1">
      <c r="A19" s="1360"/>
      <c r="B19" s="1359"/>
      <c r="C19" s="268" t="s">
        <v>266</v>
      </c>
      <c r="D19" s="268"/>
      <c r="E19" s="268"/>
      <c r="F19" s="268"/>
      <c r="G19" s="268"/>
      <c r="H19" s="268"/>
      <c r="I19" s="268"/>
      <c r="J19" s="268"/>
      <c r="K19" s="268"/>
      <c r="L19" s="268"/>
      <c r="M19" s="268"/>
      <c r="N19" s="268"/>
      <c r="O19" s="268"/>
      <c r="P19" s="408">
        <f t="shared" si="0"/>
        <v>0</v>
      </c>
    </row>
    <row r="20" spans="1:16" ht="23.25" customHeight="1">
      <c r="A20" s="1360">
        <v>9</v>
      </c>
      <c r="B20" s="1359" t="s">
        <v>191</v>
      </c>
      <c r="C20" s="279" t="s">
        <v>31</v>
      </c>
      <c r="D20" s="273"/>
      <c r="E20" s="273"/>
      <c r="F20" s="273"/>
      <c r="G20" s="273"/>
      <c r="H20" s="273"/>
      <c r="I20" s="273"/>
      <c r="J20" s="273"/>
      <c r="K20" s="273"/>
      <c r="L20" s="273"/>
      <c r="M20" s="273"/>
      <c r="N20" s="273"/>
      <c r="O20" s="273"/>
      <c r="P20" s="409">
        <f t="shared" si="0"/>
        <v>0</v>
      </c>
    </row>
    <row r="21" spans="1:16" ht="23.25" customHeight="1">
      <c r="A21" s="1360"/>
      <c r="B21" s="1359"/>
      <c r="C21" s="268" t="s">
        <v>266</v>
      </c>
      <c r="D21" s="268"/>
      <c r="E21" s="268"/>
      <c r="F21" s="268"/>
      <c r="G21" s="268"/>
      <c r="H21" s="268"/>
      <c r="I21" s="268"/>
      <c r="J21" s="268"/>
      <c r="K21" s="268"/>
      <c r="L21" s="268"/>
      <c r="M21" s="268"/>
      <c r="N21" s="268"/>
      <c r="O21" s="268"/>
      <c r="P21" s="408">
        <f t="shared" si="0"/>
        <v>0</v>
      </c>
    </row>
    <row r="22" spans="1:16" ht="23.25" customHeight="1">
      <c r="A22" s="1360">
        <v>10</v>
      </c>
      <c r="B22" s="1359" t="s">
        <v>192</v>
      </c>
      <c r="C22" s="279" t="s">
        <v>31</v>
      </c>
      <c r="D22" s="273"/>
      <c r="E22" s="273"/>
      <c r="F22" s="273"/>
      <c r="G22" s="273"/>
      <c r="H22" s="273"/>
      <c r="I22" s="273">
        <v>14</v>
      </c>
      <c r="J22" s="273"/>
      <c r="K22" s="273"/>
      <c r="L22" s="273">
        <v>23</v>
      </c>
      <c r="M22" s="273"/>
      <c r="N22" s="273"/>
      <c r="O22" s="273"/>
      <c r="P22" s="409">
        <f t="shared" si="0"/>
        <v>37</v>
      </c>
    </row>
    <row r="23" spans="1:16" ht="23.25" customHeight="1" thickBot="1">
      <c r="A23" s="1361"/>
      <c r="B23" s="1374"/>
      <c r="C23" s="268" t="s">
        <v>266</v>
      </c>
      <c r="D23" s="275"/>
      <c r="E23" s="275"/>
      <c r="F23" s="275"/>
      <c r="G23" s="275"/>
      <c r="H23" s="275"/>
      <c r="I23" s="275">
        <v>1</v>
      </c>
      <c r="J23" s="275"/>
      <c r="K23" s="275"/>
      <c r="L23" s="275">
        <v>1</v>
      </c>
      <c r="M23" s="275"/>
      <c r="N23" s="275"/>
      <c r="O23" s="275"/>
      <c r="P23" s="410">
        <f t="shared" si="0"/>
        <v>2</v>
      </c>
    </row>
    <row r="24" spans="1:16" ht="23.25" customHeight="1">
      <c r="A24" s="1367">
        <v>11</v>
      </c>
      <c r="B24" s="1358" t="s">
        <v>193</v>
      </c>
      <c r="C24" s="266" t="s">
        <v>31</v>
      </c>
      <c r="D24" s="267"/>
      <c r="E24" s="267"/>
      <c r="F24" s="267"/>
      <c r="G24" s="267"/>
      <c r="H24" s="267"/>
      <c r="I24" s="267"/>
      <c r="J24" s="267"/>
      <c r="K24" s="267"/>
      <c r="L24" s="267"/>
      <c r="M24" s="267"/>
      <c r="N24" s="267"/>
      <c r="O24" s="267"/>
      <c r="P24" s="405">
        <f t="shared" si="0"/>
        <v>0</v>
      </c>
    </row>
    <row r="25" spans="1:16" ht="23.25" customHeight="1">
      <c r="A25" s="1360"/>
      <c r="B25" s="1359"/>
      <c r="C25" s="268" t="s">
        <v>266</v>
      </c>
      <c r="D25" s="270"/>
      <c r="E25" s="270"/>
      <c r="F25" s="270"/>
      <c r="G25" s="270"/>
      <c r="H25" s="270"/>
      <c r="I25" s="270"/>
      <c r="J25" s="270"/>
      <c r="K25" s="270"/>
      <c r="L25" s="270"/>
      <c r="M25" s="270"/>
      <c r="N25" s="270"/>
      <c r="O25" s="270"/>
      <c r="P25" s="406">
        <f t="shared" si="0"/>
        <v>0</v>
      </c>
    </row>
    <row r="26" spans="1:16" ht="23.25" customHeight="1">
      <c r="A26" s="1360">
        <v>12</v>
      </c>
      <c r="B26" s="1359" t="s">
        <v>194</v>
      </c>
      <c r="C26" s="279" t="s">
        <v>31</v>
      </c>
      <c r="D26" s="272"/>
      <c r="E26" s="272"/>
      <c r="F26" s="272"/>
      <c r="G26" s="272"/>
      <c r="H26" s="272"/>
      <c r="I26" s="272"/>
      <c r="J26" s="272"/>
      <c r="K26" s="272"/>
      <c r="L26" s="272"/>
      <c r="M26" s="272"/>
      <c r="N26" s="272"/>
      <c r="O26" s="272"/>
      <c r="P26" s="407">
        <f t="shared" si="0"/>
        <v>0</v>
      </c>
    </row>
    <row r="27" spans="1:16" ht="23.25" customHeight="1">
      <c r="A27" s="1360"/>
      <c r="B27" s="1359"/>
      <c r="C27" s="268" t="s">
        <v>266</v>
      </c>
      <c r="D27" s="268"/>
      <c r="E27" s="268"/>
      <c r="F27" s="268"/>
      <c r="G27" s="268"/>
      <c r="H27" s="268"/>
      <c r="I27" s="268"/>
      <c r="J27" s="268"/>
      <c r="K27" s="268"/>
      <c r="L27" s="268"/>
      <c r="M27" s="268"/>
      <c r="N27" s="268"/>
      <c r="O27" s="268"/>
      <c r="P27" s="408">
        <f t="shared" si="0"/>
        <v>0</v>
      </c>
    </row>
    <row r="28" spans="1:16" ht="23.25" customHeight="1">
      <c r="A28" s="1360">
        <v>13</v>
      </c>
      <c r="B28" s="1359" t="s">
        <v>195</v>
      </c>
      <c r="C28" s="279" t="s">
        <v>31</v>
      </c>
      <c r="D28" s="273"/>
      <c r="E28" s="273"/>
      <c r="F28" s="273"/>
      <c r="G28" s="273"/>
      <c r="H28" s="273"/>
      <c r="I28" s="273"/>
      <c r="J28" s="273"/>
      <c r="K28" s="273"/>
      <c r="L28" s="273"/>
      <c r="M28" s="273"/>
      <c r="N28" s="273"/>
      <c r="O28" s="273"/>
      <c r="P28" s="409">
        <f>SUM(D28:O28)</f>
        <v>0</v>
      </c>
    </row>
    <row r="29" spans="1:16" ht="23.25" customHeight="1">
      <c r="A29" s="1360"/>
      <c r="B29" s="1359"/>
      <c r="C29" s="268" t="s">
        <v>266</v>
      </c>
      <c r="D29" s="268"/>
      <c r="E29" s="268"/>
      <c r="F29" s="268"/>
      <c r="G29" s="268"/>
      <c r="H29" s="268"/>
      <c r="I29" s="268"/>
      <c r="J29" s="268"/>
      <c r="K29" s="268"/>
      <c r="L29" s="268"/>
      <c r="M29" s="268"/>
      <c r="N29" s="268"/>
      <c r="O29" s="268"/>
      <c r="P29" s="408">
        <f>SUM(D29:O29)</f>
        <v>0</v>
      </c>
    </row>
    <row r="30" spans="1:16" ht="22.5" customHeight="1">
      <c r="A30" s="1352" t="s">
        <v>307</v>
      </c>
      <c r="B30" s="1353"/>
      <c r="C30" s="1354"/>
      <c r="D30" s="273">
        <f>D4+D6+D8+D10+D12+D14+D16+D18+D20+D22+D24+D26+D28</f>
        <v>0</v>
      </c>
      <c r="E30" s="273">
        <f aca="true" t="shared" si="1" ref="E30:P31">E4+E6+E8+E10+E12+E14+E16+E18+E20+E22+E24+E26+E28</f>
        <v>0</v>
      </c>
      <c r="F30" s="273">
        <f t="shared" si="1"/>
        <v>0</v>
      </c>
      <c r="G30" s="273">
        <f t="shared" si="1"/>
        <v>0</v>
      </c>
      <c r="H30" s="273">
        <f t="shared" si="1"/>
        <v>0</v>
      </c>
      <c r="I30" s="273">
        <f t="shared" si="1"/>
        <v>14</v>
      </c>
      <c r="J30" s="273">
        <f t="shared" si="1"/>
        <v>0</v>
      </c>
      <c r="K30" s="273">
        <f t="shared" si="1"/>
        <v>0</v>
      </c>
      <c r="L30" s="273">
        <f t="shared" si="1"/>
        <v>56</v>
      </c>
      <c r="M30" s="273">
        <f t="shared" si="1"/>
        <v>38</v>
      </c>
      <c r="N30" s="273">
        <f t="shared" si="1"/>
        <v>60</v>
      </c>
      <c r="O30" s="273">
        <f t="shared" si="1"/>
        <v>0</v>
      </c>
      <c r="P30" s="274">
        <f t="shared" si="1"/>
        <v>168</v>
      </c>
    </row>
    <row r="31" spans="1:16" ht="22.5" customHeight="1" thickBot="1">
      <c r="A31" s="1355"/>
      <c r="B31" s="1356"/>
      <c r="C31" s="1357"/>
      <c r="D31" s="275">
        <f>D5+D7+D9+D11+D13+D15+D17+D19+D21+D23+D25+D27+D29</f>
        <v>0</v>
      </c>
      <c r="E31" s="275">
        <f t="shared" si="1"/>
        <v>0</v>
      </c>
      <c r="F31" s="275">
        <f t="shared" si="1"/>
        <v>0</v>
      </c>
      <c r="G31" s="275">
        <f t="shared" si="1"/>
        <v>0</v>
      </c>
      <c r="H31" s="275">
        <f t="shared" si="1"/>
        <v>0</v>
      </c>
      <c r="I31" s="275">
        <f t="shared" si="1"/>
        <v>1</v>
      </c>
      <c r="J31" s="275">
        <f t="shared" si="1"/>
        <v>0</v>
      </c>
      <c r="K31" s="275">
        <f t="shared" si="1"/>
        <v>0</v>
      </c>
      <c r="L31" s="275">
        <f t="shared" si="1"/>
        <v>2</v>
      </c>
      <c r="M31" s="275">
        <f t="shared" si="1"/>
        <v>1</v>
      </c>
      <c r="N31" s="275">
        <f t="shared" si="1"/>
        <v>1</v>
      </c>
      <c r="O31" s="275">
        <f t="shared" si="1"/>
        <v>0</v>
      </c>
      <c r="P31" s="276">
        <f t="shared" si="1"/>
        <v>5</v>
      </c>
    </row>
  </sheetData>
  <sheetProtection/>
  <mergeCells count="30">
    <mergeCell ref="B22:B23"/>
    <mergeCell ref="A28:A29"/>
    <mergeCell ref="B28:B29"/>
    <mergeCell ref="A26:A27"/>
    <mergeCell ref="N2:P2"/>
    <mergeCell ref="A3:C3"/>
    <mergeCell ref="B4:B5"/>
    <mergeCell ref="A24:A25"/>
    <mergeCell ref="B24:B25"/>
    <mergeCell ref="B14:B15"/>
    <mergeCell ref="B16:B17"/>
    <mergeCell ref="A10:A11"/>
    <mergeCell ref="A20:A21"/>
    <mergeCell ref="A22:A23"/>
    <mergeCell ref="A30:C31"/>
    <mergeCell ref="A2:E2"/>
    <mergeCell ref="B6:B7"/>
    <mergeCell ref="B8:B9"/>
    <mergeCell ref="A14:A15"/>
    <mergeCell ref="A6:A7"/>
    <mergeCell ref="A8:A9"/>
    <mergeCell ref="A16:A17"/>
    <mergeCell ref="A18:A19"/>
    <mergeCell ref="B26:B27"/>
    <mergeCell ref="A4:A5"/>
    <mergeCell ref="B10:B11"/>
    <mergeCell ref="B12:B13"/>
    <mergeCell ref="A12:A13"/>
    <mergeCell ref="B18:B19"/>
    <mergeCell ref="B20:B21"/>
  </mergeCells>
  <printOptions horizontalCentered="1"/>
  <pageMargins left="0.2362204724409449" right="0.2362204724409449" top="0.9055118110236221" bottom="0.5905511811023623" header="0.5118110236220472" footer="0.31496062992125984"/>
  <pageSetup horizontalDpi="600" verticalDpi="600" orientation="landscape" paperSize="9" scale="69" r:id="rId1"/>
  <headerFooter alignWithMargins="0">
    <oddFooter>&amp;C45</oddFooter>
  </headerFooter>
</worksheet>
</file>

<file path=xl/worksheets/sheet48.xml><?xml version="1.0" encoding="utf-8"?>
<worksheet xmlns="http://schemas.openxmlformats.org/spreadsheetml/2006/main" xmlns:r="http://schemas.openxmlformats.org/officeDocument/2006/relationships">
  <sheetPr>
    <tabColor indexed="45"/>
  </sheetPr>
  <dimension ref="A2:P31"/>
  <sheetViews>
    <sheetView view="pageBreakPreview" zoomScaleNormal="75" zoomScaleSheetLayoutView="100" zoomScalePageLayoutView="0" workbookViewId="0" topLeftCell="A1">
      <pane xSplit="3" ySplit="3" topLeftCell="E4" activePane="bottomRight" state="frozen"/>
      <selection pane="topLeft" activeCell="A1" sqref="A1"/>
      <selection pane="topRight" activeCell="D1" sqref="D1"/>
      <selection pane="bottomLeft" activeCell="A4" sqref="A4"/>
      <selection pane="bottomRight" activeCell="D4" sqref="D4"/>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 min="14" max="14" width="12.125" style="0" bestFit="1" customWidth="1"/>
    <col min="15" max="15" width="13.125" style="0" bestFit="1" customWidth="1"/>
    <col min="16" max="16" width="10.75390625" style="0" customWidth="1"/>
  </cols>
  <sheetData>
    <row r="2" spans="1:16" ht="14.25" thickBot="1">
      <c r="A2" s="1366" t="s">
        <v>236</v>
      </c>
      <c r="B2" s="1366"/>
      <c r="C2" s="1366"/>
      <c r="D2" s="1366"/>
      <c r="E2" s="1366"/>
      <c r="M2" s="52"/>
      <c r="N2" s="1375" t="str">
        <f>'[3]P45　調理員規模別　共同調理場１'!N2:P2</f>
        <v>平成２２年５月1日現在</v>
      </c>
      <c r="O2" s="1376"/>
      <c r="P2" s="1376"/>
    </row>
    <row r="3" spans="1:16" ht="37.5" customHeight="1">
      <c r="A3" s="1370" t="s">
        <v>387</v>
      </c>
      <c r="B3" s="1371"/>
      <c r="C3" s="1371"/>
      <c r="D3" s="264" t="s">
        <v>256</v>
      </c>
      <c r="E3" s="264" t="s">
        <v>249</v>
      </c>
      <c r="F3" s="264" t="s">
        <v>257</v>
      </c>
      <c r="G3" s="264" t="s">
        <v>258</v>
      </c>
      <c r="H3" s="264" t="s">
        <v>259</v>
      </c>
      <c r="I3" s="264" t="s">
        <v>260</v>
      </c>
      <c r="J3" s="264" t="s">
        <v>261</v>
      </c>
      <c r="K3" s="264" t="s">
        <v>262</v>
      </c>
      <c r="L3" s="264" t="s">
        <v>263</v>
      </c>
      <c r="M3" s="264" t="s">
        <v>264</v>
      </c>
      <c r="N3" s="278" t="s">
        <v>265</v>
      </c>
      <c r="O3" s="264" t="s">
        <v>238</v>
      </c>
      <c r="P3" s="265" t="s">
        <v>32</v>
      </c>
    </row>
    <row r="4" spans="1:16" ht="23.25" customHeight="1">
      <c r="A4" s="1360">
        <v>14</v>
      </c>
      <c r="B4" s="1359" t="s">
        <v>196</v>
      </c>
      <c r="C4" s="279" t="s">
        <v>31</v>
      </c>
      <c r="D4" s="273"/>
      <c r="E4" s="273"/>
      <c r="F4" s="273"/>
      <c r="G4" s="273"/>
      <c r="H4" s="273"/>
      <c r="I4" s="273"/>
      <c r="J4" s="273"/>
      <c r="K4" s="273"/>
      <c r="L4" s="273">
        <v>36</v>
      </c>
      <c r="M4" s="273"/>
      <c r="N4" s="273"/>
      <c r="O4" s="273"/>
      <c r="P4" s="409">
        <f aca="true" t="shared" si="0" ref="P4:P27">SUM(D4:O4)</f>
        <v>36</v>
      </c>
    </row>
    <row r="5" spans="1:16" ht="23.25" customHeight="1">
      <c r="A5" s="1360"/>
      <c r="B5" s="1359"/>
      <c r="C5" s="268" t="s">
        <v>266</v>
      </c>
      <c r="D5" s="268"/>
      <c r="E5" s="268"/>
      <c r="F5" s="268"/>
      <c r="G5" s="268"/>
      <c r="H5" s="268"/>
      <c r="I5" s="268"/>
      <c r="J5" s="268"/>
      <c r="K5" s="268"/>
      <c r="L5" s="268">
        <v>1</v>
      </c>
      <c r="M5" s="268"/>
      <c r="N5" s="268"/>
      <c r="O5" s="268"/>
      <c r="P5" s="408">
        <f t="shared" si="0"/>
        <v>1</v>
      </c>
    </row>
    <row r="6" spans="1:16" ht="23.25" customHeight="1">
      <c r="A6" s="1360">
        <v>15</v>
      </c>
      <c r="B6" s="1359" t="s">
        <v>197</v>
      </c>
      <c r="C6" s="279" t="s">
        <v>31</v>
      </c>
      <c r="D6" s="273"/>
      <c r="E6" s="273"/>
      <c r="F6" s="273"/>
      <c r="G6" s="273"/>
      <c r="H6" s="273"/>
      <c r="I6" s="273">
        <v>54</v>
      </c>
      <c r="J6" s="273"/>
      <c r="K6" s="273"/>
      <c r="L6" s="273"/>
      <c r="M6" s="273"/>
      <c r="N6" s="273"/>
      <c r="O6" s="273"/>
      <c r="P6" s="409">
        <f t="shared" si="0"/>
        <v>54</v>
      </c>
    </row>
    <row r="7" spans="1:16" ht="23.25" customHeight="1" thickBot="1">
      <c r="A7" s="1361"/>
      <c r="B7" s="1374"/>
      <c r="C7" s="268" t="s">
        <v>266</v>
      </c>
      <c r="D7" s="275"/>
      <c r="E7" s="275"/>
      <c r="F7" s="275"/>
      <c r="G7" s="275"/>
      <c r="H7" s="275"/>
      <c r="I7" s="275">
        <v>3</v>
      </c>
      <c r="J7" s="275"/>
      <c r="K7" s="275"/>
      <c r="L7" s="275"/>
      <c r="M7" s="275"/>
      <c r="N7" s="275"/>
      <c r="O7" s="275"/>
      <c r="P7" s="410">
        <f t="shared" si="0"/>
        <v>3</v>
      </c>
    </row>
    <row r="8" spans="1:16" ht="23.25" customHeight="1">
      <c r="A8" s="1367">
        <v>16</v>
      </c>
      <c r="B8" s="1358" t="s">
        <v>198</v>
      </c>
      <c r="C8" s="266" t="s">
        <v>31</v>
      </c>
      <c r="D8" s="267"/>
      <c r="E8" s="267"/>
      <c r="F8" s="267"/>
      <c r="G8" s="267">
        <v>20</v>
      </c>
      <c r="H8" s="267"/>
      <c r="I8" s="267"/>
      <c r="J8" s="267"/>
      <c r="K8" s="267"/>
      <c r="L8" s="267"/>
      <c r="M8" s="267"/>
      <c r="N8" s="267"/>
      <c r="O8" s="267"/>
      <c r="P8" s="405">
        <f t="shared" si="0"/>
        <v>20</v>
      </c>
    </row>
    <row r="9" spans="1:16" ht="23.25" customHeight="1">
      <c r="A9" s="1360"/>
      <c r="B9" s="1359"/>
      <c r="C9" s="268" t="s">
        <v>266</v>
      </c>
      <c r="D9" s="270"/>
      <c r="E9" s="270"/>
      <c r="F9" s="270"/>
      <c r="G9" s="269">
        <v>2</v>
      </c>
      <c r="H9" s="270"/>
      <c r="I9" s="270"/>
      <c r="J9" s="270"/>
      <c r="K9" s="270"/>
      <c r="L9" s="270"/>
      <c r="M9" s="269">
        <v>1</v>
      </c>
      <c r="N9" s="270"/>
      <c r="O9" s="270"/>
      <c r="P9" s="406">
        <f t="shared" si="0"/>
        <v>3</v>
      </c>
    </row>
    <row r="10" spans="1:16" ht="23.25" customHeight="1">
      <c r="A10" s="1360">
        <v>17</v>
      </c>
      <c r="B10" s="1359" t="s">
        <v>199</v>
      </c>
      <c r="C10" s="279" t="s">
        <v>31</v>
      </c>
      <c r="D10" s="272"/>
      <c r="E10" s="272"/>
      <c r="F10" s="272"/>
      <c r="G10" s="272"/>
      <c r="H10" s="272"/>
      <c r="I10" s="272"/>
      <c r="J10" s="272"/>
      <c r="K10" s="272"/>
      <c r="L10" s="272"/>
      <c r="M10" s="272"/>
      <c r="N10" s="272"/>
      <c r="O10" s="272"/>
      <c r="P10" s="407">
        <f t="shared" si="0"/>
        <v>0</v>
      </c>
    </row>
    <row r="11" spans="1:16" ht="23.25" customHeight="1">
      <c r="A11" s="1360"/>
      <c r="B11" s="1359"/>
      <c r="C11" s="268" t="s">
        <v>266</v>
      </c>
      <c r="D11" s="268"/>
      <c r="E11" s="268"/>
      <c r="F11" s="268"/>
      <c r="G11" s="268"/>
      <c r="H11" s="268"/>
      <c r="I11" s="268"/>
      <c r="J11" s="268"/>
      <c r="K11" s="268"/>
      <c r="L11" s="268"/>
      <c r="M11" s="268"/>
      <c r="N11" s="268"/>
      <c r="O11" s="268"/>
      <c r="P11" s="408">
        <f t="shared" si="0"/>
        <v>0</v>
      </c>
    </row>
    <row r="12" spans="1:16" ht="23.25" customHeight="1">
      <c r="A12" s="1360">
        <v>18</v>
      </c>
      <c r="B12" s="1359" t="s">
        <v>200</v>
      </c>
      <c r="C12" s="279" t="s">
        <v>31</v>
      </c>
      <c r="D12" s="273"/>
      <c r="E12" s="273"/>
      <c r="F12" s="273"/>
      <c r="G12" s="273"/>
      <c r="H12" s="273"/>
      <c r="I12" s="273"/>
      <c r="J12" s="273"/>
      <c r="K12" s="273"/>
      <c r="L12" s="273"/>
      <c r="M12" s="273"/>
      <c r="N12" s="273"/>
      <c r="O12" s="273"/>
      <c r="P12" s="409">
        <f t="shared" si="0"/>
        <v>0</v>
      </c>
    </row>
    <row r="13" spans="1:16" ht="23.25" customHeight="1">
      <c r="A13" s="1360"/>
      <c r="B13" s="1359"/>
      <c r="C13" s="268" t="s">
        <v>266</v>
      </c>
      <c r="D13" s="268"/>
      <c r="E13" s="268"/>
      <c r="F13" s="268"/>
      <c r="G13" s="268"/>
      <c r="H13" s="268"/>
      <c r="I13" s="268"/>
      <c r="J13" s="268"/>
      <c r="K13" s="268"/>
      <c r="L13" s="268"/>
      <c r="M13" s="268">
        <v>2</v>
      </c>
      <c r="N13" s="268"/>
      <c r="O13" s="268"/>
      <c r="P13" s="408">
        <f t="shared" si="0"/>
        <v>2</v>
      </c>
    </row>
    <row r="14" spans="1:16" ht="23.25" customHeight="1">
      <c r="A14" s="1360">
        <v>19</v>
      </c>
      <c r="B14" s="1359" t="s">
        <v>201</v>
      </c>
      <c r="C14" s="279" t="s">
        <v>31</v>
      </c>
      <c r="D14" s="273"/>
      <c r="E14" s="273"/>
      <c r="F14" s="273"/>
      <c r="G14" s="273"/>
      <c r="H14" s="273"/>
      <c r="I14" s="273"/>
      <c r="J14" s="273"/>
      <c r="K14" s="273">
        <v>27</v>
      </c>
      <c r="L14" s="273"/>
      <c r="M14" s="273"/>
      <c r="N14" s="273"/>
      <c r="O14" s="273"/>
      <c r="P14" s="409">
        <f t="shared" si="0"/>
        <v>27</v>
      </c>
    </row>
    <row r="15" spans="1:16" ht="23.25" customHeight="1">
      <c r="A15" s="1360"/>
      <c r="B15" s="1359"/>
      <c r="C15" s="268" t="s">
        <v>266</v>
      </c>
      <c r="D15" s="268"/>
      <c r="E15" s="268"/>
      <c r="F15" s="268"/>
      <c r="G15" s="268"/>
      <c r="H15" s="268"/>
      <c r="I15" s="268"/>
      <c r="J15" s="268"/>
      <c r="K15" s="268">
        <v>1</v>
      </c>
      <c r="L15" s="268"/>
      <c r="M15" s="268"/>
      <c r="N15" s="268"/>
      <c r="O15" s="268"/>
      <c r="P15" s="408">
        <f t="shared" si="0"/>
        <v>1</v>
      </c>
    </row>
    <row r="16" spans="1:16" ht="23.25" customHeight="1">
      <c r="A16" s="1360">
        <v>20</v>
      </c>
      <c r="B16" s="1359" t="s">
        <v>202</v>
      </c>
      <c r="C16" s="279" t="s">
        <v>31</v>
      </c>
      <c r="D16" s="273"/>
      <c r="E16" s="273"/>
      <c r="F16" s="273"/>
      <c r="G16" s="273"/>
      <c r="H16" s="273"/>
      <c r="I16" s="273"/>
      <c r="J16" s="273"/>
      <c r="K16" s="273"/>
      <c r="L16" s="273"/>
      <c r="M16" s="273"/>
      <c r="N16" s="273"/>
      <c r="O16" s="273"/>
      <c r="P16" s="409">
        <f t="shared" si="0"/>
        <v>0</v>
      </c>
    </row>
    <row r="17" spans="1:16" ht="23.25" customHeight="1" thickBot="1">
      <c r="A17" s="1361"/>
      <c r="B17" s="1374"/>
      <c r="C17" s="268" t="s">
        <v>266</v>
      </c>
      <c r="D17" s="275"/>
      <c r="E17" s="275"/>
      <c r="F17" s="275"/>
      <c r="G17" s="275"/>
      <c r="H17" s="275"/>
      <c r="I17" s="275"/>
      <c r="J17" s="275"/>
      <c r="K17" s="275"/>
      <c r="L17" s="275">
        <v>2</v>
      </c>
      <c r="M17" s="275"/>
      <c r="N17" s="275"/>
      <c r="O17" s="275"/>
      <c r="P17" s="410">
        <f t="shared" si="0"/>
        <v>2</v>
      </c>
    </row>
    <row r="18" spans="1:16" ht="23.25" customHeight="1">
      <c r="A18" s="1367">
        <v>21</v>
      </c>
      <c r="B18" s="1358" t="s">
        <v>203</v>
      </c>
      <c r="C18" s="266" t="s">
        <v>31</v>
      </c>
      <c r="D18" s="267"/>
      <c r="E18" s="267"/>
      <c r="F18" s="267"/>
      <c r="G18" s="267"/>
      <c r="H18" s="267"/>
      <c r="I18" s="267"/>
      <c r="J18" s="267"/>
      <c r="K18" s="267"/>
      <c r="L18" s="267"/>
      <c r="M18" s="267"/>
      <c r="N18" s="267"/>
      <c r="O18" s="267"/>
      <c r="P18" s="405">
        <f t="shared" si="0"/>
        <v>0</v>
      </c>
    </row>
    <row r="19" spans="1:16" ht="23.25" customHeight="1">
      <c r="A19" s="1360"/>
      <c r="B19" s="1359"/>
      <c r="C19" s="268" t="s">
        <v>266</v>
      </c>
      <c r="D19" s="270"/>
      <c r="E19" s="270"/>
      <c r="F19" s="270"/>
      <c r="G19" s="270"/>
      <c r="H19" s="270"/>
      <c r="I19" s="270"/>
      <c r="J19" s="270"/>
      <c r="K19" s="270"/>
      <c r="L19" s="269">
        <v>1</v>
      </c>
      <c r="M19" s="270"/>
      <c r="N19" s="270"/>
      <c r="O19" s="270"/>
      <c r="P19" s="406">
        <f t="shared" si="0"/>
        <v>1</v>
      </c>
    </row>
    <row r="20" spans="1:16" ht="23.25" customHeight="1">
      <c r="A20" s="1360">
        <v>22</v>
      </c>
      <c r="B20" s="1359" t="s">
        <v>204</v>
      </c>
      <c r="C20" s="279" t="s">
        <v>31</v>
      </c>
      <c r="D20" s="272"/>
      <c r="E20" s="272"/>
      <c r="F20" s="272"/>
      <c r="G20" s="272"/>
      <c r="H20" s="272"/>
      <c r="I20" s="272">
        <v>17</v>
      </c>
      <c r="J20" s="272"/>
      <c r="K20" s="272">
        <v>27</v>
      </c>
      <c r="L20" s="272"/>
      <c r="M20" s="272"/>
      <c r="N20" s="272"/>
      <c r="O20" s="272"/>
      <c r="P20" s="407">
        <f t="shared" si="0"/>
        <v>44</v>
      </c>
    </row>
    <row r="21" spans="1:16" ht="23.25" customHeight="1">
      <c r="A21" s="1360"/>
      <c r="B21" s="1359"/>
      <c r="C21" s="268" t="s">
        <v>266</v>
      </c>
      <c r="D21" s="268"/>
      <c r="E21" s="268"/>
      <c r="F21" s="268"/>
      <c r="G21" s="268"/>
      <c r="H21" s="268"/>
      <c r="I21" s="268">
        <v>1</v>
      </c>
      <c r="J21" s="268"/>
      <c r="K21" s="268">
        <v>1</v>
      </c>
      <c r="L21" s="268"/>
      <c r="M21" s="268"/>
      <c r="N21" s="268"/>
      <c r="O21" s="268"/>
      <c r="P21" s="408">
        <f t="shared" si="0"/>
        <v>2</v>
      </c>
    </row>
    <row r="22" spans="1:16" ht="23.25" customHeight="1">
      <c r="A22" s="1360">
        <v>23</v>
      </c>
      <c r="B22" s="1359" t="s">
        <v>205</v>
      </c>
      <c r="C22" s="279" t="s">
        <v>31</v>
      </c>
      <c r="D22" s="273"/>
      <c r="E22" s="273"/>
      <c r="F22" s="273"/>
      <c r="G22" s="273"/>
      <c r="H22" s="273"/>
      <c r="I22" s="273"/>
      <c r="J22" s="273">
        <v>26</v>
      </c>
      <c r="K22" s="273"/>
      <c r="L22" s="273"/>
      <c r="M22" s="273"/>
      <c r="N22" s="273"/>
      <c r="O22" s="273"/>
      <c r="P22" s="409">
        <f t="shared" si="0"/>
        <v>26</v>
      </c>
    </row>
    <row r="23" spans="1:16" ht="23.25" customHeight="1">
      <c r="A23" s="1360"/>
      <c r="B23" s="1359"/>
      <c r="C23" s="268" t="s">
        <v>266</v>
      </c>
      <c r="D23" s="268"/>
      <c r="E23" s="268"/>
      <c r="F23" s="268"/>
      <c r="G23" s="268"/>
      <c r="H23" s="268"/>
      <c r="I23" s="268"/>
      <c r="J23" s="268">
        <v>1</v>
      </c>
      <c r="K23" s="268"/>
      <c r="L23" s="268"/>
      <c r="M23" s="268"/>
      <c r="N23" s="268"/>
      <c r="O23" s="268"/>
      <c r="P23" s="408">
        <f t="shared" si="0"/>
        <v>1</v>
      </c>
    </row>
    <row r="24" spans="1:16" ht="23.25" customHeight="1">
      <c r="A24" s="1360">
        <v>24</v>
      </c>
      <c r="B24" s="1359" t="s">
        <v>206</v>
      </c>
      <c r="C24" s="279" t="s">
        <v>31</v>
      </c>
      <c r="D24" s="273"/>
      <c r="E24" s="273"/>
      <c r="F24" s="273"/>
      <c r="G24" s="273"/>
      <c r="H24" s="273"/>
      <c r="I24" s="273"/>
      <c r="J24" s="273"/>
      <c r="K24" s="273"/>
      <c r="L24" s="273">
        <v>40</v>
      </c>
      <c r="M24" s="273"/>
      <c r="N24" s="273"/>
      <c r="O24" s="273"/>
      <c r="P24" s="409">
        <f t="shared" si="0"/>
        <v>40</v>
      </c>
    </row>
    <row r="25" spans="1:16" ht="23.25" customHeight="1">
      <c r="A25" s="1360"/>
      <c r="B25" s="1359"/>
      <c r="C25" s="268" t="s">
        <v>266</v>
      </c>
      <c r="D25" s="268"/>
      <c r="E25" s="268"/>
      <c r="F25" s="268"/>
      <c r="G25" s="268"/>
      <c r="H25" s="268"/>
      <c r="I25" s="268"/>
      <c r="J25" s="268"/>
      <c r="K25" s="268"/>
      <c r="L25" s="268">
        <v>1</v>
      </c>
      <c r="M25" s="268"/>
      <c r="N25" s="268"/>
      <c r="O25" s="268"/>
      <c r="P25" s="408">
        <f t="shared" si="0"/>
        <v>1</v>
      </c>
    </row>
    <row r="26" spans="1:16" ht="23.25" customHeight="1">
      <c r="A26" s="1360">
        <v>25</v>
      </c>
      <c r="B26" s="1359" t="s">
        <v>207</v>
      </c>
      <c r="C26" s="279" t="s">
        <v>31</v>
      </c>
      <c r="D26" s="273"/>
      <c r="E26" s="273"/>
      <c r="F26" s="273"/>
      <c r="G26" s="273"/>
      <c r="H26" s="273"/>
      <c r="I26" s="273"/>
      <c r="J26" s="273"/>
      <c r="K26" s="273"/>
      <c r="L26" s="273"/>
      <c r="M26" s="273"/>
      <c r="N26" s="273"/>
      <c r="O26" s="273"/>
      <c r="P26" s="409">
        <f t="shared" si="0"/>
        <v>0</v>
      </c>
    </row>
    <row r="27" spans="1:16" ht="23.25" customHeight="1" thickBot="1">
      <c r="A27" s="1361"/>
      <c r="B27" s="1374"/>
      <c r="C27" s="268" t="s">
        <v>266</v>
      </c>
      <c r="D27" s="275"/>
      <c r="E27" s="275"/>
      <c r="F27" s="275"/>
      <c r="G27" s="275"/>
      <c r="H27" s="275"/>
      <c r="I27" s="275"/>
      <c r="J27" s="275"/>
      <c r="K27" s="275"/>
      <c r="L27" s="275"/>
      <c r="M27" s="275"/>
      <c r="N27" s="275"/>
      <c r="O27" s="275"/>
      <c r="P27" s="410">
        <f t="shared" si="0"/>
        <v>0</v>
      </c>
    </row>
    <row r="28" spans="1:16" ht="23.25" customHeight="1">
      <c r="A28" s="1367">
        <v>26</v>
      </c>
      <c r="B28" s="1358" t="s">
        <v>208</v>
      </c>
      <c r="C28" s="266" t="s">
        <v>31</v>
      </c>
      <c r="D28" s="267"/>
      <c r="E28" s="267"/>
      <c r="F28" s="267"/>
      <c r="G28" s="267"/>
      <c r="H28" s="267"/>
      <c r="I28" s="267"/>
      <c r="J28" s="267"/>
      <c r="K28" s="267"/>
      <c r="L28" s="267"/>
      <c r="M28" s="267"/>
      <c r="N28" s="267"/>
      <c r="O28" s="267"/>
      <c r="P28" s="405">
        <f>SUM(D28:O28)</f>
        <v>0</v>
      </c>
    </row>
    <row r="29" spans="1:16" ht="23.25" customHeight="1">
      <c r="A29" s="1362"/>
      <c r="B29" s="1364"/>
      <c r="C29" s="306" t="s">
        <v>266</v>
      </c>
      <c r="D29" s="432"/>
      <c r="E29" s="432"/>
      <c r="F29" s="432"/>
      <c r="G29" s="432"/>
      <c r="H29" s="432"/>
      <c r="I29" s="432"/>
      <c r="J29" s="432"/>
      <c r="K29" s="432"/>
      <c r="L29" s="432"/>
      <c r="M29" s="432"/>
      <c r="N29" s="432"/>
      <c r="O29" s="432"/>
      <c r="P29" s="433">
        <f>SUM(D29:O29)</f>
        <v>0</v>
      </c>
    </row>
    <row r="30" spans="1:16" ht="22.5" customHeight="1">
      <c r="A30" s="1352" t="s">
        <v>307</v>
      </c>
      <c r="B30" s="1353"/>
      <c r="C30" s="1354"/>
      <c r="D30" s="273">
        <f>D4+D6+D8+D10+D12+D14+D16+D18+D20+D22+D24+D26+D28</f>
        <v>0</v>
      </c>
      <c r="E30" s="273">
        <f aca="true" t="shared" si="1" ref="E30:P31">E4+E6+E8+E10+E12+E14+E16+E18+E20+E22+E24+E26+E28</f>
        <v>0</v>
      </c>
      <c r="F30" s="273">
        <f t="shared" si="1"/>
        <v>0</v>
      </c>
      <c r="G30" s="273">
        <f t="shared" si="1"/>
        <v>20</v>
      </c>
      <c r="H30" s="273">
        <f t="shared" si="1"/>
        <v>0</v>
      </c>
      <c r="I30" s="273">
        <f t="shared" si="1"/>
        <v>71</v>
      </c>
      <c r="J30" s="273">
        <f t="shared" si="1"/>
        <v>26</v>
      </c>
      <c r="K30" s="273">
        <f t="shared" si="1"/>
        <v>54</v>
      </c>
      <c r="L30" s="273">
        <f t="shared" si="1"/>
        <v>76</v>
      </c>
      <c r="M30" s="273">
        <f t="shared" si="1"/>
        <v>0</v>
      </c>
      <c r="N30" s="273">
        <f t="shared" si="1"/>
        <v>0</v>
      </c>
      <c r="O30" s="273">
        <f t="shared" si="1"/>
        <v>0</v>
      </c>
      <c r="P30" s="409">
        <f t="shared" si="1"/>
        <v>247</v>
      </c>
    </row>
    <row r="31" spans="1:16" ht="22.5" customHeight="1" thickBot="1">
      <c r="A31" s="1355"/>
      <c r="B31" s="1356"/>
      <c r="C31" s="1357"/>
      <c r="D31" s="434">
        <f>D5+D7+D9+D11+D13+D15+D17+D19+D21+D23+D25+D27+D29</f>
        <v>0</v>
      </c>
      <c r="E31" s="434">
        <f t="shared" si="1"/>
        <v>0</v>
      </c>
      <c r="F31" s="434">
        <f t="shared" si="1"/>
        <v>0</v>
      </c>
      <c r="G31" s="434">
        <f t="shared" si="1"/>
        <v>2</v>
      </c>
      <c r="H31" s="434">
        <f t="shared" si="1"/>
        <v>0</v>
      </c>
      <c r="I31" s="434">
        <f t="shared" si="1"/>
        <v>4</v>
      </c>
      <c r="J31" s="434">
        <f t="shared" si="1"/>
        <v>1</v>
      </c>
      <c r="K31" s="434">
        <f t="shared" si="1"/>
        <v>2</v>
      </c>
      <c r="L31" s="434">
        <f t="shared" si="1"/>
        <v>5</v>
      </c>
      <c r="M31" s="434">
        <f t="shared" si="1"/>
        <v>3</v>
      </c>
      <c r="N31" s="434">
        <f t="shared" si="1"/>
        <v>0</v>
      </c>
      <c r="O31" s="434">
        <f t="shared" si="1"/>
        <v>0</v>
      </c>
      <c r="P31" s="435">
        <f t="shared" si="1"/>
        <v>17</v>
      </c>
    </row>
  </sheetData>
  <sheetProtection/>
  <mergeCells count="30">
    <mergeCell ref="A14:A15"/>
    <mergeCell ref="B24:B25"/>
    <mergeCell ref="A2:E2"/>
    <mergeCell ref="A6:A7"/>
    <mergeCell ref="B6:B7"/>
    <mergeCell ref="A8:A9"/>
    <mergeCell ref="B8:B9"/>
    <mergeCell ref="A10:A11"/>
    <mergeCell ref="B10:B11"/>
    <mergeCell ref="B4:B5"/>
    <mergeCell ref="B12:B13"/>
    <mergeCell ref="A4:A5"/>
    <mergeCell ref="B14:B15"/>
    <mergeCell ref="A28:A29"/>
    <mergeCell ref="B28:B29"/>
    <mergeCell ref="A22:A23"/>
    <mergeCell ref="B22:B23"/>
    <mergeCell ref="A24:A25"/>
    <mergeCell ref="A20:A21"/>
    <mergeCell ref="B20:B21"/>
    <mergeCell ref="A16:A17"/>
    <mergeCell ref="B16:B17"/>
    <mergeCell ref="A30:C31"/>
    <mergeCell ref="N2:P2"/>
    <mergeCell ref="A3:C3"/>
    <mergeCell ref="A26:A27"/>
    <mergeCell ref="B26:B27"/>
    <mergeCell ref="A18:A19"/>
    <mergeCell ref="B18:B19"/>
    <mergeCell ref="A12:A13"/>
  </mergeCells>
  <printOptions horizontalCentered="1"/>
  <pageMargins left="0.2362204724409449" right="0.2362204724409449" top="0.9055118110236221" bottom="0.5905511811023623" header="0.5118110236220472" footer="0.31496062992125984"/>
  <pageSetup horizontalDpi="600" verticalDpi="600" orientation="landscape" paperSize="9" scale="72" r:id="rId1"/>
  <headerFooter alignWithMargins="0">
    <oddFooter>&amp;C46</oddFooter>
  </headerFooter>
</worksheet>
</file>

<file path=xl/worksheets/sheet49.xml><?xml version="1.0" encoding="utf-8"?>
<worksheet xmlns="http://schemas.openxmlformats.org/spreadsheetml/2006/main" xmlns:r="http://schemas.openxmlformats.org/officeDocument/2006/relationships">
  <sheetPr>
    <tabColor indexed="45"/>
  </sheetPr>
  <dimension ref="A2:P37"/>
  <sheetViews>
    <sheetView view="pageBreakPreview" zoomScaleNormal="75" zoomScaleSheetLayoutView="100" zoomScalePageLayoutView="0" workbookViewId="0" topLeftCell="A1">
      <pane xSplit="3" ySplit="3" topLeftCell="E4" activePane="bottomRight" state="frozen"/>
      <selection pane="topLeft" activeCell="B25" sqref="B25"/>
      <selection pane="topRight" activeCell="B25" sqref="B25"/>
      <selection pane="bottomLeft" activeCell="B25" sqref="B25"/>
      <selection pane="bottomRight" activeCell="H30" sqref="H30"/>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 min="14" max="14" width="12.125" style="0" bestFit="1" customWidth="1"/>
    <col min="15" max="15" width="13.125" style="0" bestFit="1" customWidth="1"/>
    <col min="16" max="16" width="10.75390625" style="0" customWidth="1"/>
  </cols>
  <sheetData>
    <row r="2" spans="1:16" ht="14.25" thickBot="1">
      <c r="A2" s="1366" t="s">
        <v>236</v>
      </c>
      <c r="B2" s="1366"/>
      <c r="C2" s="1366"/>
      <c r="D2" s="1366"/>
      <c r="E2" s="1366"/>
      <c r="M2" s="52"/>
      <c r="N2" s="1375" t="str">
        <f>'[3]P45　調理員規模別　共同調理場１'!N2:P2</f>
        <v>平成２２年５月1日現在</v>
      </c>
      <c r="O2" s="1376"/>
      <c r="P2" s="1376"/>
    </row>
    <row r="3" spans="1:16" ht="37.5" customHeight="1">
      <c r="A3" s="1370" t="s">
        <v>387</v>
      </c>
      <c r="B3" s="1371"/>
      <c r="C3" s="1371"/>
      <c r="D3" s="264" t="s">
        <v>256</v>
      </c>
      <c r="E3" s="264" t="s">
        <v>249</v>
      </c>
      <c r="F3" s="264" t="s">
        <v>257</v>
      </c>
      <c r="G3" s="264" t="s">
        <v>258</v>
      </c>
      <c r="H3" s="264" t="s">
        <v>259</v>
      </c>
      <c r="I3" s="264" t="s">
        <v>260</v>
      </c>
      <c r="J3" s="264" t="s">
        <v>261</v>
      </c>
      <c r="K3" s="264" t="s">
        <v>262</v>
      </c>
      <c r="L3" s="264" t="s">
        <v>263</v>
      </c>
      <c r="M3" s="264" t="s">
        <v>264</v>
      </c>
      <c r="N3" s="278" t="s">
        <v>265</v>
      </c>
      <c r="O3" s="264" t="s">
        <v>238</v>
      </c>
      <c r="P3" s="265" t="s">
        <v>32</v>
      </c>
    </row>
    <row r="4" spans="1:16" ht="23.25" customHeight="1">
      <c r="A4" s="1360">
        <v>27</v>
      </c>
      <c r="B4" s="1359" t="s">
        <v>209</v>
      </c>
      <c r="C4" s="279" t="s">
        <v>31</v>
      </c>
      <c r="D4" s="272"/>
      <c r="E4" s="272"/>
      <c r="F4" s="272"/>
      <c r="G4" s="272"/>
      <c r="H4" s="272"/>
      <c r="I4" s="272"/>
      <c r="J4" s="272"/>
      <c r="K4" s="272"/>
      <c r="L4" s="272"/>
      <c r="M4" s="272"/>
      <c r="N4" s="272"/>
      <c r="O4" s="272"/>
      <c r="P4" s="407">
        <f aca="true" t="shared" si="0" ref="P4:P27">SUM(D4:O4)</f>
        <v>0</v>
      </c>
    </row>
    <row r="5" spans="1:16" ht="23.25" customHeight="1">
      <c r="A5" s="1360"/>
      <c r="B5" s="1359"/>
      <c r="C5" s="268" t="s">
        <v>266</v>
      </c>
      <c r="D5" s="268"/>
      <c r="E5" s="268"/>
      <c r="F5" s="268"/>
      <c r="G5" s="268"/>
      <c r="H5" s="268"/>
      <c r="I5" s="268"/>
      <c r="J5" s="268"/>
      <c r="K5" s="268"/>
      <c r="L5" s="268"/>
      <c r="M5" s="268"/>
      <c r="N5" s="268"/>
      <c r="O5" s="268"/>
      <c r="P5" s="408">
        <f t="shared" si="0"/>
        <v>0</v>
      </c>
    </row>
    <row r="6" spans="1:16" ht="23.25" customHeight="1">
      <c r="A6" s="1360">
        <v>28</v>
      </c>
      <c r="B6" s="1359" t="s">
        <v>210</v>
      </c>
      <c r="C6" s="279" t="s">
        <v>31</v>
      </c>
      <c r="D6" s="273"/>
      <c r="E6" s="273"/>
      <c r="F6" s="273"/>
      <c r="G6" s="273"/>
      <c r="H6" s="273"/>
      <c r="I6" s="273"/>
      <c r="J6" s="273"/>
      <c r="K6" s="273"/>
      <c r="L6" s="273"/>
      <c r="M6" s="273"/>
      <c r="N6" s="273"/>
      <c r="O6" s="273"/>
      <c r="P6" s="409">
        <f t="shared" si="0"/>
        <v>0</v>
      </c>
    </row>
    <row r="7" spans="1:16" ht="23.25" customHeight="1">
      <c r="A7" s="1360"/>
      <c r="B7" s="1359"/>
      <c r="C7" s="268" t="s">
        <v>266</v>
      </c>
      <c r="D7" s="268"/>
      <c r="E7" s="268"/>
      <c r="F7" s="268"/>
      <c r="G7" s="268"/>
      <c r="H7" s="268"/>
      <c r="I7" s="268"/>
      <c r="J7" s="268"/>
      <c r="K7" s="268"/>
      <c r="L7" s="268"/>
      <c r="M7" s="268"/>
      <c r="N7" s="268"/>
      <c r="O7" s="268"/>
      <c r="P7" s="408">
        <f t="shared" si="0"/>
        <v>0</v>
      </c>
    </row>
    <row r="8" spans="1:16" ht="23.25" customHeight="1">
      <c r="A8" s="1360">
        <v>29</v>
      </c>
      <c r="B8" s="1359" t="s">
        <v>211</v>
      </c>
      <c r="C8" s="279" t="s">
        <v>31</v>
      </c>
      <c r="D8" s="273"/>
      <c r="E8" s="273"/>
      <c r="F8" s="273"/>
      <c r="G8" s="273"/>
      <c r="H8" s="273"/>
      <c r="I8" s="273"/>
      <c r="J8" s="273"/>
      <c r="K8" s="273"/>
      <c r="L8" s="273"/>
      <c r="M8" s="273"/>
      <c r="N8" s="273"/>
      <c r="O8" s="273"/>
      <c r="P8" s="409">
        <f t="shared" si="0"/>
        <v>0</v>
      </c>
    </row>
    <row r="9" spans="1:16" ht="23.25" customHeight="1">
      <c r="A9" s="1360"/>
      <c r="B9" s="1359"/>
      <c r="C9" s="268" t="s">
        <v>266</v>
      </c>
      <c r="D9" s="268"/>
      <c r="E9" s="268"/>
      <c r="F9" s="268"/>
      <c r="G9" s="268"/>
      <c r="H9" s="268"/>
      <c r="I9" s="268"/>
      <c r="J9" s="268"/>
      <c r="K9" s="268"/>
      <c r="L9" s="268"/>
      <c r="M9" s="268"/>
      <c r="N9" s="268"/>
      <c r="O9" s="268"/>
      <c r="P9" s="408">
        <f t="shared" si="0"/>
        <v>0</v>
      </c>
    </row>
    <row r="10" spans="1:16" ht="23.25" customHeight="1">
      <c r="A10" s="1360">
        <v>30</v>
      </c>
      <c r="B10" s="1359" t="s">
        <v>212</v>
      </c>
      <c r="C10" s="279" t="s">
        <v>31</v>
      </c>
      <c r="D10" s="273"/>
      <c r="E10" s="273"/>
      <c r="F10" s="273"/>
      <c r="G10" s="273"/>
      <c r="H10" s="273"/>
      <c r="I10" s="273"/>
      <c r="J10" s="273"/>
      <c r="K10" s="273"/>
      <c r="L10" s="273"/>
      <c r="M10" s="273"/>
      <c r="N10" s="273"/>
      <c r="O10" s="273"/>
      <c r="P10" s="409">
        <f t="shared" si="0"/>
        <v>0</v>
      </c>
    </row>
    <row r="11" spans="1:16" ht="23.25" customHeight="1" thickBot="1">
      <c r="A11" s="1361"/>
      <c r="B11" s="1374"/>
      <c r="C11" s="268" t="s">
        <v>266</v>
      </c>
      <c r="D11" s="275"/>
      <c r="E11" s="275"/>
      <c r="F11" s="275"/>
      <c r="G11" s="275"/>
      <c r="H11" s="275"/>
      <c r="I11" s="275"/>
      <c r="J11" s="275"/>
      <c r="K11" s="275"/>
      <c r="L11" s="275"/>
      <c r="M11" s="275"/>
      <c r="N11" s="275"/>
      <c r="O11" s="275"/>
      <c r="P11" s="410">
        <f t="shared" si="0"/>
        <v>0</v>
      </c>
    </row>
    <row r="12" spans="1:16" ht="23.25" customHeight="1">
      <c r="A12" s="1367">
        <v>31</v>
      </c>
      <c r="B12" s="1358" t="s">
        <v>213</v>
      </c>
      <c r="C12" s="266" t="s">
        <v>31</v>
      </c>
      <c r="D12" s="267"/>
      <c r="E12" s="267"/>
      <c r="F12" s="267"/>
      <c r="G12" s="267"/>
      <c r="H12" s="267"/>
      <c r="I12" s="267"/>
      <c r="J12" s="267"/>
      <c r="K12" s="267"/>
      <c r="L12" s="267"/>
      <c r="M12" s="267"/>
      <c r="N12" s="267"/>
      <c r="O12" s="267"/>
      <c r="P12" s="405">
        <f t="shared" si="0"/>
        <v>0</v>
      </c>
    </row>
    <row r="13" spans="1:16" ht="23.25" customHeight="1">
      <c r="A13" s="1360"/>
      <c r="B13" s="1359"/>
      <c r="C13" s="268" t="s">
        <v>266</v>
      </c>
      <c r="D13" s="270"/>
      <c r="E13" s="270"/>
      <c r="F13" s="270"/>
      <c r="G13" s="270"/>
      <c r="H13" s="270"/>
      <c r="I13" s="270"/>
      <c r="J13" s="270"/>
      <c r="K13" s="270"/>
      <c r="L13" s="269">
        <v>1</v>
      </c>
      <c r="M13" s="270"/>
      <c r="N13" s="270"/>
      <c r="O13" s="270"/>
      <c r="P13" s="406">
        <f t="shared" si="0"/>
        <v>1</v>
      </c>
    </row>
    <row r="14" spans="1:16" ht="23.25" customHeight="1">
      <c r="A14" s="1360">
        <v>32</v>
      </c>
      <c r="B14" s="1359" t="s">
        <v>214</v>
      </c>
      <c r="C14" s="279" t="s">
        <v>31</v>
      </c>
      <c r="D14" s="272"/>
      <c r="E14" s="272"/>
      <c r="F14" s="272"/>
      <c r="G14" s="272"/>
      <c r="H14" s="272"/>
      <c r="I14" s="272"/>
      <c r="J14" s="272"/>
      <c r="K14" s="272"/>
      <c r="L14" s="272"/>
      <c r="M14" s="272"/>
      <c r="N14" s="272"/>
      <c r="O14" s="272"/>
      <c r="P14" s="407">
        <f t="shared" si="0"/>
        <v>0</v>
      </c>
    </row>
    <row r="15" spans="1:16" ht="23.25" customHeight="1">
      <c r="A15" s="1360"/>
      <c r="B15" s="1359"/>
      <c r="C15" s="268" t="s">
        <v>266</v>
      </c>
      <c r="D15" s="268"/>
      <c r="E15" s="268"/>
      <c r="F15" s="268"/>
      <c r="G15" s="268"/>
      <c r="H15" s="268"/>
      <c r="I15" s="268"/>
      <c r="J15" s="268"/>
      <c r="K15" s="268">
        <v>1</v>
      </c>
      <c r="L15" s="268"/>
      <c r="M15" s="268"/>
      <c r="N15" s="268"/>
      <c r="O15" s="268"/>
      <c r="P15" s="408">
        <f t="shared" si="0"/>
        <v>1</v>
      </c>
    </row>
    <row r="16" spans="1:16" ht="23.25" customHeight="1">
      <c r="A16" s="1360">
        <v>33</v>
      </c>
      <c r="B16" s="1359" t="s">
        <v>215</v>
      </c>
      <c r="C16" s="279" t="s">
        <v>31</v>
      </c>
      <c r="D16" s="273"/>
      <c r="E16" s="273"/>
      <c r="F16" s="273"/>
      <c r="G16" s="273"/>
      <c r="H16" s="273"/>
      <c r="I16" s="273"/>
      <c r="J16" s="273">
        <v>34</v>
      </c>
      <c r="K16" s="273"/>
      <c r="L16" s="273"/>
      <c r="M16" s="273"/>
      <c r="N16" s="273"/>
      <c r="O16" s="273"/>
      <c r="P16" s="409">
        <f t="shared" si="0"/>
        <v>34</v>
      </c>
    </row>
    <row r="17" spans="1:16" ht="23.25" customHeight="1">
      <c r="A17" s="1360"/>
      <c r="B17" s="1359"/>
      <c r="C17" s="268" t="s">
        <v>266</v>
      </c>
      <c r="D17" s="268"/>
      <c r="E17" s="268"/>
      <c r="F17" s="268"/>
      <c r="G17" s="268"/>
      <c r="H17" s="268"/>
      <c r="I17" s="268"/>
      <c r="J17" s="268">
        <v>1</v>
      </c>
      <c r="K17" s="268"/>
      <c r="L17" s="268"/>
      <c r="M17" s="268"/>
      <c r="N17" s="268"/>
      <c r="O17" s="268"/>
      <c r="P17" s="408">
        <f t="shared" si="0"/>
        <v>1</v>
      </c>
    </row>
    <row r="18" spans="1:16" ht="23.25" customHeight="1">
      <c r="A18" s="1360">
        <v>34</v>
      </c>
      <c r="B18" s="1359" t="s">
        <v>216</v>
      </c>
      <c r="C18" s="279" t="s">
        <v>31</v>
      </c>
      <c r="D18" s="273"/>
      <c r="E18" s="273"/>
      <c r="F18" s="273"/>
      <c r="G18" s="273"/>
      <c r="H18" s="273"/>
      <c r="I18" s="273"/>
      <c r="J18" s="273"/>
      <c r="K18" s="273"/>
      <c r="L18" s="273"/>
      <c r="M18" s="273"/>
      <c r="N18" s="273"/>
      <c r="O18" s="273"/>
      <c r="P18" s="409">
        <f t="shared" si="0"/>
        <v>0</v>
      </c>
    </row>
    <row r="19" spans="1:16" ht="23.25" customHeight="1">
      <c r="A19" s="1360"/>
      <c r="B19" s="1359"/>
      <c r="C19" s="268" t="s">
        <v>266</v>
      </c>
      <c r="D19" s="268"/>
      <c r="E19" s="268"/>
      <c r="F19" s="268"/>
      <c r="G19" s="268"/>
      <c r="H19" s="268"/>
      <c r="I19" s="268"/>
      <c r="J19" s="268"/>
      <c r="K19" s="268"/>
      <c r="L19" s="268"/>
      <c r="M19" s="268"/>
      <c r="N19" s="268"/>
      <c r="O19" s="268"/>
      <c r="P19" s="408">
        <f t="shared" si="0"/>
        <v>0</v>
      </c>
    </row>
    <row r="20" spans="1:16" ht="23.25" customHeight="1">
      <c r="A20" s="1360">
        <v>35</v>
      </c>
      <c r="B20" s="1359" t="s">
        <v>217</v>
      </c>
      <c r="C20" s="279" t="s">
        <v>31</v>
      </c>
      <c r="D20" s="273"/>
      <c r="E20" s="273"/>
      <c r="F20" s="273"/>
      <c r="G20" s="273"/>
      <c r="H20" s="273"/>
      <c r="I20" s="273"/>
      <c r="J20" s="273"/>
      <c r="K20" s="273"/>
      <c r="L20" s="273"/>
      <c r="M20" s="273"/>
      <c r="N20" s="273"/>
      <c r="O20" s="273"/>
      <c r="P20" s="409">
        <f t="shared" si="0"/>
        <v>0</v>
      </c>
    </row>
    <row r="21" spans="1:16" ht="23.25" customHeight="1" thickBot="1">
      <c r="A21" s="1361"/>
      <c r="B21" s="1374"/>
      <c r="C21" s="268" t="s">
        <v>266</v>
      </c>
      <c r="D21" s="275"/>
      <c r="E21" s="275"/>
      <c r="F21" s="275"/>
      <c r="G21" s="275"/>
      <c r="H21" s="275"/>
      <c r="I21" s="275"/>
      <c r="J21" s="275"/>
      <c r="K21" s="275"/>
      <c r="L21" s="275"/>
      <c r="M21" s="275"/>
      <c r="N21" s="275"/>
      <c r="O21" s="275"/>
      <c r="P21" s="410">
        <f t="shared" si="0"/>
        <v>0</v>
      </c>
    </row>
    <row r="22" spans="1:16" ht="23.25" customHeight="1">
      <c r="A22" s="1367">
        <v>36</v>
      </c>
      <c r="B22" s="1358" t="s">
        <v>218</v>
      </c>
      <c r="C22" s="266" t="s">
        <v>31</v>
      </c>
      <c r="D22" s="267"/>
      <c r="E22" s="267"/>
      <c r="F22" s="267"/>
      <c r="G22" s="267"/>
      <c r="H22" s="267"/>
      <c r="I22" s="267"/>
      <c r="J22" s="267"/>
      <c r="K22" s="267"/>
      <c r="L22" s="267"/>
      <c r="M22" s="267"/>
      <c r="N22" s="267"/>
      <c r="O22" s="267"/>
      <c r="P22" s="405">
        <f t="shared" si="0"/>
        <v>0</v>
      </c>
    </row>
    <row r="23" spans="1:16" ht="23.25" customHeight="1">
      <c r="A23" s="1360"/>
      <c r="B23" s="1359"/>
      <c r="C23" s="268" t="s">
        <v>266</v>
      </c>
      <c r="D23" s="270"/>
      <c r="E23" s="270"/>
      <c r="F23" s="270"/>
      <c r="G23" s="270"/>
      <c r="H23" s="270"/>
      <c r="I23" s="270"/>
      <c r="J23" s="270"/>
      <c r="K23" s="270"/>
      <c r="L23" s="270"/>
      <c r="M23" s="270"/>
      <c r="N23" s="270"/>
      <c r="O23" s="270"/>
      <c r="P23" s="406">
        <f t="shared" si="0"/>
        <v>0</v>
      </c>
    </row>
    <row r="24" spans="1:16" ht="23.25" customHeight="1">
      <c r="A24" s="1360">
        <v>37</v>
      </c>
      <c r="B24" s="1359" t="s">
        <v>219</v>
      </c>
      <c r="C24" s="279" t="s">
        <v>31</v>
      </c>
      <c r="D24" s="272"/>
      <c r="E24" s="272"/>
      <c r="F24" s="272"/>
      <c r="G24" s="272"/>
      <c r="H24" s="272"/>
      <c r="I24" s="272"/>
      <c r="J24" s="272"/>
      <c r="K24" s="272"/>
      <c r="L24" s="272"/>
      <c r="M24" s="272"/>
      <c r="N24" s="272"/>
      <c r="O24" s="272"/>
      <c r="P24" s="407">
        <f t="shared" si="0"/>
        <v>0</v>
      </c>
    </row>
    <row r="25" spans="1:16" ht="23.25" customHeight="1">
      <c r="A25" s="1360"/>
      <c r="B25" s="1359"/>
      <c r="C25" s="268" t="s">
        <v>266</v>
      </c>
      <c r="D25" s="268"/>
      <c r="E25" s="268"/>
      <c r="F25" s="268">
        <v>1</v>
      </c>
      <c r="G25" s="268"/>
      <c r="H25" s="268"/>
      <c r="I25" s="268"/>
      <c r="J25" s="268"/>
      <c r="K25" s="268"/>
      <c r="L25" s="268"/>
      <c r="M25" s="268"/>
      <c r="N25" s="268"/>
      <c r="O25" s="268"/>
      <c r="P25" s="408">
        <f t="shared" si="0"/>
        <v>1</v>
      </c>
    </row>
    <row r="26" spans="1:16" ht="23.25" customHeight="1">
      <c r="A26" s="1360">
        <v>38</v>
      </c>
      <c r="B26" s="1359" t="s">
        <v>220</v>
      </c>
      <c r="C26" s="279" t="s">
        <v>31</v>
      </c>
      <c r="D26" s="273"/>
      <c r="E26" s="273">
        <v>8</v>
      </c>
      <c r="F26" s="273"/>
      <c r="G26" s="273"/>
      <c r="H26" s="273"/>
      <c r="I26" s="273"/>
      <c r="J26" s="273"/>
      <c r="K26" s="273"/>
      <c r="L26" s="273"/>
      <c r="M26" s="273"/>
      <c r="N26" s="273"/>
      <c r="O26" s="273"/>
      <c r="P26" s="409">
        <f t="shared" si="0"/>
        <v>8</v>
      </c>
    </row>
    <row r="27" spans="1:16" ht="23.25" customHeight="1">
      <c r="A27" s="1360"/>
      <c r="B27" s="1359"/>
      <c r="C27" s="268" t="s">
        <v>266</v>
      </c>
      <c r="D27" s="268"/>
      <c r="E27" s="268">
        <v>1</v>
      </c>
      <c r="F27" s="268"/>
      <c r="G27" s="268"/>
      <c r="H27" s="268"/>
      <c r="I27" s="268"/>
      <c r="J27" s="268"/>
      <c r="K27" s="268"/>
      <c r="L27" s="268"/>
      <c r="M27" s="268"/>
      <c r="N27" s="268"/>
      <c r="O27" s="268"/>
      <c r="P27" s="408">
        <f t="shared" si="0"/>
        <v>1</v>
      </c>
    </row>
    <row r="28" spans="1:16" ht="23.25" customHeight="1">
      <c r="A28" s="1360">
        <v>39</v>
      </c>
      <c r="B28" s="1359" t="s">
        <v>221</v>
      </c>
      <c r="C28" s="279" t="s">
        <v>31</v>
      </c>
      <c r="D28" s="273"/>
      <c r="E28" s="273"/>
      <c r="F28" s="273"/>
      <c r="G28" s="273"/>
      <c r="H28" s="273"/>
      <c r="I28" s="273"/>
      <c r="J28" s="273"/>
      <c r="K28" s="273"/>
      <c r="L28" s="273"/>
      <c r="M28" s="273"/>
      <c r="N28" s="273"/>
      <c r="O28" s="273"/>
      <c r="P28" s="409">
        <f>SUM(D28:O28)</f>
        <v>0</v>
      </c>
    </row>
    <row r="29" spans="1:16" ht="23.25" customHeight="1">
      <c r="A29" s="1360"/>
      <c r="B29" s="1359"/>
      <c r="C29" s="268" t="s">
        <v>266</v>
      </c>
      <c r="D29" s="268">
        <v>1</v>
      </c>
      <c r="E29" s="268"/>
      <c r="F29" s="268"/>
      <c r="G29" s="268"/>
      <c r="H29" s="268"/>
      <c r="I29" s="268"/>
      <c r="J29" s="268"/>
      <c r="K29" s="268"/>
      <c r="L29" s="268"/>
      <c r="M29" s="268"/>
      <c r="N29" s="268"/>
      <c r="O29" s="268"/>
      <c r="P29" s="408">
        <f>SUM(D29:O29)</f>
        <v>1</v>
      </c>
    </row>
    <row r="30" spans="1:16" ht="22.5" customHeight="1">
      <c r="A30" s="1352" t="s">
        <v>307</v>
      </c>
      <c r="B30" s="1353"/>
      <c r="C30" s="1354"/>
      <c r="D30" s="273">
        <f>D4+D6+D8+D10+D12+D14+D16+D18+D20+D22+D24+D26+D28</f>
        <v>0</v>
      </c>
      <c r="E30" s="273">
        <f aca="true" t="shared" si="1" ref="E30:P31">E4+E6+E8+E10+E12+E14+E16+E18+E20+E22+E24+E26+E28</f>
        <v>8</v>
      </c>
      <c r="F30" s="273">
        <f t="shared" si="1"/>
        <v>0</v>
      </c>
      <c r="G30" s="273">
        <f t="shared" si="1"/>
        <v>0</v>
      </c>
      <c r="H30" s="273">
        <f t="shared" si="1"/>
        <v>0</v>
      </c>
      <c r="I30" s="273">
        <f t="shared" si="1"/>
        <v>0</v>
      </c>
      <c r="J30" s="273">
        <f t="shared" si="1"/>
        <v>34</v>
      </c>
      <c r="K30" s="273">
        <f t="shared" si="1"/>
        <v>0</v>
      </c>
      <c r="L30" s="273">
        <f t="shared" si="1"/>
        <v>0</v>
      </c>
      <c r="M30" s="273">
        <f t="shared" si="1"/>
        <v>0</v>
      </c>
      <c r="N30" s="273">
        <f t="shared" si="1"/>
        <v>0</v>
      </c>
      <c r="O30" s="273">
        <f t="shared" si="1"/>
        <v>0</v>
      </c>
      <c r="P30" s="409">
        <f t="shared" si="1"/>
        <v>42</v>
      </c>
    </row>
    <row r="31" spans="1:16" ht="22.5" customHeight="1" thickBot="1">
      <c r="A31" s="1355"/>
      <c r="B31" s="1356"/>
      <c r="C31" s="1357"/>
      <c r="D31" s="275">
        <f>D5+D7+D9+D11+D13+D15+D17+D19+D21+D23+D25+D27+D29</f>
        <v>1</v>
      </c>
      <c r="E31" s="275">
        <f t="shared" si="1"/>
        <v>1</v>
      </c>
      <c r="F31" s="275">
        <f t="shared" si="1"/>
        <v>1</v>
      </c>
      <c r="G31" s="275">
        <f t="shared" si="1"/>
        <v>0</v>
      </c>
      <c r="H31" s="275">
        <f t="shared" si="1"/>
        <v>0</v>
      </c>
      <c r="I31" s="275">
        <f t="shared" si="1"/>
        <v>0</v>
      </c>
      <c r="J31" s="275">
        <f t="shared" si="1"/>
        <v>1</v>
      </c>
      <c r="K31" s="275">
        <f t="shared" si="1"/>
        <v>1</v>
      </c>
      <c r="L31" s="275">
        <f t="shared" si="1"/>
        <v>1</v>
      </c>
      <c r="M31" s="275">
        <f t="shared" si="1"/>
        <v>0</v>
      </c>
      <c r="N31" s="275">
        <f t="shared" si="1"/>
        <v>0</v>
      </c>
      <c r="O31" s="275">
        <f t="shared" si="1"/>
        <v>0</v>
      </c>
      <c r="P31" s="410">
        <f t="shared" si="1"/>
        <v>6</v>
      </c>
    </row>
    <row r="32" spans="4:14" ht="13.5">
      <c r="D32" s="1"/>
      <c r="E32" s="1"/>
      <c r="F32" s="1"/>
      <c r="G32" s="1"/>
      <c r="H32" s="1"/>
      <c r="I32" s="1"/>
      <c r="J32" s="1"/>
      <c r="K32" s="1"/>
      <c r="L32" s="1"/>
      <c r="M32" s="1"/>
      <c r="N32" s="1"/>
    </row>
    <row r="33" spans="4:14" ht="13.5">
      <c r="D33" s="159"/>
      <c r="E33" s="159"/>
      <c r="F33" s="159"/>
      <c r="G33" s="159"/>
      <c r="H33" s="159"/>
      <c r="I33" s="159"/>
      <c r="J33" s="159"/>
      <c r="K33" s="159"/>
      <c r="L33" s="159"/>
      <c r="M33" s="159"/>
      <c r="N33" s="159"/>
    </row>
    <row r="34" spans="4:14" ht="13.5">
      <c r="D34" s="1"/>
      <c r="E34" s="1"/>
      <c r="F34" s="1"/>
      <c r="G34" s="1"/>
      <c r="H34" s="1"/>
      <c r="I34" s="1"/>
      <c r="J34" s="1"/>
      <c r="K34" s="1"/>
      <c r="L34" s="1"/>
      <c r="M34" s="1"/>
      <c r="N34" s="1"/>
    </row>
    <row r="35" spans="4:14" ht="13.5">
      <c r="D35" s="159"/>
      <c r="E35" s="159"/>
      <c r="F35" s="159"/>
      <c r="G35" s="159"/>
      <c r="H35" s="159"/>
      <c r="I35" s="159"/>
      <c r="J35" s="159"/>
      <c r="K35" s="159"/>
      <c r="L35" s="159"/>
      <c r="M35" s="159"/>
      <c r="N35" s="159"/>
    </row>
    <row r="36" spans="4:14" ht="13.5">
      <c r="D36" s="1"/>
      <c r="E36" s="1"/>
      <c r="F36" s="1"/>
      <c r="G36" s="1"/>
      <c r="H36" s="1"/>
      <c r="I36" s="1"/>
      <c r="J36" s="1"/>
      <c r="K36" s="1"/>
      <c r="L36" s="1"/>
      <c r="M36" s="1"/>
      <c r="N36" s="1"/>
    </row>
    <row r="37" spans="4:14" ht="13.5">
      <c r="D37" s="159"/>
      <c r="E37" s="159"/>
      <c r="F37" s="159"/>
      <c r="G37" s="159"/>
      <c r="H37" s="159"/>
      <c r="I37" s="159"/>
      <c r="J37" s="159"/>
      <c r="K37" s="159"/>
      <c r="L37" s="159"/>
      <c r="M37" s="159"/>
      <c r="N37" s="159"/>
    </row>
  </sheetData>
  <sheetProtection/>
  <mergeCells count="30">
    <mergeCell ref="A18:A19"/>
    <mergeCell ref="B18:B19"/>
    <mergeCell ref="B24:B25"/>
    <mergeCell ref="B8:B9"/>
    <mergeCell ref="A16:A17"/>
    <mergeCell ref="A12:A13"/>
    <mergeCell ref="B12:B13"/>
    <mergeCell ref="A14:A15"/>
    <mergeCell ref="B14:B15"/>
    <mergeCell ref="B16:B17"/>
    <mergeCell ref="A8:A9"/>
    <mergeCell ref="A28:A29"/>
    <mergeCell ref="B28:B29"/>
    <mergeCell ref="A24:A25"/>
    <mergeCell ref="A20:A21"/>
    <mergeCell ref="B20:B21"/>
    <mergeCell ref="A22:A23"/>
    <mergeCell ref="B22:B23"/>
    <mergeCell ref="A26:A27"/>
    <mergeCell ref="B26:B27"/>
    <mergeCell ref="A30:C31"/>
    <mergeCell ref="A2:E2"/>
    <mergeCell ref="N2:P2"/>
    <mergeCell ref="A3:C3"/>
    <mergeCell ref="A10:A11"/>
    <mergeCell ref="B10:B11"/>
    <mergeCell ref="A4:A5"/>
    <mergeCell ref="B4:B5"/>
    <mergeCell ref="A6:A7"/>
    <mergeCell ref="B6:B7"/>
  </mergeCells>
  <printOptions horizontalCentered="1"/>
  <pageMargins left="0.2362204724409449" right="0.2362204724409449" top="0.9055118110236221" bottom="0.5905511811023623" header="0.5118110236220472" footer="0.31496062992125984"/>
  <pageSetup horizontalDpi="600" verticalDpi="600" orientation="landscape" paperSize="9" scale="74" r:id="rId1"/>
  <headerFooter alignWithMargins="0">
    <oddFooter>&amp;C47</oddFooter>
  </headerFooter>
</worksheet>
</file>

<file path=xl/worksheets/sheet5.xml><?xml version="1.0" encoding="utf-8"?>
<worksheet xmlns="http://schemas.openxmlformats.org/spreadsheetml/2006/main" xmlns:r="http://schemas.openxmlformats.org/officeDocument/2006/relationships">
  <dimension ref="A1:T27"/>
  <sheetViews>
    <sheetView view="pageBreakPreview" zoomScale="60" zoomScalePageLayoutView="0" workbookViewId="0" topLeftCell="A1">
      <pane xSplit="2" topLeftCell="C1" activePane="topRight" state="frozen"/>
      <selection pane="topLeft" activeCell="B25" sqref="B25"/>
      <selection pane="topRight" activeCell="P18" sqref="P18"/>
    </sheetView>
  </sheetViews>
  <sheetFormatPr defaultColWidth="9.00390625" defaultRowHeight="13.5"/>
  <cols>
    <col min="1" max="1" width="3.50390625" style="0" bestFit="1" customWidth="1"/>
    <col min="2" max="2" width="11.75390625" style="0" customWidth="1"/>
    <col min="3" max="3" width="7.50390625" style="0" bestFit="1" customWidth="1"/>
    <col min="4" max="4" width="10.625" style="0" bestFit="1" customWidth="1"/>
    <col min="5" max="5" width="8.125" style="0" bestFit="1" customWidth="1"/>
    <col min="6" max="6" width="8.00390625" style="0" customWidth="1"/>
    <col min="7" max="7" width="8.625" style="0" bestFit="1" customWidth="1"/>
    <col min="8" max="8" width="7.75390625" style="0" customWidth="1"/>
    <col min="17" max="20" width="9.125" style="0" bestFit="1" customWidth="1"/>
  </cols>
  <sheetData>
    <row r="1" spans="1:20" ht="13.5">
      <c r="A1" s="1045" t="s">
        <v>117</v>
      </c>
      <c r="B1" s="1045"/>
      <c r="C1" s="1045"/>
      <c r="D1" s="1045"/>
      <c r="E1" s="1045"/>
      <c r="F1" s="1045"/>
      <c r="G1" s="1045"/>
      <c r="H1" s="1045"/>
      <c r="I1" s="1045"/>
      <c r="J1" s="1045"/>
      <c r="K1" s="1045"/>
      <c r="L1" s="1045"/>
      <c r="M1" s="1045"/>
      <c r="N1" s="1045"/>
      <c r="O1" s="1045"/>
      <c r="P1" s="1045"/>
      <c r="Q1" s="1045"/>
      <c r="R1" s="1045"/>
      <c r="S1" s="1045"/>
      <c r="T1" s="1045"/>
    </row>
    <row r="2" spans="1:20" ht="13.5">
      <c r="A2" t="s">
        <v>118</v>
      </c>
      <c r="R2" s="1053" t="s">
        <v>395</v>
      </c>
      <c r="S2" s="1053"/>
      <c r="T2" s="1053"/>
    </row>
    <row r="3" spans="1:20" ht="13.5">
      <c r="A3" s="1047" t="s">
        <v>119</v>
      </c>
      <c r="B3" s="1047"/>
      <c r="C3" s="1047" t="s">
        <v>120</v>
      </c>
      <c r="D3" s="1047" t="s">
        <v>121</v>
      </c>
      <c r="E3" s="1048" t="s">
        <v>3</v>
      </c>
      <c r="F3" s="1048"/>
      <c r="G3" s="1048"/>
      <c r="H3" s="1048"/>
      <c r="I3" s="1048" t="s">
        <v>4</v>
      </c>
      <c r="J3" s="1048"/>
      <c r="K3" s="1048"/>
      <c r="L3" s="1048"/>
      <c r="M3" s="1048" t="s">
        <v>5</v>
      </c>
      <c r="N3" s="1048"/>
      <c r="O3" s="1048"/>
      <c r="P3" s="1048"/>
      <c r="Q3" s="1048" t="s">
        <v>32</v>
      </c>
      <c r="R3" s="1048"/>
      <c r="S3" s="1048"/>
      <c r="T3" s="1048"/>
    </row>
    <row r="4" spans="1:20" ht="13.5">
      <c r="A4" s="1047"/>
      <c r="B4" s="1047"/>
      <c r="C4" s="1047"/>
      <c r="D4" s="1047"/>
      <c r="E4" s="114" t="s">
        <v>122</v>
      </c>
      <c r="F4" s="114" t="s">
        <v>123</v>
      </c>
      <c r="G4" s="114" t="s">
        <v>124</v>
      </c>
      <c r="H4" s="114" t="s">
        <v>123</v>
      </c>
      <c r="I4" s="114" t="s">
        <v>122</v>
      </c>
      <c r="J4" s="114" t="s">
        <v>123</v>
      </c>
      <c r="K4" s="114" t="s">
        <v>124</v>
      </c>
      <c r="L4" s="114" t="s">
        <v>123</v>
      </c>
      <c r="M4" s="114" t="s">
        <v>122</v>
      </c>
      <c r="N4" s="114" t="s">
        <v>123</v>
      </c>
      <c r="O4" s="114" t="s">
        <v>124</v>
      </c>
      <c r="P4" s="114" t="s">
        <v>123</v>
      </c>
      <c r="Q4" s="114" t="s">
        <v>122</v>
      </c>
      <c r="R4" s="114" t="s">
        <v>123</v>
      </c>
      <c r="S4" s="114" t="s">
        <v>124</v>
      </c>
      <c r="T4" s="114" t="s">
        <v>123</v>
      </c>
    </row>
    <row r="5" spans="1:20" ht="22.5" customHeight="1">
      <c r="A5" s="114">
        <v>24</v>
      </c>
      <c r="B5" s="764" t="s">
        <v>151</v>
      </c>
      <c r="C5" s="122">
        <v>7</v>
      </c>
      <c r="D5" s="122">
        <v>3484</v>
      </c>
      <c r="E5" s="122">
        <v>7</v>
      </c>
      <c r="F5" s="123">
        <f aca="true" t="shared" si="0" ref="F5:F24">E5/C5</f>
        <v>1</v>
      </c>
      <c r="G5" s="122">
        <v>3484</v>
      </c>
      <c r="H5" s="123">
        <f aca="true" t="shared" si="1" ref="H5:H24">G5/D5</f>
        <v>1</v>
      </c>
      <c r="I5" s="122"/>
      <c r="J5" s="121" t="str">
        <f aca="true" t="shared" si="2" ref="J5:J24">IF(I5=0,"  ",I5/C5)</f>
        <v>  </v>
      </c>
      <c r="K5" s="122"/>
      <c r="L5" s="121" t="str">
        <f aca="true" t="shared" si="3" ref="L5:L24">IF(K5=0,"  ",K5/D5)</f>
        <v>  </v>
      </c>
      <c r="M5" s="122"/>
      <c r="N5" s="121" t="str">
        <f aca="true" t="shared" si="4" ref="N5:N24">IF(M5=0,"  ",M5/C5)</f>
        <v>  </v>
      </c>
      <c r="O5" s="122"/>
      <c r="P5" s="121" t="str">
        <f aca="true" t="shared" si="5" ref="P5:P24">IF(O5=0,"  ",O5/D5)</f>
        <v>  </v>
      </c>
      <c r="Q5" s="124">
        <f>E5+I5+M5</f>
        <v>7</v>
      </c>
      <c r="R5" s="123">
        <f aca="true" t="shared" si="6" ref="R5:R23">Q5/C5</f>
        <v>1</v>
      </c>
      <c r="S5" s="125">
        <f>G5+K5+O5</f>
        <v>3484</v>
      </c>
      <c r="T5" s="123">
        <f>S5/G5</f>
        <v>1</v>
      </c>
    </row>
    <row r="6" spans="1:20" ht="22.5" customHeight="1">
      <c r="A6" s="114">
        <v>25</v>
      </c>
      <c r="B6" s="764" t="s">
        <v>152</v>
      </c>
      <c r="C6" s="122">
        <v>94</v>
      </c>
      <c r="D6" s="122">
        <v>48023</v>
      </c>
      <c r="E6" s="122">
        <v>94</v>
      </c>
      <c r="F6" s="123">
        <f t="shared" si="0"/>
        <v>1</v>
      </c>
      <c r="G6" s="122">
        <v>47963</v>
      </c>
      <c r="H6" s="693">
        <f t="shared" si="1"/>
        <v>0.9987505986714699</v>
      </c>
      <c r="I6" s="122"/>
      <c r="J6" s="121" t="str">
        <f t="shared" si="2"/>
        <v>  </v>
      </c>
      <c r="K6" s="122"/>
      <c r="L6" s="121" t="str">
        <f t="shared" si="3"/>
        <v>  </v>
      </c>
      <c r="M6" s="122"/>
      <c r="N6" s="121" t="str">
        <f t="shared" si="4"/>
        <v>  </v>
      </c>
      <c r="O6" s="122"/>
      <c r="P6" s="121" t="str">
        <f t="shared" si="5"/>
        <v>  </v>
      </c>
      <c r="Q6" s="124">
        <f aca="true" t="shared" si="7" ref="Q6:Q24">E6+I6+M6</f>
        <v>94</v>
      </c>
      <c r="R6" s="123">
        <f t="shared" si="6"/>
        <v>1</v>
      </c>
      <c r="S6" s="125">
        <f aca="true" t="shared" si="8" ref="S6:S24">G6+K6+O6</f>
        <v>47963</v>
      </c>
      <c r="T6" s="693">
        <f aca="true" t="shared" si="9" ref="T6:T23">S6/D6</f>
        <v>0.9987505986714699</v>
      </c>
    </row>
    <row r="7" spans="1:20" ht="22.5" customHeight="1">
      <c r="A7" s="114">
        <v>26</v>
      </c>
      <c r="B7" s="764" t="s">
        <v>153</v>
      </c>
      <c r="C7" s="122">
        <v>8</v>
      </c>
      <c r="D7" s="122">
        <v>5468</v>
      </c>
      <c r="E7" s="122">
        <v>8</v>
      </c>
      <c r="F7" s="123">
        <f t="shared" si="0"/>
        <v>1</v>
      </c>
      <c r="G7" s="122">
        <v>5468</v>
      </c>
      <c r="H7" s="123">
        <f t="shared" si="1"/>
        <v>1</v>
      </c>
      <c r="I7" s="122"/>
      <c r="J7" s="121" t="str">
        <f t="shared" si="2"/>
        <v>  </v>
      </c>
      <c r="K7" s="122"/>
      <c r="L7" s="121" t="str">
        <f t="shared" si="3"/>
        <v>  </v>
      </c>
      <c r="M7" s="122"/>
      <c r="N7" s="121" t="str">
        <f t="shared" si="4"/>
        <v>  </v>
      </c>
      <c r="O7" s="122"/>
      <c r="P7" s="121" t="str">
        <f t="shared" si="5"/>
        <v>  </v>
      </c>
      <c r="Q7" s="124">
        <f t="shared" si="7"/>
        <v>8</v>
      </c>
      <c r="R7" s="123">
        <f t="shared" si="6"/>
        <v>1</v>
      </c>
      <c r="S7" s="125">
        <f t="shared" si="8"/>
        <v>5468</v>
      </c>
      <c r="T7" s="123">
        <f t="shared" si="9"/>
        <v>1</v>
      </c>
    </row>
    <row r="8" spans="1:20" ht="22.5" customHeight="1">
      <c r="A8" s="114">
        <v>27</v>
      </c>
      <c r="B8" s="764" t="s">
        <v>154</v>
      </c>
      <c r="C8" s="122">
        <v>21</v>
      </c>
      <c r="D8" s="122">
        <v>12769</v>
      </c>
      <c r="E8" s="122">
        <v>21</v>
      </c>
      <c r="F8" s="123">
        <f t="shared" si="0"/>
        <v>1</v>
      </c>
      <c r="G8" s="122">
        <v>12769</v>
      </c>
      <c r="H8" s="123">
        <f t="shared" si="1"/>
        <v>1</v>
      </c>
      <c r="I8" s="122"/>
      <c r="J8" s="121" t="str">
        <f t="shared" si="2"/>
        <v>  </v>
      </c>
      <c r="K8" s="122"/>
      <c r="L8" s="121" t="str">
        <f t="shared" si="3"/>
        <v>  </v>
      </c>
      <c r="M8" s="122"/>
      <c r="N8" s="121" t="str">
        <f t="shared" si="4"/>
        <v>  </v>
      </c>
      <c r="O8" s="122"/>
      <c r="P8" s="121" t="str">
        <f t="shared" si="5"/>
        <v>  </v>
      </c>
      <c r="Q8" s="124">
        <f t="shared" si="7"/>
        <v>21</v>
      </c>
      <c r="R8" s="123">
        <f t="shared" si="6"/>
        <v>1</v>
      </c>
      <c r="S8" s="125">
        <f t="shared" si="8"/>
        <v>12769</v>
      </c>
      <c r="T8" s="123">
        <f t="shared" si="9"/>
        <v>1</v>
      </c>
    </row>
    <row r="9" spans="1:20" ht="22.5" customHeight="1">
      <c r="A9" s="114">
        <v>28</v>
      </c>
      <c r="B9" s="764" t="s">
        <v>155</v>
      </c>
      <c r="C9" s="122">
        <v>7</v>
      </c>
      <c r="D9" s="122">
        <v>3806</v>
      </c>
      <c r="E9" s="122">
        <v>7</v>
      </c>
      <c r="F9" s="123">
        <f t="shared" si="0"/>
        <v>1</v>
      </c>
      <c r="G9" s="122">
        <v>3806</v>
      </c>
      <c r="H9" s="123">
        <f t="shared" si="1"/>
        <v>1</v>
      </c>
      <c r="I9" s="122"/>
      <c r="J9" s="121" t="str">
        <f t="shared" si="2"/>
        <v>  </v>
      </c>
      <c r="K9" s="122"/>
      <c r="L9" s="121" t="str">
        <f t="shared" si="3"/>
        <v>  </v>
      </c>
      <c r="M9" s="122"/>
      <c r="N9" s="121" t="str">
        <f t="shared" si="4"/>
        <v>  </v>
      </c>
      <c r="O9" s="122"/>
      <c r="P9" s="121" t="str">
        <f t="shared" si="5"/>
        <v>  </v>
      </c>
      <c r="Q9" s="124">
        <f t="shared" si="7"/>
        <v>7</v>
      </c>
      <c r="R9" s="123">
        <f t="shared" si="6"/>
        <v>1</v>
      </c>
      <c r="S9" s="125">
        <f t="shared" si="8"/>
        <v>3806</v>
      </c>
      <c r="T9" s="123">
        <f t="shared" si="9"/>
        <v>1</v>
      </c>
    </row>
    <row r="10" spans="1:20" ht="22.5" customHeight="1">
      <c r="A10" s="114">
        <v>29</v>
      </c>
      <c r="B10" s="764" t="s">
        <v>156</v>
      </c>
      <c r="C10" s="122">
        <v>24</v>
      </c>
      <c r="D10" s="122">
        <v>12645</v>
      </c>
      <c r="E10" s="122">
        <v>24</v>
      </c>
      <c r="F10" s="123">
        <f t="shared" si="0"/>
        <v>1</v>
      </c>
      <c r="G10" s="122">
        <v>12645</v>
      </c>
      <c r="H10" s="123">
        <f t="shared" si="1"/>
        <v>1</v>
      </c>
      <c r="I10" s="122"/>
      <c r="J10" s="121" t="str">
        <f t="shared" si="2"/>
        <v>  </v>
      </c>
      <c r="K10" s="122"/>
      <c r="L10" s="121" t="str">
        <f t="shared" si="3"/>
        <v>  </v>
      </c>
      <c r="M10" s="122"/>
      <c r="N10" s="121" t="str">
        <f t="shared" si="4"/>
        <v>  </v>
      </c>
      <c r="O10" s="122"/>
      <c r="P10" s="121" t="str">
        <f t="shared" si="5"/>
        <v>  </v>
      </c>
      <c r="Q10" s="124">
        <f t="shared" si="7"/>
        <v>24</v>
      </c>
      <c r="R10" s="123">
        <f t="shared" si="6"/>
        <v>1</v>
      </c>
      <c r="S10" s="125">
        <f t="shared" si="8"/>
        <v>12645</v>
      </c>
      <c r="T10" s="123">
        <f t="shared" si="9"/>
        <v>1</v>
      </c>
    </row>
    <row r="11" spans="1:20" ht="22.5" customHeight="1">
      <c r="A11" s="114">
        <v>30</v>
      </c>
      <c r="B11" s="764" t="s">
        <v>157</v>
      </c>
      <c r="C11" s="122">
        <v>11</v>
      </c>
      <c r="D11" s="122">
        <v>6208</v>
      </c>
      <c r="E11" s="122">
        <v>11</v>
      </c>
      <c r="F11" s="123">
        <f t="shared" si="0"/>
        <v>1</v>
      </c>
      <c r="G11" s="122">
        <v>6208</v>
      </c>
      <c r="H11" s="123">
        <f t="shared" si="1"/>
        <v>1</v>
      </c>
      <c r="I11" s="122"/>
      <c r="J11" s="121" t="str">
        <f t="shared" si="2"/>
        <v>  </v>
      </c>
      <c r="K11" s="122"/>
      <c r="L11" s="121" t="str">
        <f t="shared" si="3"/>
        <v>  </v>
      </c>
      <c r="M11" s="122"/>
      <c r="N11" s="121" t="str">
        <f t="shared" si="4"/>
        <v>  </v>
      </c>
      <c r="O11" s="122"/>
      <c r="P11" s="121" t="str">
        <f t="shared" si="5"/>
        <v>  </v>
      </c>
      <c r="Q11" s="124">
        <f t="shared" si="7"/>
        <v>11</v>
      </c>
      <c r="R11" s="123">
        <f t="shared" si="6"/>
        <v>1</v>
      </c>
      <c r="S11" s="125">
        <f t="shared" si="8"/>
        <v>6208</v>
      </c>
      <c r="T11" s="123">
        <f t="shared" si="9"/>
        <v>1</v>
      </c>
    </row>
    <row r="12" spans="1:20" ht="22.5" customHeight="1">
      <c r="A12" s="114">
        <v>31</v>
      </c>
      <c r="B12" s="764" t="s">
        <v>158</v>
      </c>
      <c r="C12" s="122">
        <v>13</v>
      </c>
      <c r="D12" s="122">
        <v>6420</v>
      </c>
      <c r="E12" s="122">
        <v>13</v>
      </c>
      <c r="F12" s="123">
        <f t="shared" si="0"/>
        <v>1</v>
      </c>
      <c r="G12" s="122">
        <v>6420</v>
      </c>
      <c r="H12" s="123">
        <f t="shared" si="1"/>
        <v>1</v>
      </c>
      <c r="I12" s="122"/>
      <c r="J12" s="121" t="str">
        <f t="shared" si="2"/>
        <v>  </v>
      </c>
      <c r="K12" s="122"/>
      <c r="L12" s="121" t="str">
        <f t="shared" si="3"/>
        <v>  </v>
      </c>
      <c r="M12" s="122"/>
      <c r="N12" s="121" t="str">
        <f t="shared" si="4"/>
        <v>  </v>
      </c>
      <c r="O12" s="122"/>
      <c r="P12" s="121" t="str">
        <f t="shared" si="5"/>
        <v>  </v>
      </c>
      <c r="Q12" s="124">
        <f t="shared" si="7"/>
        <v>13</v>
      </c>
      <c r="R12" s="123">
        <f t="shared" si="6"/>
        <v>1</v>
      </c>
      <c r="S12" s="125">
        <f t="shared" si="8"/>
        <v>6420</v>
      </c>
      <c r="T12" s="123">
        <f t="shared" si="9"/>
        <v>1</v>
      </c>
    </row>
    <row r="13" spans="1:20" ht="22.5" customHeight="1">
      <c r="A13" s="114">
        <v>32</v>
      </c>
      <c r="B13" s="764" t="s">
        <v>159</v>
      </c>
      <c r="C13" s="122">
        <v>11</v>
      </c>
      <c r="D13" s="290">
        <v>4459</v>
      </c>
      <c r="E13" s="122">
        <v>11</v>
      </c>
      <c r="F13" s="123">
        <f t="shared" si="0"/>
        <v>1</v>
      </c>
      <c r="G13" s="122">
        <v>4451</v>
      </c>
      <c r="H13" s="693">
        <f t="shared" si="1"/>
        <v>0.9982058757568961</v>
      </c>
      <c r="I13" s="122"/>
      <c r="J13" s="121" t="str">
        <f t="shared" si="2"/>
        <v>  </v>
      </c>
      <c r="K13" s="122"/>
      <c r="L13" s="121" t="str">
        <f t="shared" si="3"/>
        <v>  </v>
      </c>
      <c r="M13" s="122"/>
      <c r="N13" s="121" t="str">
        <f t="shared" si="4"/>
        <v>  </v>
      </c>
      <c r="O13" s="122"/>
      <c r="P13" s="121" t="str">
        <f t="shared" si="5"/>
        <v>  </v>
      </c>
      <c r="Q13" s="124">
        <f t="shared" si="7"/>
        <v>11</v>
      </c>
      <c r="R13" s="123">
        <f t="shared" si="6"/>
        <v>1</v>
      </c>
      <c r="S13" s="125">
        <f t="shared" si="8"/>
        <v>4451</v>
      </c>
      <c r="T13" s="693">
        <f t="shared" si="9"/>
        <v>0.9982058757568961</v>
      </c>
    </row>
    <row r="14" spans="1:20" ht="22.5" customHeight="1">
      <c r="A14" s="114">
        <v>33</v>
      </c>
      <c r="B14" s="764" t="s">
        <v>160</v>
      </c>
      <c r="C14" s="122">
        <v>12</v>
      </c>
      <c r="D14" s="122">
        <v>3524</v>
      </c>
      <c r="E14" s="122">
        <v>12</v>
      </c>
      <c r="F14" s="123">
        <f t="shared" si="0"/>
        <v>1</v>
      </c>
      <c r="G14" s="122">
        <v>3524</v>
      </c>
      <c r="H14" s="123">
        <f t="shared" si="1"/>
        <v>1</v>
      </c>
      <c r="I14" s="122"/>
      <c r="J14" s="121" t="str">
        <f t="shared" si="2"/>
        <v>  </v>
      </c>
      <c r="K14" s="122"/>
      <c r="L14" s="121" t="str">
        <f t="shared" si="3"/>
        <v>  </v>
      </c>
      <c r="M14" s="122"/>
      <c r="N14" s="121" t="str">
        <f t="shared" si="4"/>
        <v>  </v>
      </c>
      <c r="O14" s="122"/>
      <c r="P14" s="121" t="str">
        <f t="shared" si="5"/>
        <v>  </v>
      </c>
      <c r="Q14" s="124">
        <f t="shared" si="7"/>
        <v>12</v>
      </c>
      <c r="R14" s="123">
        <f t="shared" si="6"/>
        <v>1</v>
      </c>
      <c r="S14" s="125">
        <f t="shared" si="8"/>
        <v>3524</v>
      </c>
      <c r="T14" s="123">
        <f t="shared" si="9"/>
        <v>1</v>
      </c>
    </row>
    <row r="15" spans="1:20" ht="22.5" customHeight="1">
      <c r="A15" s="114">
        <v>34</v>
      </c>
      <c r="B15" s="764" t="s">
        <v>161</v>
      </c>
      <c r="C15" s="122">
        <v>6</v>
      </c>
      <c r="D15" s="122">
        <v>540</v>
      </c>
      <c r="E15" s="122">
        <v>6</v>
      </c>
      <c r="F15" s="123">
        <f t="shared" si="0"/>
        <v>1</v>
      </c>
      <c r="G15" s="122">
        <v>540</v>
      </c>
      <c r="H15" s="123">
        <f t="shared" si="1"/>
        <v>1</v>
      </c>
      <c r="I15" s="122"/>
      <c r="J15" s="121" t="str">
        <f t="shared" si="2"/>
        <v>  </v>
      </c>
      <c r="K15" s="122"/>
      <c r="L15" s="121" t="str">
        <f t="shared" si="3"/>
        <v>  </v>
      </c>
      <c r="M15" s="122"/>
      <c r="N15" s="121" t="str">
        <f t="shared" si="4"/>
        <v>  </v>
      </c>
      <c r="O15" s="122"/>
      <c r="P15" s="121" t="str">
        <f t="shared" si="5"/>
        <v>  </v>
      </c>
      <c r="Q15" s="124">
        <f t="shared" si="7"/>
        <v>6</v>
      </c>
      <c r="R15" s="123">
        <f t="shared" si="6"/>
        <v>1</v>
      </c>
      <c r="S15" s="125">
        <f t="shared" si="8"/>
        <v>540</v>
      </c>
      <c r="T15" s="123">
        <f t="shared" si="9"/>
        <v>1</v>
      </c>
    </row>
    <row r="16" spans="1:20" ht="22.5" customHeight="1">
      <c r="A16" s="114">
        <v>35</v>
      </c>
      <c r="B16" s="764" t="s">
        <v>162</v>
      </c>
      <c r="C16" s="122">
        <v>4</v>
      </c>
      <c r="D16" s="122">
        <v>985</v>
      </c>
      <c r="E16" s="122">
        <v>4</v>
      </c>
      <c r="F16" s="123">
        <f t="shared" si="0"/>
        <v>1</v>
      </c>
      <c r="G16" s="122">
        <v>985</v>
      </c>
      <c r="H16" s="123">
        <f t="shared" si="1"/>
        <v>1</v>
      </c>
      <c r="I16" s="122"/>
      <c r="J16" s="121" t="str">
        <f t="shared" si="2"/>
        <v>  </v>
      </c>
      <c r="K16" s="122"/>
      <c r="L16" s="121" t="str">
        <f t="shared" si="3"/>
        <v>  </v>
      </c>
      <c r="M16" s="122"/>
      <c r="N16" s="121" t="str">
        <f t="shared" si="4"/>
        <v>  </v>
      </c>
      <c r="O16" s="122"/>
      <c r="P16" s="121" t="str">
        <f t="shared" si="5"/>
        <v>  </v>
      </c>
      <c r="Q16" s="124">
        <f t="shared" si="7"/>
        <v>4</v>
      </c>
      <c r="R16" s="123">
        <f t="shared" si="6"/>
        <v>1</v>
      </c>
      <c r="S16" s="125">
        <f t="shared" si="8"/>
        <v>985</v>
      </c>
      <c r="T16" s="123">
        <f t="shared" si="9"/>
        <v>1</v>
      </c>
    </row>
    <row r="17" spans="1:20" ht="22.5" customHeight="1">
      <c r="A17" s="114">
        <v>36</v>
      </c>
      <c r="B17" s="764" t="s">
        <v>163</v>
      </c>
      <c r="C17" s="122">
        <v>4</v>
      </c>
      <c r="D17" s="122">
        <v>1702</v>
      </c>
      <c r="E17" s="122">
        <v>4</v>
      </c>
      <c r="F17" s="123">
        <f t="shared" si="0"/>
        <v>1</v>
      </c>
      <c r="G17" s="122">
        <v>1688</v>
      </c>
      <c r="H17" s="693">
        <f t="shared" si="1"/>
        <v>0.9917743830787309</v>
      </c>
      <c r="I17" s="122"/>
      <c r="J17" s="121" t="str">
        <f t="shared" si="2"/>
        <v>  </v>
      </c>
      <c r="K17" s="122"/>
      <c r="L17" s="121" t="str">
        <f t="shared" si="3"/>
        <v>  </v>
      </c>
      <c r="M17" s="122"/>
      <c r="N17" s="121" t="str">
        <f t="shared" si="4"/>
        <v>  </v>
      </c>
      <c r="O17" s="122"/>
      <c r="P17" s="121" t="str">
        <f t="shared" si="5"/>
        <v>  </v>
      </c>
      <c r="Q17" s="124">
        <f t="shared" si="7"/>
        <v>4</v>
      </c>
      <c r="R17" s="123">
        <f t="shared" si="6"/>
        <v>1</v>
      </c>
      <c r="S17" s="125">
        <f t="shared" si="8"/>
        <v>1688</v>
      </c>
      <c r="T17" s="693">
        <f>S17/D17</f>
        <v>0.9917743830787309</v>
      </c>
    </row>
    <row r="18" spans="1:20" ht="22.5" customHeight="1">
      <c r="A18" s="114">
        <v>37</v>
      </c>
      <c r="B18" s="764" t="s">
        <v>164</v>
      </c>
      <c r="C18" s="122">
        <v>2</v>
      </c>
      <c r="D18" s="122">
        <v>1020</v>
      </c>
      <c r="E18" s="122">
        <v>2</v>
      </c>
      <c r="F18" s="123">
        <f t="shared" si="0"/>
        <v>1</v>
      </c>
      <c r="G18" s="122">
        <v>1020</v>
      </c>
      <c r="H18" s="123">
        <f t="shared" si="1"/>
        <v>1</v>
      </c>
      <c r="I18" s="122"/>
      <c r="J18" s="121" t="str">
        <f t="shared" si="2"/>
        <v>  </v>
      </c>
      <c r="K18" s="122"/>
      <c r="L18" s="121" t="str">
        <f t="shared" si="3"/>
        <v>  </v>
      </c>
      <c r="M18" s="122"/>
      <c r="N18" s="121" t="str">
        <f t="shared" si="4"/>
        <v>  </v>
      </c>
      <c r="O18" s="122"/>
      <c r="P18" s="121" t="str">
        <f t="shared" si="5"/>
        <v>  </v>
      </c>
      <c r="Q18" s="124">
        <f t="shared" si="7"/>
        <v>2</v>
      </c>
      <c r="R18" s="123">
        <f t="shared" si="6"/>
        <v>1</v>
      </c>
      <c r="S18" s="125">
        <f t="shared" si="8"/>
        <v>1020</v>
      </c>
      <c r="T18" s="123">
        <f t="shared" si="9"/>
        <v>1</v>
      </c>
    </row>
    <row r="19" spans="1:20" ht="22.5" customHeight="1">
      <c r="A19" s="114">
        <v>38</v>
      </c>
      <c r="B19" s="764" t="s">
        <v>165</v>
      </c>
      <c r="C19" s="122">
        <v>5</v>
      </c>
      <c r="D19" s="122">
        <v>917</v>
      </c>
      <c r="E19" s="122">
        <v>5</v>
      </c>
      <c r="F19" s="123">
        <f t="shared" si="0"/>
        <v>1</v>
      </c>
      <c r="G19" s="122">
        <v>917</v>
      </c>
      <c r="H19" s="695">
        <f t="shared" si="1"/>
        <v>1</v>
      </c>
      <c r="I19" s="122"/>
      <c r="J19" s="121" t="str">
        <f t="shared" si="2"/>
        <v>  </v>
      </c>
      <c r="K19" s="122"/>
      <c r="L19" s="121" t="str">
        <f t="shared" si="3"/>
        <v>  </v>
      </c>
      <c r="M19" s="122"/>
      <c r="N19" s="121" t="str">
        <f t="shared" si="4"/>
        <v>  </v>
      </c>
      <c r="O19" s="122"/>
      <c r="P19" s="121" t="str">
        <f t="shared" si="5"/>
        <v>  </v>
      </c>
      <c r="Q19" s="124">
        <f t="shared" si="7"/>
        <v>5</v>
      </c>
      <c r="R19" s="123">
        <f t="shared" si="6"/>
        <v>1</v>
      </c>
      <c r="S19" s="125">
        <f t="shared" si="8"/>
        <v>917</v>
      </c>
      <c r="T19" s="123">
        <f t="shared" si="9"/>
        <v>1</v>
      </c>
    </row>
    <row r="20" spans="1:20" ht="22.5" customHeight="1">
      <c r="A20" s="114">
        <v>39</v>
      </c>
      <c r="B20" s="764" t="s">
        <v>166</v>
      </c>
      <c r="C20" s="122">
        <v>2</v>
      </c>
      <c r="D20" s="122">
        <v>259</v>
      </c>
      <c r="E20" s="122">
        <v>2</v>
      </c>
      <c r="F20" s="123">
        <f t="shared" si="0"/>
        <v>1</v>
      </c>
      <c r="G20" s="122">
        <v>257</v>
      </c>
      <c r="H20" s="693">
        <f t="shared" si="1"/>
        <v>0.9922779922779923</v>
      </c>
      <c r="I20" s="122"/>
      <c r="J20" s="121" t="str">
        <f t="shared" si="2"/>
        <v>  </v>
      </c>
      <c r="K20" s="122"/>
      <c r="L20" s="121" t="str">
        <f t="shared" si="3"/>
        <v>  </v>
      </c>
      <c r="M20" s="122"/>
      <c r="N20" s="121" t="str">
        <f t="shared" si="4"/>
        <v>  </v>
      </c>
      <c r="O20" s="122"/>
      <c r="P20" s="121" t="str">
        <f t="shared" si="5"/>
        <v>  </v>
      </c>
      <c r="Q20" s="124">
        <f t="shared" si="7"/>
        <v>2</v>
      </c>
      <c r="R20" s="123">
        <f t="shared" si="6"/>
        <v>1</v>
      </c>
      <c r="S20" s="125">
        <f t="shared" si="8"/>
        <v>257</v>
      </c>
      <c r="T20" s="693">
        <f t="shared" si="9"/>
        <v>0.9922779922779923</v>
      </c>
    </row>
    <row r="21" spans="1:20" ht="22.5" customHeight="1">
      <c r="A21" s="114">
        <v>40</v>
      </c>
      <c r="B21" s="764" t="s">
        <v>167</v>
      </c>
      <c r="C21" s="122">
        <v>2</v>
      </c>
      <c r="D21" s="122">
        <v>1188</v>
      </c>
      <c r="E21" s="122">
        <v>2</v>
      </c>
      <c r="F21" s="123">
        <f t="shared" si="0"/>
        <v>1</v>
      </c>
      <c r="G21" s="122">
        <v>1188</v>
      </c>
      <c r="H21" s="123">
        <f t="shared" si="1"/>
        <v>1</v>
      </c>
      <c r="I21" s="122"/>
      <c r="J21" s="121" t="str">
        <f t="shared" si="2"/>
        <v>  </v>
      </c>
      <c r="K21" s="122"/>
      <c r="L21" s="121" t="str">
        <f t="shared" si="3"/>
        <v>  </v>
      </c>
      <c r="M21" s="122"/>
      <c r="N21" s="121" t="str">
        <f t="shared" si="4"/>
        <v>  </v>
      </c>
      <c r="O21" s="122"/>
      <c r="P21" s="121" t="str">
        <f t="shared" si="5"/>
        <v>  </v>
      </c>
      <c r="Q21" s="124">
        <f t="shared" si="7"/>
        <v>2</v>
      </c>
      <c r="R21" s="123">
        <f t="shared" si="6"/>
        <v>1</v>
      </c>
      <c r="S21" s="125">
        <f t="shared" si="8"/>
        <v>1188</v>
      </c>
      <c r="T21" s="123">
        <f t="shared" si="9"/>
        <v>1</v>
      </c>
    </row>
    <row r="22" spans="1:20" ht="22.5" customHeight="1">
      <c r="A22" s="114">
        <v>41</v>
      </c>
      <c r="B22" s="764" t="s">
        <v>168</v>
      </c>
      <c r="C22" s="122">
        <v>5</v>
      </c>
      <c r="D22" s="122">
        <v>2913</v>
      </c>
      <c r="E22" s="122">
        <v>5</v>
      </c>
      <c r="F22" s="123">
        <f t="shared" si="0"/>
        <v>1</v>
      </c>
      <c r="G22" s="122">
        <v>2913</v>
      </c>
      <c r="H22" s="123">
        <f t="shared" si="1"/>
        <v>1</v>
      </c>
      <c r="I22" s="122"/>
      <c r="J22" s="121" t="str">
        <f t="shared" si="2"/>
        <v>  </v>
      </c>
      <c r="K22" s="122"/>
      <c r="L22" s="121" t="str">
        <f t="shared" si="3"/>
        <v>  </v>
      </c>
      <c r="M22" s="122"/>
      <c r="N22" s="121" t="str">
        <f t="shared" si="4"/>
        <v>  </v>
      </c>
      <c r="O22" s="122"/>
      <c r="P22" s="121" t="str">
        <f t="shared" si="5"/>
        <v>  </v>
      </c>
      <c r="Q22" s="124">
        <f t="shared" si="7"/>
        <v>5</v>
      </c>
      <c r="R22" s="123">
        <f t="shared" si="6"/>
        <v>1</v>
      </c>
      <c r="S22" s="125">
        <f t="shared" si="8"/>
        <v>2913</v>
      </c>
      <c r="T22" s="123">
        <f t="shared" si="9"/>
        <v>1</v>
      </c>
    </row>
    <row r="23" spans="1:20" ht="22.5" customHeight="1">
      <c r="A23" s="114">
        <v>42</v>
      </c>
      <c r="B23" s="764" t="s">
        <v>169</v>
      </c>
      <c r="C23" s="122">
        <v>1</v>
      </c>
      <c r="D23" s="122">
        <v>579</v>
      </c>
      <c r="E23" s="122">
        <v>1</v>
      </c>
      <c r="F23" s="123">
        <f t="shared" si="0"/>
        <v>1</v>
      </c>
      <c r="G23" s="122">
        <v>579</v>
      </c>
      <c r="H23" s="123">
        <f t="shared" si="1"/>
        <v>1</v>
      </c>
      <c r="I23" s="122"/>
      <c r="J23" s="121" t="str">
        <f t="shared" si="2"/>
        <v>  </v>
      </c>
      <c r="K23" s="122"/>
      <c r="L23" s="121" t="str">
        <f t="shared" si="3"/>
        <v>  </v>
      </c>
      <c r="M23" s="122"/>
      <c r="N23" s="121" t="str">
        <f t="shared" si="4"/>
        <v>  </v>
      </c>
      <c r="O23" s="122"/>
      <c r="P23" s="121" t="str">
        <f t="shared" si="5"/>
        <v>  </v>
      </c>
      <c r="Q23" s="124">
        <f t="shared" si="7"/>
        <v>1</v>
      </c>
      <c r="R23" s="123">
        <f t="shared" si="6"/>
        <v>1</v>
      </c>
      <c r="S23" s="125">
        <f t="shared" si="8"/>
        <v>579</v>
      </c>
      <c r="T23" s="123">
        <f t="shared" si="9"/>
        <v>1</v>
      </c>
    </row>
    <row r="24" spans="1:20" ht="22.5" customHeight="1">
      <c r="A24" s="114">
        <v>43</v>
      </c>
      <c r="B24" s="764" t="s">
        <v>170</v>
      </c>
      <c r="C24" s="122">
        <v>3</v>
      </c>
      <c r="D24" s="122">
        <v>880</v>
      </c>
      <c r="E24" s="122">
        <v>3</v>
      </c>
      <c r="F24" s="123">
        <f t="shared" si="0"/>
        <v>1</v>
      </c>
      <c r="G24" s="122">
        <v>880</v>
      </c>
      <c r="H24" s="123">
        <f t="shared" si="1"/>
        <v>1</v>
      </c>
      <c r="I24" s="122"/>
      <c r="J24" s="121" t="str">
        <f t="shared" si="2"/>
        <v>  </v>
      </c>
      <c r="K24" s="122"/>
      <c r="L24" s="121" t="str">
        <f t="shared" si="3"/>
        <v>  </v>
      </c>
      <c r="M24" s="122"/>
      <c r="N24" s="121" t="str">
        <f t="shared" si="4"/>
        <v>  </v>
      </c>
      <c r="O24" s="122"/>
      <c r="P24" s="121" t="str">
        <f t="shared" si="5"/>
        <v>  </v>
      </c>
      <c r="Q24" s="124">
        <f t="shared" si="7"/>
        <v>3</v>
      </c>
      <c r="R24" s="123">
        <f>Q24/C24</f>
        <v>1</v>
      </c>
      <c r="S24" s="125">
        <f t="shared" si="8"/>
        <v>880</v>
      </c>
      <c r="T24" s="123">
        <f>S24/D24</f>
        <v>1</v>
      </c>
    </row>
    <row r="25" spans="1:20" ht="22.5" customHeight="1">
      <c r="A25" s="1049" t="s">
        <v>286</v>
      </c>
      <c r="B25" s="1050"/>
      <c r="C25" s="126">
        <f>IF(SUM(C5:C24)=0,"  ",SUM(C5:C24))</f>
        <v>242</v>
      </c>
      <c r="D25" s="126">
        <f>IF(SUM(D5:D24)=0,"  ",SUM(D5:D24))</f>
        <v>117789</v>
      </c>
      <c r="E25" s="126">
        <f>IF(SUM(E5:E24)=0,"  ",SUM(E5:E24))</f>
        <v>242</v>
      </c>
      <c r="F25" s="127">
        <f>E25/C25</f>
        <v>1</v>
      </c>
      <c r="G25" s="126">
        <f>SUM(G5:G24)</f>
        <v>117705</v>
      </c>
      <c r="H25" s="694">
        <f>G25/D25</f>
        <v>0.9992868604029239</v>
      </c>
      <c r="I25" s="126"/>
      <c r="J25" s="129"/>
      <c r="K25" s="126"/>
      <c r="L25" s="129"/>
      <c r="M25" s="126"/>
      <c r="N25" s="129"/>
      <c r="O25" s="126"/>
      <c r="P25" s="129" t="str">
        <f>IF(O25=0,"  ",O25/D25)</f>
        <v>  </v>
      </c>
      <c r="Q25" s="126">
        <f>IF(SUM(Q5:Q24)=0,"  ",SUM(Q5:Q24))</f>
        <v>242</v>
      </c>
      <c r="R25" s="308">
        <f>Q25/C25</f>
        <v>1</v>
      </c>
      <c r="S25" s="126">
        <f>IF(SUM(S5:S24)=0,"  ",SUM(S5:S24))</f>
        <v>117705</v>
      </c>
      <c r="T25" s="694">
        <f>S25/D25</f>
        <v>0.9992868604029239</v>
      </c>
    </row>
    <row r="26" spans="1:20" ht="23.25" customHeight="1">
      <c r="A26" s="1051" t="s">
        <v>287</v>
      </c>
      <c r="B26" s="1052"/>
      <c r="C26" s="130">
        <f>C25+'小学校1'!C29</f>
        <v>1022</v>
      </c>
      <c r="D26" s="130">
        <f>D25+'小学校1'!D29</f>
        <v>482332</v>
      </c>
      <c r="E26" s="130">
        <f>E25+'小学校1'!E29</f>
        <v>1019</v>
      </c>
      <c r="F26" s="717">
        <f>E26/C26</f>
        <v>0.99706457925636</v>
      </c>
      <c r="G26" s="130">
        <f>G25+'小学校1'!G29</f>
        <v>482102</v>
      </c>
      <c r="H26" s="717">
        <f>G26/D26-0.001</f>
        <v>0.9985231500294403</v>
      </c>
      <c r="I26" s="130"/>
      <c r="J26" s="131"/>
      <c r="K26" s="130"/>
      <c r="L26" s="131"/>
      <c r="M26" s="130"/>
      <c r="N26" s="131"/>
      <c r="O26" s="130"/>
      <c r="P26" s="131"/>
      <c r="Q26" s="130">
        <f>Q25+'小学校1'!Q29</f>
        <v>1019</v>
      </c>
      <c r="R26" s="717">
        <f>IF($C$26=0,"",Q26/$C$26)</f>
        <v>0.99706457925636</v>
      </c>
      <c r="S26" s="130">
        <f>S25+'小学校1'!S29</f>
        <v>482102</v>
      </c>
      <c r="T26" s="717">
        <f>S26/D26-0.0001</f>
        <v>0.9994231500294403</v>
      </c>
    </row>
    <row r="27" spans="1:2" ht="20.25" customHeight="1">
      <c r="A27" s="1054"/>
      <c r="B27" s="1054"/>
    </row>
  </sheetData>
  <sheetProtection/>
  <protectedRanges>
    <protectedRange sqref="K5:K24 E5:E24 M5:M24 O5:O24 G5:G24 I5:I24" name="範囲2_1_1"/>
  </protectedRanges>
  <mergeCells count="12">
    <mergeCell ref="A27:B27"/>
    <mergeCell ref="A1:T1"/>
    <mergeCell ref="A3:B4"/>
    <mergeCell ref="C3:C4"/>
    <mergeCell ref="D3:D4"/>
    <mergeCell ref="E3:H3"/>
    <mergeCell ref="I3:L3"/>
    <mergeCell ref="M3:P3"/>
    <mergeCell ref="A25:B25"/>
    <mergeCell ref="A26:B26"/>
    <mergeCell ref="Q3:T3"/>
    <mergeCell ref="R2:T2"/>
  </mergeCells>
  <printOptions horizontalCentered="1"/>
  <pageMargins left="0.2362204724409449" right="0.2362204724409449" top="0.9055118110236221" bottom="0.5905511811023623" header="0.5118110236220472" footer="0.31496062992125984"/>
  <pageSetup horizontalDpi="600" verticalDpi="600" orientation="landscape" paperSize="9" scale="83" r:id="rId1"/>
  <headerFooter alignWithMargins="0">
    <oddFooter>&amp;C3</oddFooter>
  </headerFooter>
</worksheet>
</file>

<file path=xl/worksheets/sheet50.xml><?xml version="1.0" encoding="utf-8"?>
<worksheet xmlns="http://schemas.openxmlformats.org/spreadsheetml/2006/main" xmlns:r="http://schemas.openxmlformats.org/officeDocument/2006/relationships">
  <sheetPr>
    <tabColor indexed="45"/>
  </sheetPr>
  <dimension ref="A2:P15"/>
  <sheetViews>
    <sheetView view="pageBreakPreview" zoomScaleNormal="75" zoomScaleSheetLayoutView="100" zoomScalePageLayoutView="0" workbookViewId="0" topLeftCell="A1">
      <pane xSplit="3" ySplit="3" topLeftCell="E4" activePane="bottomRight" state="frozen"/>
      <selection pane="topLeft" activeCell="B25" sqref="B25"/>
      <selection pane="topRight" activeCell="B25" sqref="B25"/>
      <selection pane="bottomLeft" activeCell="B25" sqref="B25"/>
      <selection pane="bottomRight" activeCell="O15" sqref="O15"/>
    </sheetView>
  </sheetViews>
  <sheetFormatPr defaultColWidth="9.00390625" defaultRowHeight="13.5"/>
  <cols>
    <col min="1" max="1" width="3.25390625" style="0" bestFit="1" customWidth="1"/>
    <col min="2" max="2" width="9.625" style="0" bestFit="1" customWidth="1"/>
    <col min="3" max="3" width="12.75390625" style="0" bestFit="1" customWidth="1"/>
    <col min="4" max="13" width="10.75390625" style="0" customWidth="1"/>
    <col min="14" max="14" width="12.125" style="0" bestFit="1" customWidth="1"/>
    <col min="15" max="15" width="13.125" style="0" bestFit="1" customWidth="1"/>
    <col min="16" max="16" width="10.75390625" style="0" customWidth="1"/>
  </cols>
  <sheetData>
    <row r="2" spans="1:16" ht="14.25" thickBot="1">
      <c r="A2" s="1366" t="s">
        <v>236</v>
      </c>
      <c r="B2" s="1366"/>
      <c r="C2" s="1366"/>
      <c r="D2" s="1366"/>
      <c r="E2" s="1366"/>
      <c r="M2" s="52"/>
      <c r="N2" s="1375" t="str">
        <f>'[3]P47　規模別　共同調理場３'!N2:P2</f>
        <v>平成２２年５月1日現在</v>
      </c>
      <c r="O2" s="1376"/>
      <c r="P2" s="1376"/>
    </row>
    <row r="3" spans="1:16" ht="37.5" customHeight="1">
      <c r="A3" s="1370" t="s">
        <v>387</v>
      </c>
      <c r="B3" s="1371"/>
      <c r="C3" s="1371"/>
      <c r="D3" s="264" t="s">
        <v>256</v>
      </c>
      <c r="E3" s="264" t="s">
        <v>249</v>
      </c>
      <c r="F3" s="264" t="s">
        <v>257</v>
      </c>
      <c r="G3" s="264" t="s">
        <v>258</v>
      </c>
      <c r="H3" s="264" t="s">
        <v>259</v>
      </c>
      <c r="I3" s="264" t="s">
        <v>260</v>
      </c>
      <c r="J3" s="264" t="s">
        <v>261</v>
      </c>
      <c r="K3" s="264" t="s">
        <v>262</v>
      </c>
      <c r="L3" s="264" t="s">
        <v>263</v>
      </c>
      <c r="M3" s="264" t="s">
        <v>264</v>
      </c>
      <c r="N3" s="278" t="s">
        <v>265</v>
      </c>
      <c r="O3" s="264" t="s">
        <v>238</v>
      </c>
      <c r="P3" s="265" t="s">
        <v>32</v>
      </c>
    </row>
    <row r="4" spans="1:16" ht="23.25" customHeight="1">
      <c r="A4" s="1360">
        <v>40</v>
      </c>
      <c r="B4" s="1359" t="s">
        <v>222</v>
      </c>
      <c r="C4" s="279" t="s">
        <v>31</v>
      </c>
      <c r="D4" s="273"/>
      <c r="E4" s="273"/>
      <c r="F4" s="273"/>
      <c r="G4" s="273"/>
      <c r="H4" s="273"/>
      <c r="I4" s="273"/>
      <c r="J4" s="273"/>
      <c r="K4" s="273"/>
      <c r="L4" s="273"/>
      <c r="M4" s="273"/>
      <c r="N4" s="273"/>
      <c r="O4" s="273"/>
      <c r="P4" s="409">
        <f aca="true" t="shared" si="0" ref="P4:P11">SUM(D4:O4)</f>
        <v>0</v>
      </c>
    </row>
    <row r="5" spans="1:16" ht="23.25" customHeight="1" thickBot="1">
      <c r="A5" s="1361"/>
      <c r="B5" s="1374"/>
      <c r="C5" s="268" t="s">
        <v>266</v>
      </c>
      <c r="D5" s="275"/>
      <c r="E5" s="275"/>
      <c r="F5" s="275"/>
      <c r="G5" s="275"/>
      <c r="H5" s="275"/>
      <c r="I5" s="275"/>
      <c r="J5" s="275"/>
      <c r="K5" s="275"/>
      <c r="L5" s="275"/>
      <c r="M5" s="275"/>
      <c r="N5" s="275"/>
      <c r="O5" s="275"/>
      <c r="P5" s="410">
        <f t="shared" si="0"/>
        <v>0</v>
      </c>
    </row>
    <row r="6" spans="1:16" ht="23.25" customHeight="1">
      <c r="A6" s="1367">
        <v>41</v>
      </c>
      <c r="B6" s="1358" t="s">
        <v>223</v>
      </c>
      <c r="C6" s="266" t="s">
        <v>31</v>
      </c>
      <c r="D6" s="267"/>
      <c r="E6" s="267"/>
      <c r="F6" s="267"/>
      <c r="G6" s="267"/>
      <c r="H6" s="267"/>
      <c r="I6" s="267"/>
      <c r="J6" s="267"/>
      <c r="K6" s="267"/>
      <c r="L6" s="267"/>
      <c r="M6" s="267"/>
      <c r="N6" s="267"/>
      <c r="O6" s="267"/>
      <c r="P6" s="405">
        <f t="shared" si="0"/>
        <v>0</v>
      </c>
    </row>
    <row r="7" spans="1:16" ht="23.25" customHeight="1">
      <c r="A7" s="1360"/>
      <c r="B7" s="1359"/>
      <c r="C7" s="268" t="s">
        <v>266</v>
      </c>
      <c r="D7" s="270"/>
      <c r="E7" s="270"/>
      <c r="F7" s="270"/>
      <c r="G7" s="270"/>
      <c r="H7" s="270"/>
      <c r="I7" s="270"/>
      <c r="J7" s="270"/>
      <c r="K7" s="270"/>
      <c r="L7" s="270"/>
      <c r="M7" s="270"/>
      <c r="N7" s="270"/>
      <c r="O7" s="270"/>
      <c r="P7" s="406">
        <f t="shared" si="0"/>
        <v>0</v>
      </c>
    </row>
    <row r="8" spans="1:16" ht="23.25" customHeight="1">
      <c r="A8" s="1360">
        <v>42</v>
      </c>
      <c r="B8" s="1359" t="s">
        <v>224</v>
      </c>
      <c r="C8" s="279" t="s">
        <v>31</v>
      </c>
      <c r="D8" s="272"/>
      <c r="E8" s="272"/>
      <c r="F8" s="272"/>
      <c r="G8" s="272"/>
      <c r="H8" s="272"/>
      <c r="I8" s="272"/>
      <c r="J8" s="272"/>
      <c r="K8" s="272"/>
      <c r="L8" s="272"/>
      <c r="M8" s="272"/>
      <c r="N8" s="272"/>
      <c r="O8" s="272"/>
      <c r="P8" s="407">
        <f t="shared" si="0"/>
        <v>0</v>
      </c>
    </row>
    <row r="9" spans="1:16" ht="23.25" customHeight="1">
      <c r="A9" s="1360"/>
      <c r="B9" s="1359"/>
      <c r="C9" s="268" t="s">
        <v>266</v>
      </c>
      <c r="D9" s="268"/>
      <c r="E9" s="268"/>
      <c r="F9" s="268"/>
      <c r="G9" s="268"/>
      <c r="H9" s="268"/>
      <c r="I9" s="268"/>
      <c r="J9" s="268"/>
      <c r="K9" s="268"/>
      <c r="L9" s="268"/>
      <c r="M9" s="268"/>
      <c r="N9" s="268"/>
      <c r="O9" s="268"/>
      <c r="P9" s="408">
        <f t="shared" si="0"/>
        <v>0</v>
      </c>
    </row>
    <row r="10" spans="1:16" ht="23.25" customHeight="1">
      <c r="A10" s="1360">
        <v>43</v>
      </c>
      <c r="B10" s="1359" t="s">
        <v>225</v>
      </c>
      <c r="C10" s="271" t="s">
        <v>31</v>
      </c>
      <c r="D10" s="273"/>
      <c r="E10" s="273"/>
      <c r="F10" s="273">
        <v>11</v>
      </c>
      <c r="G10" s="273"/>
      <c r="H10" s="273"/>
      <c r="I10" s="273"/>
      <c r="J10" s="273"/>
      <c r="K10" s="273"/>
      <c r="L10" s="273"/>
      <c r="M10" s="273"/>
      <c r="N10" s="273"/>
      <c r="O10" s="273"/>
      <c r="P10" s="409">
        <f t="shared" si="0"/>
        <v>11</v>
      </c>
    </row>
    <row r="11" spans="1:16" ht="23.25" customHeight="1" thickBot="1">
      <c r="A11" s="1361"/>
      <c r="B11" s="1374"/>
      <c r="C11" s="275" t="s">
        <v>266</v>
      </c>
      <c r="D11" s="306"/>
      <c r="E11" s="306"/>
      <c r="F11" s="306">
        <v>1</v>
      </c>
      <c r="G11" s="306"/>
      <c r="H11" s="306"/>
      <c r="I11" s="306"/>
      <c r="J11" s="306"/>
      <c r="K11" s="306"/>
      <c r="L11" s="306"/>
      <c r="M11" s="306"/>
      <c r="N11" s="306"/>
      <c r="O11" s="306"/>
      <c r="P11" s="424">
        <f t="shared" si="0"/>
        <v>1</v>
      </c>
    </row>
    <row r="12" spans="1:16" ht="23.25" customHeight="1">
      <c r="A12" s="1391" t="s">
        <v>307</v>
      </c>
      <c r="B12" s="1392"/>
      <c r="C12" s="277" t="s">
        <v>31</v>
      </c>
      <c r="D12" s="207">
        <f>D4+D6+D8+D10</f>
        <v>0</v>
      </c>
      <c r="E12" s="207">
        <f aca="true" t="shared" si="1" ref="E12:P13">E4+E6+E8+E10</f>
        <v>0</v>
      </c>
      <c r="F12" s="207">
        <f t="shared" si="1"/>
        <v>11</v>
      </c>
      <c r="G12" s="207">
        <f t="shared" si="1"/>
        <v>0</v>
      </c>
      <c r="H12" s="207">
        <f t="shared" si="1"/>
        <v>0</v>
      </c>
      <c r="I12" s="207">
        <f t="shared" si="1"/>
        <v>0</v>
      </c>
      <c r="J12" s="207">
        <f t="shared" si="1"/>
        <v>0</v>
      </c>
      <c r="K12" s="207">
        <f t="shared" si="1"/>
        <v>0</v>
      </c>
      <c r="L12" s="207">
        <f t="shared" si="1"/>
        <v>0</v>
      </c>
      <c r="M12" s="207">
        <f t="shared" si="1"/>
        <v>0</v>
      </c>
      <c r="N12" s="207">
        <f t="shared" si="1"/>
        <v>0</v>
      </c>
      <c r="O12" s="207">
        <f t="shared" si="1"/>
        <v>0</v>
      </c>
      <c r="P12" s="436">
        <f t="shared" si="1"/>
        <v>11</v>
      </c>
    </row>
    <row r="13" spans="1:16" ht="23.25" customHeight="1">
      <c r="A13" s="1399"/>
      <c r="B13" s="1400"/>
      <c r="C13" s="163" t="s">
        <v>122</v>
      </c>
      <c r="D13" s="163">
        <f>D5+D7+D9+D11</f>
        <v>0</v>
      </c>
      <c r="E13" s="163">
        <f t="shared" si="1"/>
        <v>0</v>
      </c>
      <c r="F13" s="163">
        <f t="shared" si="1"/>
        <v>1</v>
      </c>
      <c r="G13" s="163">
        <f t="shared" si="1"/>
        <v>0</v>
      </c>
      <c r="H13" s="163">
        <f t="shared" si="1"/>
        <v>0</v>
      </c>
      <c r="I13" s="163">
        <f t="shared" si="1"/>
        <v>0</v>
      </c>
      <c r="J13" s="163">
        <f t="shared" si="1"/>
        <v>0</v>
      </c>
      <c r="K13" s="163">
        <f t="shared" si="1"/>
        <v>0</v>
      </c>
      <c r="L13" s="163">
        <f t="shared" si="1"/>
        <v>0</v>
      </c>
      <c r="M13" s="163">
        <f t="shared" si="1"/>
        <v>0</v>
      </c>
      <c r="N13" s="163">
        <f t="shared" si="1"/>
        <v>0</v>
      </c>
      <c r="O13" s="163">
        <f t="shared" si="1"/>
        <v>0</v>
      </c>
      <c r="P13" s="437">
        <f t="shared" si="1"/>
        <v>1</v>
      </c>
    </row>
    <row r="14" spans="1:16" ht="22.5" customHeight="1">
      <c r="A14" s="1397" t="s">
        <v>32</v>
      </c>
      <c r="B14" s="1398"/>
      <c r="C14" s="110" t="s">
        <v>31</v>
      </c>
      <c r="D14" s="208">
        <f>'調理員規模別　共同1'!D30+'調理員規模別　共同2'!D30+'調理員規模別　共同3'!D30+'調理員規模別　共同4'!D12</f>
        <v>0</v>
      </c>
      <c r="E14" s="208">
        <f>'調理員規模別　共同1'!E30+'調理員規模別　共同2'!E30+'調理員規模別　共同3'!E30+'調理員規模別　共同4'!E12</f>
        <v>8</v>
      </c>
      <c r="F14" s="208">
        <f>'調理員規模別　共同1'!F30+'調理員規模別　共同2'!F30+'調理員規模別　共同3'!F30+'調理員規模別　共同4'!F12</f>
        <v>11</v>
      </c>
      <c r="G14" s="208">
        <f>'調理員規模別　共同1'!G30+'調理員規模別　共同2'!G30+'調理員規模別　共同3'!G30+'調理員規模別　共同4'!G12</f>
        <v>20</v>
      </c>
      <c r="H14" s="208">
        <f>'調理員規模別　共同1'!H30+'調理員規模別　共同2'!H30+'調理員規模別　共同3'!H30+'調理員規模別　共同4'!H12</f>
        <v>0</v>
      </c>
      <c r="I14" s="208">
        <f>'調理員規模別　共同1'!I30+'調理員規模別　共同2'!I30+'調理員規模別　共同3'!I30+'調理員規模別　共同4'!I12</f>
        <v>85</v>
      </c>
      <c r="J14" s="208">
        <f>'調理員規模別　共同1'!J30+'調理員規模別　共同2'!J30+'調理員規模別　共同3'!J30+'調理員規模別　共同4'!J12</f>
        <v>60</v>
      </c>
      <c r="K14" s="208">
        <f>'調理員規模別　共同1'!K30+'調理員規模別　共同2'!K30+'調理員規模別　共同3'!K30+'調理員規模別　共同4'!K12</f>
        <v>54</v>
      </c>
      <c r="L14" s="208">
        <f>'調理員規模別　共同1'!L30+'調理員規模別　共同2'!L30+'調理員規模別　共同3'!L30+'調理員規模別　共同4'!L12</f>
        <v>132</v>
      </c>
      <c r="M14" s="208">
        <f>'調理員規模別　共同1'!M30+'調理員規模別　共同2'!M30+'調理員規模別　共同3'!M30+'調理員規模別　共同4'!M12</f>
        <v>38</v>
      </c>
      <c r="N14" s="208">
        <f>'調理員規模別　共同1'!N30+'調理員規模別　共同2'!N30+'調理員規模別　共同3'!N30+'調理員規模別　共同4'!N12</f>
        <v>60</v>
      </c>
      <c r="O14" s="208">
        <f>'調理員規模別　共同1'!O30+'調理員規模別　共同2'!O30+'調理員規模別　共同3'!O30+'調理員規模別　共同4'!O12</f>
        <v>0</v>
      </c>
      <c r="P14" s="438">
        <f>'調理員規模別　共同1'!P30+'調理員規模別　共同2'!P30+'調理員規模別　共同3'!P30+'調理員規模別　共同4'!P12</f>
        <v>468</v>
      </c>
    </row>
    <row r="15" spans="1:16" ht="22.5" customHeight="1" thickBot="1">
      <c r="A15" s="1393"/>
      <c r="B15" s="1394"/>
      <c r="C15" s="111" t="s">
        <v>122</v>
      </c>
      <c r="D15" s="111">
        <f>'調理員規模別　共同1'!D31+'調理員規模別　共同2'!D31+'調理員規模別　共同3'!D31+'調理員規模別　共同4'!D13</f>
        <v>1</v>
      </c>
      <c r="E15" s="111">
        <f>'調理員規模別　共同1'!E31+'調理員規模別　共同2'!E31+'調理員規模別　共同3'!E31+'調理員規模別　共同4'!E13</f>
        <v>1</v>
      </c>
      <c r="F15" s="111">
        <f>'調理員規模別　共同1'!F31+'調理員規模別　共同2'!F31+'調理員規模別　共同3'!F31+'調理員規模別　共同4'!F13</f>
        <v>2</v>
      </c>
      <c r="G15" s="111">
        <f>'調理員規模別　共同1'!G31+'調理員規模別　共同2'!G31+'調理員規模別　共同3'!G31+'調理員規模別　共同4'!G13</f>
        <v>2</v>
      </c>
      <c r="H15" s="111">
        <f>'調理員規模別　共同1'!H31+'調理員規模別　共同2'!H31+'調理員規模別　共同3'!H31+'調理員規模別　共同4'!H13</f>
        <v>0</v>
      </c>
      <c r="I15" s="111">
        <f>'調理員規模別　共同1'!I31+'調理員規模別　共同2'!I31+'調理員規模別　共同3'!I31+'調理員規模別　共同4'!I13</f>
        <v>5</v>
      </c>
      <c r="J15" s="111">
        <f>'調理員規模別　共同1'!J31+'調理員規模別　共同2'!J31+'調理員規模別　共同3'!J31+'調理員規模別　共同4'!J13</f>
        <v>2</v>
      </c>
      <c r="K15" s="111">
        <f>'調理員規模別　共同1'!K31+'調理員規模別　共同2'!K31+'調理員規模別　共同3'!K31+'調理員規模別　共同4'!K13</f>
        <v>3</v>
      </c>
      <c r="L15" s="111">
        <f>'調理員規模別　共同1'!L31+'調理員規模別　共同2'!L31+'調理員規模別　共同3'!L31+'調理員規模別　共同4'!L13</f>
        <v>8</v>
      </c>
      <c r="M15" s="111">
        <f>'調理員規模別　共同1'!M31+'調理員規模別　共同2'!M31+'調理員規模別　共同3'!M31+'調理員規模別　共同4'!M13</f>
        <v>4</v>
      </c>
      <c r="N15" s="111">
        <f>'調理員規模別　共同1'!N31+'調理員規模別　共同2'!N31+'調理員規模別　共同3'!N31+'調理員規模別　共同4'!N13</f>
        <v>1</v>
      </c>
      <c r="O15" s="111">
        <f>'調理員規模別　共同1'!O31+'調理員規模別　共同2'!O31+'調理員規模別　共同3'!O31+'調理員規模別　共同4'!O13</f>
        <v>0</v>
      </c>
      <c r="P15" s="426">
        <f>'調理員規模別　共同1'!P31+'調理員規模別　共同2'!P31+'調理員規模別　共同3'!P31+'調理員規模別　共同4'!P13</f>
        <v>29</v>
      </c>
    </row>
  </sheetData>
  <sheetProtection/>
  <mergeCells count="13">
    <mergeCell ref="A2:E2"/>
    <mergeCell ref="A12:B13"/>
    <mergeCell ref="N2:P2"/>
    <mergeCell ref="A3:C3"/>
    <mergeCell ref="A10:A11"/>
    <mergeCell ref="B10:B11"/>
    <mergeCell ref="A4:A5"/>
    <mergeCell ref="B4:B5"/>
    <mergeCell ref="A6:A7"/>
    <mergeCell ref="B6:B7"/>
    <mergeCell ref="A14:B15"/>
    <mergeCell ref="A8:A9"/>
    <mergeCell ref="B8:B9"/>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Footer>&amp;C48</oddFooter>
  </headerFooter>
</worksheet>
</file>

<file path=xl/worksheets/sheet51.xml><?xml version="1.0" encoding="utf-8"?>
<worksheet xmlns="http://schemas.openxmlformats.org/spreadsheetml/2006/main" xmlns:r="http://schemas.openxmlformats.org/officeDocument/2006/relationships">
  <sheetPr>
    <tabColor indexed="47"/>
  </sheetPr>
  <dimension ref="A1:L18"/>
  <sheetViews>
    <sheetView view="pageBreakPreview" zoomScaleSheetLayoutView="100" zoomScalePageLayoutView="0" workbookViewId="0" topLeftCell="A1">
      <selection activeCell="H10" sqref="H10"/>
    </sheetView>
  </sheetViews>
  <sheetFormatPr defaultColWidth="9.00390625" defaultRowHeight="13.5"/>
  <cols>
    <col min="1" max="1" width="4.75390625" style="3" customWidth="1"/>
    <col min="2" max="2" width="17.25390625" style="3" customWidth="1"/>
    <col min="3" max="9" width="10.625" style="3" customWidth="1"/>
    <col min="10" max="16384" width="9.00390625" style="3" customWidth="1"/>
  </cols>
  <sheetData>
    <row r="1" spans="5:7" ht="13.5">
      <c r="E1" s="15"/>
      <c r="F1" s="16"/>
      <c r="G1" s="15"/>
    </row>
    <row r="2" ht="17.25">
      <c r="A2" s="5" t="s">
        <v>289</v>
      </c>
    </row>
    <row r="3" spans="1:6" ht="18" thickBot="1">
      <c r="A3" s="5"/>
      <c r="F3" s="19" t="s">
        <v>390</v>
      </c>
    </row>
    <row r="4" spans="2:6" ht="19.5" customHeight="1">
      <c r="B4" s="1403" t="s">
        <v>26</v>
      </c>
      <c r="C4" s="1405" t="s">
        <v>1</v>
      </c>
      <c r="D4" s="1406"/>
      <c r="E4" s="1407" t="s">
        <v>24</v>
      </c>
      <c r="F4" s="1408"/>
    </row>
    <row r="5" spans="2:6" ht="45" customHeight="1">
      <c r="B5" s="1404"/>
      <c r="C5" s="30" t="s">
        <v>33</v>
      </c>
      <c r="D5" s="611" t="s">
        <v>34</v>
      </c>
      <c r="E5" s="30" t="s">
        <v>30</v>
      </c>
      <c r="F5" s="107" t="s">
        <v>19</v>
      </c>
    </row>
    <row r="6" spans="2:6" ht="33" customHeight="1">
      <c r="B6" s="75" t="s">
        <v>10</v>
      </c>
      <c r="C6" s="105">
        <v>242</v>
      </c>
      <c r="D6" s="396">
        <v>16</v>
      </c>
      <c r="E6" s="105">
        <v>16</v>
      </c>
      <c r="F6" s="108">
        <v>140</v>
      </c>
    </row>
    <row r="7" spans="2:6" ht="33" customHeight="1">
      <c r="B7" s="75" t="s">
        <v>11</v>
      </c>
      <c r="C7" s="105">
        <v>31</v>
      </c>
      <c r="D7" s="396">
        <v>2</v>
      </c>
      <c r="E7" s="105">
        <v>23</v>
      </c>
      <c r="F7" s="108">
        <v>220</v>
      </c>
    </row>
    <row r="8" spans="2:6" ht="33" customHeight="1">
      <c r="B8" s="75" t="s">
        <v>12</v>
      </c>
      <c r="C8" s="105">
        <v>98</v>
      </c>
      <c r="D8" s="396">
        <v>0</v>
      </c>
      <c r="E8" s="105">
        <v>11</v>
      </c>
      <c r="F8" s="108">
        <v>119</v>
      </c>
    </row>
    <row r="9" spans="2:6" ht="33" customHeight="1">
      <c r="B9" s="75" t="s">
        <v>13</v>
      </c>
      <c r="C9" s="105">
        <v>238</v>
      </c>
      <c r="D9" s="396">
        <v>16</v>
      </c>
      <c r="E9" s="105">
        <v>16</v>
      </c>
      <c r="F9" s="108">
        <v>140</v>
      </c>
    </row>
    <row r="10" spans="2:6" ht="33" customHeight="1">
      <c r="B10" s="75" t="s">
        <v>2</v>
      </c>
      <c r="C10" s="105">
        <v>21</v>
      </c>
      <c r="D10" s="396">
        <v>0</v>
      </c>
      <c r="E10" s="105">
        <v>21</v>
      </c>
      <c r="F10" s="108">
        <v>198</v>
      </c>
    </row>
    <row r="11" spans="2:6" ht="33" customHeight="1" thickBot="1">
      <c r="B11" s="76" t="s">
        <v>14</v>
      </c>
      <c r="C11" s="106">
        <v>31</v>
      </c>
      <c r="D11" s="612">
        <v>1</v>
      </c>
      <c r="E11" s="106">
        <v>5</v>
      </c>
      <c r="F11" s="109">
        <v>64</v>
      </c>
    </row>
    <row r="12" spans="1:8" ht="13.5">
      <c r="A12" s="19"/>
      <c r="B12" s="1401"/>
      <c r="C12" s="1401"/>
      <c r="D12" s="1401"/>
      <c r="E12" s="1401"/>
      <c r="F12" s="1401"/>
      <c r="G12" s="1401"/>
      <c r="H12" s="65"/>
    </row>
    <row r="13" spans="2:12" ht="13.5">
      <c r="B13" s="613" t="s">
        <v>29</v>
      </c>
      <c r="C13" s="614"/>
      <c r="D13" s="614"/>
      <c r="E13" s="614"/>
      <c r="F13" s="614"/>
      <c r="G13" s="614"/>
      <c r="H13" s="614"/>
      <c r="I13" s="65"/>
      <c r="J13" s="65"/>
      <c r="K13" s="65"/>
      <c r="L13" s="65"/>
    </row>
    <row r="14" spans="1:10" s="14" customFormat="1" ht="13.5" customHeight="1">
      <c r="A14" s="3"/>
      <c r="B14" s="1401" t="s">
        <v>391</v>
      </c>
      <c r="C14" s="1401"/>
      <c r="D14" s="1401"/>
      <c r="E14" s="1401"/>
      <c r="F14" s="1401"/>
      <c r="G14" s="1401"/>
      <c r="H14" s="1401"/>
      <c r="I14" s="1401"/>
      <c r="J14" s="1401"/>
    </row>
    <row r="15" spans="2:8" s="14" customFormat="1" ht="13.5">
      <c r="B15" s="550" t="s">
        <v>392</v>
      </c>
      <c r="C15" s="615"/>
      <c r="D15" s="615"/>
      <c r="E15" s="615"/>
      <c r="F15" s="615"/>
      <c r="G15" s="615"/>
      <c r="H15" s="615"/>
    </row>
    <row r="16" spans="2:10" s="14" customFormat="1" ht="13.5" customHeight="1">
      <c r="B16" s="1402" t="s">
        <v>393</v>
      </c>
      <c r="C16" s="1402"/>
      <c r="D16" s="1402"/>
      <c r="E16" s="1402"/>
      <c r="F16" s="1402"/>
      <c r="G16" s="1402"/>
      <c r="H16" s="1402"/>
      <c r="I16" s="1402"/>
      <c r="J16" s="1402"/>
    </row>
    <row r="17" spans="2:8" s="14" customFormat="1" ht="13.5">
      <c r="B17" s="551" t="s">
        <v>106</v>
      </c>
      <c r="C17" s="615"/>
      <c r="D17" s="615"/>
      <c r="E17" s="615"/>
      <c r="F17" s="615"/>
      <c r="G17" s="615"/>
      <c r="H17" s="615"/>
    </row>
    <row r="18" spans="1:10" ht="13.5">
      <c r="A18" s="14"/>
      <c r="I18" s="14"/>
      <c r="J18" s="14"/>
    </row>
  </sheetData>
  <sheetProtection/>
  <mergeCells count="6">
    <mergeCell ref="B14:J14"/>
    <mergeCell ref="B16:J16"/>
    <mergeCell ref="B4:B5"/>
    <mergeCell ref="C4:D4"/>
    <mergeCell ref="E4:F4"/>
    <mergeCell ref="B12:G12"/>
  </mergeCells>
  <printOptions horizontalCentered="1"/>
  <pageMargins left="0.4330708661417323" right="0.2362204724409449" top="0.9055118110236221" bottom="0.1968503937007874" header="0.5118110236220472" footer="0.31496062992125984"/>
  <pageSetup horizontalDpi="600" verticalDpi="600" orientation="landscape" paperSize="9" r:id="rId1"/>
  <headerFooter alignWithMargins="0">
    <oddFooter>&amp;C49</oddFooter>
  </headerFooter>
</worksheet>
</file>

<file path=xl/worksheets/sheet52.xml><?xml version="1.0" encoding="utf-8"?>
<worksheet xmlns="http://schemas.openxmlformats.org/spreadsheetml/2006/main" xmlns:r="http://schemas.openxmlformats.org/officeDocument/2006/relationships">
  <sheetPr>
    <tabColor indexed="45"/>
  </sheetPr>
  <dimension ref="A1:H72"/>
  <sheetViews>
    <sheetView view="pageBreakPreview" zoomScale="60" zoomScaleNormal="91" zoomScalePageLayoutView="0" workbookViewId="0" topLeftCell="B1">
      <pane xSplit="2" ySplit="6" topLeftCell="D7" activePane="bottomRight" state="frozen"/>
      <selection pane="topLeft" activeCell="B1" sqref="B1"/>
      <selection pane="topRight" activeCell="D1" sqref="D1"/>
      <selection pane="bottomLeft" activeCell="B7" sqref="B7"/>
      <selection pane="bottomRight" activeCell="C7" sqref="C7"/>
    </sheetView>
  </sheetViews>
  <sheetFormatPr defaultColWidth="9.00390625" defaultRowHeight="13.5"/>
  <cols>
    <col min="1" max="1" width="3.50390625" style="0" bestFit="1" customWidth="1"/>
    <col min="2" max="2" width="12.00390625" style="0" customWidth="1"/>
    <col min="3" max="3" width="17.75390625" style="113" customWidth="1"/>
    <col min="4" max="8" width="16.50390625" style="0" customWidth="1"/>
    <col min="9" max="10" width="12.00390625" style="0" customWidth="1"/>
  </cols>
  <sheetData>
    <row r="1" spans="1:2" ht="19.5" customHeight="1">
      <c r="A1" s="1045" t="s">
        <v>291</v>
      </c>
      <c r="B1" s="1045"/>
    </row>
    <row r="2" spans="1:8" ht="25.5" customHeight="1">
      <c r="A2" s="1016" t="s">
        <v>267</v>
      </c>
      <c r="B2" s="1016"/>
      <c r="C2" s="1016"/>
      <c r="D2" s="1016"/>
      <c r="E2" s="1016"/>
      <c r="F2" s="1016"/>
      <c r="G2" s="1016"/>
      <c r="H2" s="1016"/>
    </row>
    <row r="3" spans="4:8" ht="25.5" customHeight="1" thickBot="1">
      <c r="D3" s="1"/>
      <c r="E3" s="1"/>
      <c r="G3" s="1096" t="s">
        <v>386</v>
      </c>
      <c r="H3" s="1096"/>
    </row>
    <row r="4" spans="1:8" ht="33" customHeight="1">
      <c r="A4" s="1409" t="s">
        <v>268</v>
      </c>
      <c r="B4" s="1410"/>
      <c r="C4" s="1411"/>
      <c r="D4" s="1415" t="s">
        <v>394</v>
      </c>
      <c r="E4" s="1416"/>
      <c r="F4" s="1417" t="s">
        <v>269</v>
      </c>
      <c r="G4" s="1418"/>
      <c r="H4" s="1087" t="s">
        <v>6</v>
      </c>
    </row>
    <row r="5" spans="1:8" ht="25.5" customHeight="1">
      <c r="A5" s="1412" t="s">
        <v>270</v>
      </c>
      <c r="B5" s="1413"/>
      <c r="C5" s="1414"/>
      <c r="D5" s="50" t="s">
        <v>18</v>
      </c>
      <c r="E5" s="110" t="s">
        <v>23</v>
      </c>
      <c r="F5" s="1419"/>
      <c r="G5" s="1420"/>
      <c r="H5" s="1423"/>
    </row>
    <row r="6" spans="1:8" ht="25.5" customHeight="1" thickBot="1">
      <c r="A6" s="1421" t="s">
        <v>181</v>
      </c>
      <c r="B6" s="1422"/>
      <c r="C6" s="280" t="s">
        <v>271</v>
      </c>
      <c r="D6" s="162" t="s">
        <v>272</v>
      </c>
      <c r="E6" s="163" t="s">
        <v>272</v>
      </c>
      <c r="F6" s="162" t="s">
        <v>273</v>
      </c>
      <c r="G6" s="281" t="s">
        <v>272</v>
      </c>
      <c r="H6" s="282" t="s">
        <v>272</v>
      </c>
    </row>
    <row r="7" spans="1:8" ht="13.5">
      <c r="A7" s="1336">
        <v>1</v>
      </c>
      <c r="B7" s="1323" t="s">
        <v>183</v>
      </c>
      <c r="C7" s="283" t="s">
        <v>10</v>
      </c>
      <c r="D7" s="616">
        <v>27</v>
      </c>
      <c r="E7" s="617"/>
      <c r="F7" s="616"/>
      <c r="G7" s="618"/>
      <c r="H7" s="619">
        <f>D7+E7+G7+F7</f>
        <v>27</v>
      </c>
    </row>
    <row r="8" spans="1:8" ht="13.5">
      <c r="A8" s="1318"/>
      <c r="B8" s="1337"/>
      <c r="C8" s="284" t="s">
        <v>11</v>
      </c>
      <c r="D8" s="620"/>
      <c r="E8" s="621"/>
      <c r="F8" s="620"/>
      <c r="G8" s="622"/>
      <c r="H8" s="623">
        <f aca="true" t="shared" si="0" ref="H8:H66">D8+E8+G8+F8</f>
        <v>0</v>
      </c>
    </row>
    <row r="9" spans="1:8" ht="13.5">
      <c r="A9" s="1318"/>
      <c r="B9" s="1337"/>
      <c r="C9" s="284" t="s">
        <v>12</v>
      </c>
      <c r="D9" s="620"/>
      <c r="E9" s="621"/>
      <c r="F9" s="620"/>
      <c r="G9" s="622"/>
      <c r="H9" s="623">
        <f t="shared" si="0"/>
        <v>0</v>
      </c>
    </row>
    <row r="10" spans="1:8" ht="13.5">
      <c r="A10" s="1318"/>
      <c r="B10" s="1337"/>
      <c r="C10" s="284" t="s">
        <v>13</v>
      </c>
      <c r="D10" s="620">
        <v>27</v>
      </c>
      <c r="E10" s="621"/>
      <c r="F10" s="620"/>
      <c r="G10" s="622"/>
      <c r="H10" s="623">
        <f t="shared" si="0"/>
        <v>27</v>
      </c>
    </row>
    <row r="11" spans="1:8" ht="13.5">
      <c r="A11" s="1318"/>
      <c r="B11" s="1337"/>
      <c r="C11" s="284" t="s">
        <v>2</v>
      </c>
      <c r="D11" s="620"/>
      <c r="E11" s="621"/>
      <c r="F11" s="620"/>
      <c r="G11" s="622"/>
      <c r="H11" s="623">
        <f t="shared" si="0"/>
        <v>0</v>
      </c>
    </row>
    <row r="12" spans="1:8" ht="14.25" thickBot="1">
      <c r="A12" s="1319"/>
      <c r="B12" s="1345"/>
      <c r="C12" s="285" t="s">
        <v>14</v>
      </c>
      <c r="D12" s="307">
        <v>27</v>
      </c>
      <c r="E12" s="624"/>
      <c r="F12" s="307"/>
      <c r="G12" s="625"/>
      <c r="H12" s="626">
        <f t="shared" si="0"/>
        <v>27</v>
      </c>
    </row>
    <row r="13" spans="1:8" ht="13.5">
      <c r="A13" s="1350">
        <v>2</v>
      </c>
      <c r="B13" s="1351" t="s">
        <v>184</v>
      </c>
      <c r="C13" s="286" t="s">
        <v>10</v>
      </c>
      <c r="D13" s="627"/>
      <c r="E13" s="628"/>
      <c r="F13" s="627"/>
      <c r="G13" s="629"/>
      <c r="H13" s="630">
        <f t="shared" si="0"/>
        <v>0</v>
      </c>
    </row>
    <row r="14" spans="1:8" ht="13.5">
      <c r="A14" s="1318"/>
      <c r="B14" s="1337"/>
      <c r="C14" s="284" t="s">
        <v>11</v>
      </c>
      <c r="D14" s="620"/>
      <c r="E14" s="621"/>
      <c r="F14" s="620">
        <v>2</v>
      </c>
      <c r="G14" s="622">
        <v>37</v>
      </c>
      <c r="H14" s="623">
        <f t="shared" si="0"/>
        <v>39</v>
      </c>
    </row>
    <row r="15" spans="1:8" ht="13.5">
      <c r="A15" s="1318"/>
      <c r="B15" s="1337"/>
      <c r="C15" s="284" t="s">
        <v>12</v>
      </c>
      <c r="D15" s="620">
        <v>4</v>
      </c>
      <c r="E15" s="621"/>
      <c r="F15" s="631">
        <v>2</v>
      </c>
      <c r="G15" s="632">
        <v>37</v>
      </c>
      <c r="H15" s="623">
        <f t="shared" si="0"/>
        <v>43</v>
      </c>
    </row>
    <row r="16" spans="1:8" ht="13.5">
      <c r="A16" s="1318"/>
      <c r="B16" s="1337"/>
      <c r="C16" s="284" t="s">
        <v>13</v>
      </c>
      <c r="D16" s="620"/>
      <c r="E16" s="621"/>
      <c r="F16" s="631"/>
      <c r="G16" s="632"/>
      <c r="H16" s="623">
        <f t="shared" si="0"/>
        <v>0</v>
      </c>
    </row>
    <row r="17" spans="1:8" ht="13.5">
      <c r="A17" s="1318"/>
      <c r="B17" s="1337"/>
      <c r="C17" s="284" t="s">
        <v>2</v>
      </c>
      <c r="D17" s="620"/>
      <c r="E17" s="621"/>
      <c r="F17" s="631">
        <v>2</v>
      </c>
      <c r="G17" s="632">
        <v>37</v>
      </c>
      <c r="H17" s="623">
        <f t="shared" si="0"/>
        <v>39</v>
      </c>
    </row>
    <row r="18" spans="1:8" ht="14.25" thickBot="1">
      <c r="A18" s="1338"/>
      <c r="B18" s="1325"/>
      <c r="C18" s="287" t="s">
        <v>14</v>
      </c>
      <c r="D18" s="627"/>
      <c r="E18" s="628"/>
      <c r="F18" s="633">
        <v>2</v>
      </c>
      <c r="G18" s="634">
        <v>37</v>
      </c>
      <c r="H18" s="630">
        <f t="shared" si="0"/>
        <v>39</v>
      </c>
    </row>
    <row r="19" spans="1:8" ht="13.5">
      <c r="A19" s="1336">
        <v>3</v>
      </c>
      <c r="B19" s="1323" t="s">
        <v>185</v>
      </c>
      <c r="C19" s="283" t="s">
        <v>10</v>
      </c>
      <c r="D19" s="616"/>
      <c r="E19" s="617"/>
      <c r="F19" s="616"/>
      <c r="G19" s="618"/>
      <c r="H19" s="619">
        <f t="shared" si="0"/>
        <v>0</v>
      </c>
    </row>
    <row r="20" spans="1:8" ht="13.5">
      <c r="A20" s="1318"/>
      <c r="B20" s="1337"/>
      <c r="C20" s="284" t="s">
        <v>11</v>
      </c>
      <c r="D20" s="620"/>
      <c r="E20" s="621"/>
      <c r="F20" s="620">
        <v>1</v>
      </c>
      <c r="G20" s="622">
        <v>16</v>
      </c>
      <c r="H20" s="623">
        <f t="shared" si="0"/>
        <v>17</v>
      </c>
    </row>
    <row r="21" spans="1:8" ht="13.5">
      <c r="A21" s="1318"/>
      <c r="B21" s="1337"/>
      <c r="C21" s="284" t="s">
        <v>12</v>
      </c>
      <c r="D21" s="620"/>
      <c r="E21" s="621"/>
      <c r="F21" s="620"/>
      <c r="G21" s="622"/>
      <c r="H21" s="623">
        <f t="shared" si="0"/>
        <v>0</v>
      </c>
    </row>
    <row r="22" spans="1:8" ht="13.5">
      <c r="A22" s="1318"/>
      <c r="B22" s="1337"/>
      <c r="C22" s="284" t="s">
        <v>13</v>
      </c>
      <c r="D22" s="620"/>
      <c r="E22" s="621"/>
      <c r="F22" s="620"/>
      <c r="G22" s="622"/>
      <c r="H22" s="623">
        <f t="shared" si="0"/>
        <v>0</v>
      </c>
    </row>
    <row r="23" spans="1:8" ht="13.5">
      <c r="A23" s="1318"/>
      <c r="B23" s="1337"/>
      <c r="C23" s="284" t="s">
        <v>2</v>
      </c>
      <c r="D23" s="620"/>
      <c r="E23" s="621"/>
      <c r="F23" s="620"/>
      <c r="G23" s="622"/>
      <c r="H23" s="623">
        <f t="shared" si="0"/>
        <v>0</v>
      </c>
    </row>
    <row r="24" spans="1:8" ht="14.25" thickBot="1">
      <c r="A24" s="1319"/>
      <c r="B24" s="1345"/>
      <c r="C24" s="285" t="s">
        <v>14</v>
      </c>
      <c r="D24" s="307"/>
      <c r="E24" s="624"/>
      <c r="F24" s="307"/>
      <c r="G24" s="625"/>
      <c r="H24" s="626">
        <f t="shared" si="0"/>
        <v>0</v>
      </c>
    </row>
    <row r="25" spans="1:8" ht="13.5">
      <c r="A25" s="1350">
        <v>4</v>
      </c>
      <c r="B25" s="1351" t="s">
        <v>186</v>
      </c>
      <c r="C25" s="286" t="s">
        <v>10</v>
      </c>
      <c r="D25" s="616">
        <v>6</v>
      </c>
      <c r="E25" s="617"/>
      <c r="F25" s="616"/>
      <c r="G25" s="618"/>
      <c r="H25" s="619">
        <f t="shared" si="0"/>
        <v>6</v>
      </c>
    </row>
    <row r="26" spans="1:8" ht="13.5">
      <c r="A26" s="1318"/>
      <c r="B26" s="1337"/>
      <c r="C26" s="284" t="s">
        <v>11</v>
      </c>
      <c r="D26" s="620">
        <v>1</v>
      </c>
      <c r="E26" s="621">
        <v>1</v>
      </c>
      <c r="F26" s="620"/>
      <c r="G26" s="622"/>
      <c r="H26" s="623">
        <f t="shared" si="0"/>
        <v>2</v>
      </c>
    </row>
    <row r="27" spans="1:8" ht="13.5">
      <c r="A27" s="1318"/>
      <c r="B27" s="1337"/>
      <c r="C27" s="284" t="s">
        <v>12</v>
      </c>
      <c r="D27" s="620"/>
      <c r="E27" s="621"/>
      <c r="F27" s="620"/>
      <c r="G27" s="622"/>
      <c r="H27" s="623">
        <f t="shared" si="0"/>
        <v>0</v>
      </c>
    </row>
    <row r="28" spans="1:8" ht="13.5">
      <c r="A28" s="1318"/>
      <c r="B28" s="1337"/>
      <c r="C28" s="284" t="s">
        <v>13</v>
      </c>
      <c r="D28" s="620">
        <v>6</v>
      </c>
      <c r="E28" s="621"/>
      <c r="F28" s="620"/>
      <c r="G28" s="622"/>
      <c r="H28" s="623">
        <f t="shared" si="0"/>
        <v>6</v>
      </c>
    </row>
    <row r="29" spans="1:8" ht="13.5">
      <c r="A29" s="1318"/>
      <c r="B29" s="1337"/>
      <c r="C29" s="284" t="s">
        <v>2</v>
      </c>
      <c r="D29" s="620">
        <v>6</v>
      </c>
      <c r="E29" s="621"/>
      <c r="F29" s="620"/>
      <c r="G29" s="622"/>
      <c r="H29" s="623">
        <f t="shared" si="0"/>
        <v>6</v>
      </c>
    </row>
    <row r="30" spans="1:8" ht="14.25" thickBot="1">
      <c r="A30" s="1338"/>
      <c r="B30" s="1325"/>
      <c r="C30" s="287" t="s">
        <v>14</v>
      </c>
      <c r="D30" s="307"/>
      <c r="E30" s="624"/>
      <c r="F30" s="307"/>
      <c r="G30" s="625"/>
      <c r="H30" s="626">
        <f t="shared" si="0"/>
        <v>0</v>
      </c>
    </row>
    <row r="31" spans="1:8" ht="13.5">
      <c r="A31" s="1336">
        <v>5</v>
      </c>
      <c r="B31" s="1323" t="s">
        <v>187</v>
      </c>
      <c r="C31" s="283" t="s">
        <v>10</v>
      </c>
      <c r="D31" s="616"/>
      <c r="E31" s="617"/>
      <c r="F31" s="616"/>
      <c r="G31" s="618"/>
      <c r="H31" s="619">
        <f t="shared" si="0"/>
        <v>0</v>
      </c>
    </row>
    <row r="32" spans="1:8" ht="13.5">
      <c r="A32" s="1318"/>
      <c r="B32" s="1337"/>
      <c r="C32" s="284" t="s">
        <v>11</v>
      </c>
      <c r="D32" s="620"/>
      <c r="E32" s="621"/>
      <c r="F32" s="620"/>
      <c r="G32" s="622"/>
      <c r="H32" s="623">
        <f t="shared" si="0"/>
        <v>0</v>
      </c>
    </row>
    <row r="33" spans="1:8" ht="13.5">
      <c r="A33" s="1318"/>
      <c r="B33" s="1337"/>
      <c r="C33" s="284" t="s">
        <v>12</v>
      </c>
      <c r="D33" s="620"/>
      <c r="E33" s="621"/>
      <c r="F33" s="620"/>
      <c r="G33" s="622"/>
      <c r="H33" s="623">
        <f t="shared" si="0"/>
        <v>0</v>
      </c>
    </row>
    <row r="34" spans="1:8" ht="13.5">
      <c r="A34" s="1318"/>
      <c r="B34" s="1337"/>
      <c r="C34" s="284" t="s">
        <v>13</v>
      </c>
      <c r="D34" s="620"/>
      <c r="E34" s="621"/>
      <c r="F34" s="620"/>
      <c r="G34" s="622"/>
      <c r="H34" s="623">
        <f t="shared" si="0"/>
        <v>0</v>
      </c>
    </row>
    <row r="35" spans="1:8" ht="13.5">
      <c r="A35" s="1318"/>
      <c r="B35" s="1337"/>
      <c r="C35" s="284" t="s">
        <v>2</v>
      </c>
      <c r="D35" s="620"/>
      <c r="E35" s="621"/>
      <c r="F35" s="620"/>
      <c r="G35" s="622"/>
      <c r="H35" s="623">
        <f t="shared" si="0"/>
        <v>0</v>
      </c>
    </row>
    <row r="36" spans="1:8" ht="14.25" thickBot="1">
      <c r="A36" s="1319"/>
      <c r="B36" s="1345"/>
      <c r="C36" s="285" t="s">
        <v>14</v>
      </c>
      <c r="D36" s="307"/>
      <c r="E36" s="624"/>
      <c r="F36" s="307"/>
      <c r="G36" s="625"/>
      <c r="H36" s="626">
        <f t="shared" si="0"/>
        <v>0</v>
      </c>
    </row>
    <row r="37" spans="1:8" ht="13.5">
      <c r="A37" s="1350">
        <v>6</v>
      </c>
      <c r="B37" s="1351" t="s">
        <v>188</v>
      </c>
      <c r="C37" s="286" t="s">
        <v>10</v>
      </c>
      <c r="D37" s="616"/>
      <c r="E37" s="617"/>
      <c r="F37" s="616"/>
      <c r="G37" s="618"/>
      <c r="H37" s="619">
        <f t="shared" si="0"/>
        <v>0</v>
      </c>
    </row>
    <row r="38" spans="1:8" ht="13.5">
      <c r="A38" s="1318"/>
      <c r="B38" s="1337"/>
      <c r="C38" s="284" t="s">
        <v>11</v>
      </c>
      <c r="D38" s="620"/>
      <c r="E38" s="621"/>
      <c r="F38" s="620"/>
      <c r="G38" s="622"/>
      <c r="H38" s="623">
        <f t="shared" si="0"/>
        <v>0</v>
      </c>
    </row>
    <row r="39" spans="1:8" ht="13.5">
      <c r="A39" s="1318"/>
      <c r="B39" s="1337"/>
      <c r="C39" s="284" t="s">
        <v>12</v>
      </c>
      <c r="D39" s="620"/>
      <c r="E39" s="621"/>
      <c r="F39" s="620"/>
      <c r="G39" s="622"/>
      <c r="H39" s="623">
        <f t="shared" si="0"/>
        <v>0</v>
      </c>
    </row>
    <row r="40" spans="1:8" ht="13.5">
      <c r="A40" s="1318"/>
      <c r="B40" s="1337"/>
      <c r="C40" s="284" t="s">
        <v>13</v>
      </c>
      <c r="D40" s="620"/>
      <c r="E40" s="621"/>
      <c r="F40" s="620"/>
      <c r="G40" s="622"/>
      <c r="H40" s="623">
        <f t="shared" si="0"/>
        <v>0</v>
      </c>
    </row>
    <row r="41" spans="1:8" ht="13.5">
      <c r="A41" s="1318"/>
      <c r="B41" s="1337"/>
      <c r="C41" s="284" t="s">
        <v>2</v>
      </c>
      <c r="D41" s="620"/>
      <c r="E41" s="621"/>
      <c r="F41" s="620"/>
      <c r="G41" s="622"/>
      <c r="H41" s="623">
        <f t="shared" si="0"/>
        <v>0</v>
      </c>
    </row>
    <row r="42" spans="1:8" ht="14.25" thickBot="1">
      <c r="A42" s="1338"/>
      <c r="B42" s="1325"/>
      <c r="C42" s="287" t="s">
        <v>14</v>
      </c>
      <c r="D42" s="307"/>
      <c r="E42" s="624"/>
      <c r="F42" s="307"/>
      <c r="G42" s="625"/>
      <c r="H42" s="626">
        <f t="shared" si="0"/>
        <v>0</v>
      </c>
    </row>
    <row r="43" spans="1:8" ht="13.5">
      <c r="A43" s="1336">
        <v>7</v>
      </c>
      <c r="B43" s="1323" t="s">
        <v>189</v>
      </c>
      <c r="C43" s="283" t="s">
        <v>10</v>
      </c>
      <c r="D43" s="616">
        <v>9</v>
      </c>
      <c r="E43" s="617"/>
      <c r="F43" s="616"/>
      <c r="G43" s="618"/>
      <c r="H43" s="619">
        <f t="shared" si="0"/>
        <v>9</v>
      </c>
    </row>
    <row r="44" spans="1:8" ht="13.5">
      <c r="A44" s="1318"/>
      <c r="B44" s="1337"/>
      <c r="C44" s="284" t="s">
        <v>11</v>
      </c>
      <c r="D44" s="620"/>
      <c r="E44" s="621"/>
      <c r="F44" s="620"/>
      <c r="G44" s="622"/>
      <c r="H44" s="623">
        <f t="shared" si="0"/>
        <v>0</v>
      </c>
    </row>
    <row r="45" spans="1:8" ht="13.5">
      <c r="A45" s="1318"/>
      <c r="B45" s="1337"/>
      <c r="C45" s="284" t="s">
        <v>12</v>
      </c>
      <c r="D45" s="620"/>
      <c r="E45" s="621"/>
      <c r="F45" s="620"/>
      <c r="G45" s="622"/>
      <c r="H45" s="623">
        <f t="shared" si="0"/>
        <v>0</v>
      </c>
    </row>
    <row r="46" spans="1:8" ht="13.5">
      <c r="A46" s="1318"/>
      <c r="B46" s="1337"/>
      <c r="C46" s="284" t="s">
        <v>13</v>
      </c>
      <c r="D46" s="620">
        <v>9</v>
      </c>
      <c r="E46" s="621"/>
      <c r="F46" s="620"/>
      <c r="G46" s="622"/>
      <c r="H46" s="623">
        <f t="shared" si="0"/>
        <v>9</v>
      </c>
    </row>
    <row r="47" spans="1:8" ht="13.5">
      <c r="A47" s="1318"/>
      <c r="B47" s="1337"/>
      <c r="C47" s="284" t="s">
        <v>2</v>
      </c>
      <c r="D47" s="620"/>
      <c r="E47" s="621"/>
      <c r="F47" s="620"/>
      <c r="G47" s="622"/>
      <c r="H47" s="623">
        <f t="shared" si="0"/>
        <v>0</v>
      </c>
    </row>
    <row r="48" spans="1:8" ht="14.25" thickBot="1">
      <c r="A48" s="1319"/>
      <c r="B48" s="1345"/>
      <c r="C48" s="285" t="s">
        <v>14</v>
      </c>
      <c r="D48" s="307"/>
      <c r="E48" s="624"/>
      <c r="F48" s="307"/>
      <c r="G48" s="625"/>
      <c r="H48" s="626">
        <f t="shared" si="0"/>
        <v>0</v>
      </c>
    </row>
    <row r="49" spans="1:8" ht="13.5">
      <c r="A49" s="1350">
        <v>8</v>
      </c>
      <c r="B49" s="1351" t="s">
        <v>190</v>
      </c>
      <c r="C49" s="286" t="s">
        <v>10</v>
      </c>
      <c r="D49" s="616">
        <v>2</v>
      </c>
      <c r="E49" s="617"/>
      <c r="F49" s="616"/>
      <c r="G49" s="618"/>
      <c r="H49" s="619">
        <f t="shared" si="0"/>
        <v>2</v>
      </c>
    </row>
    <row r="50" spans="1:8" ht="13.5">
      <c r="A50" s="1318"/>
      <c r="B50" s="1337"/>
      <c r="C50" s="284" t="s">
        <v>11</v>
      </c>
      <c r="D50" s="620"/>
      <c r="E50" s="621"/>
      <c r="F50" s="620"/>
      <c r="G50" s="622"/>
      <c r="H50" s="623">
        <f t="shared" si="0"/>
        <v>0</v>
      </c>
    </row>
    <row r="51" spans="1:8" ht="13.5">
      <c r="A51" s="1318"/>
      <c r="B51" s="1337"/>
      <c r="C51" s="284" t="s">
        <v>12</v>
      </c>
      <c r="D51" s="620"/>
      <c r="E51" s="621"/>
      <c r="F51" s="620"/>
      <c r="G51" s="622"/>
      <c r="H51" s="623">
        <f t="shared" si="0"/>
        <v>0</v>
      </c>
    </row>
    <row r="52" spans="1:8" ht="13.5">
      <c r="A52" s="1318"/>
      <c r="B52" s="1337"/>
      <c r="C52" s="284" t="s">
        <v>13</v>
      </c>
      <c r="D52" s="620">
        <v>2</v>
      </c>
      <c r="E52" s="621"/>
      <c r="F52" s="620"/>
      <c r="G52" s="622"/>
      <c r="H52" s="623">
        <f t="shared" si="0"/>
        <v>2</v>
      </c>
    </row>
    <row r="53" spans="1:8" ht="13.5">
      <c r="A53" s="1318"/>
      <c r="B53" s="1337"/>
      <c r="C53" s="284" t="s">
        <v>2</v>
      </c>
      <c r="D53" s="620"/>
      <c r="E53" s="621"/>
      <c r="F53" s="620"/>
      <c r="G53" s="622"/>
      <c r="H53" s="623">
        <f t="shared" si="0"/>
        <v>0</v>
      </c>
    </row>
    <row r="54" spans="1:8" ht="14.25" thickBot="1">
      <c r="A54" s="1338"/>
      <c r="B54" s="1325"/>
      <c r="C54" s="287" t="s">
        <v>14</v>
      </c>
      <c r="D54" s="307">
        <v>2</v>
      </c>
      <c r="E54" s="624"/>
      <c r="F54" s="307"/>
      <c r="G54" s="625"/>
      <c r="H54" s="626">
        <f t="shared" si="0"/>
        <v>2</v>
      </c>
    </row>
    <row r="55" spans="1:8" ht="13.5">
      <c r="A55" s="1336">
        <v>9</v>
      </c>
      <c r="B55" s="1323" t="s">
        <v>191</v>
      </c>
      <c r="C55" s="283" t="s">
        <v>10</v>
      </c>
      <c r="D55" s="616">
        <v>13</v>
      </c>
      <c r="E55" s="617"/>
      <c r="F55" s="616"/>
      <c r="G55" s="618"/>
      <c r="H55" s="619">
        <f t="shared" si="0"/>
        <v>13</v>
      </c>
    </row>
    <row r="56" spans="1:8" ht="13.5">
      <c r="A56" s="1318"/>
      <c r="B56" s="1337"/>
      <c r="C56" s="284" t="s">
        <v>11</v>
      </c>
      <c r="D56" s="620"/>
      <c r="E56" s="621"/>
      <c r="F56" s="620"/>
      <c r="G56" s="622"/>
      <c r="H56" s="623">
        <f t="shared" si="0"/>
        <v>0</v>
      </c>
    </row>
    <row r="57" spans="1:8" ht="13.5">
      <c r="A57" s="1318"/>
      <c r="B57" s="1337"/>
      <c r="C57" s="284" t="s">
        <v>12</v>
      </c>
      <c r="D57" s="620"/>
      <c r="E57" s="621"/>
      <c r="F57" s="620"/>
      <c r="G57" s="622"/>
      <c r="H57" s="623">
        <f t="shared" si="0"/>
        <v>0</v>
      </c>
    </row>
    <row r="58" spans="1:8" ht="13.5">
      <c r="A58" s="1318"/>
      <c r="B58" s="1337"/>
      <c r="C58" s="284" t="s">
        <v>13</v>
      </c>
      <c r="D58" s="620">
        <v>13</v>
      </c>
      <c r="E58" s="621"/>
      <c r="F58" s="620"/>
      <c r="G58" s="622"/>
      <c r="H58" s="623">
        <f t="shared" si="0"/>
        <v>13</v>
      </c>
    </row>
    <row r="59" spans="1:8" ht="13.5">
      <c r="A59" s="1318"/>
      <c r="B59" s="1337"/>
      <c r="C59" s="284" t="s">
        <v>2</v>
      </c>
      <c r="D59" s="620">
        <v>13</v>
      </c>
      <c r="E59" s="621"/>
      <c r="F59" s="620"/>
      <c r="G59" s="622"/>
      <c r="H59" s="623">
        <f t="shared" si="0"/>
        <v>13</v>
      </c>
    </row>
    <row r="60" spans="1:8" ht="14.25" thickBot="1">
      <c r="A60" s="1319"/>
      <c r="B60" s="1345"/>
      <c r="C60" s="285" t="s">
        <v>14</v>
      </c>
      <c r="D60" s="307"/>
      <c r="E60" s="624"/>
      <c r="F60" s="307"/>
      <c r="G60" s="625"/>
      <c r="H60" s="626">
        <f t="shared" si="0"/>
        <v>0</v>
      </c>
    </row>
    <row r="61" spans="1:8" ht="13.5">
      <c r="A61" s="1336">
        <v>10</v>
      </c>
      <c r="B61" s="1323" t="s">
        <v>192</v>
      </c>
      <c r="C61" s="283" t="s">
        <v>10</v>
      </c>
      <c r="D61" s="616">
        <v>7</v>
      </c>
      <c r="E61" s="617"/>
      <c r="F61" s="616"/>
      <c r="G61" s="618"/>
      <c r="H61" s="619">
        <f t="shared" si="0"/>
        <v>7</v>
      </c>
    </row>
    <row r="62" spans="1:8" ht="13.5">
      <c r="A62" s="1318"/>
      <c r="B62" s="1337"/>
      <c r="C62" s="284" t="s">
        <v>11</v>
      </c>
      <c r="D62" s="620"/>
      <c r="E62" s="621"/>
      <c r="F62" s="620"/>
      <c r="G62" s="622"/>
      <c r="H62" s="623">
        <f t="shared" si="0"/>
        <v>0</v>
      </c>
    </row>
    <row r="63" spans="1:8" ht="13.5">
      <c r="A63" s="1318"/>
      <c r="B63" s="1337"/>
      <c r="C63" s="284" t="s">
        <v>12</v>
      </c>
      <c r="D63" s="620"/>
      <c r="E63" s="621"/>
      <c r="F63" s="620"/>
      <c r="G63" s="622"/>
      <c r="H63" s="623">
        <f t="shared" si="0"/>
        <v>0</v>
      </c>
    </row>
    <row r="64" spans="1:8" ht="13.5">
      <c r="A64" s="1318"/>
      <c r="B64" s="1337"/>
      <c r="C64" s="284" t="s">
        <v>13</v>
      </c>
      <c r="D64" s="620">
        <v>7</v>
      </c>
      <c r="E64" s="621"/>
      <c r="F64" s="620"/>
      <c r="G64" s="622"/>
      <c r="H64" s="623">
        <f t="shared" si="0"/>
        <v>7</v>
      </c>
    </row>
    <row r="65" spans="1:8" ht="13.5">
      <c r="A65" s="1318"/>
      <c r="B65" s="1337"/>
      <c r="C65" s="284" t="s">
        <v>2</v>
      </c>
      <c r="D65" s="620"/>
      <c r="E65" s="621"/>
      <c r="F65" s="620"/>
      <c r="G65" s="622"/>
      <c r="H65" s="623">
        <f t="shared" si="0"/>
        <v>0</v>
      </c>
    </row>
    <row r="66" spans="1:8" ht="14.25" thickBot="1">
      <c r="A66" s="1319"/>
      <c r="B66" s="1345"/>
      <c r="C66" s="285" t="s">
        <v>14</v>
      </c>
      <c r="D66" s="307"/>
      <c r="E66" s="624"/>
      <c r="F66" s="307"/>
      <c r="G66" s="625"/>
      <c r="H66" s="626">
        <f t="shared" si="0"/>
        <v>0</v>
      </c>
    </row>
    <row r="67" spans="1:8" ht="13.5">
      <c r="A67" s="1346" t="s">
        <v>307</v>
      </c>
      <c r="B67" s="1347"/>
      <c r="C67" s="283" t="s">
        <v>10</v>
      </c>
      <c r="D67" s="616">
        <f>D7+D13+D19+D25+D31+D37+D43+D49+D55+D61</f>
        <v>64</v>
      </c>
      <c r="E67" s="617">
        <f>E7+E13+E19+E25+E31+E37+E43+E49+E55+E61</f>
        <v>0</v>
      </c>
      <c r="F67" s="616">
        <f>F7+F13+F19+F25+F31+F37+F43+F49+F55+F61</f>
        <v>0</v>
      </c>
      <c r="G67" s="618">
        <f>G7+G13+G19+G25+G31+G37+G43+G49+G55+G61</f>
        <v>0</v>
      </c>
      <c r="H67" s="619">
        <f>H7+H13+H19+H25+H31+H37+H43+H49+H55+H61</f>
        <v>64</v>
      </c>
    </row>
    <row r="68" spans="1:8" ht="13.5">
      <c r="A68" s="1424"/>
      <c r="B68" s="1425"/>
      <c r="C68" s="284" t="s">
        <v>11</v>
      </c>
      <c r="D68" s="620">
        <f aca="true" t="shared" si="1" ref="D68:H72">D8+D14+D20+D26+D32+D38+D44+D50+D56+D62</f>
        <v>1</v>
      </c>
      <c r="E68" s="621">
        <f t="shared" si="1"/>
        <v>1</v>
      </c>
      <c r="F68" s="620">
        <f t="shared" si="1"/>
        <v>3</v>
      </c>
      <c r="G68" s="622">
        <f t="shared" si="1"/>
        <v>53</v>
      </c>
      <c r="H68" s="623">
        <f t="shared" si="1"/>
        <v>58</v>
      </c>
    </row>
    <row r="69" spans="1:8" ht="13.5">
      <c r="A69" s="1424"/>
      <c r="B69" s="1425"/>
      <c r="C69" s="284" t="s">
        <v>12</v>
      </c>
      <c r="D69" s="620">
        <f t="shared" si="1"/>
        <v>4</v>
      </c>
      <c r="E69" s="621">
        <f t="shared" si="1"/>
        <v>0</v>
      </c>
      <c r="F69" s="620">
        <f t="shared" si="1"/>
        <v>2</v>
      </c>
      <c r="G69" s="622">
        <f t="shared" si="1"/>
        <v>37</v>
      </c>
      <c r="H69" s="623">
        <f t="shared" si="1"/>
        <v>43</v>
      </c>
    </row>
    <row r="70" spans="1:8" ht="13.5">
      <c r="A70" s="1424"/>
      <c r="B70" s="1425"/>
      <c r="C70" s="284" t="s">
        <v>13</v>
      </c>
      <c r="D70" s="620">
        <f t="shared" si="1"/>
        <v>64</v>
      </c>
      <c r="E70" s="621">
        <f t="shared" si="1"/>
        <v>0</v>
      </c>
      <c r="F70" s="620">
        <f t="shared" si="1"/>
        <v>0</v>
      </c>
      <c r="G70" s="622">
        <f t="shared" si="1"/>
        <v>0</v>
      </c>
      <c r="H70" s="623">
        <f t="shared" si="1"/>
        <v>64</v>
      </c>
    </row>
    <row r="71" spans="1:8" ht="13.5">
      <c r="A71" s="1424"/>
      <c r="B71" s="1425"/>
      <c r="C71" s="284" t="s">
        <v>2</v>
      </c>
      <c r="D71" s="620">
        <f t="shared" si="1"/>
        <v>19</v>
      </c>
      <c r="E71" s="621">
        <f t="shared" si="1"/>
        <v>0</v>
      </c>
      <c r="F71" s="620">
        <f t="shared" si="1"/>
        <v>2</v>
      </c>
      <c r="G71" s="622">
        <f t="shared" si="1"/>
        <v>37</v>
      </c>
      <c r="H71" s="623">
        <f t="shared" si="1"/>
        <v>58</v>
      </c>
    </row>
    <row r="72" spans="1:8" ht="14.25" thickBot="1">
      <c r="A72" s="1348"/>
      <c r="B72" s="1349"/>
      <c r="C72" s="285" t="s">
        <v>14</v>
      </c>
      <c r="D72" s="307">
        <f t="shared" si="1"/>
        <v>29</v>
      </c>
      <c r="E72" s="624">
        <f t="shared" si="1"/>
        <v>0</v>
      </c>
      <c r="F72" s="307">
        <f t="shared" si="1"/>
        <v>2</v>
      </c>
      <c r="G72" s="625">
        <f t="shared" si="1"/>
        <v>37</v>
      </c>
      <c r="H72" s="626">
        <f t="shared" si="1"/>
        <v>68</v>
      </c>
    </row>
  </sheetData>
  <sheetProtection/>
  <mergeCells count="30">
    <mergeCell ref="A61:A66"/>
    <mergeCell ref="H4:H5"/>
    <mergeCell ref="B19:B24"/>
    <mergeCell ref="A67:B72"/>
    <mergeCell ref="A49:A54"/>
    <mergeCell ref="B49:B54"/>
    <mergeCell ref="B55:B60"/>
    <mergeCell ref="B61:B66"/>
    <mergeCell ref="A31:A36"/>
    <mergeCell ref="A37:A42"/>
    <mergeCell ref="A55:A60"/>
    <mergeCell ref="B25:B30"/>
    <mergeCell ref="A6:B6"/>
    <mergeCell ref="A13:A18"/>
    <mergeCell ref="B43:B48"/>
    <mergeCell ref="A43:A48"/>
    <mergeCell ref="B37:B42"/>
    <mergeCell ref="B31:B36"/>
    <mergeCell ref="A19:A24"/>
    <mergeCell ref="A25:A30"/>
    <mergeCell ref="A1:B1"/>
    <mergeCell ref="B7:B12"/>
    <mergeCell ref="A7:A12"/>
    <mergeCell ref="A4:C4"/>
    <mergeCell ref="A5:C5"/>
    <mergeCell ref="B13:B18"/>
    <mergeCell ref="A2:H2"/>
    <mergeCell ref="G3:H3"/>
    <mergeCell ref="D4:E4"/>
    <mergeCell ref="F4:G5"/>
  </mergeCells>
  <printOptions horizontalCentered="1"/>
  <pageMargins left="0.1968503937007874" right="0.1968503937007874" top="0.984251968503937" bottom="0.5905511811023623" header="0.5118110236220472" footer="0.5118110236220472"/>
  <pageSetup horizontalDpi="600" verticalDpi="600" orientation="portrait" paperSize="9" scale="65" r:id="rId2"/>
  <headerFooter alignWithMargins="0">
    <oddFooter>&amp;C50</oddFooter>
  </headerFooter>
  <drawing r:id="rId1"/>
</worksheet>
</file>

<file path=xl/worksheets/sheet53.xml><?xml version="1.0" encoding="utf-8"?>
<worksheet xmlns="http://schemas.openxmlformats.org/spreadsheetml/2006/main" xmlns:r="http://schemas.openxmlformats.org/officeDocument/2006/relationships">
  <sheetPr>
    <tabColor indexed="45"/>
  </sheetPr>
  <dimension ref="A1:H72"/>
  <sheetViews>
    <sheetView view="pageBreakPreview" zoomScale="60" zoomScaleNormal="9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9" sqref="E9"/>
    </sheetView>
  </sheetViews>
  <sheetFormatPr defaultColWidth="9.00390625" defaultRowHeight="13.5"/>
  <cols>
    <col min="1" max="1" width="4.50390625" style="0" bestFit="1" customWidth="1"/>
    <col min="2" max="2" width="12.00390625" style="0" customWidth="1"/>
    <col min="3" max="3" width="17.75390625" style="113" customWidth="1"/>
    <col min="4" max="8" width="16.375" style="0" customWidth="1"/>
    <col min="9" max="10" width="12.00390625" style="0" customWidth="1"/>
  </cols>
  <sheetData>
    <row r="1" spans="1:2" ht="19.5" customHeight="1">
      <c r="A1" s="1045" t="s">
        <v>291</v>
      </c>
      <c r="B1" s="1045"/>
    </row>
    <row r="2" spans="1:8" ht="25.5" customHeight="1">
      <c r="A2" s="1016" t="s">
        <v>267</v>
      </c>
      <c r="B2" s="1016"/>
      <c r="C2" s="1016"/>
      <c r="D2" s="1016"/>
      <c r="E2" s="1016"/>
      <c r="F2" s="1016"/>
      <c r="G2" s="1016"/>
      <c r="H2" s="1016"/>
    </row>
    <row r="3" spans="4:8" ht="25.5" customHeight="1" thickBot="1">
      <c r="D3" s="1"/>
      <c r="E3" s="1"/>
      <c r="G3" s="1096" t="str">
        <f>'[3]P50　様式５－１'!G3:H3</f>
        <v>平成２２年５月１日現在</v>
      </c>
      <c r="H3" s="1096"/>
    </row>
    <row r="4" spans="1:8" ht="30.75" customHeight="1">
      <c r="A4" s="1409" t="s">
        <v>268</v>
      </c>
      <c r="B4" s="1410"/>
      <c r="C4" s="1411"/>
      <c r="D4" s="1415" t="s">
        <v>394</v>
      </c>
      <c r="E4" s="1416"/>
      <c r="F4" s="1417" t="s">
        <v>269</v>
      </c>
      <c r="G4" s="1418"/>
      <c r="H4" s="1087" t="s">
        <v>6</v>
      </c>
    </row>
    <row r="5" spans="1:8" ht="25.5" customHeight="1">
      <c r="A5" s="1412" t="s">
        <v>270</v>
      </c>
      <c r="B5" s="1413"/>
      <c r="C5" s="1414"/>
      <c r="D5" s="50" t="s">
        <v>18</v>
      </c>
      <c r="E5" s="110" t="s">
        <v>23</v>
      </c>
      <c r="F5" s="1419"/>
      <c r="G5" s="1420"/>
      <c r="H5" s="1423"/>
    </row>
    <row r="6" spans="1:8" ht="25.5" customHeight="1" thickBot="1">
      <c r="A6" s="1421" t="s">
        <v>181</v>
      </c>
      <c r="B6" s="1422"/>
      <c r="C6" s="280" t="s">
        <v>271</v>
      </c>
      <c r="D6" s="162" t="s">
        <v>272</v>
      </c>
      <c r="E6" s="163" t="s">
        <v>272</v>
      </c>
      <c r="F6" s="162" t="s">
        <v>273</v>
      </c>
      <c r="G6" s="281" t="s">
        <v>272</v>
      </c>
      <c r="H6" s="282" t="s">
        <v>272</v>
      </c>
    </row>
    <row r="7" spans="1:8" ht="13.5">
      <c r="A7" s="1336">
        <v>11</v>
      </c>
      <c r="B7" s="1323" t="s">
        <v>193</v>
      </c>
      <c r="C7" s="283" t="s">
        <v>10</v>
      </c>
      <c r="D7" s="616">
        <v>4</v>
      </c>
      <c r="E7" s="617"/>
      <c r="F7" s="616"/>
      <c r="G7" s="618"/>
      <c r="H7" s="619">
        <f aca="true" t="shared" si="0" ref="H7:H66">D7+E7+G7+F7</f>
        <v>4</v>
      </c>
    </row>
    <row r="8" spans="1:8" ht="13.5">
      <c r="A8" s="1318"/>
      <c r="B8" s="1337"/>
      <c r="C8" s="284" t="s">
        <v>11</v>
      </c>
      <c r="D8" s="620"/>
      <c r="E8" s="621"/>
      <c r="F8" s="620"/>
      <c r="G8" s="622"/>
      <c r="H8" s="623">
        <f t="shared" si="0"/>
        <v>0</v>
      </c>
    </row>
    <row r="9" spans="1:8" ht="13.5">
      <c r="A9" s="1318"/>
      <c r="B9" s="1337"/>
      <c r="C9" s="284" t="s">
        <v>12</v>
      </c>
      <c r="D9" s="620"/>
      <c r="E9" s="621"/>
      <c r="F9" s="620"/>
      <c r="G9" s="622"/>
      <c r="H9" s="623">
        <f t="shared" si="0"/>
        <v>0</v>
      </c>
    </row>
    <row r="10" spans="1:8" ht="13.5">
      <c r="A10" s="1318"/>
      <c r="B10" s="1337"/>
      <c r="C10" s="284" t="s">
        <v>13</v>
      </c>
      <c r="D10" s="620">
        <v>4</v>
      </c>
      <c r="E10" s="621"/>
      <c r="F10" s="620"/>
      <c r="G10" s="622"/>
      <c r="H10" s="623">
        <f t="shared" si="0"/>
        <v>4</v>
      </c>
    </row>
    <row r="11" spans="1:8" ht="13.5">
      <c r="A11" s="1318"/>
      <c r="B11" s="1337"/>
      <c r="C11" s="284" t="s">
        <v>2</v>
      </c>
      <c r="D11" s="620"/>
      <c r="E11" s="621"/>
      <c r="F11" s="620"/>
      <c r="G11" s="622"/>
      <c r="H11" s="623">
        <f t="shared" si="0"/>
        <v>0</v>
      </c>
    </row>
    <row r="12" spans="1:8" ht="14.25" thickBot="1">
      <c r="A12" s="1319"/>
      <c r="B12" s="1345"/>
      <c r="C12" s="285" t="s">
        <v>14</v>
      </c>
      <c r="D12" s="307"/>
      <c r="E12" s="624"/>
      <c r="F12" s="307"/>
      <c r="G12" s="625"/>
      <c r="H12" s="626">
        <f t="shared" si="0"/>
        <v>0</v>
      </c>
    </row>
    <row r="13" spans="1:8" ht="13.5">
      <c r="A13" s="1350">
        <v>12</v>
      </c>
      <c r="B13" s="1351" t="s">
        <v>194</v>
      </c>
      <c r="C13" s="286" t="s">
        <v>10</v>
      </c>
      <c r="D13" s="616">
        <v>13</v>
      </c>
      <c r="E13" s="617"/>
      <c r="F13" s="616"/>
      <c r="G13" s="618"/>
      <c r="H13" s="619">
        <f t="shared" si="0"/>
        <v>13</v>
      </c>
    </row>
    <row r="14" spans="1:8" ht="13.5">
      <c r="A14" s="1318"/>
      <c r="B14" s="1337"/>
      <c r="C14" s="284" t="s">
        <v>11</v>
      </c>
      <c r="D14" s="620"/>
      <c r="E14" s="621"/>
      <c r="F14" s="620"/>
      <c r="G14" s="622"/>
      <c r="H14" s="623">
        <f t="shared" si="0"/>
        <v>0</v>
      </c>
    </row>
    <row r="15" spans="1:8" ht="13.5">
      <c r="A15" s="1318"/>
      <c r="B15" s="1337"/>
      <c r="C15" s="284" t="s">
        <v>12</v>
      </c>
      <c r="D15" s="620"/>
      <c r="E15" s="621"/>
      <c r="F15" s="620"/>
      <c r="G15" s="622"/>
      <c r="H15" s="623">
        <f t="shared" si="0"/>
        <v>0</v>
      </c>
    </row>
    <row r="16" spans="1:8" ht="13.5">
      <c r="A16" s="1318"/>
      <c r="B16" s="1337"/>
      <c r="C16" s="284" t="s">
        <v>13</v>
      </c>
      <c r="D16" s="620">
        <v>13</v>
      </c>
      <c r="E16" s="621"/>
      <c r="F16" s="620"/>
      <c r="G16" s="622"/>
      <c r="H16" s="623">
        <f t="shared" si="0"/>
        <v>13</v>
      </c>
    </row>
    <row r="17" spans="1:8" ht="13.5">
      <c r="A17" s="1318"/>
      <c r="B17" s="1337"/>
      <c r="C17" s="284" t="s">
        <v>2</v>
      </c>
      <c r="D17" s="620"/>
      <c r="E17" s="621"/>
      <c r="F17" s="620"/>
      <c r="G17" s="622"/>
      <c r="H17" s="623">
        <f t="shared" si="0"/>
        <v>0</v>
      </c>
    </row>
    <row r="18" spans="1:8" ht="14.25" thickBot="1">
      <c r="A18" s="1338"/>
      <c r="B18" s="1325"/>
      <c r="C18" s="287" t="s">
        <v>14</v>
      </c>
      <c r="D18" s="307"/>
      <c r="E18" s="624"/>
      <c r="F18" s="307"/>
      <c r="G18" s="625"/>
      <c r="H18" s="626">
        <f t="shared" si="0"/>
        <v>0</v>
      </c>
    </row>
    <row r="19" spans="1:8" ht="13.5">
      <c r="A19" s="1336">
        <v>13</v>
      </c>
      <c r="B19" s="1323" t="s">
        <v>195</v>
      </c>
      <c r="C19" s="283" t="s">
        <v>10</v>
      </c>
      <c r="D19" s="616">
        <v>6</v>
      </c>
      <c r="E19" s="617">
        <v>7</v>
      </c>
      <c r="F19" s="616"/>
      <c r="G19" s="618"/>
      <c r="H19" s="619">
        <f t="shared" si="0"/>
        <v>13</v>
      </c>
    </row>
    <row r="20" spans="1:8" ht="13.5">
      <c r="A20" s="1318"/>
      <c r="B20" s="1337"/>
      <c r="C20" s="284" t="s">
        <v>11</v>
      </c>
      <c r="D20" s="620"/>
      <c r="E20" s="621"/>
      <c r="F20" s="620"/>
      <c r="G20" s="622"/>
      <c r="H20" s="623">
        <f t="shared" si="0"/>
        <v>0</v>
      </c>
    </row>
    <row r="21" spans="1:8" ht="13.5">
      <c r="A21" s="1318"/>
      <c r="B21" s="1337"/>
      <c r="C21" s="284" t="s">
        <v>12</v>
      </c>
      <c r="D21" s="620"/>
      <c r="E21" s="621"/>
      <c r="F21" s="620"/>
      <c r="G21" s="622"/>
      <c r="H21" s="623">
        <f t="shared" si="0"/>
        <v>0</v>
      </c>
    </row>
    <row r="22" spans="1:8" ht="13.5">
      <c r="A22" s="1318"/>
      <c r="B22" s="1337"/>
      <c r="C22" s="284" t="s">
        <v>13</v>
      </c>
      <c r="D22" s="631">
        <v>6</v>
      </c>
      <c r="E22" s="635">
        <v>7</v>
      </c>
      <c r="F22" s="620"/>
      <c r="G22" s="622"/>
      <c r="H22" s="623">
        <f t="shared" si="0"/>
        <v>13</v>
      </c>
    </row>
    <row r="23" spans="1:8" ht="13.5">
      <c r="A23" s="1318"/>
      <c r="B23" s="1337"/>
      <c r="C23" s="284" t="s">
        <v>2</v>
      </c>
      <c r="D23" s="631"/>
      <c r="E23" s="635"/>
      <c r="F23" s="620"/>
      <c r="G23" s="622"/>
      <c r="H23" s="623">
        <f t="shared" si="0"/>
        <v>0</v>
      </c>
    </row>
    <row r="24" spans="1:8" ht="14.25" thickBot="1">
      <c r="A24" s="1319"/>
      <c r="B24" s="1345"/>
      <c r="C24" s="285" t="s">
        <v>14</v>
      </c>
      <c r="D24" s="307"/>
      <c r="E24" s="624"/>
      <c r="F24" s="307"/>
      <c r="G24" s="625"/>
      <c r="H24" s="626">
        <f t="shared" si="0"/>
        <v>0</v>
      </c>
    </row>
    <row r="25" spans="1:8" ht="13.5">
      <c r="A25" s="1350">
        <v>14</v>
      </c>
      <c r="B25" s="1351" t="s">
        <v>196</v>
      </c>
      <c r="C25" s="286" t="s">
        <v>10</v>
      </c>
      <c r="D25" s="616"/>
      <c r="E25" s="617"/>
      <c r="F25" s="616">
        <v>1</v>
      </c>
      <c r="G25" s="618">
        <v>12</v>
      </c>
      <c r="H25" s="619">
        <f t="shared" si="0"/>
        <v>13</v>
      </c>
    </row>
    <row r="26" spans="1:8" ht="13.5">
      <c r="A26" s="1318"/>
      <c r="B26" s="1337"/>
      <c r="C26" s="284" t="s">
        <v>11</v>
      </c>
      <c r="D26" s="620"/>
      <c r="E26" s="621"/>
      <c r="F26" s="620">
        <v>1</v>
      </c>
      <c r="G26" s="622">
        <v>12</v>
      </c>
      <c r="H26" s="623">
        <f t="shared" si="0"/>
        <v>13</v>
      </c>
    </row>
    <row r="27" spans="1:8" ht="13.5">
      <c r="A27" s="1318"/>
      <c r="B27" s="1337"/>
      <c r="C27" s="284" t="s">
        <v>12</v>
      </c>
      <c r="D27" s="620"/>
      <c r="E27" s="621"/>
      <c r="F27" s="620">
        <v>1</v>
      </c>
      <c r="G27" s="622">
        <v>12</v>
      </c>
      <c r="H27" s="623">
        <f t="shared" si="0"/>
        <v>13</v>
      </c>
    </row>
    <row r="28" spans="1:8" ht="13.5">
      <c r="A28" s="1318"/>
      <c r="B28" s="1337"/>
      <c r="C28" s="284" t="s">
        <v>13</v>
      </c>
      <c r="D28" s="620"/>
      <c r="E28" s="621"/>
      <c r="F28" s="620">
        <v>1</v>
      </c>
      <c r="G28" s="622">
        <v>12</v>
      </c>
      <c r="H28" s="623">
        <f t="shared" si="0"/>
        <v>13</v>
      </c>
    </row>
    <row r="29" spans="1:8" ht="13.5">
      <c r="A29" s="1318"/>
      <c r="B29" s="1337"/>
      <c r="C29" s="284" t="s">
        <v>2</v>
      </c>
      <c r="D29" s="620"/>
      <c r="E29" s="621"/>
      <c r="F29" s="620">
        <v>1</v>
      </c>
      <c r="G29" s="622">
        <v>12</v>
      </c>
      <c r="H29" s="623">
        <f t="shared" si="0"/>
        <v>13</v>
      </c>
    </row>
    <row r="30" spans="1:8" ht="14.25" thickBot="1">
      <c r="A30" s="1338"/>
      <c r="B30" s="1325"/>
      <c r="C30" s="287" t="s">
        <v>14</v>
      </c>
      <c r="D30" s="307"/>
      <c r="E30" s="624"/>
      <c r="F30" s="307"/>
      <c r="G30" s="625"/>
      <c r="H30" s="626">
        <f t="shared" si="0"/>
        <v>0</v>
      </c>
    </row>
    <row r="31" spans="1:8" ht="13.5">
      <c r="A31" s="1336">
        <v>15</v>
      </c>
      <c r="B31" s="1323" t="s">
        <v>197</v>
      </c>
      <c r="C31" s="283" t="s">
        <v>10</v>
      </c>
      <c r="D31" s="616"/>
      <c r="E31" s="617"/>
      <c r="F31" s="616"/>
      <c r="G31" s="618"/>
      <c r="H31" s="619">
        <f t="shared" si="0"/>
        <v>0</v>
      </c>
    </row>
    <row r="32" spans="1:8" ht="13.5">
      <c r="A32" s="1318"/>
      <c r="B32" s="1337"/>
      <c r="C32" s="284" t="s">
        <v>11</v>
      </c>
      <c r="D32" s="620"/>
      <c r="E32" s="621"/>
      <c r="F32" s="620"/>
      <c r="G32" s="622"/>
      <c r="H32" s="623">
        <f t="shared" si="0"/>
        <v>0</v>
      </c>
    </row>
    <row r="33" spans="1:8" ht="13.5">
      <c r="A33" s="1318"/>
      <c r="B33" s="1337"/>
      <c r="C33" s="284" t="s">
        <v>12</v>
      </c>
      <c r="D33" s="620"/>
      <c r="E33" s="621"/>
      <c r="F33" s="620"/>
      <c r="G33" s="622"/>
      <c r="H33" s="623">
        <f t="shared" si="0"/>
        <v>0</v>
      </c>
    </row>
    <row r="34" spans="1:8" ht="13.5">
      <c r="A34" s="1318"/>
      <c r="B34" s="1337"/>
      <c r="C34" s="284" t="s">
        <v>13</v>
      </c>
      <c r="D34" s="620"/>
      <c r="E34" s="621"/>
      <c r="F34" s="620"/>
      <c r="G34" s="622"/>
      <c r="H34" s="623">
        <f t="shared" si="0"/>
        <v>0</v>
      </c>
    </row>
    <row r="35" spans="1:8" ht="13.5">
      <c r="A35" s="1318"/>
      <c r="B35" s="1337"/>
      <c r="C35" s="284" t="s">
        <v>2</v>
      </c>
      <c r="D35" s="620"/>
      <c r="E35" s="621"/>
      <c r="F35" s="620"/>
      <c r="G35" s="622"/>
      <c r="H35" s="623">
        <f t="shared" si="0"/>
        <v>0</v>
      </c>
    </row>
    <row r="36" spans="1:8" ht="14.25" thickBot="1">
      <c r="A36" s="1319"/>
      <c r="B36" s="1345"/>
      <c r="C36" s="285" t="s">
        <v>14</v>
      </c>
      <c r="D36" s="307"/>
      <c r="E36" s="624"/>
      <c r="F36" s="307"/>
      <c r="G36" s="625"/>
      <c r="H36" s="626">
        <f t="shared" si="0"/>
        <v>0</v>
      </c>
    </row>
    <row r="37" spans="1:8" ht="13.5">
      <c r="A37" s="1350">
        <v>16</v>
      </c>
      <c r="B37" s="1351" t="s">
        <v>198</v>
      </c>
      <c r="C37" s="286" t="s">
        <v>10</v>
      </c>
      <c r="D37" s="616">
        <v>4</v>
      </c>
      <c r="E37" s="617"/>
      <c r="F37" s="616">
        <v>2</v>
      </c>
      <c r="G37" s="618">
        <v>18</v>
      </c>
      <c r="H37" s="619">
        <f t="shared" si="0"/>
        <v>24</v>
      </c>
    </row>
    <row r="38" spans="1:8" ht="13.5">
      <c r="A38" s="1318"/>
      <c r="B38" s="1337"/>
      <c r="C38" s="284" t="s">
        <v>11</v>
      </c>
      <c r="D38" s="620"/>
      <c r="E38" s="621"/>
      <c r="F38" s="620">
        <v>3</v>
      </c>
      <c r="G38" s="622">
        <v>22</v>
      </c>
      <c r="H38" s="623">
        <f t="shared" si="0"/>
        <v>25</v>
      </c>
    </row>
    <row r="39" spans="1:8" ht="13.5">
      <c r="A39" s="1318"/>
      <c r="B39" s="1337"/>
      <c r="C39" s="284" t="s">
        <v>12</v>
      </c>
      <c r="D39" s="620"/>
      <c r="E39" s="621"/>
      <c r="F39" s="620"/>
      <c r="G39" s="622"/>
      <c r="H39" s="623">
        <f t="shared" si="0"/>
        <v>0</v>
      </c>
    </row>
    <row r="40" spans="1:8" ht="13.5">
      <c r="A40" s="1318"/>
      <c r="B40" s="1337"/>
      <c r="C40" s="284" t="s">
        <v>13</v>
      </c>
      <c r="D40" s="620"/>
      <c r="E40" s="621"/>
      <c r="F40" s="620">
        <v>2</v>
      </c>
      <c r="G40" s="622">
        <v>18</v>
      </c>
      <c r="H40" s="623">
        <f t="shared" si="0"/>
        <v>20</v>
      </c>
    </row>
    <row r="41" spans="1:8" ht="13.5">
      <c r="A41" s="1318"/>
      <c r="B41" s="1337"/>
      <c r="C41" s="284" t="s">
        <v>2</v>
      </c>
      <c r="D41" s="620"/>
      <c r="E41" s="621"/>
      <c r="F41" s="620">
        <v>2</v>
      </c>
      <c r="G41" s="632">
        <v>18</v>
      </c>
      <c r="H41" s="623">
        <f t="shared" si="0"/>
        <v>20</v>
      </c>
    </row>
    <row r="42" spans="1:8" ht="14.25" thickBot="1">
      <c r="A42" s="1338"/>
      <c r="B42" s="1325"/>
      <c r="C42" s="287" t="s">
        <v>14</v>
      </c>
      <c r="D42" s="307"/>
      <c r="E42" s="624"/>
      <c r="F42" s="307"/>
      <c r="G42" s="625"/>
      <c r="H42" s="626">
        <f t="shared" si="0"/>
        <v>0</v>
      </c>
    </row>
    <row r="43" spans="1:8" ht="13.5">
      <c r="A43" s="1336">
        <v>17</v>
      </c>
      <c r="B43" s="1323" t="s">
        <v>199</v>
      </c>
      <c r="C43" s="283" t="s">
        <v>10</v>
      </c>
      <c r="D43" s="616">
        <v>29</v>
      </c>
      <c r="E43" s="617"/>
      <c r="F43" s="616"/>
      <c r="G43" s="618"/>
      <c r="H43" s="619">
        <f t="shared" si="0"/>
        <v>29</v>
      </c>
    </row>
    <row r="44" spans="1:8" ht="13.5">
      <c r="A44" s="1318"/>
      <c r="B44" s="1337"/>
      <c r="C44" s="284" t="s">
        <v>11</v>
      </c>
      <c r="D44" s="620">
        <v>29</v>
      </c>
      <c r="E44" s="621"/>
      <c r="F44" s="620"/>
      <c r="G44" s="622"/>
      <c r="H44" s="623">
        <f t="shared" si="0"/>
        <v>29</v>
      </c>
    </row>
    <row r="45" spans="1:8" ht="13.5">
      <c r="A45" s="1318"/>
      <c r="B45" s="1337"/>
      <c r="C45" s="284" t="s">
        <v>12</v>
      </c>
      <c r="D45" s="620"/>
      <c r="E45" s="621"/>
      <c r="F45" s="620"/>
      <c r="G45" s="622"/>
      <c r="H45" s="623">
        <f t="shared" si="0"/>
        <v>0</v>
      </c>
    </row>
    <row r="46" spans="1:8" ht="13.5">
      <c r="A46" s="1318"/>
      <c r="B46" s="1337"/>
      <c r="C46" s="284" t="s">
        <v>13</v>
      </c>
      <c r="D46" s="620">
        <v>29</v>
      </c>
      <c r="E46" s="621"/>
      <c r="F46" s="620"/>
      <c r="G46" s="622"/>
      <c r="H46" s="623">
        <f t="shared" si="0"/>
        <v>29</v>
      </c>
    </row>
    <row r="47" spans="1:8" ht="13.5">
      <c r="A47" s="1318"/>
      <c r="B47" s="1337"/>
      <c r="C47" s="284" t="s">
        <v>2</v>
      </c>
      <c r="D47" s="620"/>
      <c r="E47" s="621"/>
      <c r="F47" s="620"/>
      <c r="G47" s="622"/>
      <c r="H47" s="623">
        <f t="shared" si="0"/>
        <v>0</v>
      </c>
    </row>
    <row r="48" spans="1:8" ht="14.25" thickBot="1">
      <c r="A48" s="1319"/>
      <c r="B48" s="1345"/>
      <c r="C48" s="285" t="s">
        <v>14</v>
      </c>
      <c r="D48" s="307"/>
      <c r="E48" s="624"/>
      <c r="F48" s="307"/>
      <c r="G48" s="625"/>
      <c r="H48" s="626">
        <f t="shared" si="0"/>
        <v>0</v>
      </c>
    </row>
    <row r="49" spans="1:8" ht="13.5">
      <c r="A49" s="1350">
        <v>18</v>
      </c>
      <c r="B49" s="1351" t="s">
        <v>200</v>
      </c>
      <c r="C49" s="286" t="s">
        <v>10</v>
      </c>
      <c r="D49" s="616"/>
      <c r="E49" s="617"/>
      <c r="F49" s="616">
        <v>2</v>
      </c>
      <c r="G49" s="618">
        <v>16</v>
      </c>
      <c r="H49" s="619">
        <f t="shared" si="0"/>
        <v>18</v>
      </c>
    </row>
    <row r="50" spans="1:8" ht="13.5">
      <c r="A50" s="1318"/>
      <c r="B50" s="1337"/>
      <c r="C50" s="284" t="s">
        <v>11</v>
      </c>
      <c r="D50" s="620"/>
      <c r="E50" s="621"/>
      <c r="F50" s="620">
        <v>2</v>
      </c>
      <c r="G50" s="622">
        <v>16</v>
      </c>
      <c r="H50" s="623">
        <f t="shared" si="0"/>
        <v>18</v>
      </c>
    </row>
    <row r="51" spans="1:8" ht="13.5">
      <c r="A51" s="1318"/>
      <c r="B51" s="1337"/>
      <c r="C51" s="284" t="s">
        <v>12</v>
      </c>
      <c r="D51" s="620"/>
      <c r="E51" s="621"/>
      <c r="F51" s="620">
        <v>2</v>
      </c>
      <c r="G51" s="622">
        <v>16</v>
      </c>
      <c r="H51" s="623">
        <f t="shared" si="0"/>
        <v>18</v>
      </c>
    </row>
    <row r="52" spans="1:8" ht="13.5">
      <c r="A52" s="1318"/>
      <c r="B52" s="1337"/>
      <c r="C52" s="284" t="s">
        <v>13</v>
      </c>
      <c r="D52" s="620"/>
      <c r="E52" s="621"/>
      <c r="F52" s="620">
        <v>2</v>
      </c>
      <c r="G52" s="622">
        <v>16</v>
      </c>
      <c r="H52" s="623">
        <f t="shared" si="0"/>
        <v>18</v>
      </c>
    </row>
    <row r="53" spans="1:8" ht="13.5">
      <c r="A53" s="1318"/>
      <c r="B53" s="1337"/>
      <c r="C53" s="284" t="s">
        <v>2</v>
      </c>
      <c r="D53" s="620"/>
      <c r="E53" s="621"/>
      <c r="F53" s="620">
        <v>2</v>
      </c>
      <c r="G53" s="622">
        <v>16</v>
      </c>
      <c r="H53" s="623">
        <f t="shared" si="0"/>
        <v>18</v>
      </c>
    </row>
    <row r="54" spans="1:8" ht="14.25" thickBot="1">
      <c r="A54" s="1338"/>
      <c r="B54" s="1325"/>
      <c r="C54" s="287" t="s">
        <v>14</v>
      </c>
      <c r="D54" s="307"/>
      <c r="E54" s="624"/>
      <c r="F54" s="307"/>
      <c r="G54" s="625"/>
      <c r="H54" s="626">
        <f t="shared" si="0"/>
        <v>0</v>
      </c>
    </row>
    <row r="55" spans="1:8" ht="13.5">
      <c r="A55" s="1336">
        <v>19</v>
      </c>
      <c r="B55" s="1323" t="s">
        <v>201</v>
      </c>
      <c r="C55" s="283" t="s">
        <v>10</v>
      </c>
      <c r="D55" s="616"/>
      <c r="E55" s="617"/>
      <c r="F55" s="616"/>
      <c r="G55" s="618"/>
      <c r="H55" s="619">
        <f t="shared" si="0"/>
        <v>0</v>
      </c>
    </row>
    <row r="56" spans="1:8" ht="13.5">
      <c r="A56" s="1318"/>
      <c r="B56" s="1337"/>
      <c r="C56" s="284" t="s">
        <v>11</v>
      </c>
      <c r="D56" s="620"/>
      <c r="E56" s="621"/>
      <c r="F56" s="620">
        <v>1</v>
      </c>
      <c r="G56" s="622">
        <v>11</v>
      </c>
      <c r="H56" s="623">
        <f t="shared" si="0"/>
        <v>12</v>
      </c>
    </row>
    <row r="57" spans="1:8" ht="13.5">
      <c r="A57" s="1318"/>
      <c r="B57" s="1337"/>
      <c r="C57" s="284" t="s">
        <v>12</v>
      </c>
      <c r="D57" s="620"/>
      <c r="E57" s="621"/>
      <c r="F57" s="620"/>
      <c r="G57" s="622"/>
      <c r="H57" s="623">
        <f t="shared" si="0"/>
        <v>0</v>
      </c>
    </row>
    <row r="58" spans="1:8" ht="13.5">
      <c r="A58" s="1318"/>
      <c r="B58" s="1337"/>
      <c r="C58" s="284" t="s">
        <v>13</v>
      </c>
      <c r="D58" s="620"/>
      <c r="E58" s="621"/>
      <c r="F58" s="620"/>
      <c r="G58" s="622"/>
      <c r="H58" s="623">
        <f t="shared" si="0"/>
        <v>0</v>
      </c>
    </row>
    <row r="59" spans="1:8" ht="13.5">
      <c r="A59" s="1318"/>
      <c r="B59" s="1337"/>
      <c r="C59" s="284" t="s">
        <v>2</v>
      </c>
      <c r="D59" s="620"/>
      <c r="E59" s="621"/>
      <c r="F59" s="620">
        <v>1</v>
      </c>
      <c r="G59" s="622">
        <v>11</v>
      </c>
      <c r="H59" s="623">
        <f t="shared" si="0"/>
        <v>12</v>
      </c>
    </row>
    <row r="60" spans="1:8" ht="14.25" thickBot="1">
      <c r="A60" s="1319"/>
      <c r="B60" s="1345"/>
      <c r="C60" s="285" t="s">
        <v>14</v>
      </c>
      <c r="D60" s="307"/>
      <c r="E60" s="624"/>
      <c r="F60" s="307"/>
      <c r="G60" s="625"/>
      <c r="H60" s="626">
        <f t="shared" si="0"/>
        <v>0</v>
      </c>
    </row>
    <row r="61" spans="1:8" ht="13.5">
      <c r="A61" s="1336">
        <v>20</v>
      </c>
      <c r="B61" s="1323" t="s">
        <v>202</v>
      </c>
      <c r="C61" s="283" t="s">
        <v>10</v>
      </c>
      <c r="D61" s="616"/>
      <c r="E61" s="617">
        <v>5</v>
      </c>
      <c r="F61" s="616">
        <v>2</v>
      </c>
      <c r="G61" s="618">
        <v>16</v>
      </c>
      <c r="H61" s="619">
        <f t="shared" si="0"/>
        <v>23</v>
      </c>
    </row>
    <row r="62" spans="1:8" ht="13.5">
      <c r="A62" s="1318"/>
      <c r="B62" s="1337"/>
      <c r="C62" s="284" t="s">
        <v>11</v>
      </c>
      <c r="D62" s="620"/>
      <c r="E62" s="621"/>
      <c r="F62" s="620">
        <v>2</v>
      </c>
      <c r="G62" s="622">
        <v>16</v>
      </c>
      <c r="H62" s="623">
        <f t="shared" si="0"/>
        <v>18</v>
      </c>
    </row>
    <row r="63" spans="1:8" ht="13.5">
      <c r="A63" s="1318"/>
      <c r="B63" s="1337"/>
      <c r="C63" s="284" t="s">
        <v>12</v>
      </c>
      <c r="D63" s="620"/>
      <c r="E63" s="621"/>
      <c r="F63" s="620">
        <v>2</v>
      </c>
      <c r="G63" s="622">
        <v>16</v>
      </c>
      <c r="H63" s="623">
        <f t="shared" si="0"/>
        <v>18</v>
      </c>
    </row>
    <row r="64" spans="1:8" ht="13.5">
      <c r="A64" s="1318"/>
      <c r="B64" s="1337"/>
      <c r="C64" s="284" t="s">
        <v>13</v>
      </c>
      <c r="D64" s="620"/>
      <c r="E64" s="621">
        <v>5</v>
      </c>
      <c r="F64" s="620">
        <v>2</v>
      </c>
      <c r="G64" s="622">
        <v>16</v>
      </c>
      <c r="H64" s="623">
        <f t="shared" si="0"/>
        <v>23</v>
      </c>
    </row>
    <row r="65" spans="1:8" ht="13.5">
      <c r="A65" s="1318"/>
      <c r="B65" s="1337"/>
      <c r="C65" s="284" t="s">
        <v>2</v>
      </c>
      <c r="D65" s="620"/>
      <c r="E65" s="621"/>
      <c r="F65" s="620">
        <v>2</v>
      </c>
      <c r="G65" s="622">
        <v>16</v>
      </c>
      <c r="H65" s="623">
        <f t="shared" si="0"/>
        <v>18</v>
      </c>
    </row>
    <row r="66" spans="1:8" ht="14.25" thickBot="1">
      <c r="A66" s="1319"/>
      <c r="B66" s="1345"/>
      <c r="C66" s="285" t="s">
        <v>14</v>
      </c>
      <c r="D66" s="307"/>
      <c r="E66" s="624"/>
      <c r="F66" s="307"/>
      <c r="G66" s="625"/>
      <c r="H66" s="626">
        <f t="shared" si="0"/>
        <v>0</v>
      </c>
    </row>
    <row r="67" spans="1:8" ht="13.5">
      <c r="A67" s="1346" t="s">
        <v>307</v>
      </c>
      <c r="B67" s="1347"/>
      <c r="C67" s="283" t="s">
        <v>10</v>
      </c>
      <c r="D67" s="616">
        <f>D7+D13+D19+D25+D31+D37+D43+D49+D55+D61</f>
        <v>56</v>
      </c>
      <c r="E67" s="617">
        <f>E7+E13+E19+E25+E31+E37+E43+E49+E55+E61</f>
        <v>12</v>
      </c>
      <c r="F67" s="616">
        <f>F7+F13+F19+F25+F31+F37+F43+F49+F55+F61</f>
        <v>7</v>
      </c>
      <c r="G67" s="618">
        <f>G7+G13+G19+G25+G31+G37+G43+G49+G55+G61</f>
        <v>62</v>
      </c>
      <c r="H67" s="619">
        <f>H7+H13+H19+H25+H31+H37+H43+H49+H55+H61</f>
        <v>137</v>
      </c>
    </row>
    <row r="68" spans="1:8" ht="13.5">
      <c r="A68" s="1424"/>
      <c r="B68" s="1425"/>
      <c r="C68" s="284" t="s">
        <v>11</v>
      </c>
      <c r="D68" s="620">
        <f aca="true" t="shared" si="1" ref="D68:H72">D8+D14+D20+D26+D32+D38+D44+D50+D56+D62</f>
        <v>29</v>
      </c>
      <c r="E68" s="621">
        <f t="shared" si="1"/>
        <v>0</v>
      </c>
      <c r="F68" s="620">
        <f t="shared" si="1"/>
        <v>9</v>
      </c>
      <c r="G68" s="622">
        <f t="shared" si="1"/>
        <v>77</v>
      </c>
      <c r="H68" s="623">
        <f t="shared" si="1"/>
        <v>115</v>
      </c>
    </row>
    <row r="69" spans="1:8" ht="13.5">
      <c r="A69" s="1424"/>
      <c r="B69" s="1425"/>
      <c r="C69" s="284" t="s">
        <v>12</v>
      </c>
      <c r="D69" s="620">
        <f t="shared" si="1"/>
        <v>0</v>
      </c>
      <c r="E69" s="621">
        <f t="shared" si="1"/>
        <v>0</v>
      </c>
      <c r="F69" s="620">
        <f t="shared" si="1"/>
        <v>5</v>
      </c>
      <c r="G69" s="622">
        <f t="shared" si="1"/>
        <v>44</v>
      </c>
      <c r="H69" s="623">
        <f t="shared" si="1"/>
        <v>49</v>
      </c>
    </row>
    <row r="70" spans="1:8" ht="13.5">
      <c r="A70" s="1424"/>
      <c r="B70" s="1425"/>
      <c r="C70" s="284" t="s">
        <v>13</v>
      </c>
      <c r="D70" s="620">
        <f t="shared" si="1"/>
        <v>52</v>
      </c>
      <c r="E70" s="621">
        <f t="shared" si="1"/>
        <v>12</v>
      </c>
      <c r="F70" s="620">
        <f t="shared" si="1"/>
        <v>7</v>
      </c>
      <c r="G70" s="622">
        <f t="shared" si="1"/>
        <v>62</v>
      </c>
      <c r="H70" s="623">
        <f t="shared" si="1"/>
        <v>133</v>
      </c>
    </row>
    <row r="71" spans="1:8" ht="13.5">
      <c r="A71" s="1424"/>
      <c r="B71" s="1425"/>
      <c r="C71" s="284" t="s">
        <v>2</v>
      </c>
      <c r="D71" s="620">
        <f t="shared" si="1"/>
        <v>0</v>
      </c>
      <c r="E71" s="621">
        <f t="shared" si="1"/>
        <v>0</v>
      </c>
      <c r="F71" s="620">
        <f t="shared" si="1"/>
        <v>8</v>
      </c>
      <c r="G71" s="622">
        <f t="shared" si="1"/>
        <v>73</v>
      </c>
      <c r="H71" s="623">
        <f t="shared" si="1"/>
        <v>81</v>
      </c>
    </row>
    <row r="72" spans="1:8" ht="14.25" thickBot="1">
      <c r="A72" s="1348"/>
      <c r="B72" s="1349"/>
      <c r="C72" s="285" t="s">
        <v>14</v>
      </c>
      <c r="D72" s="307">
        <f t="shared" si="1"/>
        <v>0</v>
      </c>
      <c r="E72" s="624">
        <f t="shared" si="1"/>
        <v>0</v>
      </c>
      <c r="F72" s="307">
        <f t="shared" si="1"/>
        <v>0</v>
      </c>
      <c r="G72" s="625">
        <f t="shared" si="1"/>
        <v>0</v>
      </c>
      <c r="H72" s="626">
        <f t="shared" si="1"/>
        <v>0</v>
      </c>
    </row>
  </sheetData>
  <sheetProtection/>
  <mergeCells count="30">
    <mergeCell ref="A2:H2"/>
    <mergeCell ref="G3:H3"/>
    <mergeCell ref="D4:E4"/>
    <mergeCell ref="F4:G5"/>
    <mergeCell ref="H4:H5"/>
    <mergeCell ref="A67:B72"/>
    <mergeCell ref="A6:B6"/>
    <mergeCell ref="A61:A66"/>
    <mergeCell ref="B61:B66"/>
    <mergeCell ref="A49:A54"/>
    <mergeCell ref="A1:B1"/>
    <mergeCell ref="A55:A60"/>
    <mergeCell ref="B25:B30"/>
    <mergeCell ref="A31:A36"/>
    <mergeCell ref="A37:A42"/>
    <mergeCell ref="A13:A18"/>
    <mergeCell ref="B31:B36"/>
    <mergeCell ref="A19:A24"/>
    <mergeCell ref="B55:B60"/>
    <mergeCell ref="A43:A48"/>
    <mergeCell ref="A4:C4"/>
    <mergeCell ref="A5:C5"/>
    <mergeCell ref="B43:B48"/>
    <mergeCell ref="B49:B54"/>
    <mergeCell ref="A25:A30"/>
    <mergeCell ref="B37:B42"/>
    <mergeCell ref="A7:A12"/>
    <mergeCell ref="B7:B12"/>
    <mergeCell ref="B13:B18"/>
    <mergeCell ref="B19:B24"/>
  </mergeCells>
  <printOptions horizontalCentered="1"/>
  <pageMargins left="0.1968503937007874" right="0.1968503937007874" top="0.984251968503937" bottom="0.5905511811023623" header="0.5118110236220472" footer="0.5118110236220472"/>
  <pageSetup horizontalDpi="600" verticalDpi="600" orientation="portrait" paperSize="9" scale="67" r:id="rId2"/>
  <headerFooter alignWithMargins="0">
    <oddFooter>&amp;C51</oddFooter>
  </headerFooter>
  <drawing r:id="rId1"/>
</worksheet>
</file>

<file path=xl/worksheets/sheet54.xml><?xml version="1.0" encoding="utf-8"?>
<worksheet xmlns="http://schemas.openxmlformats.org/spreadsheetml/2006/main" xmlns:r="http://schemas.openxmlformats.org/officeDocument/2006/relationships">
  <sheetPr>
    <tabColor indexed="45"/>
  </sheetPr>
  <dimension ref="A1:H72"/>
  <sheetViews>
    <sheetView view="pageBreakPreview" zoomScale="60" zoomScaleNormal="9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B6"/>
    </sheetView>
  </sheetViews>
  <sheetFormatPr defaultColWidth="9.00390625" defaultRowHeight="13.5"/>
  <cols>
    <col min="1" max="1" width="4.50390625" style="0" bestFit="1" customWidth="1"/>
    <col min="2" max="2" width="12.00390625" style="0" customWidth="1"/>
    <col min="3" max="3" width="17.75390625" style="113" customWidth="1"/>
    <col min="4" max="8" width="16.375" style="0" customWidth="1"/>
    <col min="9" max="10" width="12.00390625" style="0" customWidth="1"/>
  </cols>
  <sheetData>
    <row r="1" spans="1:2" ht="19.5" customHeight="1">
      <c r="A1" s="1045" t="s">
        <v>291</v>
      </c>
      <c r="B1" s="1045"/>
    </row>
    <row r="2" spans="1:8" ht="25.5" customHeight="1">
      <c r="A2" s="1016" t="s">
        <v>267</v>
      </c>
      <c r="B2" s="1016"/>
      <c r="C2" s="1016"/>
      <c r="D2" s="1016"/>
      <c r="E2" s="1016"/>
      <c r="F2" s="1016"/>
      <c r="G2" s="1016"/>
      <c r="H2" s="1016"/>
    </row>
    <row r="3" spans="4:8" ht="25.5" customHeight="1" thickBot="1">
      <c r="D3" s="1"/>
      <c r="E3" s="1"/>
      <c r="G3" s="1096" t="str">
        <f>'[3]P50　様式５－１'!G3:H3</f>
        <v>平成２２年５月１日現在</v>
      </c>
      <c r="H3" s="1096"/>
    </row>
    <row r="4" spans="1:8" ht="29.25" customHeight="1">
      <c r="A4" s="1409" t="s">
        <v>268</v>
      </c>
      <c r="B4" s="1410"/>
      <c r="C4" s="1411"/>
      <c r="D4" s="1415" t="s">
        <v>394</v>
      </c>
      <c r="E4" s="1416"/>
      <c r="F4" s="1417" t="s">
        <v>269</v>
      </c>
      <c r="G4" s="1418"/>
      <c r="H4" s="1087" t="s">
        <v>6</v>
      </c>
    </row>
    <row r="5" spans="1:8" ht="25.5" customHeight="1">
      <c r="A5" s="1412" t="s">
        <v>270</v>
      </c>
      <c r="B5" s="1413"/>
      <c r="C5" s="1414"/>
      <c r="D5" s="50" t="s">
        <v>18</v>
      </c>
      <c r="E5" s="110" t="s">
        <v>23</v>
      </c>
      <c r="F5" s="1419"/>
      <c r="G5" s="1420"/>
      <c r="H5" s="1423"/>
    </row>
    <row r="6" spans="1:8" ht="25.5" customHeight="1" thickBot="1">
      <c r="A6" s="1421" t="s">
        <v>181</v>
      </c>
      <c r="B6" s="1422"/>
      <c r="C6" s="280" t="s">
        <v>271</v>
      </c>
      <c r="D6" s="162" t="s">
        <v>272</v>
      </c>
      <c r="E6" s="163" t="s">
        <v>272</v>
      </c>
      <c r="F6" s="162" t="s">
        <v>273</v>
      </c>
      <c r="G6" s="281" t="s">
        <v>272</v>
      </c>
      <c r="H6" s="282" t="s">
        <v>272</v>
      </c>
    </row>
    <row r="7" spans="1:8" ht="13.5">
      <c r="A7" s="1426">
        <v>21</v>
      </c>
      <c r="B7" s="1429" t="s">
        <v>147</v>
      </c>
      <c r="C7" s="283" t="s">
        <v>274</v>
      </c>
      <c r="D7" s="616"/>
      <c r="E7" s="617"/>
      <c r="F7" s="616">
        <v>1</v>
      </c>
      <c r="G7" s="618">
        <v>14</v>
      </c>
      <c r="H7" s="619">
        <f aca="true" t="shared" si="0" ref="H7:H66">D7+E7+G7+F7</f>
        <v>15</v>
      </c>
    </row>
    <row r="8" spans="1:8" ht="13.5">
      <c r="A8" s="1427"/>
      <c r="B8" s="1430"/>
      <c r="C8" s="284" t="s">
        <v>275</v>
      </c>
      <c r="D8" s="620"/>
      <c r="E8" s="621"/>
      <c r="F8" s="620">
        <v>1</v>
      </c>
      <c r="G8" s="622">
        <v>14</v>
      </c>
      <c r="H8" s="623">
        <f t="shared" si="0"/>
        <v>15</v>
      </c>
    </row>
    <row r="9" spans="1:8" ht="13.5">
      <c r="A9" s="1427"/>
      <c r="B9" s="1430"/>
      <c r="C9" s="284" t="s">
        <v>276</v>
      </c>
      <c r="D9" s="620"/>
      <c r="E9" s="621"/>
      <c r="F9" s="620"/>
      <c r="G9" s="622"/>
      <c r="H9" s="623">
        <f t="shared" si="0"/>
        <v>0</v>
      </c>
    </row>
    <row r="10" spans="1:8" ht="13.5">
      <c r="A10" s="1427"/>
      <c r="B10" s="1430"/>
      <c r="C10" s="284" t="s">
        <v>277</v>
      </c>
      <c r="D10" s="620"/>
      <c r="E10" s="621"/>
      <c r="F10" s="620">
        <v>1</v>
      </c>
      <c r="G10" s="622">
        <v>14</v>
      </c>
      <c r="H10" s="623">
        <f t="shared" si="0"/>
        <v>15</v>
      </c>
    </row>
    <row r="11" spans="1:8" ht="13.5">
      <c r="A11" s="1427"/>
      <c r="B11" s="1430"/>
      <c r="C11" s="284" t="s">
        <v>278</v>
      </c>
      <c r="D11" s="620"/>
      <c r="E11" s="621"/>
      <c r="F11" s="620">
        <v>1</v>
      </c>
      <c r="G11" s="622">
        <v>14</v>
      </c>
      <c r="H11" s="623">
        <f t="shared" si="0"/>
        <v>15</v>
      </c>
    </row>
    <row r="12" spans="1:8" ht="14.25" thickBot="1">
      <c r="A12" s="1428"/>
      <c r="B12" s="1326"/>
      <c r="C12" s="285" t="s">
        <v>279</v>
      </c>
      <c r="D12" s="307"/>
      <c r="E12" s="624"/>
      <c r="F12" s="307"/>
      <c r="G12" s="625"/>
      <c r="H12" s="626">
        <f t="shared" si="0"/>
        <v>0</v>
      </c>
    </row>
    <row r="13" spans="1:8" ht="13.5">
      <c r="A13" s="1426">
        <v>22</v>
      </c>
      <c r="B13" s="1429" t="s">
        <v>148</v>
      </c>
      <c r="C13" s="286" t="s">
        <v>274</v>
      </c>
      <c r="D13" s="616"/>
      <c r="E13" s="617"/>
      <c r="F13" s="616">
        <v>2</v>
      </c>
      <c r="G13" s="618">
        <v>14</v>
      </c>
      <c r="H13" s="619">
        <f t="shared" si="0"/>
        <v>16</v>
      </c>
    </row>
    <row r="14" spans="1:8" ht="13.5">
      <c r="A14" s="1427"/>
      <c r="B14" s="1430"/>
      <c r="C14" s="284" t="s">
        <v>275</v>
      </c>
      <c r="D14" s="620"/>
      <c r="E14" s="621"/>
      <c r="F14" s="620">
        <v>2</v>
      </c>
      <c r="G14" s="622">
        <v>14</v>
      </c>
      <c r="H14" s="623">
        <f t="shared" si="0"/>
        <v>16</v>
      </c>
    </row>
    <row r="15" spans="1:8" ht="13.5">
      <c r="A15" s="1427"/>
      <c r="B15" s="1430"/>
      <c r="C15" s="284" t="s">
        <v>276</v>
      </c>
      <c r="D15" s="620"/>
      <c r="E15" s="621"/>
      <c r="F15" s="631">
        <v>2</v>
      </c>
      <c r="G15" s="632">
        <v>14</v>
      </c>
      <c r="H15" s="636">
        <f t="shared" si="0"/>
        <v>16</v>
      </c>
    </row>
    <row r="16" spans="1:8" ht="13.5">
      <c r="A16" s="1427"/>
      <c r="B16" s="1430"/>
      <c r="C16" s="284" t="s">
        <v>277</v>
      </c>
      <c r="D16" s="620"/>
      <c r="E16" s="621"/>
      <c r="F16" s="620">
        <v>2</v>
      </c>
      <c r="G16" s="622">
        <v>14</v>
      </c>
      <c r="H16" s="623">
        <f t="shared" si="0"/>
        <v>16</v>
      </c>
    </row>
    <row r="17" spans="1:8" ht="13.5">
      <c r="A17" s="1427"/>
      <c r="B17" s="1430"/>
      <c r="C17" s="284" t="s">
        <v>278</v>
      </c>
      <c r="D17" s="620"/>
      <c r="E17" s="621"/>
      <c r="F17" s="620">
        <v>2</v>
      </c>
      <c r="G17" s="622">
        <v>14</v>
      </c>
      <c r="H17" s="623">
        <f t="shared" si="0"/>
        <v>16</v>
      </c>
    </row>
    <row r="18" spans="1:8" ht="14.25" thickBot="1">
      <c r="A18" s="1428"/>
      <c r="B18" s="1326"/>
      <c r="C18" s="287" t="s">
        <v>279</v>
      </c>
      <c r="D18" s="307"/>
      <c r="E18" s="624"/>
      <c r="F18" s="637"/>
      <c r="G18" s="638"/>
      <c r="H18" s="639">
        <f t="shared" si="0"/>
        <v>0</v>
      </c>
    </row>
    <row r="19" spans="1:8" ht="13.5">
      <c r="A19" s="1426">
        <v>23</v>
      </c>
      <c r="B19" s="1429" t="s">
        <v>149</v>
      </c>
      <c r="C19" s="283" t="s">
        <v>274</v>
      </c>
      <c r="D19" s="616"/>
      <c r="E19" s="617"/>
      <c r="F19" s="616"/>
      <c r="G19" s="618"/>
      <c r="H19" s="619">
        <f t="shared" si="0"/>
        <v>0</v>
      </c>
    </row>
    <row r="20" spans="1:8" ht="13.5">
      <c r="A20" s="1427"/>
      <c r="B20" s="1430"/>
      <c r="C20" s="284" t="s">
        <v>275</v>
      </c>
      <c r="D20" s="620"/>
      <c r="E20" s="621"/>
      <c r="F20" s="620">
        <v>1</v>
      </c>
      <c r="G20" s="622">
        <v>7</v>
      </c>
      <c r="H20" s="623">
        <f t="shared" si="0"/>
        <v>8</v>
      </c>
    </row>
    <row r="21" spans="1:8" ht="13.5">
      <c r="A21" s="1427"/>
      <c r="B21" s="1430"/>
      <c r="C21" s="284" t="s">
        <v>276</v>
      </c>
      <c r="D21" s="620"/>
      <c r="E21" s="621"/>
      <c r="F21" s="620"/>
      <c r="G21" s="622"/>
      <c r="H21" s="623">
        <f t="shared" si="0"/>
        <v>0</v>
      </c>
    </row>
    <row r="22" spans="1:8" ht="13.5">
      <c r="A22" s="1427"/>
      <c r="B22" s="1430"/>
      <c r="C22" s="284" t="s">
        <v>277</v>
      </c>
      <c r="D22" s="620"/>
      <c r="E22" s="621"/>
      <c r="F22" s="620"/>
      <c r="G22" s="622"/>
      <c r="H22" s="623">
        <f t="shared" si="0"/>
        <v>0</v>
      </c>
    </row>
    <row r="23" spans="1:8" ht="13.5">
      <c r="A23" s="1427"/>
      <c r="B23" s="1430"/>
      <c r="C23" s="284" t="s">
        <v>278</v>
      </c>
      <c r="D23" s="620"/>
      <c r="E23" s="621"/>
      <c r="F23" s="620">
        <v>1</v>
      </c>
      <c r="G23" s="622">
        <v>7</v>
      </c>
      <c r="H23" s="623">
        <f t="shared" si="0"/>
        <v>8</v>
      </c>
    </row>
    <row r="24" spans="1:8" ht="14.25" thickBot="1">
      <c r="A24" s="1428"/>
      <c r="B24" s="1326"/>
      <c r="C24" s="285" t="s">
        <v>279</v>
      </c>
      <c r="D24" s="307"/>
      <c r="E24" s="624"/>
      <c r="F24" s="307"/>
      <c r="G24" s="625"/>
      <c r="H24" s="626">
        <f t="shared" si="0"/>
        <v>0</v>
      </c>
    </row>
    <row r="25" spans="1:8" ht="13.5">
      <c r="A25" s="1426">
        <v>24</v>
      </c>
      <c r="B25" s="1429" t="s">
        <v>151</v>
      </c>
      <c r="C25" s="286" t="s">
        <v>274</v>
      </c>
      <c r="D25" s="616"/>
      <c r="E25" s="617"/>
      <c r="F25" s="616">
        <v>1</v>
      </c>
      <c r="G25" s="618">
        <v>10</v>
      </c>
      <c r="H25" s="619">
        <f t="shared" si="0"/>
        <v>11</v>
      </c>
    </row>
    <row r="26" spans="1:8" ht="13.5">
      <c r="A26" s="1427"/>
      <c r="B26" s="1430"/>
      <c r="C26" s="284" t="s">
        <v>275</v>
      </c>
      <c r="D26" s="620"/>
      <c r="E26" s="621"/>
      <c r="F26" s="620">
        <v>1</v>
      </c>
      <c r="G26" s="622">
        <v>10</v>
      </c>
      <c r="H26" s="623">
        <f t="shared" si="0"/>
        <v>11</v>
      </c>
    </row>
    <row r="27" spans="1:8" ht="13.5">
      <c r="A27" s="1427"/>
      <c r="B27" s="1430"/>
      <c r="C27" s="284" t="s">
        <v>276</v>
      </c>
      <c r="D27" s="620"/>
      <c r="E27" s="621"/>
      <c r="F27" s="620"/>
      <c r="G27" s="622"/>
      <c r="H27" s="623">
        <f t="shared" si="0"/>
        <v>0</v>
      </c>
    </row>
    <row r="28" spans="1:8" ht="13.5">
      <c r="A28" s="1427"/>
      <c r="B28" s="1430"/>
      <c r="C28" s="284" t="s">
        <v>277</v>
      </c>
      <c r="D28" s="620"/>
      <c r="E28" s="621"/>
      <c r="F28" s="620">
        <v>1</v>
      </c>
      <c r="G28" s="622">
        <v>10</v>
      </c>
      <c r="H28" s="623">
        <f t="shared" si="0"/>
        <v>11</v>
      </c>
    </row>
    <row r="29" spans="1:8" ht="13.5">
      <c r="A29" s="1427"/>
      <c r="B29" s="1430"/>
      <c r="C29" s="284" t="s">
        <v>278</v>
      </c>
      <c r="D29" s="620"/>
      <c r="E29" s="621"/>
      <c r="F29" s="620">
        <v>1</v>
      </c>
      <c r="G29" s="622">
        <v>10</v>
      </c>
      <c r="H29" s="623">
        <f t="shared" si="0"/>
        <v>11</v>
      </c>
    </row>
    <row r="30" spans="1:8" ht="14.25" thickBot="1">
      <c r="A30" s="1428"/>
      <c r="B30" s="1326"/>
      <c r="C30" s="287" t="s">
        <v>279</v>
      </c>
      <c r="D30" s="307"/>
      <c r="E30" s="624"/>
      <c r="F30" s="307"/>
      <c r="G30" s="625"/>
      <c r="H30" s="626">
        <f t="shared" si="0"/>
        <v>0</v>
      </c>
    </row>
    <row r="31" spans="1:8" ht="13.5">
      <c r="A31" s="1426">
        <v>25</v>
      </c>
      <c r="B31" s="1429" t="s">
        <v>152</v>
      </c>
      <c r="C31" s="283" t="s">
        <v>274</v>
      </c>
      <c r="D31" s="616">
        <v>94</v>
      </c>
      <c r="E31" s="617"/>
      <c r="F31" s="616"/>
      <c r="G31" s="618"/>
      <c r="H31" s="619">
        <f t="shared" si="0"/>
        <v>94</v>
      </c>
    </row>
    <row r="32" spans="1:8" ht="13.5">
      <c r="A32" s="1427"/>
      <c r="B32" s="1430"/>
      <c r="C32" s="284" t="s">
        <v>275</v>
      </c>
      <c r="D32" s="620"/>
      <c r="E32" s="621"/>
      <c r="F32" s="620"/>
      <c r="G32" s="622"/>
      <c r="H32" s="623">
        <f t="shared" si="0"/>
        <v>0</v>
      </c>
    </row>
    <row r="33" spans="1:8" ht="13.5">
      <c r="A33" s="1427"/>
      <c r="B33" s="1430"/>
      <c r="C33" s="284" t="s">
        <v>276</v>
      </c>
      <c r="D33" s="620">
        <v>94</v>
      </c>
      <c r="E33" s="621"/>
      <c r="F33" s="620"/>
      <c r="G33" s="622"/>
      <c r="H33" s="623">
        <f t="shared" si="0"/>
        <v>94</v>
      </c>
    </row>
    <row r="34" spans="1:8" ht="13.5">
      <c r="A34" s="1427"/>
      <c r="B34" s="1430"/>
      <c r="C34" s="284" t="s">
        <v>277</v>
      </c>
      <c r="D34" s="620">
        <v>94</v>
      </c>
      <c r="E34" s="621"/>
      <c r="F34" s="620"/>
      <c r="G34" s="622"/>
      <c r="H34" s="623">
        <f t="shared" si="0"/>
        <v>94</v>
      </c>
    </row>
    <row r="35" spans="1:8" ht="13.5">
      <c r="A35" s="1427"/>
      <c r="B35" s="1430"/>
      <c r="C35" s="284" t="s">
        <v>278</v>
      </c>
      <c r="D35" s="620"/>
      <c r="E35" s="621"/>
      <c r="F35" s="620"/>
      <c r="G35" s="622"/>
      <c r="H35" s="623">
        <f t="shared" si="0"/>
        <v>0</v>
      </c>
    </row>
    <row r="36" spans="1:8" ht="14.25" thickBot="1">
      <c r="A36" s="1428"/>
      <c r="B36" s="1326"/>
      <c r="C36" s="285" t="s">
        <v>279</v>
      </c>
      <c r="D36" s="307"/>
      <c r="E36" s="624"/>
      <c r="F36" s="307"/>
      <c r="G36" s="625"/>
      <c r="H36" s="626">
        <f t="shared" si="0"/>
        <v>0</v>
      </c>
    </row>
    <row r="37" spans="1:8" ht="13.5">
      <c r="A37" s="1426">
        <v>26</v>
      </c>
      <c r="B37" s="1429" t="s">
        <v>153</v>
      </c>
      <c r="C37" s="286" t="s">
        <v>274</v>
      </c>
      <c r="D37" s="616">
        <v>8</v>
      </c>
      <c r="E37" s="617"/>
      <c r="F37" s="616"/>
      <c r="G37" s="618"/>
      <c r="H37" s="619">
        <f t="shared" si="0"/>
        <v>8</v>
      </c>
    </row>
    <row r="38" spans="1:8" ht="13.5">
      <c r="A38" s="1427"/>
      <c r="B38" s="1430"/>
      <c r="C38" s="284" t="s">
        <v>275</v>
      </c>
      <c r="D38" s="620"/>
      <c r="E38" s="621"/>
      <c r="F38" s="620"/>
      <c r="G38" s="622"/>
      <c r="H38" s="623">
        <f t="shared" si="0"/>
        <v>0</v>
      </c>
    </row>
    <row r="39" spans="1:8" ht="13.5">
      <c r="A39" s="1427"/>
      <c r="B39" s="1430"/>
      <c r="C39" s="284" t="s">
        <v>276</v>
      </c>
      <c r="D39" s="620"/>
      <c r="E39" s="621"/>
      <c r="F39" s="620"/>
      <c r="G39" s="622"/>
      <c r="H39" s="623">
        <f t="shared" si="0"/>
        <v>0</v>
      </c>
    </row>
    <row r="40" spans="1:8" ht="13.5">
      <c r="A40" s="1427"/>
      <c r="B40" s="1430"/>
      <c r="C40" s="284" t="s">
        <v>277</v>
      </c>
      <c r="D40" s="620">
        <v>8</v>
      </c>
      <c r="E40" s="621"/>
      <c r="F40" s="620"/>
      <c r="G40" s="622"/>
      <c r="H40" s="623">
        <f t="shared" si="0"/>
        <v>8</v>
      </c>
    </row>
    <row r="41" spans="1:8" ht="13.5">
      <c r="A41" s="1427"/>
      <c r="B41" s="1430"/>
      <c r="C41" s="284" t="s">
        <v>278</v>
      </c>
      <c r="D41" s="620"/>
      <c r="E41" s="621"/>
      <c r="F41" s="620"/>
      <c r="G41" s="622"/>
      <c r="H41" s="623">
        <f t="shared" si="0"/>
        <v>0</v>
      </c>
    </row>
    <row r="42" spans="1:8" ht="14.25" thickBot="1">
      <c r="A42" s="1428"/>
      <c r="B42" s="1326"/>
      <c r="C42" s="287" t="s">
        <v>279</v>
      </c>
      <c r="D42" s="307"/>
      <c r="E42" s="624"/>
      <c r="F42" s="307"/>
      <c r="G42" s="625"/>
      <c r="H42" s="626">
        <f t="shared" si="0"/>
        <v>0</v>
      </c>
    </row>
    <row r="43" spans="1:8" ht="13.5">
      <c r="A43" s="1426">
        <v>27</v>
      </c>
      <c r="B43" s="1429" t="s">
        <v>154</v>
      </c>
      <c r="C43" s="283" t="s">
        <v>274</v>
      </c>
      <c r="D43" s="616"/>
      <c r="E43" s="617"/>
      <c r="F43" s="616"/>
      <c r="G43" s="618"/>
      <c r="H43" s="619">
        <f t="shared" si="0"/>
        <v>0</v>
      </c>
    </row>
    <row r="44" spans="1:8" ht="13.5">
      <c r="A44" s="1427"/>
      <c r="B44" s="1430"/>
      <c r="C44" s="284" t="s">
        <v>275</v>
      </c>
      <c r="D44" s="620"/>
      <c r="E44" s="621"/>
      <c r="F44" s="620"/>
      <c r="G44" s="622"/>
      <c r="H44" s="623">
        <f t="shared" si="0"/>
        <v>0</v>
      </c>
    </row>
    <row r="45" spans="1:8" ht="13.5">
      <c r="A45" s="1427"/>
      <c r="B45" s="1430"/>
      <c r="C45" s="284" t="s">
        <v>276</v>
      </c>
      <c r="D45" s="620"/>
      <c r="E45" s="621"/>
      <c r="F45" s="620"/>
      <c r="G45" s="622"/>
      <c r="H45" s="623">
        <f t="shared" si="0"/>
        <v>0</v>
      </c>
    </row>
    <row r="46" spans="1:8" ht="13.5">
      <c r="A46" s="1427"/>
      <c r="B46" s="1430"/>
      <c r="C46" s="284" t="s">
        <v>277</v>
      </c>
      <c r="D46" s="620"/>
      <c r="E46" s="621"/>
      <c r="F46" s="620"/>
      <c r="G46" s="622"/>
      <c r="H46" s="623">
        <f t="shared" si="0"/>
        <v>0</v>
      </c>
    </row>
    <row r="47" spans="1:8" ht="13.5">
      <c r="A47" s="1427"/>
      <c r="B47" s="1430"/>
      <c r="C47" s="284" t="s">
        <v>278</v>
      </c>
      <c r="D47" s="620"/>
      <c r="E47" s="621"/>
      <c r="F47" s="620"/>
      <c r="G47" s="622"/>
      <c r="H47" s="623">
        <f t="shared" si="0"/>
        <v>0</v>
      </c>
    </row>
    <row r="48" spans="1:8" ht="14.25" thickBot="1">
      <c r="A48" s="1428"/>
      <c r="B48" s="1326"/>
      <c r="C48" s="285" t="s">
        <v>279</v>
      </c>
      <c r="D48" s="307"/>
      <c r="E48" s="624"/>
      <c r="F48" s="307"/>
      <c r="G48" s="625"/>
      <c r="H48" s="626">
        <f t="shared" si="0"/>
        <v>0</v>
      </c>
    </row>
    <row r="49" spans="1:8" ht="13.5">
      <c r="A49" s="1426">
        <v>28</v>
      </c>
      <c r="B49" s="1429" t="s">
        <v>155</v>
      </c>
      <c r="C49" s="286" t="s">
        <v>274</v>
      </c>
      <c r="D49" s="616">
        <v>3</v>
      </c>
      <c r="E49" s="617"/>
      <c r="F49" s="616"/>
      <c r="G49" s="618"/>
      <c r="H49" s="619">
        <f t="shared" si="0"/>
        <v>3</v>
      </c>
    </row>
    <row r="50" spans="1:8" ht="13.5">
      <c r="A50" s="1427"/>
      <c r="B50" s="1430"/>
      <c r="C50" s="284" t="s">
        <v>275</v>
      </c>
      <c r="D50" s="620"/>
      <c r="E50" s="621"/>
      <c r="F50" s="620"/>
      <c r="G50" s="622"/>
      <c r="H50" s="623">
        <f t="shared" si="0"/>
        <v>0</v>
      </c>
    </row>
    <row r="51" spans="1:8" ht="13.5">
      <c r="A51" s="1427"/>
      <c r="B51" s="1430"/>
      <c r="C51" s="284" t="s">
        <v>276</v>
      </c>
      <c r="D51" s="620"/>
      <c r="E51" s="621"/>
      <c r="F51" s="620"/>
      <c r="G51" s="622"/>
      <c r="H51" s="623">
        <f t="shared" si="0"/>
        <v>0</v>
      </c>
    </row>
    <row r="52" spans="1:8" ht="13.5">
      <c r="A52" s="1427"/>
      <c r="B52" s="1430"/>
      <c r="C52" s="284" t="s">
        <v>277</v>
      </c>
      <c r="D52" s="631">
        <v>3</v>
      </c>
      <c r="E52" s="621"/>
      <c r="F52" s="620"/>
      <c r="G52" s="622"/>
      <c r="H52" s="623">
        <f t="shared" si="0"/>
        <v>3</v>
      </c>
    </row>
    <row r="53" spans="1:8" ht="13.5">
      <c r="A53" s="1427"/>
      <c r="B53" s="1430"/>
      <c r="C53" s="284" t="s">
        <v>278</v>
      </c>
      <c r="D53" s="620"/>
      <c r="E53" s="621"/>
      <c r="F53" s="620"/>
      <c r="G53" s="622"/>
      <c r="H53" s="623">
        <f t="shared" si="0"/>
        <v>0</v>
      </c>
    </row>
    <row r="54" spans="1:8" ht="14.25" thickBot="1">
      <c r="A54" s="1428"/>
      <c r="B54" s="1326"/>
      <c r="C54" s="287" t="s">
        <v>279</v>
      </c>
      <c r="D54" s="307"/>
      <c r="E54" s="624"/>
      <c r="F54" s="307"/>
      <c r="G54" s="625"/>
      <c r="H54" s="626">
        <f t="shared" si="0"/>
        <v>0</v>
      </c>
    </row>
    <row r="55" spans="1:8" ht="13.5">
      <c r="A55" s="1426">
        <v>29</v>
      </c>
      <c r="B55" s="1429" t="s">
        <v>156</v>
      </c>
      <c r="C55" s="283" t="s">
        <v>274</v>
      </c>
      <c r="D55" s="616">
        <v>6</v>
      </c>
      <c r="E55" s="617"/>
      <c r="F55" s="616"/>
      <c r="G55" s="618"/>
      <c r="H55" s="619">
        <f t="shared" si="0"/>
        <v>6</v>
      </c>
    </row>
    <row r="56" spans="1:8" ht="13.5">
      <c r="A56" s="1427"/>
      <c r="B56" s="1430"/>
      <c r="C56" s="284" t="s">
        <v>275</v>
      </c>
      <c r="D56" s="620"/>
      <c r="E56" s="621"/>
      <c r="F56" s="620"/>
      <c r="G56" s="622"/>
      <c r="H56" s="623">
        <f t="shared" si="0"/>
        <v>0</v>
      </c>
    </row>
    <row r="57" spans="1:8" ht="13.5">
      <c r="A57" s="1427"/>
      <c r="B57" s="1430"/>
      <c r="C57" s="284" t="s">
        <v>276</v>
      </c>
      <c r="D57" s="620"/>
      <c r="E57" s="621"/>
      <c r="F57" s="620"/>
      <c r="G57" s="622"/>
      <c r="H57" s="623">
        <f t="shared" si="0"/>
        <v>0</v>
      </c>
    </row>
    <row r="58" spans="1:8" ht="13.5">
      <c r="A58" s="1427"/>
      <c r="B58" s="1430"/>
      <c r="C58" s="284" t="s">
        <v>277</v>
      </c>
      <c r="D58" s="620">
        <v>6</v>
      </c>
      <c r="E58" s="621"/>
      <c r="F58" s="620"/>
      <c r="G58" s="622"/>
      <c r="H58" s="623">
        <f t="shared" si="0"/>
        <v>6</v>
      </c>
    </row>
    <row r="59" spans="1:8" ht="13.5">
      <c r="A59" s="1427"/>
      <c r="B59" s="1430"/>
      <c r="C59" s="284" t="s">
        <v>278</v>
      </c>
      <c r="D59" s="620"/>
      <c r="E59" s="621"/>
      <c r="F59" s="620"/>
      <c r="G59" s="622"/>
      <c r="H59" s="623">
        <f t="shared" si="0"/>
        <v>0</v>
      </c>
    </row>
    <row r="60" spans="1:8" ht="14.25" thickBot="1">
      <c r="A60" s="1428"/>
      <c r="B60" s="1326"/>
      <c r="C60" s="285" t="s">
        <v>279</v>
      </c>
      <c r="D60" s="307"/>
      <c r="E60" s="624"/>
      <c r="F60" s="307"/>
      <c r="G60" s="625"/>
      <c r="H60" s="626">
        <f t="shared" si="0"/>
        <v>0</v>
      </c>
    </row>
    <row r="61" spans="1:8" ht="13.5">
      <c r="A61" s="1426">
        <v>30</v>
      </c>
      <c r="B61" s="1429" t="s">
        <v>157</v>
      </c>
      <c r="C61" s="283" t="s">
        <v>274</v>
      </c>
      <c r="D61" s="616"/>
      <c r="E61" s="617"/>
      <c r="F61" s="616"/>
      <c r="G61" s="618"/>
      <c r="H61" s="619">
        <f t="shared" si="0"/>
        <v>0</v>
      </c>
    </row>
    <row r="62" spans="1:8" ht="13.5">
      <c r="A62" s="1427"/>
      <c r="B62" s="1430"/>
      <c r="C62" s="284" t="s">
        <v>275</v>
      </c>
      <c r="D62" s="620"/>
      <c r="E62" s="621"/>
      <c r="F62" s="620"/>
      <c r="G62" s="622"/>
      <c r="H62" s="623">
        <f t="shared" si="0"/>
        <v>0</v>
      </c>
    </row>
    <row r="63" spans="1:8" ht="13.5">
      <c r="A63" s="1427"/>
      <c r="B63" s="1430"/>
      <c r="C63" s="284" t="s">
        <v>276</v>
      </c>
      <c r="D63" s="620"/>
      <c r="E63" s="621"/>
      <c r="F63" s="620"/>
      <c r="G63" s="622"/>
      <c r="H63" s="623">
        <f t="shared" si="0"/>
        <v>0</v>
      </c>
    </row>
    <row r="64" spans="1:8" ht="13.5">
      <c r="A64" s="1427"/>
      <c r="B64" s="1430"/>
      <c r="C64" s="284" t="s">
        <v>277</v>
      </c>
      <c r="D64" s="620"/>
      <c r="E64" s="621"/>
      <c r="F64" s="620"/>
      <c r="G64" s="622"/>
      <c r="H64" s="623">
        <f t="shared" si="0"/>
        <v>0</v>
      </c>
    </row>
    <row r="65" spans="1:8" ht="13.5">
      <c r="A65" s="1427"/>
      <c r="B65" s="1430"/>
      <c r="C65" s="284" t="s">
        <v>278</v>
      </c>
      <c r="D65" s="620"/>
      <c r="E65" s="621"/>
      <c r="F65" s="620"/>
      <c r="G65" s="622"/>
      <c r="H65" s="623">
        <f t="shared" si="0"/>
        <v>0</v>
      </c>
    </row>
    <row r="66" spans="1:8" ht="14.25" thickBot="1">
      <c r="A66" s="1428"/>
      <c r="B66" s="1326"/>
      <c r="C66" s="285" t="s">
        <v>279</v>
      </c>
      <c r="D66" s="307"/>
      <c r="E66" s="624"/>
      <c r="F66" s="307"/>
      <c r="G66" s="625"/>
      <c r="H66" s="626">
        <f t="shared" si="0"/>
        <v>0</v>
      </c>
    </row>
    <row r="67" spans="1:8" ht="13.5">
      <c r="A67" s="1346" t="s">
        <v>307</v>
      </c>
      <c r="B67" s="1347"/>
      <c r="C67" s="283" t="s">
        <v>274</v>
      </c>
      <c r="D67" s="616">
        <f>D7+D13+D19+D25+D31+D37+D43+D49+D55+D61</f>
        <v>111</v>
      </c>
      <c r="E67" s="617">
        <f>E7+E13+E19+E25+E31+E37+E43+E49+E55+E61</f>
        <v>0</v>
      </c>
      <c r="F67" s="616">
        <f>F7+F13+F19+F25+F31+F37+F43+F49+F55+F61</f>
        <v>4</v>
      </c>
      <c r="G67" s="618">
        <f>G7+G13+G19+G25+G31+G37+G43+G49+G55+G61</f>
        <v>38</v>
      </c>
      <c r="H67" s="619">
        <f>H7+H13+H19+H25+H31+H37+H43+H49+H55+H61</f>
        <v>153</v>
      </c>
    </row>
    <row r="68" spans="1:8" ht="13.5">
      <c r="A68" s="1424"/>
      <c r="B68" s="1425"/>
      <c r="C68" s="284" t="s">
        <v>275</v>
      </c>
      <c r="D68" s="620">
        <f aca="true" t="shared" si="1" ref="D68:H72">D8+D14+D20+D26+D32+D38+D44+D50+D56+D62</f>
        <v>0</v>
      </c>
      <c r="E68" s="621">
        <f t="shared" si="1"/>
        <v>0</v>
      </c>
      <c r="F68" s="620">
        <f t="shared" si="1"/>
        <v>5</v>
      </c>
      <c r="G68" s="622">
        <f t="shared" si="1"/>
        <v>45</v>
      </c>
      <c r="H68" s="623">
        <f t="shared" si="1"/>
        <v>50</v>
      </c>
    </row>
    <row r="69" spans="1:8" ht="13.5">
      <c r="A69" s="1424"/>
      <c r="B69" s="1425"/>
      <c r="C69" s="284" t="s">
        <v>276</v>
      </c>
      <c r="D69" s="620">
        <f t="shared" si="1"/>
        <v>94</v>
      </c>
      <c r="E69" s="621">
        <f t="shared" si="1"/>
        <v>0</v>
      </c>
      <c r="F69" s="620">
        <f t="shared" si="1"/>
        <v>2</v>
      </c>
      <c r="G69" s="622">
        <f t="shared" si="1"/>
        <v>14</v>
      </c>
      <c r="H69" s="623">
        <f t="shared" si="1"/>
        <v>110</v>
      </c>
    </row>
    <row r="70" spans="1:8" ht="13.5">
      <c r="A70" s="1424"/>
      <c r="B70" s="1425"/>
      <c r="C70" s="284" t="s">
        <v>277</v>
      </c>
      <c r="D70" s="620">
        <f t="shared" si="1"/>
        <v>111</v>
      </c>
      <c r="E70" s="621">
        <f t="shared" si="1"/>
        <v>0</v>
      </c>
      <c r="F70" s="620">
        <f t="shared" si="1"/>
        <v>4</v>
      </c>
      <c r="G70" s="622">
        <f t="shared" si="1"/>
        <v>38</v>
      </c>
      <c r="H70" s="623">
        <f t="shared" si="1"/>
        <v>153</v>
      </c>
    </row>
    <row r="71" spans="1:8" ht="13.5">
      <c r="A71" s="1424"/>
      <c r="B71" s="1425"/>
      <c r="C71" s="284" t="s">
        <v>278</v>
      </c>
      <c r="D71" s="620">
        <f t="shared" si="1"/>
        <v>0</v>
      </c>
      <c r="E71" s="621">
        <f t="shared" si="1"/>
        <v>0</v>
      </c>
      <c r="F71" s="620">
        <f t="shared" si="1"/>
        <v>5</v>
      </c>
      <c r="G71" s="622">
        <f t="shared" si="1"/>
        <v>45</v>
      </c>
      <c r="H71" s="623">
        <f t="shared" si="1"/>
        <v>50</v>
      </c>
    </row>
    <row r="72" spans="1:8" ht="14.25" thickBot="1">
      <c r="A72" s="1348"/>
      <c r="B72" s="1349"/>
      <c r="C72" s="285" t="s">
        <v>279</v>
      </c>
      <c r="D72" s="307">
        <f t="shared" si="1"/>
        <v>0</v>
      </c>
      <c r="E72" s="624">
        <f t="shared" si="1"/>
        <v>0</v>
      </c>
      <c r="F72" s="307">
        <f t="shared" si="1"/>
        <v>0</v>
      </c>
      <c r="G72" s="625">
        <f t="shared" si="1"/>
        <v>0</v>
      </c>
      <c r="H72" s="626">
        <f t="shared" si="1"/>
        <v>0</v>
      </c>
    </row>
  </sheetData>
  <sheetProtection/>
  <mergeCells count="30">
    <mergeCell ref="H4:H5"/>
    <mergeCell ref="A13:A18"/>
    <mergeCell ref="B13:B18"/>
    <mergeCell ref="A19:A24"/>
    <mergeCell ref="A67:B72"/>
    <mergeCell ref="A61:A66"/>
    <mergeCell ref="B61:B66"/>
    <mergeCell ref="A43:A48"/>
    <mergeCell ref="B43:B48"/>
    <mergeCell ref="A49:A54"/>
    <mergeCell ref="B19:B24"/>
    <mergeCell ref="B49:B54"/>
    <mergeCell ref="A55:A60"/>
    <mergeCell ref="B55:B60"/>
    <mergeCell ref="A25:A30"/>
    <mergeCell ref="B25:B30"/>
    <mergeCell ref="A31:A36"/>
    <mergeCell ref="B31:B36"/>
    <mergeCell ref="A37:A42"/>
    <mergeCell ref="B37:B42"/>
    <mergeCell ref="A6:B6"/>
    <mergeCell ref="A5:C5"/>
    <mergeCell ref="A1:B1"/>
    <mergeCell ref="A4:C4"/>
    <mergeCell ref="A2:H2"/>
    <mergeCell ref="A7:A12"/>
    <mergeCell ref="B7:B12"/>
    <mergeCell ref="G3:H3"/>
    <mergeCell ref="D4:E4"/>
    <mergeCell ref="F4:G5"/>
  </mergeCells>
  <printOptions horizontalCentered="1"/>
  <pageMargins left="0.1968503937007874" right="0.1968503937007874" top="0.984251968503937" bottom="0.5905511811023623" header="0.5118110236220472" footer="0.5118110236220472"/>
  <pageSetup horizontalDpi="600" verticalDpi="600" orientation="portrait" paperSize="9" scale="67" r:id="rId2"/>
  <headerFooter alignWithMargins="0">
    <oddFooter>&amp;C52</oddFooter>
  </headerFooter>
  <drawing r:id="rId1"/>
</worksheet>
</file>

<file path=xl/worksheets/sheet55.xml><?xml version="1.0" encoding="utf-8"?>
<worksheet xmlns="http://schemas.openxmlformats.org/spreadsheetml/2006/main" xmlns:r="http://schemas.openxmlformats.org/officeDocument/2006/relationships">
  <sheetPr>
    <tabColor indexed="45"/>
  </sheetPr>
  <dimension ref="A1:H72"/>
  <sheetViews>
    <sheetView view="pageBreakPreview" zoomScale="60" zoomScaleNormal="9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11" sqref="F11"/>
    </sheetView>
  </sheetViews>
  <sheetFormatPr defaultColWidth="9.00390625" defaultRowHeight="13.5"/>
  <cols>
    <col min="1" max="1" width="3.50390625" style="0" bestFit="1" customWidth="1"/>
    <col min="2" max="2" width="12.00390625" style="0" customWidth="1"/>
    <col min="3" max="3" width="17.75390625" style="113" customWidth="1"/>
    <col min="4" max="8" width="16.375" style="0" customWidth="1"/>
    <col min="9" max="10" width="12.00390625" style="0" customWidth="1"/>
  </cols>
  <sheetData>
    <row r="1" spans="1:2" ht="19.5" customHeight="1">
      <c r="A1" s="1045" t="s">
        <v>291</v>
      </c>
      <c r="B1" s="1045"/>
    </row>
    <row r="2" spans="1:8" ht="25.5" customHeight="1">
      <c r="A2" s="1016" t="s">
        <v>267</v>
      </c>
      <c r="B2" s="1016"/>
      <c r="C2" s="1016"/>
      <c r="D2" s="1016"/>
      <c r="E2" s="1016"/>
      <c r="F2" s="1016"/>
      <c r="G2" s="1016"/>
      <c r="H2" s="1016"/>
    </row>
    <row r="3" spans="4:8" ht="25.5" customHeight="1" thickBot="1">
      <c r="D3" s="1"/>
      <c r="E3" s="1"/>
      <c r="G3" s="1096" t="str">
        <f>'[3]P50　様式５－１'!G3:H3</f>
        <v>平成２２年５月１日現在</v>
      </c>
      <c r="H3" s="1096"/>
    </row>
    <row r="4" spans="1:8" ht="31.5" customHeight="1">
      <c r="A4" s="1409" t="s">
        <v>268</v>
      </c>
      <c r="B4" s="1410"/>
      <c r="C4" s="1411"/>
      <c r="D4" s="1415" t="s">
        <v>394</v>
      </c>
      <c r="E4" s="1416"/>
      <c r="F4" s="1417" t="s">
        <v>269</v>
      </c>
      <c r="G4" s="1418"/>
      <c r="H4" s="1087" t="s">
        <v>6</v>
      </c>
    </row>
    <row r="5" spans="1:8" ht="25.5" customHeight="1">
      <c r="A5" s="1412" t="s">
        <v>270</v>
      </c>
      <c r="B5" s="1413"/>
      <c r="C5" s="1414"/>
      <c r="D5" s="50" t="s">
        <v>18</v>
      </c>
      <c r="E5" s="110" t="s">
        <v>23</v>
      </c>
      <c r="F5" s="1419"/>
      <c r="G5" s="1420"/>
      <c r="H5" s="1423"/>
    </row>
    <row r="6" spans="1:8" ht="25.5" customHeight="1" thickBot="1">
      <c r="A6" s="1421" t="s">
        <v>181</v>
      </c>
      <c r="B6" s="1422"/>
      <c r="C6" s="280" t="s">
        <v>271</v>
      </c>
      <c r="D6" s="162" t="s">
        <v>272</v>
      </c>
      <c r="E6" s="163" t="s">
        <v>272</v>
      </c>
      <c r="F6" s="162" t="s">
        <v>273</v>
      </c>
      <c r="G6" s="281" t="s">
        <v>272</v>
      </c>
      <c r="H6" s="282" t="s">
        <v>272</v>
      </c>
    </row>
    <row r="7" spans="1:8" ht="13.5">
      <c r="A7" s="1336">
        <v>31</v>
      </c>
      <c r="B7" s="1323" t="s">
        <v>213</v>
      </c>
      <c r="C7" s="283" t="s">
        <v>10</v>
      </c>
      <c r="D7" s="616"/>
      <c r="E7" s="617"/>
      <c r="F7" s="616">
        <v>1</v>
      </c>
      <c r="G7" s="618">
        <v>13</v>
      </c>
      <c r="H7" s="619">
        <f aca="true" t="shared" si="0" ref="H7:H66">D7+E7+G7+F7</f>
        <v>14</v>
      </c>
    </row>
    <row r="8" spans="1:8" ht="13.5">
      <c r="A8" s="1318"/>
      <c r="B8" s="1337"/>
      <c r="C8" s="284" t="s">
        <v>11</v>
      </c>
      <c r="D8" s="620"/>
      <c r="E8" s="621"/>
      <c r="F8" s="620">
        <v>1</v>
      </c>
      <c r="G8" s="622">
        <v>13</v>
      </c>
      <c r="H8" s="623">
        <f t="shared" si="0"/>
        <v>14</v>
      </c>
    </row>
    <row r="9" spans="1:8" ht="13.5">
      <c r="A9" s="1318"/>
      <c r="B9" s="1337"/>
      <c r="C9" s="284" t="s">
        <v>12</v>
      </c>
      <c r="D9" s="620"/>
      <c r="E9" s="621"/>
      <c r="F9" s="620">
        <v>1</v>
      </c>
      <c r="G9" s="622">
        <v>13</v>
      </c>
      <c r="H9" s="623">
        <f t="shared" si="0"/>
        <v>14</v>
      </c>
    </row>
    <row r="10" spans="1:8" ht="13.5">
      <c r="A10" s="1318"/>
      <c r="B10" s="1337"/>
      <c r="C10" s="284" t="s">
        <v>13</v>
      </c>
      <c r="D10" s="620"/>
      <c r="E10" s="621"/>
      <c r="F10" s="620">
        <v>1</v>
      </c>
      <c r="G10" s="622">
        <v>13</v>
      </c>
      <c r="H10" s="623">
        <f t="shared" si="0"/>
        <v>14</v>
      </c>
    </row>
    <row r="11" spans="1:8" ht="13.5">
      <c r="A11" s="1318"/>
      <c r="B11" s="1337"/>
      <c r="C11" s="284" t="s">
        <v>2</v>
      </c>
      <c r="D11" s="620"/>
      <c r="E11" s="621"/>
      <c r="F11" s="620">
        <v>1</v>
      </c>
      <c r="G11" s="622">
        <v>13</v>
      </c>
      <c r="H11" s="623">
        <f t="shared" si="0"/>
        <v>14</v>
      </c>
    </row>
    <row r="12" spans="1:8" ht="14.25" thickBot="1">
      <c r="A12" s="1319"/>
      <c r="B12" s="1345"/>
      <c r="C12" s="285" t="s">
        <v>14</v>
      </c>
      <c r="D12" s="307"/>
      <c r="E12" s="624"/>
      <c r="F12" s="307">
        <v>1</v>
      </c>
      <c r="G12" s="625">
        <v>13</v>
      </c>
      <c r="H12" s="626">
        <f t="shared" si="0"/>
        <v>14</v>
      </c>
    </row>
    <row r="13" spans="1:8" ht="13.5">
      <c r="A13" s="1350">
        <v>32</v>
      </c>
      <c r="B13" s="1351" t="s">
        <v>214</v>
      </c>
      <c r="C13" s="286" t="s">
        <v>10</v>
      </c>
      <c r="D13" s="616"/>
      <c r="E13" s="617"/>
      <c r="F13" s="616">
        <v>1</v>
      </c>
      <c r="G13" s="618">
        <v>11</v>
      </c>
      <c r="H13" s="619">
        <f t="shared" si="0"/>
        <v>12</v>
      </c>
    </row>
    <row r="14" spans="1:8" ht="13.5">
      <c r="A14" s="1318"/>
      <c r="B14" s="1337"/>
      <c r="C14" s="284" t="s">
        <v>11</v>
      </c>
      <c r="D14" s="620"/>
      <c r="E14" s="621"/>
      <c r="F14" s="620">
        <v>1</v>
      </c>
      <c r="G14" s="622">
        <v>11</v>
      </c>
      <c r="H14" s="623">
        <f t="shared" si="0"/>
        <v>12</v>
      </c>
    </row>
    <row r="15" spans="1:8" ht="13.5">
      <c r="A15" s="1318"/>
      <c r="B15" s="1337"/>
      <c r="C15" s="284" t="s">
        <v>12</v>
      </c>
      <c r="D15" s="620"/>
      <c r="E15" s="621"/>
      <c r="F15" s="620">
        <v>1</v>
      </c>
      <c r="G15" s="622">
        <v>11</v>
      </c>
      <c r="H15" s="623">
        <f t="shared" si="0"/>
        <v>12</v>
      </c>
    </row>
    <row r="16" spans="1:8" ht="13.5">
      <c r="A16" s="1318"/>
      <c r="B16" s="1337"/>
      <c r="C16" s="284" t="s">
        <v>13</v>
      </c>
      <c r="D16" s="620"/>
      <c r="E16" s="621"/>
      <c r="F16" s="620">
        <v>1</v>
      </c>
      <c r="G16" s="622">
        <v>11</v>
      </c>
      <c r="H16" s="623">
        <f t="shared" si="0"/>
        <v>12</v>
      </c>
    </row>
    <row r="17" spans="1:8" ht="13.5">
      <c r="A17" s="1318"/>
      <c r="B17" s="1337"/>
      <c r="C17" s="284" t="s">
        <v>2</v>
      </c>
      <c r="D17" s="620"/>
      <c r="E17" s="621"/>
      <c r="F17" s="620">
        <v>1</v>
      </c>
      <c r="G17" s="622">
        <v>11</v>
      </c>
      <c r="H17" s="623">
        <f t="shared" si="0"/>
        <v>12</v>
      </c>
    </row>
    <row r="18" spans="1:8" ht="14.25" thickBot="1">
      <c r="A18" s="1338"/>
      <c r="B18" s="1325"/>
      <c r="C18" s="287" t="s">
        <v>14</v>
      </c>
      <c r="D18" s="307"/>
      <c r="E18" s="624"/>
      <c r="F18" s="307">
        <v>1</v>
      </c>
      <c r="G18" s="625">
        <v>11</v>
      </c>
      <c r="H18" s="626">
        <f t="shared" si="0"/>
        <v>12</v>
      </c>
    </row>
    <row r="19" spans="1:8" ht="13.5">
      <c r="A19" s="1336">
        <v>33</v>
      </c>
      <c r="B19" s="1323" t="s">
        <v>215</v>
      </c>
      <c r="C19" s="283" t="s">
        <v>10</v>
      </c>
      <c r="D19" s="616"/>
      <c r="E19" s="617"/>
      <c r="F19" s="616">
        <v>1</v>
      </c>
      <c r="G19" s="618">
        <v>12</v>
      </c>
      <c r="H19" s="619">
        <f t="shared" si="0"/>
        <v>13</v>
      </c>
    </row>
    <row r="20" spans="1:8" ht="13.5">
      <c r="A20" s="1318"/>
      <c r="B20" s="1337"/>
      <c r="C20" s="284" t="s">
        <v>11</v>
      </c>
      <c r="D20" s="620"/>
      <c r="E20" s="621"/>
      <c r="F20" s="620">
        <v>1</v>
      </c>
      <c r="G20" s="622">
        <v>12</v>
      </c>
      <c r="H20" s="623">
        <f t="shared" si="0"/>
        <v>13</v>
      </c>
    </row>
    <row r="21" spans="1:8" ht="13.5">
      <c r="A21" s="1318"/>
      <c r="B21" s="1337"/>
      <c r="C21" s="284" t="s">
        <v>12</v>
      </c>
      <c r="D21" s="620"/>
      <c r="E21" s="621"/>
      <c r="F21" s="620"/>
      <c r="G21" s="622"/>
      <c r="H21" s="623">
        <f t="shared" si="0"/>
        <v>0</v>
      </c>
    </row>
    <row r="22" spans="1:8" ht="13.5">
      <c r="A22" s="1318"/>
      <c r="B22" s="1337"/>
      <c r="C22" s="284" t="s">
        <v>13</v>
      </c>
      <c r="D22" s="620"/>
      <c r="E22" s="621"/>
      <c r="F22" s="620">
        <v>1</v>
      </c>
      <c r="G22" s="622">
        <v>12</v>
      </c>
      <c r="H22" s="623">
        <f t="shared" si="0"/>
        <v>13</v>
      </c>
    </row>
    <row r="23" spans="1:8" ht="13.5">
      <c r="A23" s="1318"/>
      <c r="B23" s="1337"/>
      <c r="C23" s="284" t="s">
        <v>2</v>
      </c>
      <c r="D23" s="620"/>
      <c r="E23" s="621"/>
      <c r="F23" s="620">
        <v>1</v>
      </c>
      <c r="G23" s="622">
        <v>12</v>
      </c>
      <c r="H23" s="623">
        <f t="shared" si="0"/>
        <v>13</v>
      </c>
    </row>
    <row r="24" spans="1:8" ht="14.25" thickBot="1">
      <c r="A24" s="1319"/>
      <c r="B24" s="1345"/>
      <c r="C24" s="285" t="s">
        <v>14</v>
      </c>
      <c r="D24" s="307"/>
      <c r="E24" s="624"/>
      <c r="F24" s="307"/>
      <c r="G24" s="625"/>
      <c r="H24" s="626">
        <f t="shared" si="0"/>
        <v>0</v>
      </c>
    </row>
    <row r="25" spans="1:8" ht="13.5">
      <c r="A25" s="1350">
        <v>34</v>
      </c>
      <c r="B25" s="1351" t="s">
        <v>216</v>
      </c>
      <c r="C25" s="286" t="s">
        <v>10</v>
      </c>
      <c r="D25" s="616"/>
      <c r="E25" s="617"/>
      <c r="F25" s="616"/>
      <c r="G25" s="618"/>
      <c r="H25" s="619">
        <f t="shared" si="0"/>
        <v>0</v>
      </c>
    </row>
    <row r="26" spans="1:8" ht="13.5">
      <c r="A26" s="1318"/>
      <c r="B26" s="1337"/>
      <c r="C26" s="284" t="s">
        <v>11</v>
      </c>
      <c r="D26" s="620"/>
      <c r="E26" s="621"/>
      <c r="F26" s="620"/>
      <c r="G26" s="622"/>
      <c r="H26" s="623">
        <f t="shared" si="0"/>
        <v>0</v>
      </c>
    </row>
    <row r="27" spans="1:8" ht="13.5">
      <c r="A27" s="1318"/>
      <c r="B27" s="1337"/>
      <c r="C27" s="284" t="s">
        <v>12</v>
      </c>
      <c r="D27" s="620"/>
      <c r="E27" s="621"/>
      <c r="F27" s="620"/>
      <c r="G27" s="622"/>
      <c r="H27" s="623">
        <f t="shared" si="0"/>
        <v>0</v>
      </c>
    </row>
    <row r="28" spans="1:8" ht="13.5">
      <c r="A28" s="1318"/>
      <c r="B28" s="1337"/>
      <c r="C28" s="284" t="s">
        <v>13</v>
      </c>
      <c r="D28" s="620"/>
      <c r="E28" s="621"/>
      <c r="F28" s="620"/>
      <c r="G28" s="622"/>
      <c r="H28" s="623">
        <f t="shared" si="0"/>
        <v>0</v>
      </c>
    </row>
    <row r="29" spans="1:8" ht="13.5">
      <c r="A29" s="1318"/>
      <c r="B29" s="1337"/>
      <c r="C29" s="284" t="s">
        <v>2</v>
      </c>
      <c r="D29" s="620"/>
      <c r="E29" s="621"/>
      <c r="F29" s="620"/>
      <c r="G29" s="622"/>
      <c r="H29" s="623">
        <f t="shared" si="0"/>
        <v>0</v>
      </c>
    </row>
    <row r="30" spans="1:8" ht="14.25" thickBot="1">
      <c r="A30" s="1338"/>
      <c r="B30" s="1325"/>
      <c r="C30" s="287" t="s">
        <v>14</v>
      </c>
      <c r="D30" s="307"/>
      <c r="E30" s="624"/>
      <c r="F30" s="307"/>
      <c r="G30" s="625"/>
      <c r="H30" s="626">
        <f t="shared" si="0"/>
        <v>0</v>
      </c>
    </row>
    <row r="31" spans="1:8" ht="13.5">
      <c r="A31" s="1336">
        <v>35</v>
      </c>
      <c r="B31" s="1323" t="s">
        <v>217</v>
      </c>
      <c r="C31" s="283" t="s">
        <v>10</v>
      </c>
      <c r="D31" s="616"/>
      <c r="E31" s="617"/>
      <c r="F31" s="616"/>
      <c r="G31" s="618"/>
      <c r="H31" s="619">
        <f t="shared" si="0"/>
        <v>0</v>
      </c>
    </row>
    <row r="32" spans="1:8" ht="13.5">
      <c r="A32" s="1318"/>
      <c r="B32" s="1337"/>
      <c r="C32" s="284" t="s">
        <v>11</v>
      </c>
      <c r="D32" s="620"/>
      <c r="E32" s="621"/>
      <c r="F32" s="620"/>
      <c r="G32" s="622"/>
      <c r="H32" s="623">
        <f t="shared" si="0"/>
        <v>0</v>
      </c>
    </row>
    <row r="33" spans="1:8" ht="13.5">
      <c r="A33" s="1318"/>
      <c r="B33" s="1337"/>
      <c r="C33" s="284" t="s">
        <v>12</v>
      </c>
      <c r="D33" s="620"/>
      <c r="E33" s="621"/>
      <c r="F33" s="620"/>
      <c r="G33" s="622"/>
      <c r="H33" s="623">
        <f t="shared" si="0"/>
        <v>0</v>
      </c>
    </row>
    <row r="34" spans="1:8" ht="13.5">
      <c r="A34" s="1318"/>
      <c r="B34" s="1337"/>
      <c r="C34" s="284" t="s">
        <v>13</v>
      </c>
      <c r="D34" s="620"/>
      <c r="E34" s="621"/>
      <c r="F34" s="620"/>
      <c r="G34" s="622"/>
      <c r="H34" s="623">
        <f t="shared" si="0"/>
        <v>0</v>
      </c>
    </row>
    <row r="35" spans="1:8" ht="13.5">
      <c r="A35" s="1318"/>
      <c r="B35" s="1337"/>
      <c r="C35" s="284" t="s">
        <v>2</v>
      </c>
      <c r="D35" s="620"/>
      <c r="E35" s="621"/>
      <c r="F35" s="620"/>
      <c r="G35" s="622"/>
      <c r="H35" s="623">
        <f t="shared" si="0"/>
        <v>0</v>
      </c>
    </row>
    <row r="36" spans="1:8" ht="14.25" thickBot="1">
      <c r="A36" s="1319"/>
      <c r="B36" s="1345"/>
      <c r="C36" s="285" t="s">
        <v>14</v>
      </c>
      <c r="D36" s="307"/>
      <c r="E36" s="624"/>
      <c r="F36" s="307"/>
      <c r="G36" s="625"/>
      <c r="H36" s="626">
        <f t="shared" si="0"/>
        <v>0</v>
      </c>
    </row>
    <row r="37" spans="1:8" ht="13.5">
      <c r="A37" s="1350">
        <v>36</v>
      </c>
      <c r="B37" s="1351" t="s">
        <v>218</v>
      </c>
      <c r="C37" s="286" t="s">
        <v>10</v>
      </c>
      <c r="D37" s="616">
        <v>3</v>
      </c>
      <c r="E37" s="617"/>
      <c r="F37" s="616"/>
      <c r="G37" s="618"/>
      <c r="H37" s="619">
        <f t="shared" si="0"/>
        <v>3</v>
      </c>
    </row>
    <row r="38" spans="1:8" ht="13.5">
      <c r="A38" s="1318"/>
      <c r="B38" s="1337"/>
      <c r="C38" s="284" t="s">
        <v>11</v>
      </c>
      <c r="D38" s="620"/>
      <c r="E38" s="621"/>
      <c r="F38" s="620"/>
      <c r="G38" s="622"/>
      <c r="H38" s="623">
        <f t="shared" si="0"/>
        <v>0</v>
      </c>
    </row>
    <row r="39" spans="1:8" ht="13.5">
      <c r="A39" s="1318"/>
      <c r="B39" s="1337"/>
      <c r="C39" s="284" t="s">
        <v>12</v>
      </c>
      <c r="D39" s="620"/>
      <c r="E39" s="621"/>
      <c r="F39" s="620"/>
      <c r="G39" s="622"/>
      <c r="H39" s="623">
        <f t="shared" si="0"/>
        <v>0</v>
      </c>
    </row>
    <row r="40" spans="1:8" ht="13.5">
      <c r="A40" s="1318"/>
      <c r="B40" s="1337"/>
      <c r="C40" s="284" t="s">
        <v>13</v>
      </c>
      <c r="D40" s="620">
        <v>3</v>
      </c>
      <c r="E40" s="621"/>
      <c r="F40" s="620"/>
      <c r="G40" s="622"/>
      <c r="H40" s="623">
        <f t="shared" si="0"/>
        <v>3</v>
      </c>
    </row>
    <row r="41" spans="1:8" ht="13.5">
      <c r="A41" s="1318"/>
      <c r="B41" s="1337"/>
      <c r="C41" s="284" t="s">
        <v>2</v>
      </c>
      <c r="D41" s="620">
        <v>2</v>
      </c>
      <c r="E41" s="621"/>
      <c r="F41" s="620"/>
      <c r="G41" s="622"/>
      <c r="H41" s="623">
        <f t="shared" si="0"/>
        <v>2</v>
      </c>
    </row>
    <row r="42" spans="1:8" ht="14.25" thickBot="1">
      <c r="A42" s="1338"/>
      <c r="B42" s="1325"/>
      <c r="C42" s="287" t="s">
        <v>14</v>
      </c>
      <c r="D42" s="307"/>
      <c r="E42" s="624"/>
      <c r="F42" s="307"/>
      <c r="G42" s="625"/>
      <c r="H42" s="626">
        <f t="shared" si="0"/>
        <v>0</v>
      </c>
    </row>
    <row r="43" spans="1:8" ht="13.5">
      <c r="A43" s="1336">
        <v>37</v>
      </c>
      <c r="B43" s="1323" t="s">
        <v>219</v>
      </c>
      <c r="C43" s="283" t="s">
        <v>10</v>
      </c>
      <c r="D43" s="616"/>
      <c r="E43" s="617"/>
      <c r="F43" s="616">
        <v>1</v>
      </c>
      <c r="G43" s="618">
        <v>2</v>
      </c>
      <c r="H43" s="619">
        <f t="shared" si="0"/>
        <v>3</v>
      </c>
    </row>
    <row r="44" spans="1:8" ht="13.5">
      <c r="A44" s="1318"/>
      <c r="B44" s="1337"/>
      <c r="C44" s="284" t="s">
        <v>11</v>
      </c>
      <c r="D44" s="620"/>
      <c r="E44" s="621"/>
      <c r="F44" s="620">
        <v>1</v>
      </c>
      <c r="G44" s="622">
        <v>2</v>
      </c>
      <c r="H44" s="623">
        <f t="shared" si="0"/>
        <v>3</v>
      </c>
    </row>
    <row r="45" spans="1:8" ht="13.5">
      <c r="A45" s="1318"/>
      <c r="B45" s="1337"/>
      <c r="C45" s="284" t="s">
        <v>12</v>
      </c>
      <c r="D45" s="620"/>
      <c r="E45" s="621"/>
      <c r="F45" s="620"/>
      <c r="G45" s="622"/>
      <c r="H45" s="623">
        <f t="shared" si="0"/>
        <v>0</v>
      </c>
    </row>
    <row r="46" spans="1:8" ht="13.5">
      <c r="A46" s="1318"/>
      <c r="B46" s="1337"/>
      <c r="C46" s="284" t="s">
        <v>13</v>
      </c>
      <c r="D46" s="620"/>
      <c r="E46" s="621"/>
      <c r="F46" s="620">
        <v>1</v>
      </c>
      <c r="G46" s="622">
        <v>2</v>
      </c>
      <c r="H46" s="623">
        <f t="shared" si="0"/>
        <v>3</v>
      </c>
    </row>
    <row r="47" spans="1:8" ht="13.5">
      <c r="A47" s="1318"/>
      <c r="B47" s="1337"/>
      <c r="C47" s="284" t="s">
        <v>2</v>
      </c>
      <c r="D47" s="620"/>
      <c r="E47" s="621"/>
      <c r="F47" s="620">
        <v>1</v>
      </c>
      <c r="G47" s="622">
        <v>2</v>
      </c>
      <c r="H47" s="623">
        <f t="shared" si="0"/>
        <v>3</v>
      </c>
    </row>
    <row r="48" spans="1:8" ht="14.25" thickBot="1">
      <c r="A48" s="1319"/>
      <c r="B48" s="1345"/>
      <c r="C48" s="285" t="s">
        <v>14</v>
      </c>
      <c r="D48" s="307"/>
      <c r="E48" s="624"/>
      <c r="F48" s="307"/>
      <c r="G48" s="625"/>
      <c r="H48" s="626">
        <f t="shared" si="0"/>
        <v>0</v>
      </c>
    </row>
    <row r="49" spans="1:8" ht="13.5">
      <c r="A49" s="1350">
        <v>38</v>
      </c>
      <c r="B49" s="1351" t="s">
        <v>220</v>
      </c>
      <c r="C49" s="286" t="s">
        <v>10</v>
      </c>
      <c r="D49" s="616"/>
      <c r="E49" s="617"/>
      <c r="F49" s="616"/>
      <c r="G49" s="618"/>
      <c r="H49" s="619">
        <f t="shared" si="0"/>
        <v>0</v>
      </c>
    </row>
    <row r="50" spans="1:8" ht="13.5">
      <c r="A50" s="1318"/>
      <c r="B50" s="1337"/>
      <c r="C50" s="284" t="s">
        <v>11</v>
      </c>
      <c r="D50" s="620"/>
      <c r="E50" s="621"/>
      <c r="F50" s="620">
        <v>1</v>
      </c>
      <c r="G50" s="622">
        <v>5</v>
      </c>
      <c r="H50" s="623">
        <f t="shared" si="0"/>
        <v>6</v>
      </c>
    </row>
    <row r="51" spans="1:8" ht="13.5">
      <c r="A51" s="1318"/>
      <c r="B51" s="1337"/>
      <c r="C51" s="284" t="s">
        <v>12</v>
      </c>
      <c r="D51" s="620"/>
      <c r="E51" s="621"/>
      <c r="F51" s="620"/>
      <c r="G51" s="622"/>
      <c r="H51" s="623">
        <f t="shared" si="0"/>
        <v>0</v>
      </c>
    </row>
    <row r="52" spans="1:8" ht="13.5">
      <c r="A52" s="1318"/>
      <c r="B52" s="1337"/>
      <c r="C52" s="284" t="s">
        <v>13</v>
      </c>
      <c r="D52" s="620"/>
      <c r="E52" s="621"/>
      <c r="F52" s="620"/>
      <c r="G52" s="622"/>
      <c r="H52" s="623">
        <f t="shared" si="0"/>
        <v>0</v>
      </c>
    </row>
    <row r="53" spans="1:8" ht="13.5">
      <c r="A53" s="1318"/>
      <c r="B53" s="1337"/>
      <c r="C53" s="284" t="s">
        <v>2</v>
      </c>
      <c r="D53" s="620"/>
      <c r="E53" s="621"/>
      <c r="F53" s="620"/>
      <c r="G53" s="622"/>
      <c r="H53" s="623">
        <f t="shared" si="0"/>
        <v>0</v>
      </c>
    </row>
    <row r="54" spans="1:8" ht="14.25" thickBot="1">
      <c r="A54" s="1338"/>
      <c r="B54" s="1325"/>
      <c r="C54" s="287" t="s">
        <v>14</v>
      </c>
      <c r="D54" s="307"/>
      <c r="E54" s="624"/>
      <c r="F54" s="307"/>
      <c r="G54" s="625"/>
      <c r="H54" s="626">
        <f t="shared" si="0"/>
        <v>0</v>
      </c>
    </row>
    <row r="55" spans="1:8" ht="13.5">
      <c r="A55" s="1336">
        <v>39</v>
      </c>
      <c r="B55" s="1323" t="s">
        <v>221</v>
      </c>
      <c r="C55" s="283" t="s">
        <v>10</v>
      </c>
      <c r="D55" s="616"/>
      <c r="E55" s="617"/>
      <c r="F55" s="616">
        <v>1</v>
      </c>
      <c r="G55" s="618">
        <v>2</v>
      </c>
      <c r="H55" s="619">
        <f t="shared" si="0"/>
        <v>3</v>
      </c>
    </row>
    <row r="56" spans="1:8" ht="13.5">
      <c r="A56" s="1318"/>
      <c r="B56" s="1337"/>
      <c r="C56" s="284" t="s">
        <v>11</v>
      </c>
      <c r="D56" s="620"/>
      <c r="E56" s="621"/>
      <c r="F56" s="620">
        <v>1</v>
      </c>
      <c r="G56" s="622">
        <v>2</v>
      </c>
      <c r="H56" s="623">
        <f t="shared" si="0"/>
        <v>3</v>
      </c>
    </row>
    <row r="57" spans="1:8" ht="13.5">
      <c r="A57" s="1318"/>
      <c r="B57" s="1337"/>
      <c r="C57" s="284" t="s">
        <v>12</v>
      </c>
      <c r="D57" s="620"/>
      <c r="E57" s="621"/>
      <c r="F57" s="620"/>
      <c r="G57" s="622"/>
      <c r="H57" s="623">
        <f t="shared" si="0"/>
        <v>0</v>
      </c>
    </row>
    <row r="58" spans="1:8" ht="13.5">
      <c r="A58" s="1318"/>
      <c r="B58" s="1337"/>
      <c r="C58" s="284" t="s">
        <v>13</v>
      </c>
      <c r="D58" s="620"/>
      <c r="E58" s="621"/>
      <c r="F58" s="620">
        <v>1</v>
      </c>
      <c r="G58" s="622">
        <v>2</v>
      </c>
      <c r="H58" s="623">
        <f t="shared" si="0"/>
        <v>3</v>
      </c>
    </row>
    <row r="59" spans="1:8" ht="13.5">
      <c r="A59" s="1318"/>
      <c r="B59" s="1337"/>
      <c r="C59" s="284" t="s">
        <v>2</v>
      </c>
      <c r="D59" s="620"/>
      <c r="E59" s="621"/>
      <c r="F59" s="620">
        <v>1</v>
      </c>
      <c r="G59" s="622">
        <v>2</v>
      </c>
      <c r="H59" s="623">
        <f t="shared" si="0"/>
        <v>3</v>
      </c>
    </row>
    <row r="60" spans="1:8" ht="14.25" thickBot="1">
      <c r="A60" s="1319"/>
      <c r="B60" s="1345"/>
      <c r="C60" s="285" t="s">
        <v>14</v>
      </c>
      <c r="D60" s="307"/>
      <c r="E60" s="624"/>
      <c r="F60" s="307"/>
      <c r="G60" s="625"/>
      <c r="H60" s="626">
        <f t="shared" si="0"/>
        <v>0</v>
      </c>
    </row>
    <row r="61" spans="1:8" ht="13.5">
      <c r="A61" s="1336">
        <v>40</v>
      </c>
      <c r="B61" s="1323" t="s">
        <v>222</v>
      </c>
      <c r="C61" s="283" t="s">
        <v>10</v>
      </c>
      <c r="D61" s="616">
        <v>2</v>
      </c>
      <c r="E61" s="617"/>
      <c r="F61" s="616"/>
      <c r="G61" s="618"/>
      <c r="H61" s="619">
        <f t="shared" si="0"/>
        <v>2</v>
      </c>
    </row>
    <row r="62" spans="1:8" ht="13.5">
      <c r="A62" s="1318"/>
      <c r="B62" s="1337"/>
      <c r="C62" s="284" t="s">
        <v>11</v>
      </c>
      <c r="D62" s="620"/>
      <c r="E62" s="621"/>
      <c r="F62" s="620"/>
      <c r="G62" s="622"/>
      <c r="H62" s="623">
        <f t="shared" si="0"/>
        <v>0</v>
      </c>
    </row>
    <row r="63" spans="1:8" ht="13.5">
      <c r="A63" s="1318"/>
      <c r="B63" s="1337"/>
      <c r="C63" s="284" t="s">
        <v>12</v>
      </c>
      <c r="D63" s="620"/>
      <c r="E63" s="621"/>
      <c r="F63" s="620"/>
      <c r="G63" s="622"/>
      <c r="H63" s="623">
        <f t="shared" si="0"/>
        <v>0</v>
      </c>
    </row>
    <row r="64" spans="1:8" ht="13.5">
      <c r="A64" s="1318"/>
      <c r="B64" s="1337"/>
      <c r="C64" s="284" t="s">
        <v>13</v>
      </c>
      <c r="D64" s="620">
        <v>2</v>
      </c>
      <c r="E64" s="621"/>
      <c r="F64" s="620"/>
      <c r="G64" s="622"/>
      <c r="H64" s="623">
        <f t="shared" si="0"/>
        <v>2</v>
      </c>
    </row>
    <row r="65" spans="1:8" ht="13.5">
      <c r="A65" s="1318"/>
      <c r="B65" s="1337"/>
      <c r="C65" s="284" t="s">
        <v>2</v>
      </c>
      <c r="D65" s="620"/>
      <c r="E65" s="621"/>
      <c r="F65" s="620"/>
      <c r="G65" s="622"/>
      <c r="H65" s="623">
        <f t="shared" si="0"/>
        <v>0</v>
      </c>
    </row>
    <row r="66" spans="1:8" ht="14.25" thickBot="1">
      <c r="A66" s="1319"/>
      <c r="B66" s="1345"/>
      <c r="C66" s="285" t="s">
        <v>14</v>
      </c>
      <c r="D66" s="307">
        <v>2</v>
      </c>
      <c r="E66" s="624"/>
      <c r="F66" s="307"/>
      <c r="G66" s="625"/>
      <c r="H66" s="626">
        <f t="shared" si="0"/>
        <v>2</v>
      </c>
    </row>
    <row r="67" spans="1:8" ht="13.5">
      <c r="A67" s="1346" t="s">
        <v>307</v>
      </c>
      <c r="B67" s="1347"/>
      <c r="C67" s="283" t="s">
        <v>10</v>
      </c>
      <c r="D67" s="616">
        <f>D7+D13+D19+D25+D31+D37+D43+D49+D55+D61</f>
        <v>5</v>
      </c>
      <c r="E67" s="617">
        <f>E7+E13+E19+E25+E31+E37+E43+E49+E55+E61</f>
        <v>0</v>
      </c>
      <c r="F67" s="616">
        <f>F7+F13+F19+F25+F31+F37+F43+F49+F55+F61</f>
        <v>5</v>
      </c>
      <c r="G67" s="618">
        <f>G7+G13+G19+G25+G31+G37+G43+G49+G55+G61</f>
        <v>40</v>
      </c>
      <c r="H67" s="619">
        <f>H7+H13+H19+H25+H31+H37+H43+H49+H55+H61</f>
        <v>50</v>
      </c>
    </row>
    <row r="68" spans="1:8" ht="13.5">
      <c r="A68" s="1424"/>
      <c r="B68" s="1425"/>
      <c r="C68" s="284" t="s">
        <v>11</v>
      </c>
      <c r="D68" s="620">
        <f aca="true" t="shared" si="1" ref="D68:H72">D8+D14+D20+D26+D32+D38+D44+D50+D56+D62</f>
        <v>0</v>
      </c>
      <c r="E68" s="621">
        <f t="shared" si="1"/>
        <v>0</v>
      </c>
      <c r="F68" s="620">
        <f t="shared" si="1"/>
        <v>6</v>
      </c>
      <c r="G68" s="622">
        <f t="shared" si="1"/>
        <v>45</v>
      </c>
      <c r="H68" s="623">
        <f t="shared" si="1"/>
        <v>51</v>
      </c>
    </row>
    <row r="69" spans="1:8" ht="13.5">
      <c r="A69" s="1424"/>
      <c r="B69" s="1425"/>
      <c r="C69" s="284" t="s">
        <v>12</v>
      </c>
      <c r="D69" s="620">
        <f t="shared" si="1"/>
        <v>0</v>
      </c>
      <c r="E69" s="621">
        <f t="shared" si="1"/>
        <v>0</v>
      </c>
      <c r="F69" s="620">
        <f t="shared" si="1"/>
        <v>2</v>
      </c>
      <c r="G69" s="622">
        <f t="shared" si="1"/>
        <v>24</v>
      </c>
      <c r="H69" s="623">
        <f t="shared" si="1"/>
        <v>26</v>
      </c>
    </row>
    <row r="70" spans="1:8" ht="13.5">
      <c r="A70" s="1424"/>
      <c r="B70" s="1425"/>
      <c r="C70" s="284" t="s">
        <v>13</v>
      </c>
      <c r="D70" s="620">
        <f t="shared" si="1"/>
        <v>5</v>
      </c>
      <c r="E70" s="621">
        <f t="shared" si="1"/>
        <v>0</v>
      </c>
      <c r="F70" s="620">
        <f t="shared" si="1"/>
        <v>5</v>
      </c>
      <c r="G70" s="622">
        <f t="shared" si="1"/>
        <v>40</v>
      </c>
      <c r="H70" s="623">
        <f t="shared" si="1"/>
        <v>50</v>
      </c>
    </row>
    <row r="71" spans="1:8" ht="13.5">
      <c r="A71" s="1424"/>
      <c r="B71" s="1425"/>
      <c r="C71" s="284" t="s">
        <v>2</v>
      </c>
      <c r="D71" s="620">
        <f t="shared" si="1"/>
        <v>2</v>
      </c>
      <c r="E71" s="621">
        <f t="shared" si="1"/>
        <v>0</v>
      </c>
      <c r="F71" s="620">
        <f t="shared" si="1"/>
        <v>5</v>
      </c>
      <c r="G71" s="622">
        <f t="shared" si="1"/>
        <v>40</v>
      </c>
      <c r="H71" s="623">
        <f t="shared" si="1"/>
        <v>47</v>
      </c>
    </row>
    <row r="72" spans="1:8" ht="14.25" thickBot="1">
      <c r="A72" s="1348"/>
      <c r="B72" s="1349"/>
      <c r="C72" s="285" t="s">
        <v>14</v>
      </c>
      <c r="D72" s="307">
        <f t="shared" si="1"/>
        <v>2</v>
      </c>
      <c r="E72" s="624">
        <f t="shared" si="1"/>
        <v>0</v>
      </c>
      <c r="F72" s="307">
        <f t="shared" si="1"/>
        <v>2</v>
      </c>
      <c r="G72" s="625">
        <f t="shared" si="1"/>
        <v>24</v>
      </c>
      <c r="H72" s="626">
        <f t="shared" si="1"/>
        <v>28</v>
      </c>
    </row>
  </sheetData>
  <sheetProtection/>
  <mergeCells count="30">
    <mergeCell ref="A2:H2"/>
    <mergeCell ref="G3:H3"/>
    <mergeCell ref="D4:E4"/>
    <mergeCell ref="F4:G5"/>
    <mergeCell ref="H4:H5"/>
    <mergeCell ref="A67:B72"/>
    <mergeCell ref="A6:B6"/>
    <mergeCell ref="A61:A66"/>
    <mergeCell ref="B55:B60"/>
    <mergeCell ref="B61:B66"/>
    <mergeCell ref="B25:B30"/>
    <mergeCell ref="A13:A18"/>
    <mergeCell ref="A1:B1"/>
    <mergeCell ref="A37:A42"/>
    <mergeCell ref="B37:B42"/>
    <mergeCell ref="A19:A24"/>
    <mergeCell ref="B13:B18"/>
    <mergeCell ref="B31:B36"/>
    <mergeCell ref="A31:A36"/>
    <mergeCell ref="A7:A12"/>
    <mergeCell ref="A55:A60"/>
    <mergeCell ref="A4:C4"/>
    <mergeCell ref="A5:C5"/>
    <mergeCell ref="A43:A48"/>
    <mergeCell ref="A49:A54"/>
    <mergeCell ref="B43:B48"/>
    <mergeCell ref="B49:B54"/>
    <mergeCell ref="B7:B12"/>
    <mergeCell ref="A25:A30"/>
    <mergeCell ref="B19:B24"/>
  </mergeCells>
  <printOptions horizontalCentered="1"/>
  <pageMargins left="0.1968503937007874" right="0.1968503937007874" top="0.984251968503937" bottom="0.5905511811023623" header="0.5118110236220472" footer="0.5118110236220472"/>
  <pageSetup horizontalDpi="600" verticalDpi="600" orientation="portrait" paperSize="9" scale="67" r:id="rId2"/>
  <headerFooter alignWithMargins="0">
    <oddFooter>&amp;C53</oddFooter>
  </headerFooter>
  <drawing r:id="rId1"/>
</worksheet>
</file>

<file path=xl/worksheets/sheet56.xml><?xml version="1.0" encoding="utf-8"?>
<worksheet xmlns="http://schemas.openxmlformats.org/spreadsheetml/2006/main" xmlns:r="http://schemas.openxmlformats.org/officeDocument/2006/relationships">
  <sheetPr>
    <tabColor indexed="45"/>
  </sheetPr>
  <dimension ref="A1:H36"/>
  <sheetViews>
    <sheetView view="pageBreakPreview" zoomScale="60" zoomScaleNormal="9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3" sqref="E13"/>
    </sheetView>
  </sheetViews>
  <sheetFormatPr defaultColWidth="9.00390625" defaultRowHeight="13.5"/>
  <cols>
    <col min="1" max="1" width="3.50390625" style="0" bestFit="1" customWidth="1"/>
    <col min="2" max="2" width="12.00390625" style="0" customWidth="1"/>
    <col min="3" max="3" width="17.75390625" style="113" customWidth="1"/>
    <col min="4" max="8" width="16.375" style="0" customWidth="1"/>
    <col min="9" max="10" width="12.00390625" style="0" customWidth="1"/>
  </cols>
  <sheetData>
    <row r="1" spans="1:2" ht="19.5" customHeight="1">
      <c r="A1" s="1045" t="s">
        <v>291</v>
      </c>
      <c r="B1" s="1045"/>
    </row>
    <row r="2" spans="1:8" ht="25.5" customHeight="1">
      <c r="A2" s="1016" t="s">
        <v>267</v>
      </c>
      <c r="B2" s="1016"/>
      <c r="C2" s="1016"/>
      <c r="D2" s="1016"/>
      <c r="E2" s="1016"/>
      <c r="F2" s="1016"/>
      <c r="G2" s="1016"/>
      <c r="H2" s="1016"/>
    </row>
    <row r="3" spans="4:8" ht="25.5" customHeight="1" thickBot="1">
      <c r="D3" s="1"/>
      <c r="E3" s="1"/>
      <c r="G3" s="1096" t="str">
        <f>'[3]P50　様式５－１'!G3:H3</f>
        <v>平成２２年５月１日現在</v>
      </c>
      <c r="H3" s="1096"/>
    </row>
    <row r="4" spans="1:8" ht="30.75" customHeight="1">
      <c r="A4" s="1409" t="s">
        <v>268</v>
      </c>
      <c r="B4" s="1410"/>
      <c r="C4" s="1411"/>
      <c r="D4" s="1415" t="s">
        <v>394</v>
      </c>
      <c r="E4" s="1416"/>
      <c r="F4" s="1417" t="s">
        <v>269</v>
      </c>
      <c r="G4" s="1418"/>
      <c r="H4" s="1087" t="s">
        <v>6</v>
      </c>
    </row>
    <row r="5" spans="1:8" ht="25.5" customHeight="1">
      <c r="A5" s="1412" t="s">
        <v>270</v>
      </c>
      <c r="B5" s="1413"/>
      <c r="C5" s="1414"/>
      <c r="D5" s="50" t="s">
        <v>18</v>
      </c>
      <c r="E5" s="110" t="s">
        <v>23</v>
      </c>
      <c r="F5" s="1419"/>
      <c r="G5" s="1420"/>
      <c r="H5" s="1423"/>
    </row>
    <row r="6" spans="1:8" ht="25.5" customHeight="1" thickBot="1">
      <c r="A6" s="1421" t="s">
        <v>181</v>
      </c>
      <c r="B6" s="1422"/>
      <c r="C6" s="280" t="s">
        <v>271</v>
      </c>
      <c r="D6" s="162" t="s">
        <v>272</v>
      </c>
      <c r="E6" s="163" t="s">
        <v>272</v>
      </c>
      <c r="F6" s="162" t="s">
        <v>273</v>
      </c>
      <c r="G6" s="281" t="s">
        <v>272</v>
      </c>
      <c r="H6" s="282" t="s">
        <v>272</v>
      </c>
    </row>
    <row r="7" spans="1:8" ht="13.5">
      <c r="A7" s="1336">
        <v>41</v>
      </c>
      <c r="B7" s="1323" t="s">
        <v>223</v>
      </c>
      <c r="C7" s="283" t="s">
        <v>10</v>
      </c>
      <c r="D7" s="616">
        <v>5</v>
      </c>
      <c r="E7" s="617">
        <v>3</v>
      </c>
      <c r="F7" s="616"/>
      <c r="G7" s="618"/>
      <c r="H7" s="619">
        <f aca="true" t="shared" si="0" ref="H7:H24">D7+E7+G7+F7</f>
        <v>8</v>
      </c>
    </row>
    <row r="8" spans="1:8" ht="13.5">
      <c r="A8" s="1318"/>
      <c r="B8" s="1337"/>
      <c r="C8" s="284" t="s">
        <v>11</v>
      </c>
      <c r="D8" s="620"/>
      <c r="E8" s="621"/>
      <c r="F8" s="620"/>
      <c r="G8" s="622"/>
      <c r="H8" s="623">
        <f t="shared" si="0"/>
        <v>0</v>
      </c>
    </row>
    <row r="9" spans="1:8" ht="13.5">
      <c r="A9" s="1318"/>
      <c r="B9" s="1337"/>
      <c r="C9" s="284" t="s">
        <v>12</v>
      </c>
      <c r="D9" s="620"/>
      <c r="E9" s="621"/>
      <c r="F9" s="620"/>
      <c r="G9" s="622"/>
      <c r="H9" s="623">
        <f t="shared" si="0"/>
        <v>0</v>
      </c>
    </row>
    <row r="10" spans="1:8" ht="13.5">
      <c r="A10" s="1318"/>
      <c r="B10" s="1337"/>
      <c r="C10" s="284" t="s">
        <v>13</v>
      </c>
      <c r="D10" s="620">
        <v>5</v>
      </c>
      <c r="E10" s="621">
        <v>3</v>
      </c>
      <c r="F10" s="620"/>
      <c r="G10" s="622"/>
      <c r="H10" s="623">
        <f t="shared" si="0"/>
        <v>8</v>
      </c>
    </row>
    <row r="11" spans="1:8" ht="13.5">
      <c r="A11" s="1318"/>
      <c r="B11" s="1337"/>
      <c r="C11" s="284" t="s">
        <v>2</v>
      </c>
      <c r="D11" s="620"/>
      <c r="E11" s="621"/>
      <c r="F11" s="620"/>
      <c r="G11" s="622"/>
      <c r="H11" s="623">
        <f t="shared" si="0"/>
        <v>0</v>
      </c>
    </row>
    <row r="12" spans="1:8" ht="14.25" thickBot="1">
      <c r="A12" s="1319"/>
      <c r="B12" s="1345"/>
      <c r="C12" s="285" t="s">
        <v>14</v>
      </c>
      <c r="D12" s="307"/>
      <c r="E12" s="624"/>
      <c r="F12" s="307"/>
      <c r="G12" s="625"/>
      <c r="H12" s="626">
        <f t="shared" si="0"/>
        <v>0</v>
      </c>
    </row>
    <row r="13" spans="1:8" ht="13.5">
      <c r="A13" s="1350">
        <v>42</v>
      </c>
      <c r="B13" s="1351" t="s">
        <v>224</v>
      </c>
      <c r="C13" s="286" t="s">
        <v>10</v>
      </c>
      <c r="D13" s="616">
        <v>1</v>
      </c>
      <c r="E13" s="617">
        <v>1</v>
      </c>
      <c r="F13" s="616"/>
      <c r="G13" s="618"/>
      <c r="H13" s="619">
        <f t="shared" si="0"/>
        <v>2</v>
      </c>
    </row>
    <row r="14" spans="1:8" ht="13.5">
      <c r="A14" s="1318"/>
      <c r="B14" s="1337"/>
      <c r="C14" s="284" t="s">
        <v>11</v>
      </c>
      <c r="D14" s="620">
        <v>1</v>
      </c>
      <c r="E14" s="621">
        <v>1</v>
      </c>
      <c r="F14" s="620"/>
      <c r="G14" s="622"/>
      <c r="H14" s="623">
        <f t="shared" si="0"/>
        <v>2</v>
      </c>
    </row>
    <row r="15" spans="1:8" ht="13.5">
      <c r="A15" s="1318"/>
      <c r="B15" s="1337"/>
      <c r="C15" s="284" t="s">
        <v>12</v>
      </c>
      <c r="D15" s="631"/>
      <c r="E15" s="621"/>
      <c r="F15" s="620"/>
      <c r="G15" s="622"/>
      <c r="H15" s="623">
        <f t="shared" si="0"/>
        <v>0</v>
      </c>
    </row>
    <row r="16" spans="1:8" ht="13.5">
      <c r="A16" s="1318"/>
      <c r="B16" s="1337"/>
      <c r="C16" s="284" t="s">
        <v>13</v>
      </c>
      <c r="D16" s="620">
        <v>1</v>
      </c>
      <c r="E16" s="621">
        <v>1</v>
      </c>
      <c r="F16" s="620"/>
      <c r="G16" s="622"/>
      <c r="H16" s="623">
        <f t="shared" si="0"/>
        <v>2</v>
      </c>
    </row>
    <row r="17" spans="1:8" ht="13.5">
      <c r="A17" s="1318"/>
      <c r="B17" s="1337"/>
      <c r="C17" s="284" t="s">
        <v>2</v>
      </c>
      <c r="D17" s="620"/>
      <c r="E17" s="621"/>
      <c r="F17" s="620"/>
      <c r="G17" s="622"/>
      <c r="H17" s="623">
        <f t="shared" si="0"/>
        <v>0</v>
      </c>
    </row>
    <row r="18" spans="1:8" ht="14.25" thickBot="1">
      <c r="A18" s="1338"/>
      <c r="B18" s="1325"/>
      <c r="C18" s="287" t="s">
        <v>14</v>
      </c>
      <c r="D18" s="307"/>
      <c r="E18" s="624"/>
      <c r="F18" s="307"/>
      <c r="G18" s="625"/>
      <c r="H18" s="626">
        <f t="shared" si="0"/>
        <v>0</v>
      </c>
    </row>
    <row r="19" spans="1:8" ht="13.5">
      <c r="A19" s="1336">
        <v>43</v>
      </c>
      <c r="B19" s="1323" t="s">
        <v>225</v>
      </c>
      <c r="C19" s="283" t="s">
        <v>10</v>
      </c>
      <c r="D19" s="616"/>
      <c r="E19" s="617"/>
      <c r="F19" s="616"/>
      <c r="G19" s="618"/>
      <c r="H19" s="619">
        <f t="shared" si="0"/>
        <v>0</v>
      </c>
    </row>
    <row r="20" spans="1:8" ht="13.5">
      <c r="A20" s="1318"/>
      <c r="B20" s="1337"/>
      <c r="C20" s="284" t="s">
        <v>11</v>
      </c>
      <c r="D20" s="620"/>
      <c r="E20" s="621"/>
      <c r="F20" s="620"/>
      <c r="G20" s="622"/>
      <c r="H20" s="623">
        <f t="shared" si="0"/>
        <v>0</v>
      </c>
    </row>
    <row r="21" spans="1:8" ht="13.5">
      <c r="A21" s="1318"/>
      <c r="B21" s="1337"/>
      <c r="C21" s="284" t="s">
        <v>12</v>
      </c>
      <c r="D21" s="620"/>
      <c r="E21" s="621"/>
      <c r="F21" s="620"/>
      <c r="G21" s="622"/>
      <c r="H21" s="623">
        <f t="shared" si="0"/>
        <v>0</v>
      </c>
    </row>
    <row r="22" spans="1:8" ht="13.5">
      <c r="A22" s="1318"/>
      <c r="B22" s="1337"/>
      <c r="C22" s="284" t="s">
        <v>13</v>
      </c>
      <c r="D22" s="620"/>
      <c r="E22" s="621"/>
      <c r="F22" s="620"/>
      <c r="G22" s="622"/>
      <c r="H22" s="623">
        <f t="shared" si="0"/>
        <v>0</v>
      </c>
    </row>
    <row r="23" spans="1:8" ht="13.5">
      <c r="A23" s="1318"/>
      <c r="B23" s="1337"/>
      <c r="C23" s="284" t="s">
        <v>2</v>
      </c>
      <c r="D23" s="620"/>
      <c r="E23" s="621"/>
      <c r="F23" s="620">
        <v>1</v>
      </c>
      <c r="G23" s="622">
        <v>3</v>
      </c>
      <c r="H23" s="623">
        <f t="shared" si="0"/>
        <v>4</v>
      </c>
    </row>
    <row r="24" spans="1:8" ht="14.25" thickBot="1">
      <c r="A24" s="1319"/>
      <c r="B24" s="1345"/>
      <c r="C24" s="285" t="s">
        <v>14</v>
      </c>
      <c r="D24" s="307"/>
      <c r="E24" s="624">
        <v>1</v>
      </c>
      <c r="F24" s="307">
        <v>1</v>
      </c>
      <c r="G24" s="625">
        <v>3</v>
      </c>
      <c r="H24" s="626">
        <f t="shared" si="0"/>
        <v>5</v>
      </c>
    </row>
    <row r="25" spans="1:8" ht="13.5">
      <c r="A25" s="1346" t="s">
        <v>150</v>
      </c>
      <c r="B25" s="1347"/>
      <c r="C25" s="283" t="s">
        <v>10</v>
      </c>
      <c r="D25" s="640">
        <f aca="true" t="shared" si="1" ref="D25:H30">D7+D13+D19</f>
        <v>6</v>
      </c>
      <c r="E25" s="641">
        <f t="shared" si="1"/>
        <v>4</v>
      </c>
      <c r="F25" s="640">
        <f t="shared" si="1"/>
        <v>0</v>
      </c>
      <c r="G25" s="641">
        <f t="shared" si="1"/>
        <v>0</v>
      </c>
      <c r="H25" s="642">
        <f t="shared" si="1"/>
        <v>10</v>
      </c>
    </row>
    <row r="26" spans="1:8" ht="13.5">
      <c r="A26" s="1424"/>
      <c r="B26" s="1425"/>
      <c r="C26" s="284" t="s">
        <v>11</v>
      </c>
      <c r="D26" s="221">
        <f t="shared" si="1"/>
        <v>1</v>
      </c>
      <c r="E26" s="195">
        <f t="shared" si="1"/>
        <v>1</v>
      </c>
      <c r="F26" s="221">
        <f t="shared" si="1"/>
        <v>0</v>
      </c>
      <c r="G26" s="195">
        <f t="shared" si="1"/>
        <v>0</v>
      </c>
      <c r="H26" s="643">
        <f t="shared" si="1"/>
        <v>2</v>
      </c>
    </row>
    <row r="27" spans="1:8" ht="13.5">
      <c r="A27" s="1424"/>
      <c r="B27" s="1425"/>
      <c r="C27" s="284" t="s">
        <v>12</v>
      </c>
      <c r="D27" s="221">
        <f t="shared" si="1"/>
        <v>0</v>
      </c>
      <c r="E27" s="195">
        <f t="shared" si="1"/>
        <v>0</v>
      </c>
      <c r="F27" s="221">
        <f t="shared" si="1"/>
        <v>0</v>
      </c>
      <c r="G27" s="195">
        <f t="shared" si="1"/>
        <v>0</v>
      </c>
      <c r="H27" s="643">
        <f t="shared" si="1"/>
        <v>0</v>
      </c>
    </row>
    <row r="28" spans="1:8" ht="13.5">
      <c r="A28" s="1424"/>
      <c r="B28" s="1425"/>
      <c r="C28" s="284" t="s">
        <v>13</v>
      </c>
      <c r="D28" s="221">
        <f t="shared" si="1"/>
        <v>6</v>
      </c>
      <c r="E28" s="195">
        <f t="shared" si="1"/>
        <v>4</v>
      </c>
      <c r="F28" s="221">
        <f t="shared" si="1"/>
        <v>0</v>
      </c>
      <c r="G28" s="195">
        <f t="shared" si="1"/>
        <v>0</v>
      </c>
      <c r="H28" s="643">
        <f t="shared" si="1"/>
        <v>10</v>
      </c>
    </row>
    <row r="29" spans="1:8" ht="13.5">
      <c r="A29" s="1424"/>
      <c r="B29" s="1425"/>
      <c r="C29" s="284" t="s">
        <v>2</v>
      </c>
      <c r="D29" s="221">
        <f t="shared" si="1"/>
        <v>0</v>
      </c>
      <c r="E29" s="195">
        <f t="shared" si="1"/>
        <v>0</v>
      </c>
      <c r="F29" s="221">
        <f t="shared" si="1"/>
        <v>1</v>
      </c>
      <c r="G29" s="195">
        <f t="shared" si="1"/>
        <v>3</v>
      </c>
      <c r="H29" s="643">
        <f t="shared" si="1"/>
        <v>4</v>
      </c>
    </row>
    <row r="30" spans="1:8" ht="14.25" thickBot="1">
      <c r="A30" s="1348"/>
      <c r="B30" s="1349"/>
      <c r="C30" s="285" t="s">
        <v>14</v>
      </c>
      <c r="D30" s="644">
        <f t="shared" si="1"/>
        <v>0</v>
      </c>
      <c r="E30" s="196">
        <f t="shared" si="1"/>
        <v>1</v>
      </c>
      <c r="F30" s="644">
        <f t="shared" si="1"/>
        <v>1</v>
      </c>
      <c r="G30" s="196">
        <f t="shared" si="1"/>
        <v>3</v>
      </c>
      <c r="H30" s="645">
        <f t="shared" si="1"/>
        <v>5</v>
      </c>
    </row>
    <row r="31" spans="1:8" ht="13.5">
      <c r="A31" s="1346" t="s">
        <v>32</v>
      </c>
      <c r="B31" s="1347"/>
      <c r="C31" s="283" t="s">
        <v>10</v>
      </c>
      <c r="D31" s="214">
        <f>'[3]P50　様式５－１'!D67+'[3]P51　様式5－2'!D67+'[3]P52　様式5－3'!D67+'[3]P53　様式5－4'!D67+'[3]P54　様式5－5'!D25</f>
        <v>242</v>
      </c>
      <c r="E31" s="197">
        <f>'[3]P50　様式５－１'!E67+'[3]P51　様式5－2'!E67+'[3]P52　様式5－3'!E67+'[3]P53　様式5－4'!E67+'[3]P54　様式5－5'!E25</f>
        <v>16</v>
      </c>
      <c r="F31" s="214">
        <f>'[3]P50　様式５－１'!F67+'[3]P51　様式5－2'!F67+'[3]P52　様式5－3'!F67+'[3]P53　様式5－4'!F67+'[3]P54　様式5－5'!F25</f>
        <v>16</v>
      </c>
      <c r="G31" s="197">
        <f>'[3]P50　様式５－１'!G67+'[3]P51　様式5－2'!G67+'[3]P52　様式5－3'!G67+'[3]P53　様式5－4'!G67+'[3]P54　様式5－5'!G25</f>
        <v>140</v>
      </c>
      <c r="H31" s="646">
        <f>'[3]P50　様式５－１'!H67+'[3]P51　様式5－2'!H67+'[3]P52　様式5－3'!H67+'[3]P53　様式5－4'!H67+'[3]P54　様式5－5'!H25</f>
        <v>414</v>
      </c>
    </row>
    <row r="32" spans="1:8" ht="13.5">
      <c r="A32" s="1424"/>
      <c r="B32" s="1425"/>
      <c r="C32" s="284" t="s">
        <v>11</v>
      </c>
      <c r="D32" s="216">
        <f>'[3]P50　様式５－１'!D68+'[3]P51　様式5－2'!D68+'[3]P52　様式5－3'!D68+'[3]P53　様式5－4'!D68+'[3]P54　様式5－5'!D26</f>
        <v>31</v>
      </c>
      <c r="E32" s="194">
        <f>'[3]P50　様式５－１'!E68+'[3]P51　様式5－2'!E68+'[3]P52　様式5－3'!E68+'[3]P53　様式5－4'!E68+'[3]P54　様式5－5'!E26</f>
        <v>2</v>
      </c>
      <c r="F32" s="216">
        <f>'[3]P50　様式５－１'!F68+'[3]P51　様式5－2'!F68+'[3]P52　様式5－3'!F68+'[3]P53　様式5－4'!F68+'[3]P54　様式5－5'!F26</f>
        <v>23</v>
      </c>
      <c r="G32" s="194">
        <f>'[3]P50　様式５－１'!G68+'[3]P51　様式5－2'!G68+'[3]P52　様式5－3'!G68+'[3]P53　様式5－4'!G68+'[3]P54　様式5－5'!G26</f>
        <v>220</v>
      </c>
      <c r="H32" s="647">
        <f>'[3]P50　様式５－１'!H68+'[3]P51　様式5－2'!H68+'[3]P52　様式5－3'!H68+'[3]P53　様式5－4'!H68+'[3]P54　様式5－5'!H26</f>
        <v>276</v>
      </c>
    </row>
    <row r="33" spans="1:8" ht="13.5">
      <c r="A33" s="1424"/>
      <c r="B33" s="1425"/>
      <c r="C33" s="284" t="s">
        <v>12</v>
      </c>
      <c r="D33" s="216">
        <f>'[3]P50　様式５－１'!D69+'[3]P51　様式5－2'!D69+'[3]P52　様式5－3'!D69+'[3]P53　様式5－4'!D69+'[3]P54　様式5－5'!D27</f>
        <v>98</v>
      </c>
      <c r="E33" s="194">
        <f>'[3]P50　様式５－１'!E69+'[3]P51　様式5－2'!E69+'[3]P52　様式5－3'!E69+'[3]P53　様式5－4'!E69+'[3]P54　様式5－5'!E27</f>
        <v>0</v>
      </c>
      <c r="F33" s="216">
        <f>'[3]P50　様式５－１'!F69+'[3]P51　様式5－2'!F69+'[3]P52　様式5－3'!F69+'[3]P53　様式5－4'!F69+'[3]P54　様式5－5'!F27</f>
        <v>11</v>
      </c>
      <c r="G33" s="194">
        <f>'[3]P50　様式５－１'!G69+'[3]P51　様式5－2'!G69+'[3]P52　様式5－3'!G69+'[3]P53　様式5－4'!G69+'[3]P54　様式5－5'!G27</f>
        <v>119</v>
      </c>
      <c r="H33" s="647">
        <f>'[3]P50　様式５－１'!H69+'[3]P51　様式5－2'!H69+'[3]P52　様式5－3'!H69+'[3]P53　様式5－4'!H69+'[3]P54　様式5－5'!H27</f>
        <v>228</v>
      </c>
    </row>
    <row r="34" spans="1:8" ht="13.5">
      <c r="A34" s="1424"/>
      <c r="B34" s="1425"/>
      <c r="C34" s="284" t="s">
        <v>13</v>
      </c>
      <c r="D34" s="216">
        <f>'[3]P50　様式５－１'!D70+'[3]P51　様式5－2'!D70+'[3]P52　様式5－3'!D70+'[3]P53　様式5－4'!D70+'[3]P54　様式5－5'!D28</f>
        <v>238</v>
      </c>
      <c r="E34" s="194">
        <f>'[3]P50　様式５－１'!E70+'[3]P51　様式5－2'!E70+'[3]P52　様式5－3'!E70+'[3]P53　様式5－4'!E70+'[3]P54　様式5－5'!E28</f>
        <v>16</v>
      </c>
      <c r="F34" s="216">
        <f>'[3]P50　様式５－１'!F70+'[3]P51　様式5－2'!F70+'[3]P52　様式5－3'!F70+'[3]P53　様式5－4'!F70+'[3]P54　様式5－5'!F28</f>
        <v>16</v>
      </c>
      <c r="G34" s="194">
        <f>'[3]P50　様式５－１'!G70+'[3]P51　様式5－2'!G70+'[3]P52　様式5－3'!G70+'[3]P53　様式5－4'!G70+'[3]P54　様式5－5'!G28</f>
        <v>140</v>
      </c>
      <c r="H34" s="647">
        <f>'[3]P50　様式５－１'!H70+'[3]P51　様式5－2'!H70+'[3]P52　様式5－3'!H70+'[3]P53　様式5－4'!H70+'[3]P54　様式5－5'!H28</f>
        <v>410</v>
      </c>
    </row>
    <row r="35" spans="1:8" ht="13.5">
      <c r="A35" s="1424"/>
      <c r="B35" s="1425"/>
      <c r="C35" s="284" t="s">
        <v>2</v>
      </c>
      <c r="D35" s="216">
        <f>'[3]P50　様式５－１'!D71+'[3]P51　様式5－2'!D71+'[3]P52　様式5－3'!D71+'[3]P53　様式5－4'!D71+'[3]P54　様式5－5'!D29</f>
        <v>21</v>
      </c>
      <c r="E35" s="194">
        <f>'[3]P50　様式５－１'!E71+'[3]P51　様式5－2'!E71+'[3]P52　様式5－3'!E71+'[3]P53　様式5－4'!E71+'[3]P54　様式5－5'!E29</f>
        <v>0</v>
      </c>
      <c r="F35" s="216">
        <f>'[3]P50　様式５－１'!F71+'[3]P51　様式5－2'!F71+'[3]P52　様式5－3'!F71+'[3]P53　様式5－4'!F71+'[3]P54　様式5－5'!F29</f>
        <v>21</v>
      </c>
      <c r="G35" s="194">
        <f>'[3]P50　様式５－１'!G71+'[3]P51　様式5－2'!G71+'[3]P52　様式5－3'!G71+'[3]P53　様式5－4'!G71+'[3]P54　様式5－5'!G29</f>
        <v>198</v>
      </c>
      <c r="H35" s="647">
        <f>'[3]P50　様式５－１'!H71+'[3]P51　様式5－2'!H71+'[3]P52　様式5－3'!H71+'[3]P53　様式5－4'!H71+'[3]P54　様式5－5'!H29</f>
        <v>240</v>
      </c>
    </row>
    <row r="36" spans="1:8" ht="14.25" thickBot="1">
      <c r="A36" s="1348"/>
      <c r="B36" s="1349"/>
      <c r="C36" s="285" t="s">
        <v>14</v>
      </c>
      <c r="D36" s="227">
        <f>'[3]P50　様式５－１'!D72+'[3]P51　様式5－2'!D72+'[3]P52　様式5－3'!D72+'[3]P53　様式5－4'!D72+'[3]P54　様式5－5'!D30</f>
        <v>31</v>
      </c>
      <c r="E36" s="198">
        <f>'[3]P50　様式５－１'!E72+'[3]P51　様式5－2'!E72+'[3]P52　様式5－3'!E72+'[3]P53　様式5－4'!E72+'[3]P54　様式5－5'!E30</f>
        <v>1</v>
      </c>
      <c r="F36" s="227">
        <f>'[3]P50　様式５－１'!F72+'[3]P51　様式5－2'!F72+'[3]P52　様式5－3'!F72+'[3]P53　様式5－4'!F72+'[3]P54　様式5－5'!F30</f>
        <v>5</v>
      </c>
      <c r="G36" s="198">
        <f>'[3]P50　様式５－１'!G72+'[3]P51　様式5－2'!G72+'[3]P52　様式5－3'!G72+'[3]P53　様式5－4'!G72+'[3]P54　様式5－5'!G30</f>
        <v>64</v>
      </c>
      <c r="H36" s="648">
        <f>'[3]P50　様式５－１'!H72+'[3]P51　様式5－2'!H72+'[3]P52　様式5－3'!H72+'[3]P53　様式5－4'!H72+'[3]P54　様式5－5'!H30</f>
        <v>101</v>
      </c>
    </row>
  </sheetData>
  <sheetProtection/>
  <mergeCells count="17">
    <mergeCell ref="A1:B1"/>
    <mergeCell ref="A19:A24"/>
    <mergeCell ref="B19:B24"/>
    <mergeCell ref="A13:A18"/>
    <mergeCell ref="B7:B12"/>
    <mergeCell ref="A2:H2"/>
    <mergeCell ref="G3:H3"/>
    <mergeCell ref="D4:E4"/>
    <mergeCell ref="F4:G5"/>
    <mergeCell ref="H4:H5"/>
    <mergeCell ref="B13:B18"/>
    <mergeCell ref="A25:B30"/>
    <mergeCell ref="A4:C4"/>
    <mergeCell ref="A5:C5"/>
    <mergeCell ref="A31:B36"/>
    <mergeCell ref="A6:B6"/>
    <mergeCell ref="A7:A12"/>
  </mergeCells>
  <printOptions horizontalCentered="1"/>
  <pageMargins left="0.1968503937007874" right="0.1968503937007874" top="0.984251968503937" bottom="0.5905511811023623" header="0.5118110236220472" footer="0.5118110236220472"/>
  <pageSetup horizontalDpi="600" verticalDpi="600" orientation="portrait" paperSize="9" scale="80" r:id="rId2"/>
  <headerFooter alignWithMargins="0">
    <oddFooter>&amp;C54</oddFooter>
  </headerFooter>
  <drawing r:id="rId1"/>
</worksheet>
</file>

<file path=xl/worksheets/sheet57.xml><?xml version="1.0" encoding="utf-8"?>
<worksheet xmlns="http://schemas.openxmlformats.org/spreadsheetml/2006/main" xmlns:r="http://schemas.openxmlformats.org/officeDocument/2006/relationships">
  <dimension ref="A1:M20"/>
  <sheetViews>
    <sheetView view="pageBreakPreview" zoomScale="60" zoomScalePageLayoutView="0" workbookViewId="0" topLeftCell="A1">
      <selection activeCell="N13" sqref="N13"/>
    </sheetView>
  </sheetViews>
  <sheetFormatPr defaultColWidth="9.00390625" defaultRowHeight="13.5"/>
  <cols>
    <col min="1" max="1" width="3.625" style="0" customWidth="1"/>
    <col min="2" max="14" width="7.125" style="0" customWidth="1"/>
    <col min="15" max="16" width="6.625" style="0" customWidth="1"/>
  </cols>
  <sheetData>
    <row r="1" spans="1:12" ht="22.5" customHeight="1">
      <c r="A1" s="1088" t="s">
        <v>551</v>
      </c>
      <c r="B1" s="1088"/>
      <c r="C1" s="1088"/>
      <c r="D1" s="1088"/>
      <c r="E1" s="1088"/>
      <c r="F1" s="1088"/>
      <c r="G1" s="1088"/>
      <c r="H1" s="1088"/>
      <c r="I1" s="1088"/>
      <c r="J1" s="1088"/>
      <c r="K1" s="1088"/>
      <c r="L1" s="1088"/>
    </row>
    <row r="2" ht="22.5" customHeight="1"/>
    <row r="3" ht="19.5" customHeight="1"/>
    <row r="4" spans="1:12" ht="22.5" customHeight="1" thickBot="1">
      <c r="A4" s="1431" t="s">
        <v>550</v>
      </c>
      <c r="B4" s="1431"/>
      <c r="C4" s="1431"/>
      <c r="D4" s="1431"/>
      <c r="E4" s="1431"/>
      <c r="F4" s="1431"/>
      <c r="G4" s="1431"/>
      <c r="H4" s="1431"/>
      <c r="I4" s="1431"/>
      <c r="J4" s="1431"/>
      <c r="K4" s="1431"/>
      <c r="L4" s="1431"/>
    </row>
    <row r="5" spans="1:12" ht="19.5" customHeight="1">
      <c r="A5" s="523"/>
      <c r="B5" s="825"/>
      <c r="C5" s="1217" t="s">
        <v>549</v>
      </c>
      <c r="D5" s="1213"/>
      <c r="E5" s="1217" t="s">
        <v>548</v>
      </c>
      <c r="F5" s="1213"/>
      <c r="G5" s="1217" t="s">
        <v>547</v>
      </c>
      <c r="H5" s="1213"/>
      <c r="I5" s="1091" t="s">
        <v>546</v>
      </c>
      <c r="J5" s="1087"/>
      <c r="K5" s="1091" t="s">
        <v>545</v>
      </c>
      <c r="L5" s="1087"/>
    </row>
    <row r="6" spans="1:12" ht="19.5" customHeight="1">
      <c r="A6" s="1224" t="s">
        <v>26</v>
      </c>
      <c r="B6" s="1436"/>
      <c r="C6" s="775" t="s">
        <v>544</v>
      </c>
      <c r="D6" s="281" t="s">
        <v>543</v>
      </c>
      <c r="E6" s="775" t="s">
        <v>544</v>
      </c>
      <c r="F6" s="281" t="s">
        <v>543</v>
      </c>
      <c r="G6" s="775" t="s">
        <v>544</v>
      </c>
      <c r="H6" s="281" t="s">
        <v>543</v>
      </c>
      <c r="I6" s="775" t="s">
        <v>544</v>
      </c>
      <c r="J6" s="281" t="s">
        <v>543</v>
      </c>
      <c r="K6" s="775" t="s">
        <v>544</v>
      </c>
      <c r="L6" s="281" t="s">
        <v>543</v>
      </c>
    </row>
    <row r="7" spans="1:12" ht="19.5" customHeight="1" thickBot="1">
      <c r="A7" s="1225"/>
      <c r="B7" s="1435"/>
      <c r="C7" s="824" t="s">
        <v>542</v>
      </c>
      <c r="D7" s="157" t="s">
        <v>541</v>
      </c>
      <c r="E7" s="824" t="s">
        <v>542</v>
      </c>
      <c r="F7" s="157" t="s">
        <v>541</v>
      </c>
      <c r="G7" s="824" t="s">
        <v>542</v>
      </c>
      <c r="H7" s="157" t="s">
        <v>541</v>
      </c>
      <c r="I7" s="156" t="s">
        <v>542</v>
      </c>
      <c r="J7" s="157" t="s">
        <v>541</v>
      </c>
      <c r="K7" s="156" t="s">
        <v>542</v>
      </c>
      <c r="L7" s="157" t="s">
        <v>541</v>
      </c>
    </row>
    <row r="8" spans="1:12" ht="19.5" customHeight="1">
      <c r="A8" s="482"/>
      <c r="B8" s="823"/>
      <c r="C8" s="822" t="s">
        <v>539</v>
      </c>
      <c r="D8" s="820" t="s">
        <v>540</v>
      </c>
      <c r="E8" s="822" t="s">
        <v>539</v>
      </c>
      <c r="F8" s="820" t="s">
        <v>540</v>
      </c>
      <c r="G8" s="822" t="s">
        <v>539</v>
      </c>
      <c r="H8" s="820" t="s">
        <v>540</v>
      </c>
      <c r="I8" s="821" t="s">
        <v>539</v>
      </c>
      <c r="J8" s="820" t="s">
        <v>540</v>
      </c>
      <c r="K8" s="821" t="s">
        <v>539</v>
      </c>
      <c r="L8" s="820" t="s">
        <v>538</v>
      </c>
    </row>
    <row r="9" spans="1:13" ht="19.5" customHeight="1">
      <c r="A9" s="777" t="s">
        <v>537</v>
      </c>
      <c r="B9" s="213" t="s">
        <v>15</v>
      </c>
      <c r="C9" s="745">
        <v>3473</v>
      </c>
      <c r="D9" s="818">
        <v>2.207180694526187</v>
      </c>
      <c r="E9" s="745">
        <v>3405</v>
      </c>
      <c r="F9" s="818">
        <f>(E9/C9*100)-100</f>
        <v>-1.957961416642675</v>
      </c>
      <c r="G9" s="745">
        <v>3408</v>
      </c>
      <c r="H9" s="818">
        <f>(G9/E9*100)-100</f>
        <v>0.08810572687225715</v>
      </c>
      <c r="I9" s="182">
        <v>3505</v>
      </c>
      <c r="J9" s="818">
        <f>(I9/G9*100)-100</f>
        <v>2.846244131455393</v>
      </c>
      <c r="K9" s="182">
        <v>3542</v>
      </c>
      <c r="L9" s="818">
        <f>(K9/I9*100)-100</f>
        <v>1.0556348074179738</v>
      </c>
      <c r="M9" s="1"/>
    </row>
    <row r="10" spans="1:12" ht="19.5" customHeight="1">
      <c r="A10" s="498"/>
      <c r="B10" s="802"/>
      <c r="C10" s="810"/>
      <c r="D10" s="817"/>
      <c r="E10" s="810"/>
      <c r="F10" s="817"/>
      <c r="G10" s="810"/>
      <c r="H10" s="817"/>
      <c r="I10" s="627"/>
      <c r="J10" s="817"/>
      <c r="K10" s="627"/>
      <c r="L10" s="817"/>
    </row>
    <row r="11" spans="1:12" ht="19.5" customHeight="1">
      <c r="A11" s="777" t="s">
        <v>536</v>
      </c>
      <c r="B11" s="213" t="s">
        <v>16</v>
      </c>
      <c r="C11" s="745">
        <v>3550</v>
      </c>
      <c r="D11" s="818">
        <v>2.3054755043227573</v>
      </c>
      <c r="E11" s="745">
        <v>3480</v>
      </c>
      <c r="F11" s="818">
        <f>(E11/C11*100)-100</f>
        <v>-1.9718309859154886</v>
      </c>
      <c r="G11" s="745">
        <v>3483</v>
      </c>
      <c r="H11" s="818">
        <f>(G11/E11*100)-100</f>
        <v>0.08620689655171532</v>
      </c>
      <c r="I11" s="182">
        <v>3580</v>
      </c>
      <c r="J11" s="818">
        <f>(I11/G11*100)-100</f>
        <v>2.7849554981337974</v>
      </c>
      <c r="K11" s="182">
        <v>3616</v>
      </c>
      <c r="L11" s="818">
        <f>(K11/I11*100)-100</f>
        <v>1.0055865921787728</v>
      </c>
    </row>
    <row r="12" spans="1:12" ht="19.5" customHeight="1">
      <c r="A12" s="498"/>
      <c r="B12" s="802"/>
      <c r="C12" s="810"/>
      <c r="D12" s="817"/>
      <c r="E12" s="810"/>
      <c r="F12" s="817"/>
      <c r="G12" s="810"/>
      <c r="H12" s="817"/>
      <c r="I12" s="627"/>
      <c r="J12" s="817"/>
      <c r="K12" s="627"/>
      <c r="L12" s="817"/>
    </row>
    <row r="13" spans="1:12" ht="19.5" customHeight="1">
      <c r="A13" s="792" t="s">
        <v>125</v>
      </c>
      <c r="B13" s="819" t="s">
        <v>535</v>
      </c>
      <c r="C13" s="745">
        <v>3612</v>
      </c>
      <c r="D13" s="818">
        <v>2.1204410517387657</v>
      </c>
      <c r="E13" s="745">
        <v>3548</v>
      </c>
      <c r="F13" s="818">
        <f>(E13/C13*100)-100</f>
        <v>-1.7718715393133948</v>
      </c>
      <c r="G13" s="745">
        <v>3551</v>
      </c>
      <c r="H13" s="818">
        <f>(G13/E13*100)-100</f>
        <v>0.08455467869221422</v>
      </c>
      <c r="I13" s="182">
        <v>3649</v>
      </c>
      <c r="J13" s="818">
        <f>(I13/G13*100)-100</f>
        <v>2.7597859757814547</v>
      </c>
      <c r="K13" s="182">
        <v>3685</v>
      </c>
      <c r="L13" s="818">
        <f>(K13/I13*100)-100</f>
        <v>0.9865716634694479</v>
      </c>
    </row>
    <row r="14" spans="1:12" ht="19.5" customHeight="1">
      <c r="A14" s="754"/>
      <c r="B14" s="802"/>
      <c r="C14" s="810"/>
      <c r="D14" s="817"/>
      <c r="E14" s="810"/>
      <c r="F14" s="817"/>
      <c r="G14" s="810"/>
      <c r="H14" s="817"/>
      <c r="I14" s="627"/>
      <c r="J14" s="817"/>
      <c r="K14" s="627"/>
      <c r="L14" s="817"/>
    </row>
    <row r="15" spans="1:12" ht="19.5" customHeight="1">
      <c r="A15" s="1432" t="s">
        <v>23</v>
      </c>
      <c r="B15" s="1433"/>
      <c r="C15" s="745">
        <v>3870</v>
      </c>
      <c r="D15" s="818">
        <v>-0.25773195876288924</v>
      </c>
      <c r="E15" s="745">
        <v>3886</v>
      </c>
      <c r="F15" s="818">
        <f>(E15/C15*100)-100</f>
        <v>0.4134366925064654</v>
      </c>
      <c r="G15" s="745">
        <v>3927</v>
      </c>
      <c r="H15" s="818">
        <f>(G15/E15*100)-100</f>
        <v>1.0550694801852813</v>
      </c>
      <c r="I15" s="182">
        <v>4118</v>
      </c>
      <c r="J15" s="818">
        <f>(I15/G15*100)-100</f>
        <v>4.863763687293115</v>
      </c>
      <c r="K15" s="182">
        <v>4349</v>
      </c>
      <c r="L15" s="818">
        <f>(K15/I15*100)-100</f>
        <v>5.6095191840699385</v>
      </c>
    </row>
    <row r="16" spans="1:12" ht="19.5" customHeight="1">
      <c r="A16" s="1421" t="s">
        <v>534</v>
      </c>
      <c r="B16" s="1434"/>
      <c r="C16" s="810"/>
      <c r="D16" s="817"/>
      <c r="E16" s="810"/>
      <c r="F16" s="817"/>
      <c r="G16" s="810"/>
      <c r="H16" s="817"/>
      <c r="I16" s="627"/>
      <c r="J16" s="817"/>
      <c r="K16" s="627"/>
      <c r="L16" s="817"/>
    </row>
    <row r="17" spans="1:12" ht="19.5" customHeight="1" thickBot="1">
      <c r="A17" s="1225" t="s">
        <v>533</v>
      </c>
      <c r="B17" s="1435"/>
      <c r="C17" s="816">
        <v>3375</v>
      </c>
      <c r="D17" s="815">
        <v>1.6566265060240966</v>
      </c>
      <c r="E17" s="816">
        <v>3416</v>
      </c>
      <c r="F17" s="815">
        <f>(E17/C17*100)-100</f>
        <v>1.2148148148148294</v>
      </c>
      <c r="G17" s="816">
        <v>3375</v>
      </c>
      <c r="H17" s="815">
        <f>(G17/E17*100)-100</f>
        <v>-1.2002341920374704</v>
      </c>
      <c r="I17" s="816">
        <v>4651</v>
      </c>
      <c r="J17" s="815">
        <f>(I17/G17*100)-100</f>
        <v>37.807407407407396</v>
      </c>
      <c r="K17" s="816">
        <v>4432</v>
      </c>
      <c r="L17" s="815">
        <f>(K17/I17*100)-100</f>
        <v>-4.708664803268121</v>
      </c>
    </row>
    <row r="19" spans="1:2" ht="13.5">
      <c r="A19" t="s">
        <v>325</v>
      </c>
      <c r="B19" t="s">
        <v>532</v>
      </c>
    </row>
    <row r="20" ht="13.5">
      <c r="B20" t="s">
        <v>531</v>
      </c>
    </row>
  </sheetData>
  <sheetProtection/>
  <mergeCells count="11">
    <mergeCell ref="A16:B16"/>
    <mergeCell ref="A17:B17"/>
    <mergeCell ref="A6:B7"/>
    <mergeCell ref="G5:H5"/>
    <mergeCell ref="I5:J5"/>
    <mergeCell ref="A1:L1"/>
    <mergeCell ref="A4:L4"/>
    <mergeCell ref="C5:D5"/>
    <mergeCell ref="E5:F5"/>
    <mergeCell ref="A15:B15"/>
    <mergeCell ref="K5:L5"/>
  </mergeCells>
  <printOptions/>
  <pageMargins left="0.7874015748031497" right="0.3937007874015748" top="0.984251968503937" bottom="0.984251968503937" header="0.5118110236220472" footer="0.5118110236220472"/>
  <pageSetup firstPageNumber="59" useFirstPageNumber="1" horizontalDpi="600" verticalDpi="600" orientation="portrait" paperSize="9" r:id="rId1"/>
  <headerFooter alignWithMargins="0">
    <oddFooter>&amp;C55</oddFooter>
  </headerFooter>
</worksheet>
</file>

<file path=xl/worksheets/sheet58.xml><?xml version="1.0" encoding="utf-8"?>
<worksheet xmlns="http://schemas.openxmlformats.org/spreadsheetml/2006/main" xmlns:r="http://schemas.openxmlformats.org/officeDocument/2006/relationships">
  <sheetPr>
    <tabColor indexed="47"/>
  </sheetPr>
  <dimension ref="A1:I36"/>
  <sheetViews>
    <sheetView view="pageBreakPreview" zoomScaleSheetLayoutView="100" zoomScalePageLayoutView="0" workbookViewId="0" topLeftCell="A1">
      <selection activeCell="L5" sqref="L5"/>
    </sheetView>
  </sheetViews>
  <sheetFormatPr defaultColWidth="9.00390625" defaultRowHeight="13.5"/>
  <cols>
    <col min="1" max="1" width="3.50390625" style="3" customWidth="1"/>
    <col min="2" max="2" width="9.625" style="3" customWidth="1"/>
    <col min="3" max="3" width="10.625" style="3" customWidth="1"/>
    <col min="4" max="6" width="11.50390625" style="3" customWidth="1"/>
    <col min="7" max="7" width="9.00390625" style="3" customWidth="1"/>
    <col min="8" max="8" width="9.75390625" style="3" customWidth="1"/>
    <col min="9" max="16384" width="9.00390625" style="3" customWidth="1"/>
  </cols>
  <sheetData>
    <row r="1" ht="45" customHeight="1">
      <c r="H1" s="19"/>
    </row>
    <row r="2" ht="23.25" customHeight="1" thickBot="1">
      <c r="A2" s="64" t="s">
        <v>401</v>
      </c>
    </row>
    <row r="3" spans="2:6" ht="36" customHeight="1">
      <c r="B3" s="1437" t="s">
        <v>26</v>
      </c>
      <c r="C3" s="1438"/>
      <c r="D3" s="91" t="s">
        <v>110</v>
      </c>
      <c r="E3" s="91" t="s">
        <v>108</v>
      </c>
      <c r="F3" s="92" t="s">
        <v>109</v>
      </c>
    </row>
    <row r="4" spans="2:6" ht="36" customHeight="1">
      <c r="B4" s="1439" t="s">
        <v>18</v>
      </c>
      <c r="C4" s="93" t="s">
        <v>15</v>
      </c>
      <c r="D4" s="439">
        <v>1019</v>
      </c>
      <c r="E4" s="439">
        <v>186</v>
      </c>
      <c r="F4" s="440">
        <v>3542</v>
      </c>
    </row>
    <row r="5" spans="2:6" ht="36" customHeight="1">
      <c r="B5" s="1440"/>
      <c r="C5" s="93" t="s">
        <v>16</v>
      </c>
      <c r="D5" s="439">
        <v>1019</v>
      </c>
      <c r="E5" s="439">
        <v>186</v>
      </c>
      <c r="F5" s="440">
        <v>3616</v>
      </c>
    </row>
    <row r="6" spans="2:6" ht="36" customHeight="1">
      <c r="B6" s="1112"/>
      <c r="C6" s="93" t="s">
        <v>17</v>
      </c>
      <c r="D6" s="439">
        <v>1018</v>
      </c>
      <c r="E6" s="439">
        <v>186</v>
      </c>
      <c r="F6" s="440">
        <v>3685</v>
      </c>
    </row>
    <row r="7" spans="2:6" ht="36" customHeight="1">
      <c r="B7" s="1441" t="s">
        <v>111</v>
      </c>
      <c r="C7" s="1442"/>
      <c r="D7" s="439">
        <v>49</v>
      </c>
      <c r="E7" s="439">
        <v>177</v>
      </c>
      <c r="F7" s="440">
        <v>4349</v>
      </c>
    </row>
    <row r="8" spans="2:6" ht="36" customHeight="1" thickBot="1">
      <c r="B8" s="1443" t="s">
        <v>22</v>
      </c>
      <c r="C8" s="1444"/>
      <c r="D8" s="441">
        <v>15</v>
      </c>
      <c r="E8" s="441">
        <v>162</v>
      </c>
      <c r="F8" s="442">
        <v>4432</v>
      </c>
    </row>
    <row r="9" spans="2:6" ht="32.25" customHeight="1">
      <c r="B9" s="22"/>
      <c r="C9" s="22"/>
      <c r="D9" s="3" t="s">
        <v>107</v>
      </c>
      <c r="E9" s="23"/>
      <c r="F9" s="23"/>
    </row>
    <row r="10" ht="13.5">
      <c r="B10" s="3" t="s">
        <v>29</v>
      </c>
    </row>
    <row r="11" ht="9" customHeight="1"/>
    <row r="12" ht="13.5">
      <c r="B12" s="3" t="s">
        <v>115</v>
      </c>
    </row>
    <row r="13" ht="13.5">
      <c r="B13" s="3" t="s">
        <v>114</v>
      </c>
    </row>
    <row r="14" ht="13.5">
      <c r="B14" s="3" t="s">
        <v>293</v>
      </c>
    </row>
    <row r="15" ht="13.5">
      <c r="B15" s="3" t="s">
        <v>294</v>
      </c>
    </row>
    <row r="16" ht="13.5">
      <c r="C16" s="3" t="s">
        <v>295</v>
      </c>
    </row>
    <row r="17" ht="13.5">
      <c r="C17" s="3" t="s">
        <v>296</v>
      </c>
    </row>
    <row r="18" ht="13.5">
      <c r="B18" s="13"/>
    </row>
    <row r="19" ht="13.5">
      <c r="B19" s="3" t="s">
        <v>297</v>
      </c>
    </row>
    <row r="20" ht="13.5">
      <c r="B20" s="3" t="s">
        <v>294</v>
      </c>
    </row>
    <row r="21" ht="13.5">
      <c r="B21" s="13" t="s">
        <v>298</v>
      </c>
    </row>
    <row r="22" spans="2:3" ht="13.5">
      <c r="B22" s="13"/>
      <c r="C22" s="3" t="s">
        <v>299</v>
      </c>
    </row>
    <row r="23" ht="13.5">
      <c r="B23" s="3" t="s">
        <v>300</v>
      </c>
    </row>
    <row r="24" spans="2:3" ht="13.5">
      <c r="B24" s="13" t="s">
        <v>301</v>
      </c>
      <c r="C24" s="3" t="s">
        <v>302</v>
      </c>
    </row>
    <row r="25" spans="2:3" ht="13.5">
      <c r="B25" s="13"/>
      <c r="C25" s="3" t="s">
        <v>303</v>
      </c>
    </row>
    <row r="26" ht="13.5">
      <c r="C26" s="3" t="s">
        <v>304</v>
      </c>
    </row>
    <row r="27" ht="13.5">
      <c r="B27" s="13" t="s">
        <v>305</v>
      </c>
    </row>
    <row r="28" ht="13.5">
      <c r="B28" s="13"/>
    </row>
    <row r="29" ht="13.5">
      <c r="B29" s="3" t="s">
        <v>313</v>
      </c>
    </row>
    <row r="30" ht="13.5">
      <c r="B30" s="3" t="s">
        <v>314</v>
      </c>
    </row>
    <row r="32" spans="2:8" ht="27.75" customHeight="1">
      <c r="B32" s="1445" t="s">
        <v>315</v>
      </c>
      <c r="C32" s="1446"/>
      <c r="D32" s="1446"/>
      <c r="E32" s="1446"/>
      <c r="F32" s="1446"/>
      <c r="G32" s="1446"/>
      <c r="H32" s="1446"/>
    </row>
    <row r="33" spans="2:3" ht="13.5" customHeight="1">
      <c r="B33" s="19" t="s">
        <v>316</v>
      </c>
      <c r="C33" s="3" t="s">
        <v>317</v>
      </c>
    </row>
    <row r="34" ht="13.5">
      <c r="C34" s="3" t="s">
        <v>318</v>
      </c>
    </row>
    <row r="35" spans="2:9" ht="13.5">
      <c r="B35" s="1402" t="s">
        <v>319</v>
      </c>
      <c r="C35" s="1402"/>
      <c r="D35" s="1402"/>
      <c r="E35" s="1402"/>
      <c r="F35" s="1402"/>
      <c r="G35" s="1402"/>
      <c r="H35" s="1402"/>
      <c r="I35" s="1402"/>
    </row>
    <row r="36" spans="2:9" ht="13.5">
      <c r="B36" s="1402"/>
      <c r="C36" s="1402"/>
      <c r="D36" s="1402"/>
      <c r="E36" s="1402"/>
      <c r="F36" s="1402"/>
      <c r="G36" s="1402"/>
      <c r="H36" s="1402"/>
      <c r="I36" s="1402"/>
    </row>
  </sheetData>
  <sheetProtection/>
  <mergeCells count="6">
    <mergeCell ref="B35:I36"/>
    <mergeCell ref="B3:C3"/>
    <mergeCell ref="B4:B6"/>
    <mergeCell ref="B7:C7"/>
    <mergeCell ref="B8:C8"/>
    <mergeCell ref="B32:H32"/>
  </mergeCells>
  <printOptions/>
  <pageMargins left="0.4330708661417323" right="0.2362204724409449" top="0.7086614173228347" bottom="0.1968503937007874" header="0.5118110236220472" footer="0.31496062992125984"/>
  <pageSetup horizontalDpi="600" verticalDpi="600" orientation="portrait" paperSize="9" r:id="rId1"/>
  <headerFooter alignWithMargins="0">
    <oddFooter>&amp;C56</oddFooter>
  </headerFooter>
</worksheet>
</file>

<file path=xl/worksheets/sheet59.xml><?xml version="1.0" encoding="utf-8"?>
<worksheet xmlns="http://schemas.openxmlformats.org/spreadsheetml/2006/main" xmlns:r="http://schemas.openxmlformats.org/officeDocument/2006/relationships">
  <dimension ref="A1:DK68"/>
  <sheetViews>
    <sheetView view="pageBreakPreview" zoomScale="60" zoomScalePageLayoutView="0" workbookViewId="0" topLeftCell="A1">
      <selection activeCell="D44" sqref="D44"/>
    </sheetView>
  </sheetViews>
  <sheetFormatPr defaultColWidth="9.00390625" defaultRowHeight="13.5"/>
  <cols>
    <col min="1" max="1" width="3.75390625" style="0" customWidth="1"/>
    <col min="2" max="2" width="11.125" style="0" customWidth="1"/>
    <col min="3" max="3" width="7.625" style="0" customWidth="1"/>
    <col min="4" max="4" width="9.625" style="0" customWidth="1"/>
    <col min="5" max="6" width="8.625" style="0" customWidth="1"/>
    <col min="7" max="7" width="9.375" style="0" customWidth="1"/>
    <col min="8" max="8" width="8.75390625" style="0" customWidth="1"/>
    <col min="9" max="10" width="9.625" style="0" customWidth="1"/>
    <col min="11" max="11" width="8.125" style="0" customWidth="1"/>
    <col min="12" max="14" width="11.125" style="0" bestFit="1" customWidth="1"/>
  </cols>
  <sheetData>
    <row r="1" ht="15" customHeight="1">
      <c r="A1" t="s">
        <v>519</v>
      </c>
    </row>
    <row r="2" spans="1:14" ht="19.5" customHeight="1" thickBot="1">
      <c r="A2" t="s">
        <v>518</v>
      </c>
      <c r="L2" s="1234" t="s">
        <v>397</v>
      </c>
      <c r="M2" s="1234"/>
      <c r="N2" s="1234"/>
    </row>
    <row r="3" spans="1:115" s="804" customFormat="1" ht="15.75" customHeight="1">
      <c r="A3" s="1245" t="s">
        <v>517</v>
      </c>
      <c r="B3" s="1456" t="s">
        <v>119</v>
      </c>
      <c r="C3" s="207"/>
      <c r="D3" s="1086" t="s">
        <v>516</v>
      </c>
      <c r="E3" s="1448"/>
      <c r="F3" s="1449" t="s">
        <v>515</v>
      </c>
      <c r="G3" s="1086"/>
      <c r="H3" s="1448"/>
      <c r="I3" s="1449" t="s">
        <v>514</v>
      </c>
      <c r="J3" s="1086"/>
      <c r="K3" s="1448"/>
      <c r="L3" s="207" t="s">
        <v>513</v>
      </c>
      <c r="M3" s="207"/>
      <c r="N3" s="793"/>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row>
    <row r="4" spans="1:14" s="1" customFormat="1" ht="12.75" customHeight="1">
      <c r="A4" s="1246"/>
      <c r="B4" s="1451"/>
      <c r="C4" s="1453" t="s">
        <v>512</v>
      </c>
      <c r="D4" s="1450" t="s">
        <v>511</v>
      </c>
      <c r="E4" s="1453" t="s">
        <v>506</v>
      </c>
      <c r="F4" s="1450" t="s">
        <v>510</v>
      </c>
      <c r="G4" s="1450" t="s">
        <v>509</v>
      </c>
      <c r="H4" s="1453" t="s">
        <v>506</v>
      </c>
      <c r="I4" s="1450" t="s">
        <v>508</v>
      </c>
      <c r="J4" s="1450" t="s">
        <v>507</v>
      </c>
      <c r="K4" s="1453" t="s">
        <v>506</v>
      </c>
      <c r="L4" s="208" t="s">
        <v>505</v>
      </c>
      <c r="M4" s="208" t="s">
        <v>504</v>
      </c>
      <c r="N4" s="220" t="s">
        <v>503</v>
      </c>
    </row>
    <row r="5" spans="1:14" s="1" customFormat="1" ht="12.75" customHeight="1">
      <c r="A5" s="1246"/>
      <c r="B5" s="1451"/>
      <c r="C5" s="1454"/>
      <c r="D5" s="1451"/>
      <c r="E5" s="1454"/>
      <c r="F5" s="1451"/>
      <c r="G5" s="1451"/>
      <c r="H5" s="1454"/>
      <c r="I5" s="1451"/>
      <c r="J5" s="1451"/>
      <c r="K5" s="1454"/>
      <c r="L5" s="208"/>
      <c r="M5" s="208"/>
      <c r="N5" s="220"/>
    </row>
    <row r="6" spans="1:14" s="1" customFormat="1" ht="12.75" customHeight="1">
      <c r="A6" s="1246"/>
      <c r="B6" s="1451"/>
      <c r="C6" s="1455"/>
      <c r="D6" s="1452"/>
      <c r="E6" s="1455"/>
      <c r="F6" s="1452"/>
      <c r="G6" s="1452"/>
      <c r="H6" s="1455"/>
      <c r="I6" s="1452"/>
      <c r="J6" s="1452"/>
      <c r="K6" s="1455"/>
      <c r="L6" s="208" t="s">
        <v>502</v>
      </c>
      <c r="M6" s="208" t="s">
        <v>501</v>
      </c>
      <c r="N6" s="220" t="s">
        <v>500</v>
      </c>
    </row>
    <row r="7" spans="1:115" s="803" customFormat="1" ht="12.75" customHeight="1" thickBot="1">
      <c r="A7" s="1447"/>
      <c r="B7" s="1457"/>
      <c r="C7" s="789" t="s">
        <v>499</v>
      </c>
      <c r="D7" s="789" t="s">
        <v>498</v>
      </c>
      <c r="E7" s="789" t="s">
        <v>497</v>
      </c>
      <c r="F7" s="789" t="s">
        <v>499</v>
      </c>
      <c r="G7" s="789" t="s">
        <v>498</v>
      </c>
      <c r="H7" s="789" t="s">
        <v>497</v>
      </c>
      <c r="I7" s="789" t="s">
        <v>499</v>
      </c>
      <c r="J7" s="789" t="s">
        <v>498</v>
      </c>
      <c r="K7" s="789" t="s">
        <v>497</v>
      </c>
      <c r="L7" s="789"/>
      <c r="M7" s="789"/>
      <c r="N7" s="226"/>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row>
    <row r="8" spans="1:14" ht="18" customHeight="1">
      <c r="A8" s="792">
        <v>1</v>
      </c>
      <c r="B8" s="802" t="s">
        <v>496</v>
      </c>
      <c r="C8" s="801">
        <v>300</v>
      </c>
      <c r="D8" s="745">
        <v>3553</v>
      </c>
      <c r="E8" s="630">
        <v>187</v>
      </c>
      <c r="F8" s="647">
        <v>300</v>
      </c>
      <c r="G8" s="791">
        <v>3604</v>
      </c>
      <c r="H8" s="194">
        <v>187</v>
      </c>
      <c r="I8" s="647">
        <v>300</v>
      </c>
      <c r="J8" s="791">
        <v>3655</v>
      </c>
      <c r="K8" s="629">
        <v>187</v>
      </c>
      <c r="L8" s="176">
        <v>1065900</v>
      </c>
      <c r="M8" s="178">
        <v>1081200</v>
      </c>
      <c r="N8" s="195">
        <v>1096500</v>
      </c>
    </row>
    <row r="9" spans="1:14" ht="18" customHeight="1">
      <c r="A9" s="50">
        <v>2</v>
      </c>
      <c r="B9" s="466" t="s">
        <v>495</v>
      </c>
      <c r="C9" s="643">
        <v>41</v>
      </c>
      <c r="D9" s="734">
        <v>3230</v>
      </c>
      <c r="E9" s="195">
        <v>184</v>
      </c>
      <c r="F9" s="643">
        <v>41</v>
      </c>
      <c r="G9" s="178">
        <v>3260</v>
      </c>
      <c r="H9" s="195">
        <v>184</v>
      </c>
      <c r="I9" s="643">
        <v>41</v>
      </c>
      <c r="J9" s="178">
        <v>3300</v>
      </c>
      <c r="K9" s="195">
        <v>184</v>
      </c>
      <c r="L9" s="176">
        <v>132430</v>
      </c>
      <c r="M9" s="178">
        <v>133660</v>
      </c>
      <c r="N9" s="195">
        <v>135300</v>
      </c>
    </row>
    <row r="10" spans="1:14" ht="18" customHeight="1">
      <c r="A10" s="50">
        <v>3</v>
      </c>
      <c r="B10" s="220" t="s">
        <v>494</v>
      </c>
      <c r="C10" s="643">
        <v>11</v>
      </c>
      <c r="D10" s="734">
        <v>3620</v>
      </c>
      <c r="E10" s="195">
        <v>181</v>
      </c>
      <c r="F10" s="643">
        <v>11</v>
      </c>
      <c r="G10" s="178">
        <v>3620</v>
      </c>
      <c r="H10" s="195">
        <v>181</v>
      </c>
      <c r="I10" s="643">
        <v>11</v>
      </c>
      <c r="J10" s="178">
        <v>3620</v>
      </c>
      <c r="K10" s="195">
        <v>181</v>
      </c>
      <c r="L10" s="176">
        <v>39820</v>
      </c>
      <c r="M10" s="178">
        <v>39820</v>
      </c>
      <c r="N10" s="195">
        <v>39820</v>
      </c>
    </row>
    <row r="11" spans="1:14" ht="18" customHeight="1">
      <c r="A11" s="50">
        <v>4</v>
      </c>
      <c r="B11" s="220" t="s">
        <v>493</v>
      </c>
      <c r="C11" s="643">
        <v>13</v>
      </c>
      <c r="D11" s="734">
        <v>3451</v>
      </c>
      <c r="E11" s="195">
        <v>187</v>
      </c>
      <c r="F11" s="643">
        <v>13</v>
      </c>
      <c r="G11" s="178">
        <v>3519</v>
      </c>
      <c r="H11" s="195">
        <v>187</v>
      </c>
      <c r="I11" s="643">
        <v>13</v>
      </c>
      <c r="J11" s="178">
        <v>3570</v>
      </c>
      <c r="K11" s="195">
        <v>187</v>
      </c>
      <c r="L11" s="176">
        <v>44863</v>
      </c>
      <c r="M11" s="178">
        <v>45747</v>
      </c>
      <c r="N11" s="195">
        <v>46410</v>
      </c>
    </row>
    <row r="12" spans="1:14" ht="18" customHeight="1" thickBot="1">
      <c r="A12" s="790">
        <v>5</v>
      </c>
      <c r="B12" s="226" t="s">
        <v>492</v>
      </c>
      <c r="C12" s="648">
        <v>35</v>
      </c>
      <c r="D12" s="740">
        <v>3400</v>
      </c>
      <c r="E12" s="198">
        <v>190</v>
      </c>
      <c r="F12" s="648">
        <v>35</v>
      </c>
      <c r="G12" s="188">
        <v>3450</v>
      </c>
      <c r="H12" s="198">
        <v>190</v>
      </c>
      <c r="I12" s="648">
        <v>35</v>
      </c>
      <c r="J12" s="188">
        <v>3500</v>
      </c>
      <c r="K12" s="198">
        <v>190</v>
      </c>
      <c r="L12" s="185">
        <v>119000</v>
      </c>
      <c r="M12" s="188">
        <v>120750</v>
      </c>
      <c r="N12" s="198">
        <v>122500</v>
      </c>
    </row>
    <row r="13" spans="1:14" ht="18" customHeight="1">
      <c r="A13" s="792">
        <v>6</v>
      </c>
      <c r="B13" s="213" t="s">
        <v>491</v>
      </c>
      <c r="C13" s="647">
        <v>41</v>
      </c>
      <c r="D13" s="745">
        <v>3150</v>
      </c>
      <c r="E13" s="194">
        <v>188</v>
      </c>
      <c r="F13" s="647">
        <v>41</v>
      </c>
      <c r="G13" s="791">
        <v>3370</v>
      </c>
      <c r="H13" s="194">
        <v>188</v>
      </c>
      <c r="I13" s="647">
        <v>41</v>
      </c>
      <c r="J13" s="791">
        <v>3560</v>
      </c>
      <c r="K13" s="194">
        <v>188</v>
      </c>
      <c r="L13" s="182">
        <v>129150</v>
      </c>
      <c r="M13" s="791">
        <v>138170</v>
      </c>
      <c r="N13" s="194">
        <v>145960</v>
      </c>
    </row>
    <row r="14" spans="1:14" ht="18" customHeight="1">
      <c r="A14" s="50">
        <v>7</v>
      </c>
      <c r="B14" s="220" t="s">
        <v>490</v>
      </c>
      <c r="C14" s="643">
        <v>32</v>
      </c>
      <c r="D14" s="734">
        <v>3250</v>
      </c>
      <c r="E14" s="195">
        <v>187</v>
      </c>
      <c r="F14" s="643">
        <v>32</v>
      </c>
      <c r="G14" s="178">
        <v>3400</v>
      </c>
      <c r="H14" s="195">
        <v>187</v>
      </c>
      <c r="I14" s="643">
        <v>32</v>
      </c>
      <c r="J14" s="178">
        <v>3550</v>
      </c>
      <c r="K14" s="195">
        <v>187</v>
      </c>
      <c r="L14" s="176">
        <v>104000</v>
      </c>
      <c r="M14" s="178">
        <v>108800</v>
      </c>
      <c r="N14" s="195">
        <v>113600</v>
      </c>
    </row>
    <row r="15" spans="1:14" ht="18" customHeight="1">
      <c r="A15" s="50">
        <v>8</v>
      </c>
      <c r="B15" s="220" t="s">
        <v>489</v>
      </c>
      <c r="C15" s="643">
        <v>10</v>
      </c>
      <c r="D15" s="734">
        <v>3100</v>
      </c>
      <c r="E15" s="195">
        <v>186</v>
      </c>
      <c r="F15" s="643">
        <v>10</v>
      </c>
      <c r="G15" s="178">
        <v>3200</v>
      </c>
      <c r="H15" s="195">
        <v>186</v>
      </c>
      <c r="I15" s="643">
        <v>10</v>
      </c>
      <c r="J15" s="178">
        <v>3300</v>
      </c>
      <c r="K15" s="195">
        <v>186</v>
      </c>
      <c r="L15" s="176">
        <v>31000</v>
      </c>
      <c r="M15" s="178">
        <v>32000</v>
      </c>
      <c r="N15" s="195">
        <v>33000</v>
      </c>
    </row>
    <row r="16" spans="1:14" ht="18" customHeight="1">
      <c r="A16" s="50">
        <v>9</v>
      </c>
      <c r="B16" s="220" t="s">
        <v>488</v>
      </c>
      <c r="C16" s="643">
        <v>18</v>
      </c>
      <c r="D16" s="734">
        <v>3200</v>
      </c>
      <c r="E16" s="195">
        <v>189</v>
      </c>
      <c r="F16" s="643">
        <v>18</v>
      </c>
      <c r="G16" s="178">
        <v>3250</v>
      </c>
      <c r="H16" s="195">
        <v>189</v>
      </c>
      <c r="I16" s="643">
        <v>18</v>
      </c>
      <c r="J16" s="178">
        <v>3300</v>
      </c>
      <c r="K16" s="195">
        <v>189</v>
      </c>
      <c r="L16" s="176">
        <v>57600</v>
      </c>
      <c r="M16" s="178">
        <v>58500</v>
      </c>
      <c r="N16" s="195">
        <v>59400</v>
      </c>
    </row>
    <row r="17" spans="1:14" ht="18" customHeight="1" thickBot="1">
      <c r="A17" s="790">
        <v>10</v>
      </c>
      <c r="B17" s="226" t="s">
        <v>487</v>
      </c>
      <c r="C17" s="648">
        <v>45</v>
      </c>
      <c r="D17" s="740">
        <v>3600</v>
      </c>
      <c r="E17" s="198">
        <v>191</v>
      </c>
      <c r="F17" s="648">
        <v>45</v>
      </c>
      <c r="G17" s="188">
        <v>3600</v>
      </c>
      <c r="H17" s="198">
        <v>191</v>
      </c>
      <c r="I17" s="648">
        <v>45</v>
      </c>
      <c r="J17" s="188">
        <v>3600</v>
      </c>
      <c r="K17" s="198">
        <v>191</v>
      </c>
      <c r="L17" s="200">
        <v>162000</v>
      </c>
      <c r="M17" s="188">
        <v>162000</v>
      </c>
      <c r="N17" s="198">
        <v>162000</v>
      </c>
    </row>
    <row r="18" spans="1:14" ht="18" customHeight="1">
      <c r="A18" s="792">
        <v>11</v>
      </c>
      <c r="B18" s="213" t="s">
        <v>486</v>
      </c>
      <c r="C18" s="647">
        <v>24</v>
      </c>
      <c r="D18" s="745">
        <v>3600</v>
      </c>
      <c r="E18" s="194">
        <v>186</v>
      </c>
      <c r="F18" s="647">
        <v>24</v>
      </c>
      <c r="G18" s="791">
        <v>3600</v>
      </c>
      <c r="H18" s="194">
        <v>186</v>
      </c>
      <c r="I18" s="647">
        <v>24</v>
      </c>
      <c r="J18" s="791">
        <v>3600</v>
      </c>
      <c r="K18" s="194">
        <v>186</v>
      </c>
      <c r="L18" s="167">
        <v>86400</v>
      </c>
      <c r="M18" s="791">
        <v>86400</v>
      </c>
      <c r="N18" s="194">
        <v>86400</v>
      </c>
    </row>
    <row r="19" spans="1:14" ht="18" customHeight="1">
      <c r="A19" s="50">
        <v>12</v>
      </c>
      <c r="B19" s="220" t="s">
        <v>485</v>
      </c>
      <c r="C19" s="643">
        <v>15</v>
      </c>
      <c r="D19" s="734">
        <v>3337</v>
      </c>
      <c r="E19" s="195">
        <v>191</v>
      </c>
      <c r="F19" s="643">
        <v>15</v>
      </c>
      <c r="G19" s="178">
        <v>3551</v>
      </c>
      <c r="H19" s="195">
        <v>193</v>
      </c>
      <c r="I19" s="643">
        <v>15</v>
      </c>
      <c r="J19" s="178">
        <v>3699</v>
      </c>
      <c r="K19" s="195">
        <v>192</v>
      </c>
      <c r="L19" s="176">
        <v>50055</v>
      </c>
      <c r="M19" s="178">
        <v>53265</v>
      </c>
      <c r="N19" s="195">
        <v>55485</v>
      </c>
    </row>
    <row r="20" spans="1:14" ht="18" customHeight="1">
      <c r="A20" s="50">
        <v>13</v>
      </c>
      <c r="B20" s="220" t="s">
        <v>484</v>
      </c>
      <c r="C20" s="643">
        <v>15</v>
      </c>
      <c r="D20" s="734">
        <v>3900</v>
      </c>
      <c r="E20" s="195">
        <v>180</v>
      </c>
      <c r="F20" s="643">
        <v>15</v>
      </c>
      <c r="G20" s="178">
        <v>4000</v>
      </c>
      <c r="H20" s="195">
        <v>180</v>
      </c>
      <c r="I20" s="643">
        <v>15</v>
      </c>
      <c r="J20" s="178">
        <v>4000</v>
      </c>
      <c r="K20" s="195">
        <v>180</v>
      </c>
      <c r="L20" s="176">
        <v>58500</v>
      </c>
      <c r="M20" s="178">
        <v>60000</v>
      </c>
      <c r="N20" s="195">
        <v>60000</v>
      </c>
    </row>
    <row r="21" spans="1:14" ht="18" customHeight="1">
      <c r="A21" s="50">
        <v>14</v>
      </c>
      <c r="B21" s="220" t="s">
        <v>483</v>
      </c>
      <c r="C21" s="798">
        <v>7</v>
      </c>
      <c r="D21" s="800">
        <v>3900</v>
      </c>
      <c r="E21" s="799">
        <v>185</v>
      </c>
      <c r="F21" s="643">
        <v>7</v>
      </c>
      <c r="G21" s="178">
        <v>3900</v>
      </c>
      <c r="H21" s="195">
        <v>185</v>
      </c>
      <c r="I21" s="798">
        <v>7</v>
      </c>
      <c r="J21" s="797">
        <v>3900</v>
      </c>
      <c r="K21" s="799">
        <v>185</v>
      </c>
      <c r="L21" s="176">
        <v>27300</v>
      </c>
      <c r="M21" s="178">
        <v>27300</v>
      </c>
      <c r="N21" s="195">
        <v>27300</v>
      </c>
    </row>
    <row r="22" spans="1:14" ht="18" customHeight="1" thickBot="1">
      <c r="A22" s="790">
        <v>15</v>
      </c>
      <c r="B22" s="226" t="s">
        <v>482</v>
      </c>
      <c r="C22" s="648">
        <v>10</v>
      </c>
      <c r="D22" s="740">
        <v>3680</v>
      </c>
      <c r="E22" s="198">
        <v>190</v>
      </c>
      <c r="F22" s="648">
        <v>10</v>
      </c>
      <c r="G22" s="188">
        <v>3765</v>
      </c>
      <c r="H22" s="198">
        <v>190</v>
      </c>
      <c r="I22" s="648">
        <v>10</v>
      </c>
      <c r="J22" s="188">
        <v>3850</v>
      </c>
      <c r="K22" s="198">
        <v>190</v>
      </c>
      <c r="L22" s="185">
        <v>36800</v>
      </c>
      <c r="M22" s="188">
        <v>37650</v>
      </c>
      <c r="N22" s="198">
        <v>38500</v>
      </c>
    </row>
    <row r="23" spans="1:14" ht="18" customHeight="1">
      <c r="A23" s="792">
        <v>16</v>
      </c>
      <c r="B23" s="213" t="s">
        <v>481</v>
      </c>
      <c r="C23" s="647">
        <v>54</v>
      </c>
      <c r="D23" s="745">
        <v>4000</v>
      </c>
      <c r="E23" s="194">
        <v>193</v>
      </c>
      <c r="F23" s="647">
        <v>54</v>
      </c>
      <c r="G23" s="791">
        <v>4088</v>
      </c>
      <c r="H23" s="194">
        <v>193</v>
      </c>
      <c r="I23" s="647">
        <v>54</v>
      </c>
      <c r="J23" s="791">
        <v>4176</v>
      </c>
      <c r="K23" s="194">
        <v>193</v>
      </c>
      <c r="L23" s="182">
        <v>216000</v>
      </c>
      <c r="M23" s="791">
        <v>220752</v>
      </c>
      <c r="N23" s="194">
        <v>225504</v>
      </c>
    </row>
    <row r="24" spans="1:14" ht="18" customHeight="1">
      <c r="A24" s="50">
        <v>17</v>
      </c>
      <c r="B24" s="466" t="s">
        <v>480</v>
      </c>
      <c r="C24" s="643">
        <v>29</v>
      </c>
      <c r="D24" s="734">
        <v>3500</v>
      </c>
      <c r="E24" s="195">
        <v>186</v>
      </c>
      <c r="F24" s="643">
        <v>29</v>
      </c>
      <c r="G24" s="178">
        <v>3600</v>
      </c>
      <c r="H24" s="195">
        <v>186</v>
      </c>
      <c r="I24" s="643">
        <v>29</v>
      </c>
      <c r="J24" s="178">
        <v>3700</v>
      </c>
      <c r="K24" s="195">
        <v>186</v>
      </c>
      <c r="L24" s="176">
        <v>101500</v>
      </c>
      <c r="M24" s="178">
        <v>104400</v>
      </c>
      <c r="N24" s="195">
        <v>107300</v>
      </c>
    </row>
    <row r="25" spans="1:14" ht="18" customHeight="1">
      <c r="A25" s="50">
        <v>18</v>
      </c>
      <c r="B25" s="466" t="s">
        <v>479</v>
      </c>
      <c r="C25" s="643">
        <v>15</v>
      </c>
      <c r="D25" s="734">
        <v>3825</v>
      </c>
      <c r="E25" s="195">
        <v>188</v>
      </c>
      <c r="F25" s="643">
        <v>15</v>
      </c>
      <c r="G25" s="178">
        <v>3910</v>
      </c>
      <c r="H25" s="195">
        <v>188</v>
      </c>
      <c r="I25" s="643">
        <v>15</v>
      </c>
      <c r="J25" s="178">
        <v>3995</v>
      </c>
      <c r="K25" s="195">
        <v>188</v>
      </c>
      <c r="L25" s="176">
        <v>57375</v>
      </c>
      <c r="M25" s="178">
        <v>58650</v>
      </c>
      <c r="N25" s="195">
        <v>59925</v>
      </c>
    </row>
    <row r="26" spans="1:14" ht="18" customHeight="1">
      <c r="A26" s="50">
        <v>19</v>
      </c>
      <c r="B26" s="466" t="s">
        <v>478</v>
      </c>
      <c r="C26" s="643">
        <v>11</v>
      </c>
      <c r="D26" s="734">
        <v>3500</v>
      </c>
      <c r="E26" s="794">
        <v>183</v>
      </c>
      <c r="F26" s="796">
        <v>11</v>
      </c>
      <c r="G26" s="795">
        <v>3600</v>
      </c>
      <c r="H26" s="794">
        <v>183</v>
      </c>
      <c r="I26" s="796">
        <v>11</v>
      </c>
      <c r="J26" s="795">
        <v>3700</v>
      </c>
      <c r="K26" s="794">
        <v>183</v>
      </c>
      <c r="L26" s="176">
        <v>38500</v>
      </c>
      <c r="M26" s="178">
        <v>39600</v>
      </c>
      <c r="N26" s="195">
        <v>40700</v>
      </c>
    </row>
    <row r="27" spans="1:14" ht="18" customHeight="1" thickBot="1">
      <c r="A27" s="790">
        <v>20</v>
      </c>
      <c r="B27" s="470" t="s">
        <v>477</v>
      </c>
      <c r="C27" s="648">
        <v>16</v>
      </c>
      <c r="D27" s="740">
        <v>3825</v>
      </c>
      <c r="E27" s="198">
        <v>186</v>
      </c>
      <c r="F27" s="648">
        <v>16</v>
      </c>
      <c r="G27" s="188">
        <v>3910</v>
      </c>
      <c r="H27" s="198">
        <v>186</v>
      </c>
      <c r="I27" s="648">
        <v>16</v>
      </c>
      <c r="J27" s="188">
        <v>3995</v>
      </c>
      <c r="K27" s="198">
        <v>186</v>
      </c>
      <c r="L27" s="185">
        <v>61200</v>
      </c>
      <c r="M27" s="188">
        <v>62560</v>
      </c>
      <c r="N27" s="198">
        <v>63920</v>
      </c>
    </row>
    <row r="28" spans="1:14" ht="18" customHeight="1">
      <c r="A28" s="792">
        <v>21</v>
      </c>
      <c r="B28" s="213" t="s">
        <v>476</v>
      </c>
      <c r="C28" s="647">
        <v>14</v>
      </c>
      <c r="D28" s="745">
        <v>3700</v>
      </c>
      <c r="E28" s="194">
        <v>187</v>
      </c>
      <c r="F28" s="647">
        <v>14</v>
      </c>
      <c r="G28" s="791">
        <v>3800</v>
      </c>
      <c r="H28" s="194">
        <v>187</v>
      </c>
      <c r="I28" s="647">
        <v>14</v>
      </c>
      <c r="J28" s="791">
        <v>3900</v>
      </c>
      <c r="K28" s="194">
        <v>187</v>
      </c>
      <c r="L28" s="182">
        <v>51800</v>
      </c>
      <c r="M28" s="791">
        <v>53200</v>
      </c>
      <c r="N28" s="194">
        <v>54600</v>
      </c>
    </row>
    <row r="29" spans="1:14" ht="18" customHeight="1">
      <c r="A29" s="50">
        <v>22</v>
      </c>
      <c r="B29" s="220" t="s">
        <v>475</v>
      </c>
      <c r="C29" s="798">
        <v>14</v>
      </c>
      <c r="D29" s="800">
        <v>3627</v>
      </c>
      <c r="E29" s="799">
        <v>190</v>
      </c>
      <c r="F29" s="798">
        <v>14</v>
      </c>
      <c r="G29" s="797">
        <v>3714</v>
      </c>
      <c r="H29" s="195">
        <v>190</v>
      </c>
      <c r="I29" s="798">
        <v>14</v>
      </c>
      <c r="J29" s="797">
        <v>3800</v>
      </c>
      <c r="K29" s="195">
        <v>190</v>
      </c>
      <c r="L29" s="176">
        <v>50778</v>
      </c>
      <c r="M29" s="178">
        <v>51996</v>
      </c>
      <c r="N29" s="195">
        <v>53200</v>
      </c>
    </row>
    <row r="30" spans="1:14" ht="18" customHeight="1">
      <c r="A30" s="50">
        <v>23</v>
      </c>
      <c r="B30" s="220" t="s">
        <v>474</v>
      </c>
      <c r="C30" s="643">
        <v>7</v>
      </c>
      <c r="D30" s="734">
        <v>3500</v>
      </c>
      <c r="E30" s="794">
        <v>183</v>
      </c>
      <c r="F30" s="796">
        <v>7</v>
      </c>
      <c r="G30" s="795">
        <v>3600</v>
      </c>
      <c r="H30" s="794">
        <v>183</v>
      </c>
      <c r="I30" s="796">
        <v>7</v>
      </c>
      <c r="J30" s="795">
        <v>3700</v>
      </c>
      <c r="K30" s="794">
        <v>183</v>
      </c>
      <c r="L30" s="176">
        <v>24500</v>
      </c>
      <c r="M30" s="178">
        <v>25200</v>
      </c>
      <c r="N30" s="195">
        <v>25900</v>
      </c>
    </row>
    <row r="31" spans="1:14" ht="18" customHeight="1">
      <c r="A31" s="50">
        <v>24</v>
      </c>
      <c r="B31" s="220" t="s">
        <v>473</v>
      </c>
      <c r="C31" s="643">
        <v>7</v>
      </c>
      <c r="D31" s="734">
        <v>3780</v>
      </c>
      <c r="E31" s="195">
        <v>182</v>
      </c>
      <c r="F31" s="643">
        <v>7</v>
      </c>
      <c r="G31" s="178">
        <v>3840</v>
      </c>
      <c r="H31" s="195">
        <v>182</v>
      </c>
      <c r="I31" s="643">
        <v>7</v>
      </c>
      <c r="J31" s="178">
        <v>3900</v>
      </c>
      <c r="K31" s="195">
        <v>182</v>
      </c>
      <c r="L31" s="176">
        <v>26460</v>
      </c>
      <c r="M31" s="178">
        <v>26880</v>
      </c>
      <c r="N31" s="195">
        <v>27300</v>
      </c>
    </row>
    <row r="32" spans="1:14" ht="18" customHeight="1" thickBot="1">
      <c r="A32" s="790">
        <v>25</v>
      </c>
      <c r="B32" s="226" t="s">
        <v>472</v>
      </c>
      <c r="C32" s="648">
        <v>94</v>
      </c>
      <c r="D32" s="740">
        <v>3400</v>
      </c>
      <c r="E32" s="198">
        <v>190</v>
      </c>
      <c r="F32" s="648">
        <v>94</v>
      </c>
      <c r="G32" s="188">
        <v>3485</v>
      </c>
      <c r="H32" s="198">
        <v>190</v>
      </c>
      <c r="I32" s="648">
        <v>94</v>
      </c>
      <c r="J32" s="188">
        <v>3570</v>
      </c>
      <c r="K32" s="198">
        <v>190</v>
      </c>
      <c r="L32" s="200">
        <v>319600</v>
      </c>
      <c r="M32" s="188">
        <v>327590</v>
      </c>
      <c r="N32" s="198">
        <v>335580</v>
      </c>
    </row>
    <row r="33" spans="1:14" ht="18" customHeight="1">
      <c r="A33" s="792">
        <v>26</v>
      </c>
      <c r="B33" s="213" t="s">
        <v>471</v>
      </c>
      <c r="C33" s="647">
        <v>8</v>
      </c>
      <c r="D33" s="745">
        <v>3500</v>
      </c>
      <c r="E33" s="194">
        <v>187</v>
      </c>
      <c r="F33" s="647">
        <v>8</v>
      </c>
      <c r="G33" s="791">
        <v>3600</v>
      </c>
      <c r="H33" s="194">
        <v>187</v>
      </c>
      <c r="I33" s="647">
        <v>8</v>
      </c>
      <c r="J33" s="791">
        <v>3700</v>
      </c>
      <c r="K33" s="194">
        <v>187</v>
      </c>
      <c r="L33" s="167">
        <v>28000</v>
      </c>
      <c r="M33" s="791">
        <v>28800</v>
      </c>
      <c r="N33" s="194">
        <v>29600</v>
      </c>
    </row>
    <row r="34" spans="1:14" ht="18" customHeight="1">
      <c r="A34" s="50">
        <v>27</v>
      </c>
      <c r="B34" s="220" t="s">
        <v>470</v>
      </c>
      <c r="C34" s="643">
        <v>21</v>
      </c>
      <c r="D34" s="734">
        <v>3850</v>
      </c>
      <c r="E34" s="195">
        <v>181</v>
      </c>
      <c r="F34" s="643">
        <v>21</v>
      </c>
      <c r="G34" s="178">
        <v>3850</v>
      </c>
      <c r="H34" s="195">
        <v>181</v>
      </c>
      <c r="I34" s="643">
        <v>21</v>
      </c>
      <c r="J34" s="178">
        <v>3850</v>
      </c>
      <c r="K34" s="195">
        <v>181</v>
      </c>
      <c r="L34" s="176">
        <v>80850</v>
      </c>
      <c r="M34" s="178">
        <v>80850</v>
      </c>
      <c r="N34" s="195">
        <v>80850</v>
      </c>
    </row>
    <row r="35" spans="1:14" ht="18" customHeight="1">
      <c r="A35" s="50">
        <v>28</v>
      </c>
      <c r="B35" s="220" t="s">
        <v>469</v>
      </c>
      <c r="C35" s="643">
        <v>7</v>
      </c>
      <c r="D35" s="734">
        <v>3400</v>
      </c>
      <c r="E35" s="195">
        <v>190</v>
      </c>
      <c r="F35" s="643">
        <v>7</v>
      </c>
      <c r="G35" s="178">
        <v>3500</v>
      </c>
      <c r="H35" s="195">
        <v>190</v>
      </c>
      <c r="I35" s="643">
        <v>7</v>
      </c>
      <c r="J35" s="178">
        <v>3600</v>
      </c>
      <c r="K35" s="195">
        <v>190</v>
      </c>
      <c r="L35" s="176">
        <v>23800</v>
      </c>
      <c r="M35" s="178">
        <v>24500</v>
      </c>
      <c r="N35" s="195">
        <v>25200</v>
      </c>
    </row>
    <row r="36" spans="1:14" ht="18" customHeight="1">
      <c r="A36" s="50">
        <v>29</v>
      </c>
      <c r="B36" s="220" t="s">
        <v>468</v>
      </c>
      <c r="C36" s="643">
        <v>24</v>
      </c>
      <c r="D36" s="734">
        <v>3582</v>
      </c>
      <c r="E36" s="195">
        <v>188</v>
      </c>
      <c r="F36" s="643">
        <v>24</v>
      </c>
      <c r="G36" s="178">
        <v>3675</v>
      </c>
      <c r="H36" s="195">
        <v>188</v>
      </c>
      <c r="I36" s="643">
        <v>24</v>
      </c>
      <c r="J36" s="178">
        <v>3709</v>
      </c>
      <c r="K36" s="195">
        <v>188</v>
      </c>
      <c r="L36" s="176">
        <v>85968</v>
      </c>
      <c r="M36" s="178">
        <v>88200</v>
      </c>
      <c r="N36" s="195">
        <v>89016</v>
      </c>
    </row>
    <row r="37" spans="1:14" ht="18" customHeight="1" thickBot="1">
      <c r="A37" s="790">
        <v>30</v>
      </c>
      <c r="B37" s="226" t="s">
        <v>467</v>
      </c>
      <c r="C37" s="648">
        <v>11</v>
      </c>
      <c r="D37" s="740">
        <v>3750</v>
      </c>
      <c r="E37" s="198">
        <v>189</v>
      </c>
      <c r="F37" s="648">
        <v>11</v>
      </c>
      <c r="G37" s="188">
        <v>3900</v>
      </c>
      <c r="H37" s="198">
        <v>189</v>
      </c>
      <c r="I37" s="648">
        <v>11</v>
      </c>
      <c r="J37" s="188">
        <v>4050</v>
      </c>
      <c r="K37" s="198">
        <v>189</v>
      </c>
      <c r="L37" s="200">
        <v>41250</v>
      </c>
      <c r="M37" s="188">
        <v>42900</v>
      </c>
      <c r="N37" s="198">
        <v>44550</v>
      </c>
    </row>
    <row r="38" spans="1:14" ht="18" customHeight="1">
      <c r="A38" s="792">
        <v>31</v>
      </c>
      <c r="B38" s="213" t="s">
        <v>466</v>
      </c>
      <c r="C38" s="647">
        <v>13</v>
      </c>
      <c r="D38" s="745">
        <v>3800</v>
      </c>
      <c r="E38" s="194">
        <v>189</v>
      </c>
      <c r="F38" s="647">
        <v>13</v>
      </c>
      <c r="G38" s="791">
        <v>4000</v>
      </c>
      <c r="H38" s="194">
        <v>189</v>
      </c>
      <c r="I38" s="647">
        <v>13</v>
      </c>
      <c r="J38" s="791">
        <v>4200</v>
      </c>
      <c r="K38" s="194">
        <v>189</v>
      </c>
      <c r="L38" s="167">
        <v>49400</v>
      </c>
      <c r="M38" s="170">
        <v>52000</v>
      </c>
      <c r="N38" s="197">
        <v>54600</v>
      </c>
    </row>
    <row r="39" spans="1:14" ht="18" customHeight="1">
      <c r="A39" s="50">
        <v>32</v>
      </c>
      <c r="B39" s="220" t="s">
        <v>465</v>
      </c>
      <c r="C39" s="643">
        <v>11</v>
      </c>
      <c r="D39" s="734">
        <v>3400</v>
      </c>
      <c r="E39" s="195">
        <v>189</v>
      </c>
      <c r="F39" s="643">
        <v>11</v>
      </c>
      <c r="G39" s="178">
        <v>3500</v>
      </c>
      <c r="H39" s="195">
        <v>189</v>
      </c>
      <c r="I39" s="643">
        <v>11</v>
      </c>
      <c r="J39" s="178">
        <v>3600</v>
      </c>
      <c r="K39" s="195">
        <v>189</v>
      </c>
      <c r="L39" s="176">
        <v>37400</v>
      </c>
      <c r="M39" s="178">
        <v>38500</v>
      </c>
      <c r="N39" s="195">
        <v>39600</v>
      </c>
    </row>
    <row r="40" spans="1:14" ht="18" customHeight="1">
      <c r="A40" s="50">
        <v>33</v>
      </c>
      <c r="B40" s="220" t="s">
        <v>464</v>
      </c>
      <c r="C40" s="643">
        <v>12</v>
      </c>
      <c r="D40" s="734">
        <v>3849</v>
      </c>
      <c r="E40" s="195">
        <v>189</v>
      </c>
      <c r="F40" s="643">
        <v>12</v>
      </c>
      <c r="G40" s="178">
        <v>3900</v>
      </c>
      <c r="H40" s="195">
        <v>189</v>
      </c>
      <c r="I40" s="643">
        <v>11</v>
      </c>
      <c r="J40" s="178">
        <v>3952</v>
      </c>
      <c r="K40" s="195">
        <v>189</v>
      </c>
      <c r="L40" s="176">
        <v>46188</v>
      </c>
      <c r="M40" s="178">
        <v>46800</v>
      </c>
      <c r="N40" s="195">
        <v>43472</v>
      </c>
    </row>
    <row r="41" spans="1:14" ht="18" customHeight="1">
      <c r="A41" s="50">
        <v>34</v>
      </c>
      <c r="B41" s="466" t="s">
        <v>463</v>
      </c>
      <c r="C41" s="643">
        <v>6</v>
      </c>
      <c r="D41" s="734">
        <v>3350</v>
      </c>
      <c r="E41" s="195">
        <v>184</v>
      </c>
      <c r="F41" s="643">
        <v>6</v>
      </c>
      <c r="G41" s="178">
        <v>3350</v>
      </c>
      <c r="H41" s="195">
        <v>184</v>
      </c>
      <c r="I41" s="643">
        <v>6</v>
      </c>
      <c r="J41" s="178">
        <v>3350</v>
      </c>
      <c r="K41" s="195">
        <v>184</v>
      </c>
      <c r="L41" s="176">
        <v>20100</v>
      </c>
      <c r="M41" s="178">
        <v>20100</v>
      </c>
      <c r="N41" s="215">
        <v>20100</v>
      </c>
    </row>
    <row r="42" spans="1:14" ht="18" customHeight="1" thickBot="1">
      <c r="A42" s="790">
        <v>35</v>
      </c>
      <c r="B42" s="226" t="s">
        <v>462</v>
      </c>
      <c r="C42" s="648">
        <v>4</v>
      </c>
      <c r="D42" s="740">
        <v>3500</v>
      </c>
      <c r="E42" s="198">
        <v>185</v>
      </c>
      <c r="F42" s="648">
        <v>4</v>
      </c>
      <c r="G42" s="188">
        <v>3500</v>
      </c>
      <c r="H42" s="198">
        <v>185</v>
      </c>
      <c r="I42" s="648">
        <v>4</v>
      </c>
      <c r="J42" s="188">
        <v>3500</v>
      </c>
      <c r="K42" s="198">
        <v>185</v>
      </c>
      <c r="L42" s="185">
        <v>14000</v>
      </c>
      <c r="M42" s="188">
        <v>14000</v>
      </c>
      <c r="N42" s="198">
        <v>14000</v>
      </c>
    </row>
    <row r="43" spans="1:14" ht="18" customHeight="1">
      <c r="A43" s="778">
        <v>36</v>
      </c>
      <c r="B43" s="793" t="s">
        <v>461</v>
      </c>
      <c r="C43" s="646">
        <v>4</v>
      </c>
      <c r="D43" s="728">
        <v>3700</v>
      </c>
      <c r="E43" s="197">
        <v>186</v>
      </c>
      <c r="F43" s="646">
        <v>4</v>
      </c>
      <c r="G43" s="170">
        <v>3750</v>
      </c>
      <c r="H43" s="197">
        <v>186</v>
      </c>
      <c r="I43" s="646">
        <v>4</v>
      </c>
      <c r="J43" s="170">
        <v>3800</v>
      </c>
      <c r="K43" s="197">
        <v>186</v>
      </c>
      <c r="L43" s="167">
        <v>14800</v>
      </c>
      <c r="M43" s="170">
        <v>15000</v>
      </c>
      <c r="N43" s="197">
        <v>15200</v>
      </c>
    </row>
    <row r="44" spans="1:14" ht="18" customHeight="1">
      <c r="A44" s="50">
        <v>37</v>
      </c>
      <c r="B44" s="466" t="s">
        <v>460</v>
      </c>
      <c r="C44" s="643">
        <v>2</v>
      </c>
      <c r="D44" s="734">
        <v>4100</v>
      </c>
      <c r="E44" s="195">
        <v>182</v>
      </c>
      <c r="F44" s="643">
        <v>2</v>
      </c>
      <c r="G44" s="178">
        <v>4100</v>
      </c>
      <c r="H44" s="195">
        <v>182</v>
      </c>
      <c r="I44" s="643">
        <v>2</v>
      </c>
      <c r="J44" s="178">
        <v>4100</v>
      </c>
      <c r="K44" s="195">
        <v>182</v>
      </c>
      <c r="L44" s="176">
        <v>8200</v>
      </c>
      <c r="M44" s="178">
        <v>8200</v>
      </c>
      <c r="N44" s="195">
        <v>8200</v>
      </c>
    </row>
    <row r="45" spans="1:14" ht="18" customHeight="1">
      <c r="A45" s="50">
        <v>38</v>
      </c>
      <c r="B45" s="220" t="s">
        <v>459</v>
      </c>
      <c r="C45" s="643">
        <v>5</v>
      </c>
      <c r="D45" s="734">
        <v>4000</v>
      </c>
      <c r="E45" s="195">
        <v>182</v>
      </c>
      <c r="F45" s="643">
        <v>5</v>
      </c>
      <c r="G45" s="178">
        <v>4050</v>
      </c>
      <c r="H45" s="195">
        <v>182</v>
      </c>
      <c r="I45" s="643">
        <v>5</v>
      </c>
      <c r="J45" s="178">
        <v>4100</v>
      </c>
      <c r="K45" s="195">
        <v>182</v>
      </c>
      <c r="L45" s="176">
        <v>20000</v>
      </c>
      <c r="M45" s="178">
        <v>20250</v>
      </c>
      <c r="N45" s="195">
        <v>20500</v>
      </c>
    </row>
    <row r="46" spans="1:14" ht="18" customHeight="1">
      <c r="A46" s="50">
        <v>39</v>
      </c>
      <c r="B46" s="220" t="s">
        <v>458</v>
      </c>
      <c r="C46" s="643">
        <v>2</v>
      </c>
      <c r="D46" s="734">
        <v>4400</v>
      </c>
      <c r="E46" s="195">
        <v>182</v>
      </c>
      <c r="F46" s="643">
        <v>2</v>
      </c>
      <c r="G46" s="178">
        <v>4450</v>
      </c>
      <c r="H46" s="195">
        <v>182</v>
      </c>
      <c r="I46" s="643">
        <v>2</v>
      </c>
      <c r="J46" s="178">
        <v>4500</v>
      </c>
      <c r="K46" s="195">
        <v>182</v>
      </c>
      <c r="L46" s="176">
        <v>8800</v>
      </c>
      <c r="M46" s="178">
        <v>8900</v>
      </c>
      <c r="N46" s="195">
        <v>9000</v>
      </c>
    </row>
    <row r="47" spans="1:14" ht="18" customHeight="1" thickBot="1">
      <c r="A47" s="790">
        <v>40</v>
      </c>
      <c r="B47" s="226" t="s">
        <v>457</v>
      </c>
      <c r="C47" s="648">
        <v>2</v>
      </c>
      <c r="D47" s="740">
        <v>3500</v>
      </c>
      <c r="E47" s="198">
        <v>183</v>
      </c>
      <c r="F47" s="648">
        <v>2</v>
      </c>
      <c r="G47" s="188">
        <v>3600</v>
      </c>
      <c r="H47" s="198">
        <v>183</v>
      </c>
      <c r="I47" s="648">
        <v>2</v>
      </c>
      <c r="J47" s="188">
        <v>3700</v>
      </c>
      <c r="K47" s="198">
        <v>183</v>
      </c>
      <c r="L47" s="185">
        <v>7000</v>
      </c>
      <c r="M47" s="188">
        <v>7200</v>
      </c>
      <c r="N47" s="198">
        <v>7400</v>
      </c>
    </row>
    <row r="48" spans="1:14" ht="18" customHeight="1">
      <c r="A48" s="792">
        <v>41</v>
      </c>
      <c r="B48" s="213" t="s">
        <v>456</v>
      </c>
      <c r="C48" s="647">
        <v>5</v>
      </c>
      <c r="D48" s="745">
        <v>3382</v>
      </c>
      <c r="E48" s="194">
        <v>186</v>
      </c>
      <c r="F48" s="647">
        <v>5</v>
      </c>
      <c r="G48" s="791">
        <v>3551</v>
      </c>
      <c r="H48" s="194">
        <v>186</v>
      </c>
      <c r="I48" s="647">
        <v>5</v>
      </c>
      <c r="J48" s="791">
        <v>3720</v>
      </c>
      <c r="K48" s="194">
        <v>186</v>
      </c>
      <c r="L48" s="182">
        <v>16910</v>
      </c>
      <c r="M48" s="791">
        <v>17755</v>
      </c>
      <c r="N48" s="194">
        <v>18600</v>
      </c>
    </row>
    <row r="49" spans="1:14" ht="18" customHeight="1">
      <c r="A49" s="50">
        <v>42</v>
      </c>
      <c r="B49" s="220" t="s">
        <v>455</v>
      </c>
      <c r="C49" s="643">
        <v>1</v>
      </c>
      <c r="D49" s="734">
        <v>3600</v>
      </c>
      <c r="E49" s="195">
        <v>185</v>
      </c>
      <c r="F49" s="643">
        <v>1</v>
      </c>
      <c r="G49" s="178">
        <v>3600</v>
      </c>
      <c r="H49" s="195">
        <v>185</v>
      </c>
      <c r="I49" s="643">
        <v>1</v>
      </c>
      <c r="J49" s="178">
        <v>3600</v>
      </c>
      <c r="K49" s="195">
        <v>185</v>
      </c>
      <c r="L49" s="176">
        <v>3600</v>
      </c>
      <c r="M49" s="178">
        <v>3600</v>
      </c>
      <c r="N49" s="195">
        <v>3600</v>
      </c>
    </row>
    <row r="50" spans="1:14" ht="18" customHeight="1" thickBot="1">
      <c r="A50" s="790">
        <v>43</v>
      </c>
      <c r="B50" s="226" t="s">
        <v>454</v>
      </c>
      <c r="C50" s="648">
        <v>3</v>
      </c>
      <c r="D50" s="740">
        <v>3627</v>
      </c>
      <c r="E50" s="198">
        <v>190</v>
      </c>
      <c r="F50" s="648">
        <v>3</v>
      </c>
      <c r="G50" s="188">
        <v>3800</v>
      </c>
      <c r="H50" s="198">
        <v>190</v>
      </c>
      <c r="I50" s="648">
        <v>3</v>
      </c>
      <c r="J50" s="188">
        <v>3973</v>
      </c>
      <c r="K50" s="198">
        <v>190</v>
      </c>
      <c r="L50" s="176">
        <v>10881</v>
      </c>
      <c r="M50" s="178">
        <v>11400</v>
      </c>
      <c r="N50" s="195">
        <v>11919</v>
      </c>
    </row>
    <row r="51" spans="1:14" ht="18" customHeight="1">
      <c r="A51" s="482"/>
      <c r="B51" s="207" t="s">
        <v>32</v>
      </c>
      <c r="C51" s="170">
        <f aca="true" t="shared" si="0" ref="C51:N51">SUM(C8:C50)</f>
        <v>1019</v>
      </c>
      <c r="D51" s="728">
        <f t="shared" si="0"/>
        <v>154918</v>
      </c>
      <c r="E51" s="728">
        <f t="shared" si="0"/>
        <v>8017</v>
      </c>
      <c r="F51" s="170">
        <f t="shared" si="0"/>
        <v>1019</v>
      </c>
      <c r="G51" s="728">
        <f t="shared" si="0"/>
        <v>158312</v>
      </c>
      <c r="H51" s="728">
        <f t="shared" si="0"/>
        <v>8019</v>
      </c>
      <c r="I51" s="170">
        <f t="shared" si="0"/>
        <v>1018</v>
      </c>
      <c r="J51" s="728">
        <f t="shared" si="0"/>
        <v>161444</v>
      </c>
      <c r="K51" s="728">
        <f t="shared" si="0"/>
        <v>8018</v>
      </c>
      <c r="L51" s="170">
        <f t="shared" si="0"/>
        <v>3609678</v>
      </c>
      <c r="M51" s="170">
        <f t="shared" si="0"/>
        <v>3685045</v>
      </c>
      <c r="N51" s="170">
        <f t="shared" si="0"/>
        <v>3751511</v>
      </c>
    </row>
    <row r="52" spans="1:14" ht="18" customHeight="1" thickBot="1">
      <c r="A52" s="183"/>
      <c r="B52" s="789" t="s">
        <v>453</v>
      </c>
      <c r="C52" s="787"/>
      <c r="D52" s="787">
        <f>L51/C51</f>
        <v>3542.3729146221785</v>
      </c>
      <c r="E52" s="787">
        <f>AVERAGE(E8:E50)</f>
        <v>186.4418604651163</v>
      </c>
      <c r="F52" s="787"/>
      <c r="G52" s="787">
        <f>M51/F51</f>
        <v>3616.3346418056917</v>
      </c>
      <c r="H52" s="787">
        <f>AVERAGE(H8:H50)</f>
        <v>186.48837209302326</v>
      </c>
      <c r="I52" s="787"/>
      <c r="J52" s="787">
        <f>N51/I51</f>
        <v>3685.1777996070728</v>
      </c>
      <c r="K52" s="787">
        <f>AVERAGE(K8:K50)</f>
        <v>186.46511627906978</v>
      </c>
      <c r="L52" s="788"/>
      <c r="M52" s="787"/>
      <c r="N52" s="786"/>
    </row>
    <row r="53" spans="1:11" ht="18" customHeight="1">
      <c r="A53" s="1"/>
      <c r="B53" s="1"/>
      <c r="C53" s="1"/>
      <c r="D53" s="785"/>
      <c r="G53" s="785"/>
      <c r="H53" s="1"/>
      <c r="J53" s="785"/>
      <c r="K53" s="1"/>
    </row>
    <row r="54" spans="1:4" ht="18" customHeight="1">
      <c r="A54" s="1"/>
      <c r="B54" s="1"/>
      <c r="C54" s="1"/>
      <c r="D54" s="1"/>
    </row>
    <row r="55" spans="4:13" ht="13.5">
      <c r="D55" s="1"/>
      <c r="K55" s="1"/>
      <c r="L55" s="1"/>
      <c r="M55" s="1"/>
    </row>
    <row r="56" spans="4:13" ht="13.5">
      <c r="D56" s="1"/>
      <c r="K56" s="1"/>
      <c r="L56" s="1"/>
      <c r="M56" s="1"/>
    </row>
    <row r="57" spans="4:13" ht="13.5">
      <c r="D57" s="1"/>
      <c r="K57" s="1"/>
      <c r="L57" s="1"/>
      <c r="M57" s="1"/>
    </row>
    <row r="58" spans="4:13" ht="13.5">
      <c r="D58" s="1"/>
      <c r="K58" s="1"/>
      <c r="L58" s="1"/>
      <c r="M58" s="1"/>
    </row>
    <row r="59" spans="4:13" ht="13.5">
      <c r="D59" s="1"/>
      <c r="K59" s="1"/>
      <c r="L59" s="1"/>
      <c r="M59" s="1"/>
    </row>
    <row r="60" spans="4:13" ht="13.5">
      <c r="D60" s="1"/>
      <c r="K60" s="1"/>
      <c r="L60" s="1"/>
      <c r="M60" s="1"/>
    </row>
    <row r="61" spans="4:13" ht="13.5">
      <c r="D61" s="1"/>
      <c r="K61" s="1"/>
      <c r="L61" s="1"/>
      <c r="M61" s="1"/>
    </row>
    <row r="62" ht="13.5">
      <c r="D62" s="1"/>
    </row>
    <row r="63" ht="13.5">
      <c r="D63" s="1"/>
    </row>
    <row r="64" ht="13.5">
      <c r="D64" s="1"/>
    </row>
    <row r="65" ht="13.5">
      <c r="D65" s="1"/>
    </row>
    <row r="66" ht="13.5">
      <c r="D66" s="1"/>
    </row>
    <row r="67" ht="13.5">
      <c r="D67" s="1"/>
    </row>
    <row r="68" ht="13.5">
      <c r="D68" s="1"/>
    </row>
  </sheetData>
  <sheetProtection/>
  <mergeCells count="15">
    <mergeCell ref="I3:K3"/>
    <mergeCell ref="I4:I6"/>
    <mergeCell ref="J4:J6"/>
    <mergeCell ref="K4:K6"/>
    <mergeCell ref="L2:N2"/>
    <mergeCell ref="B3:B7"/>
    <mergeCell ref="A3:A7"/>
    <mergeCell ref="D3:E3"/>
    <mergeCell ref="F3:H3"/>
    <mergeCell ref="F4:F6"/>
    <mergeCell ref="H4:H6"/>
    <mergeCell ref="D4:D6"/>
    <mergeCell ref="C4:C6"/>
    <mergeCell ref="E4:E6"/>
    <mergeCell ref="G4:G6"/>
  </mergeCells>
  <printOptions/>
  <pageMargins left="0.7874015748031497" right="0.3937007874015748" top="0.5905511811023623" bottom="0.7874015748031497" header="0.5118110236220472" footer="0.5118110236220472"/>
  <pageSetup horizontalDpi="600" verticalDpi="600" orientation="portrait" paperSize="9" scale="67" r:id="rId1"/>
  <headerFooter alignWithMargins="0">
    <oddFooter>&amp;C57</oddFooter>
  </headerFooter>
</worksheet>
</file>

<file path=xl/worksheets/sheet6.xml><?xml version="1.0" encoding="utf-8"?>
<worksheet xmlns="http://schemas.openxmlformats.org/spreadsheetml/2006/main" xmlns:r="http://schemas.openxmlformats.org/officeDocument/2006/relationships">
  <dimension ref="A1:T29"/>
  <sheetViews>
    <sheetView view="pageBreakPreview" zoomScale="60" zoomScalePageLayoutView="0" workbookViewId="0" topLeftCell="A1">
      <pane xSplit="2" ySplit="1" topLeftCell="C2" activePane="bottomRight" state="frozen"/>
      <selection pane="topLeft" activeCell="B25" sqref="B25"/>
      <selection pane="topRight" activeCell="B25" sqref="B25"/>
      <selection pane="bottomLeft" activeCell="B25" sqref="B25"/>
      <selection pane="bottomRight" activeCell="L25" sqref="L25"/>
    </sheetView>
  </sheetViews>
  <sheetFormatPr defaultColWidth="9.00390625" defaultRowHeight="13.5"/>
  <cols>
    <col min="1" max="1" width="3.625" style="0" bestFit="1" customWidth="1"/>
    <col min="2" max="2" width="12.50390625" style="0" customWidth="1"/>
    <col min="3" max="3" width="7.625" style="0" bestFit="1" customWidth="1"/>
    <col min="4" max="4" width="10.625" style="0" bestFit="1" customWidth="1"/>
    <col min="5" max="5" width="8.25390625" style="0" bestFit="1" customWidth="1"/>
    <col min="6" max="6" width="8.625" style="0" bestFit="1" customWidth="1"/>
    <col min="7" max="7" width="8.25390625" style="0" bestFit="1" customWidth="1"/>
    <col min="8" max="8" width="7.875" style="0" bestFit="1" customWidth="1"/>
    <col min="9" max="15" width="9.25390625" style="0" bestFit="1" customWidth="1"/>
    <col min="17" max="20" width="9.125" style="0" bestFit="1" customWidth="1"/>
  </cols>
  <sheetData>
    <row r="1" spans="1:20" ht="13.5">
      <c r="A1" s="1045" t="s">
        <v>117</v>
      </c>
      <c r="B1" s="1045"/>
      <c r="C1" s="1045"/>
      <c r="D1" s="1045"/>
      <c r="E1" s="1045"/>
      <c r="F1" s="1045"/>
      <c r="G1" s="1045"/>
      <c r="H1" s="1045"/>
      <c r="I1" s="1045"/>
      <c r="J1" s="1045"/>
      <c r="K1" s="1045"/>
      <c r="L1" s="1045"/>
      <c r="M1" s="1045"/>
      <c r="N1" s="1045"/>
      <c r="O1" s="1045"/>
      <c r="P1" s="1045"/>
      <c r="Q1" s="1045"/>
      <c r="R1" s="1045"/>
      <c r="S1" s="1045"/>
      <c r="T1" s="1045"/>
    </row>
    <row r="2" spans="1:20" ht="13.5">
      <c r="A2" t="s">
        <v>171</v>
      </c>
      <c r="R2" s="1055" t="s">
        <v>395</v>
      </c>
      <c r="S2" s="1055"/>
      <c r="T2" s="1055"/>
    </row>
    <row r="3" spans="1:20" ht="13.5">
      <c r="A3" s="1047" t="s">
        <v>119</v>
      </c>
      <c r="B3" s="1047"/>
      <c r="C3" s="1047" t="s">
        <v>120</v>
      </c>
      <c r="D3" s="1047" t="s">
        <v>121</v>
      </c>
      <c r="E3" s="1048" t="s">
        <v>3</v>
      </c>
      <c r="F3" s="1048"/>
      <c r="G3" s="1048"/>
      <c r="H3" s="1048"/>
      <c r="I3" s="1048" t="s">
        <v>4</v>
      </c>
      <c r="J3" s="1048"/>
      <c r="K3" s="1048"/>
      <c r="L3" s="1048"/>
      <c r="M3" s="1048" t="s">
        <v>5</v>
      </c>
      <c r="N3" s="1048"/>
      <c r="O3" s="1048"/>
      <c r="P3" s="1048"/>
      <c r="Q3" s="1048" t="s">
        <v>32</v>
      </c>
      <c r="R3" s="1048"/>
      <c r="S3" s="1048"/>
      <c r="T3" s="1048"/>
    </row>
    <row r="4" spans="1:20" ht="13.5">
      <c r="A4" s="1047"/>
      <c r="B4" s="1047"/>
      <c r="C4" s="1047"/>
      <c r="D4" s="1047"/>
      <c r="E4" s="114" t="s">
        <v>122</v>
      </c>
      <c r="F4" s="114" t="s">
        <v>123</v>
      </c>
      <c r="G4" s="114" t="s">
        <v>124</v>
      </c>
      <c r="H4" s="114" t="s">
        <v>123</v>
      </c>
      <c r="I4" s="114" t="s">
        <v>122</v>
      </c>
      <c r="J4" s="114" t="s">
        <v>123</v>
      </c>
      <c r="K4" s="114" t="s">
        <v>124</v>
      </c>
      <c r="L4" s="114" t="s">
        <v>123</v>
      </c>
      <c r="M4" s="114" t="s">
        <v>122</v>
      </c>
      <c r="N4" s="114" t="s">
        <v>123</v>
      </c>
      <c r="O4" s="114" t="s">
        <v>124</v>
      </c>
      <c r="P4" s="114" t="s">
        <v>123</v>
      </c>
      <c r="Q4" s="114" t="s">
        <v>122</v>
      </c>
      <c r="R4" s="114" t="s">
        <v>123</v>
      </c>
      <c r="S4" s="114" t="s">
        <v>124</v>
      </c>
      <c r="T4" s="114" t="s">
        <v>123</v>
      </c>
    </row>
    <row r="5" spans="1:20" ht="13.5">
      <c r="A5" s="115"/>
      <c r="B5" s="115"/>
      <c r="C5" s="115"/>
      <c r="D5" s="115"/>
      <c r="E5" s="116" t="s">
        <v>125</v>
      </c>
      <c r="F5" s="116" t="s">
        <v>421</v>
      </c>
      <c r="G5" s="116" t="s">
        <v>126</v>
      </c>
      <c r="H5" s="116" t="s">
        <v>421</v>
      </c>
      <c r="I5" s="116" t="s">
        <v>125</v>
      </c>
      <c r="J5" s="116" t="s">
        <v>421</v>
      </c>
      <c r="K5" s="116" t="s">
        <v>126</v>
      </c>
      <c r="L5" s="116" t="s">
        <v>421</v>
      </c>
      <c r="M5" s="116" t="s">
        <v>125</v>
      </c>
      <c r="N5" s="116" t="s">
        <v>421</v>
      </c>
      <c r="O5" s="116" t="s">
        <v>126</v>
      </c>
      <c r="P5" s="116" t="s">
        <v>421</v>
      </c>
      <c r="Q5" s="116" t="s">
        <v>125</v>
      </c>
      <c r="R5" s="116" t="s">
        <v>421</v>
      </c>
      <c r="S5" s="116" t="s">
        <v>126</v>
      </c>
      <c r="T5" s="116" t="s">
        <v>421</v>
      </c>
    </row>
    <row r="6" spans="1:20" ht="22.5" customHeight="1">
      <c r="A6" s="117">
        <v>1</v>
      </c>
      <c r="B6" s="763" t="s">
        <v>127</v>
      </c>
      <c r="C6" s="118">
        <v>131</v>
      </c>
      <c r="D6" s="118">
        <v>55802</v>
      </c>
      <c r="E6" s="119"/>
      <c r="F6" s="692">
        <f>E6/C6</f>
        <v>0</v>
      </c>
      <c r="G6" s="132"/>
      <c r="H6" s="692">
        <f>G6/D6</f>
        <v>0</v>
      </c>
      <c r="I6" s="119"/>
      <c r="J6" s="692" t="str">
        <f>IF(I6=0,"  ",I6/C6)</f>
        <v>  </v>
      </c>
      <c r="K6" s="119"/>
      <c r="L6" s="692" t="str">
        <f>IF(K6=0,"  ",K6/D6)</f>
        <v>  </v>
      </c>
      <c r="M6" s="119"/>
      <c r="N6" s="692" t="str">
        <f>IF(M6=0,"  ",M6/C6)</f>
        <v>  </v>
      </c>
      <c r="O6" s="119"/>
      <c r="P6" s="692" t="str">
        <f>IF(O6=0,"  ",O6/D6)</f>
        <v>  </v>
      </c>
      <c r="Q6" s="119">
        <f>E6+I6+M6</f>
        <v>0</v>
      </c>
      <c r="R6" s="692">
        <f aca="true" t="shared" si="0" ref="R6:R28">Q6/C6</f>
        <v>0</v>
      </c>
      <c r="S6" s="120">
        <f>G6+K6+O6</f>
        <v>0</v>
      </c>
      <c r="T6" s="692">
        <f>S6/D6</f>
        <v>0</v>
      </c>
    </row>
    <row r="7" spans="1:20" ht="22.5" customHeight="1">
      <c r="A7" s="114">
        <v>2</v>
      </c>
      <c r="B7" s="764" t="s">
        <v>128</v>
      </c>
      <c r="C7" s="122">
        <v>18</v>
      </c>
      <c r="D7" s="122">
        <v>9653</v>
      </c>
      <c r="E7" s="133"/>
      <c r="F7" s="693">
        <f aca="true" t="shared" si="1" ref="F7:F27">E7/C7</f>
        <v>0</v>
      </c>
      <c r="G7" s="133"/>
      <c r="H7" s="693">
        <f aca="true" t="shared" si="2" ref="H7:H27">G7/D7</f>
        <v>0</v>
      </c>
      <c r="I7" s="133">
        <v>1</v>
      </c>
      <c r="J7" s="693">
        <f aca="true" t="shared" si="3" ref="J7:J28">IF(I7=0,"  ",I7/C7)</f>
        <v>0.05555555555555555</v>
      </c>
      <c r="K7" s="133">
        <v>48</v>
      </c>
      <c r="L7" s="693">
        <f aca="true" t="shared" si="4" ref="L7:L29">IF(K7=0,"  ",K7/D7)</f>
        <v>0.004972547394592354</v>
      </c>
      <c r="M7" s="133"/>
      <c r="N7" s="692" t="str">
        <f aca="true" t="shared" si="5" ref="N7:N28">IF(M7=0,"  ",M7/C7)</f>
        <v>  </v>
      </c>
      <c r="O7" s="133"/>
      <c r="P7" s="692" t="str">
        <f aca="true" t="shared" si="6" ref="P7:P28">IF(O7=0,"  ",O7/D7)</f>
        <v>  </v>
      </c>
      <c r="Q7" s="124">
        <f aca="true" t="shared" si="7" ref="Q7:Q28">E7+I7+M7</f>
        <v>1</v>
      </c>
      <c r="R7" s="693">
        <f t="shared" si="0"/>
        <v>0.05555555555555555</v>
      </c>
      <c r="S7" s="125">
        <f aca="true" t="shared" si="8" ref="S7:S28">G7+K7+O7</f>
        <v>48</v>
      </c>
      <c r="T7" s="692">
        <f aca="true" t="shared" si="9" ref="T7:T28">S7/D7</f>
        <v>0.004972547394592354</v>
      </c>
    </row>
    <row r="8" spans="1:20" ht="22.5" customHeight="1">
      <c r="A8" s="114">
        <v>3</v>
      </c>
      <c r="B8" s="764" t="s">
        <v>129</v>
      </c>
      <c r="C8" s="122">
        <v>5</v>
      </c>
      <c r="D8" s="122">
        <v>2435</v>
      </c>
      <c r="E8" s="133"/>
      <c r="F8" s="693">
        <f>E8/C8</f>
        <v>0</v>
      </c>
      <c r="G8" s="133"/>
      <c r="H8" s="693">
        <f t="shared" si="2"/>
        <v>0</v>
      </c>
      <c r="I8" s="133"/>
      <c r="J8" s="693" t="str">
        <f t="shared" si="3"/>
        <v>  </v>
      </c>
      <c r="K8" s="133"/>
      <c r="L8" s="693" t="str">
        <f t="shared" si="4"/>
        <v>  </v>
      </c>
      <c r="M8" s="133">
        <v>5</v>
      </c>
      <c r="N8" s="692">
        <f t="shared" si="5"/>
        <v>1</v>
      </c>
      <c r="O8" s="122">
        <v>129</v>
      </c>
      <c r="P8" s="692">
        <f t="shared" si="6"/>
        <v>0.05297741273100616</v>
      </c>
      <c r="Q8" s="124">
        <f t="shared" si="7"/>
        <v>5</v>
      </c>
      <c r="R8" s="693">
        <f t="shared" si="0"/>
        <v>1</v>
      </c>
      <c r="S8" s="125">
        <f t="shared" si="8"/>
        <v>129</v>
      </c>
      <c r="T8" s="692">
        <f t="shared" si="9"/>
        <v>0.05297741273100616</v>
      </c>
    </row>
    <row r="9" spans="1:20" ht="22.5" customHeight="1">
      <c r="A9" s="114">
        <v>4</v>
      </c>
      <c r="B9" s="764" t="s">
        <v>130</v>
      </c>
      <c r="C9" s="122">
        <v>7</v>
      </c>
      <c r="D9" s="122">
        <v>3130</v>
      </c>
      <c r="E9" s="133">
        <v>1</v>
      </c>
      <c r="F9" s="693">
        <f t="shared" si="1"/>
        <v>0.14285714285714285</v>
      </c>
      <c r="G9" s="133">
        <v>35</v>
      </c>
      <c r="H9" s="693">
        <f t="shared" si="2"/>
        <v>0.011182108626198083</v>
      </c>
      <c r="I9" s="133"/>
      <c r="J9" s="693" t="str">
        <f t="shared" si="3"/>
        <v>  </v>
      </c>
      <c r="K9" s="133"/>
      <c r="L9" s="693" t="str">
        <f t="shared" si="4"/>
        <v>  </v>
      </c>
      <c r="M9" s="133"/>
      <c r="N9" s="692" t="str">
        <f t="shared" si="5"/>
        <v>  </v>
      </c>
      <c r="O9" s="133"/>
      <c r="P9" s="692" t="str">
        <f t="shared" si="6"/>
        <v>  </v>
      </c>
      <c r="Q9" s="124">
        <f t="shared" si="7"/>
        <v>1</v>
      </c>
      <c r="R9" s="693">
        <f t="shared" si="0"/>
        <v>0.14285714285714285</v>
      </c>
      <c r="S9" s="125">
        <f t="shared" si="8"/>
        <v>35</v>
      </c>
      <c r="T9" s="692">
        <f t="shared" si="9"/>
        <v>0.011182108626198083</v>
      </c>
    </row>
    <row r="10" spans="1:20" ht="22.5" customHeight="1">
      <c r="A10" s="114">
        <v>5</v>
      </c>
      <c r="B10" s="764" t="s">
        <v>131</v>
      </c>
      <c r="C10" s="122">
        <v>18</v>
      </c>
      <c r="D10" s="290">
        <v>8906</v>
      </c>
      <c r="E10" s="133">
        <v>9</v>
      </c>
      <c r="F10" s="693">
        <f t="shared" si="1"/>
        <v>0.5</v>
      </c>
      <c r="G10" s="133">
        <v>4081</v>
      </c>
      <c r="H10" s="693">
        <f t="shared" si="2"/>
        <v>0.45823040646755</v>
      </c>
      <c r="I10" s="133"/>
      <c r="J10" s="693" t="str">
        <f t="shared" si="3"/>
        <v>  </v>
      </c>
      <c r="K10" s="133"/>
      <c r="L10" s="693" t="str">
        <f t="shared" si="4"/>
        <v>  </v>
      </c>
      <c r="M10" s="133"/>
      <c r="N10" s="692" t="str">
        <f t="shared" si="5"/>
        <v>  </v>
      </c>
      <c r="O10" s="133"/>
      <c r="P10" s="692" t="str">
        <f t="shared" si="6"/>
        <v>  </v>
      </c>
      <c r="Q10" s="124">
        <f t="shared" si="7"/>
        <v>9</v>
      </c>
      <c r="R10" s="693">
        <f t="shared" si="0"/>
        <v>0.5</v>
      </c>
      <c r="S10" s="125">
        <f t="shared" si="8"/>
        <v>4081</v>
      </c>
      <c r="T10" s="692">
        <f t="shared" si="9"/>
        <v>0.45823040646755</v>
      </c>
    </row>
    <row r="11" spans="1:20" ht="22.5" customHeight="1">
      <c r="A11" s="114">
        <v>6</v>
      </c>
      <c r="B11" s="764" t="s">
        <v>132</v>
      </c>
      <c r="C11" s="122">
        <v>18</v>
      </c>
      <c r="D11" s="122">
        <v>8918</v>
      </c>
      <c r="E11" s="133"/>
      <c r="F11" s="693">
        <f t="shared" si="1"/>
        <v>0</v>
      </c>
      <c r="G11" s="133"/>
      <c r="H11" s="693">
        <f t="shared" si="2"/>
        <v>0</v>
      </c>
      <c r="I11" s="133"/>
      <c r="J11" s="693" t="str">
        <f t="shared" si="3"/>
        <v>  </v>
      </c>
      <c r="K11" s="133"/>
      <c r="L11" s="693" t="str">
        <f t="shared" si="4"/>
        <v>  </v>
      </c>
      <c r="M11" s="133"/>
      <c r="N11" s="692" t="str">
        <f t="shared" si="5"/>
        <v>  </v>
      </c>
      <c r="O11" s="133"/>
      <c r="P11" s="692" t="str">
        <f t="shared" si="6"/>
        <v>  </v>
      </c>
      <c r="Q11" s="124">
        <f t="shared" si="7"/>
        <v>0</v>
      </c>
      <c r="R11" s="693">
        <f t="shared" si="0"/>
        <v>0</v>
      </c>
      <c r="S11" s="125">
        <f t="shared" si="8"/>
        <v>0</v>
      </c>
      <c r="T11" s="692">
        <f t="shared" si="9"/>
        <v>0</v>
      </c>
    </row>
    <row r="12" spans="1:20" ht="22.5" customHeight="1">
      <c r="A12" s="114">
        <v>7</v>
      </c>
      <c r="B12" s="764" t="s">
        <v>133</v>
      </c>
      <c r="C12" s="122">
        <v>15</v>
      </c>
      <c r="D12" s="122">
        <v>7298</v>
      </c>
      <c r="E12" s="133"/>
      <c r="F12" s="693">
        <f t="shared" si="1"/>
        <v>0</v>
      </c>
      <c r="G12" s="133"/>
      <c r="H12" s="693">
        <f t="shared" si="2"/>
        <v>0</v>
      </c>
      <c r="I12" s="133"/>
      <c r="J12" s="693" t="str">
        <f t="shared" si="3"/>
        <v>  </v>
      </c>
      <c r="K12" s="133"/>
      <c r="L12" s="693" t="str">
        <f t="shared" si="4"/>
        <v>  </v>
      </c>
      <c r="M12" s="133"/>
      <c r="N12" s="692" t="str">
        <f t="shared" si="5"/>
        <v>  </v>
      </c>
      <c r="O12" s="133"/>
      <c r="P12" s="692" t="str">
        <f t="shared" si="6"/>
        <v>  </v>
      </c>
      <c r="Q12" s="124">
        <f t="shared" si="7"/>
        <v>0</v>
      </c>
      <c r="R12" s="693">
        <f t="shared" si="0"/>
        <v>0</v>
      </c>
      <c r="S12" s="125">
        <f t="shared" si="8"/>
        <v>0</v>
      </c>
      <c r="T12" s="692">
        <f t="shared" si="9"/>
        <v>0</v>
      </c>
    </row>
    <row r="13" spans="1:20" ht="22.5" customHeight="1">
      <c r="A13" s="114">
        <v>8</v>
      </c>
      <c r="B13" s="764" t="s">
        <v>134</v>
      </c>
      <c r="C13" s="122">
        <v>5</v>
      </c>
      <c r="D13" s="122">
        <v>2227</v>
      </c>
      <c r="E13" s="133"/>
      <c r="F13" s="693">
        <f t="shared" si="1"/>
        <v>0</v>
      </c>
      <c r="G13" s="133"/>
      <c r="H13" s="693">
        <f t="shared" si="2"/>
        <v>0</v>
      </c>
      <c r="I13" s="133"/>
      <c r="J13" s="693" t="str">
        <f t="shared" si="3"/>
        <v>  </v>
      </c>
      <c r="K13" s="133"/>
      <c r="L13" s="693" t="str">
        <f t="shared" si="4"/>
        <v>  </v>
      </c>
      <c r="M13" s="133"/>
      <c r="N13" s="692" t="str">
        <f t="shared" si="5"/>
        <v>  </v>
      </c>
      <c r="O13" s="133"/>
      <c r="P13" s="692" t="str">
        <f t="shared" si="6"/>
        <v>  </v>
      </c>
      <c r="Q13" s="124">
        <f t="shared" si="7"/>
        <v>0</v>
      </c>
      <c r="R13" s="693">
        <f t="shared" si="0"/>
        <v>0</v>
      </c>
      <c r="S13" s="125">
        <f t="shared" si="8"/>
        <v>0</v>
      </c>
      <c r="T13" s="692">
        <f t="shared" si="9"/>
        <v>0</v>
      </c>
    </row>
    <row r="14" spans="1:20" ht="22.5" customHeight="1">
      <c r="A14" s="114">
        <v>9</v>
      </c>
      <c r="B14" s="764" t="s">
        <v>135</v>
      </c>
      <c r="C14" s="122">
        <v>9</v>
      </c>
      <c r="D14" s="122">
        <v>3889</v>
      </c>
      <c r="E14" s="133"/>
      <c r="F14" s="693">
        <f t="shared" si="1"/>
        <v>0</v>
      </c>
      <c r="G14" s="133"/>
      <c r="H14" s="693">
        <f t="shared" si="2"/>
        <v>0</v>
      </c>
      <c r="I14" s="133"/>
      <c r="J14" s="693" t="str">
        <f t="shared" si="3"/>
        <v>  </v>
      </c>
      <c r="K14" s="133"/>
      <c r="L14" s="693" t="str">
        <f t="shared" si="4"/>
        <v>  </v>
      </c>
      <c r="M14" s="133"/>
      <c r="N14" s="692" t="str">
        <f t="shared" si="5"/>
        <v>  </v>
      </c>
      <c r="O14" s="133"/>
      <c r="P14" s="692" t="str">
        <f t="shared" si="6"/>
        <v>  </v>
      </c>
      <c r="Q14" s="124">
        <f t="shared" si="7"/>
        <v>0</v>
      </c>
      <c r="R14" s="693">
        <f t="shared" si="0"/>
        <v>0</v>
      </c>
      <c r="S14" s="125">
        <f t="shared" si="8"/>
        <v>0</v>
      </c>
      <c r="T14" s="692">
        <f t="shared" si="9"/>
        <v>0</v>
      </c>
    </row>
    <row r="15" spans="1:20" ht="22.5" customHeight="1">
      <c r="A15" s="114">
        <v>10</v>
      </c>
      <c r="B15" s="764" t="s">
        <v>136</v>
      </c>
      <c r="C15" s="122">
        <v>19</v>
      </c>
      <c r="D15" s="122">
        <v>11009</v>
      </c>
      <c r="E15" s="133"/>
      <c r="F15" s="693">
        <f t="shared" si="1"/>
        <v>0</v>
      </c>
      <c r="G15" s="133"/>
      <c r="H15" s="693">
        <f t="shared" si="2"/>
        <v>0</v>
      </c>
      <c r="I15" s="133"/>
      <c r="J15" s="693" t="str">
        <f t="shared" si="3"/>
        <v>  </v>
      </c>
      <c r="K15" s="133"/>
      <c r="L15" s="693" t="str">
        <f t="shared" si="4"/>
        <v>  </v>
      </c>
      <c r="M15" s="133"/>
      <c r="N15" s="692" t="str">
        <f t="shared" si="5"/>
        <v>  </v>
      </c>
      <c r="O15" s="133"/>
      <c r="P15" s="692" t="str">
        <f t="shared" si="6"/>
        <v>  </v>
      </c>
      <c r="Q15" s="124">
        <f t="shared" si="7"/>
        <v>0</v>
      </c>
      <c r="R15" s="693">
        <f t="shared" si="0"/>
        <v>0</v>
      </c>
      <c r="S15" s="125">
        <f t="shared" si="8"/>
        <v>0</v>
      </c>
      <c r="T15" s="692">
        <f t="shared" si="9"/>
        <v>0</v>
      </c>
    </row>
    <row r="16" spans="1:20" ht="22.5" customHeight="1">
      <c r="A16" s="114">
        <v>11</v>
      </c>
      <c r="B16" s="764" t="s">
        <v>137</v>
      </c>
      <c r="C16" s="122">
        <v>12</v>
      </c>
      <c r="D16" s="122">
        <v>6342</v>
      </c>
      <c r="E16" s="133"/>
      <c r="F16" s="693">
        <f t="shared" si="1"/>
        <v>0</v>
      </c>
      <c r="G16" s="133"/>
      <c r="H16" s="693">
        <f t="shared" si="2"/>
        <v>0</v>
      </c>
      <c r="I16" s="133"/>
      <c r="J16" s="693" t="str">
        <f t="shared" si="3"/>
        <v>  </v>
      </c>
      <c r="K16" s="133"/>
      <c r="L16" s="693" t="str">
        <f t="shared" si="4"/>
        <v>  </v>
      </c>
      <c r="M16" s="133"/>
      <c r="N16" s="692" t="str">
        <f t="shared" si="5"/>
        <v>  </v>
      </c>
      <c r="O16" s="133"/>
      <c r="P16" s="692" t="str">
        <f t="shared" si="6"/>
        <v>  </v>
      </c>
      <c r="Q16" s="124">
        <f t="shared" si="7"/>
        <v>0</v>
      </c>
      <c r="R16" s="693">
        <f t="shared" si="0"/>
        <v>0</v>
      </c>
      <c r="S16" s="125">
        <f t="shared" si="8"/>
        <v>0</v>
      </c>
      <c r="T16" s="692">
        <f t="shared" si="9"/>
        <v>0</v>
      </c>
    </row>
    <row r="17" spans="1:20" ht="22.5" customHeight="1">
      <c r="A17" s="114">
        <v>12</v>
      </c>
      <c r="B17" s="764" t="s">
        <v>138</v>
      </c>
      <c r="C17" s="122">
        <v>8</v>
      </c>
      <c r="D17" s="122">
        <v>3535</v>
      </c>
      <c r="E17" s="133"/>
      <c r="F17" s="693">
        <f t="shared" si="1"/>
        <v>0</v>
      </c>
      <c r="G17" s="133"/>
      <c r="H17" s="693">
        <f t="shared" si="2"/>
        <v>0</v>
      </c>
      <c r="I17" s="133"/>
      <c r="J17" s="693" t="str">
        <f t="shared" si="3"/>
        <v>  </v>
      </c>
      <c r="K17" s="133"/>
      <c r="L17" s="693" t="str">
        <f t="shared" si="4"/>
        <v>  </v>
      </c>
      <c r="M17" s="133"/>
      <c r="N17" s="692" t="str">
        <f t="shared" si="5"/>
        <v>  </v>
      </c>
      <c r="O17" s="133"/>
      <c r="P17" s="692" t="str">
        <f t="shared" si="6"/>
        <v>  </v>
      </c>
      <c r="Q17" s="124">
        <f t="shared" si="7"/>
        <v>0</v>
      </c>
      <c r="R17" s="693">
        <f t="shared" si="0"/>
        <v>0</v>
      </c>
      <c r="S17" s="125">
        <f t="shared" si="8"/>
        <v>0</v>
      </c>
      <c r="T17" s="692">
        <f t="shared" si="9"/>
        <v>0</v>
      </c>
    </row>
    <row r="18" spans="1:20" ht="22.5" customHeight="1">
      <c r="A18" s="114">
        <v>13</v>
      </c>
      <c r="B18" s="764" t="s">
        <v>139</v>
      </c>
      <c r="C18" s="122">
        <v>7</v>
      </c>
      <c r="D18" s="122">
        <v>3488</v>
      </c>
      <c r="E18" s="133">
        <v>7</v>
      </c>
      <c r="F18" s="693">
        <f t="shared" si="1"/>
        <v>1</v>
      </c>
      <c r="G18" s="135">
        <v>3488</v>
      </c>
      <c r="H18" s="693">
        <f t="shared" si="2"/>
        <v>1</v>
      </c>
      <c r="I18" s="133"/>
      <c r="J18" s="693" t="str">
        <f t="shared" si="3"/>
        <v>  </v>
      </c>
      <c r="K18" s="133"/>
      <c r="L18" s="693" t="str">
        <f t="shared" si="4"/>
        <v>  </v>
      </c>
      <c r="M18" s="133"/>
      <c r="N18" s="692" t="str">
        <f t="shared" si="5"/>
        <v>  </v>
      </c>
      <c r="O18" s="133"/>
      <c r="P18" s="692" t="str">
        <f t="shared" si="6"/>
        <v>  </v>
      </c>
      <c r="Q18" s="124">
        <f t="shared" si="7"/>
        <v>7</v>
      </c>
      <c r="R18" s="693">
        <f>Q18/C18</f>
        <v>1</v>
      </c>
      <c r="S18" s="125">
        <f t="shared" si="8"/>
        <v>3488</v>
      </c>
      <c r="T18" s="692">
        <f t="shared" si="9"/>
        <v>1</v>
      </c>
    </row>
    <row r="19" spans="1:20" ht="22.5" customHeight="1">
      <c r="A19" s="114">
        <v>14</v>
      </c>
      <c r="B19" s="764" t="s">
        <v>140</v>
      </c>
      <c r="C19" s="122">
        <v>4</v>
      </c>
      <c r="D19" s="122">
        <v>1677</v>
      </c>
      <c r="E19" s="133">
        <v>4</v>
      </c>
      <c r="F19" s="693">
        <f t="shared" si="1"/>
        <v>1</v>
      </c>
      <c r="G19" s="135">
        <v>1677</v>
      </c>
      <c r="H19" s="693">
        <f t="shared" si="2"/>
        <v>1</v>
      </c>
      <c r="I19" s="133"/>
      <c r="J19" s="693" t="str">
        <f t="shared" si="3"/>
        <v>  </v>
      </c>
      <c r="K19" s="133"/>
      <c r="L19" s="693" t="str">
        <f t="shared" si="4"/>
        <v>  </v>
      </c>
      <c r="M19" s="133"/>
      <c r="N19" s="692" t="str">
        <f t="shared" si="5"/>
        <v>  </v>
      </c>
      <c r="O19" s="122"/>
      <c r="P19" s="692" t="str">
        <f t="shared" si="6"/>
        <v>  </v>
      </c>
      <c r="Q19" s="124">
        <f t="shared" si="7"/>
        <v>4</v>
      </c>
      <c r="R19" s="693">
        <f t="shared" si="0"/>
        <v>1</v>
      </c>
      <c r="S19" s="125">
        <f t="shared" si="8"/>
        <v>1677</v>
      </c>
      <c r="T19" s="692">
        <f t="shared" si="9"/>
        <v>1</v>
      </c>
    </row>
    <row r="20" spans="1:20" ht="22.5" customHeight="1">
      <c r="A20" s="114">
        <v>15</v>
      </c>
      <c r="B20" s="764" t="s">
        <v>141</v>
      </c>
      <c r="C20" s="122">
        <v>4</v>
      </c>
      <c r="D20" s="122">
        <v>2352</v>
      </c>
      <c r="E20" s="133">
        <v>4</v>
      </c>
      <c r="F20" s="693">
        <f t="shared" si="1"/>
        <v>1</v>
      </c>
      <c r="G20" s="135">
        <v>2336</v>
      </c>
      <c r="H20" s="693">
        <f t="shared" si="2"/>
        <v>0.9931972789115646</v>
      </c>
      <c r="I20" s="133"/>
      <c r="J20" s="693" t="str">
        <f t="shared" si="3"/>
        <v>  </v>
      </c>
      <c r="K20" s="133"/>
      <c r="L20" s="693" t="str">
        <f t="shared" si="4"/>
        <v>  </v>
      </c>
      <c r="M20" s="133"/>
      <c r="N20" s="692" t="str">
        <f t="shared" si="5"/>
        <v>  </v>
      </c>
      <c r="O20" s="122"/>
      <c r="P20" s="692" t="str">
        <f t="shared" si="6"/>
        <v>  </v>
      </c>
      <c r="Q20" s="124">
        <f t="shared" si="7"/>
        <v>4</v>
      </c>
      <c r="R20" s="693">
        <f t="shared" si="0"/>
        <v>1</v>
      </c>
      <c r="S20" s="125">
        <f t="shared" si="8"/>
        <v>2336</v>
      </c>
      <c r="T20" s="692">
        <f t="shared" si="9"/>
        <v>0.9931972789115646</v>
      </c>
    </row>
    <row r="21" spans="1:20" ht="22.5" customHeight="1">
      <c r="A21" s="114">
        <v>16</v>
      </c>
      <c r="B21" s="764" t="s">
        <v>142</v>
      </c>
      <c r="C21" s="122">
        <v>26</v>
      </c>
      <c r="D21" s="122">
        <v>13017</v>
      </c>
      <c r="E21" s="133"/>
      <c r="F21" s="693">
        <f t="shared" si="1"/>
        <v>0</v>
      </c>
      <c r="G21" s="133"/>
      <c r="H21" s="693">
        <f t="shared" si="2"/>
        <v>0</v>
      </c>
      <c r="I21" s="133">
        <v>2</v>
      </c>
      <c r="J21" s="693">
        <f t="shared" si="3"/>
        <v>0.07692307692307693</v>
      </c>
      <c r="K21" s="133">
        <v>108</v>
      </c>
      <c r="L21" s="693">
        <f t="shared" si="4"/>
        <v>0.00829684259045863</v>
      </c>
      <c r="M21" s="133"/>
      <c r="N21" s="692" t="str">
        <f t="shared" si="5"/>
        <v>  </v>
      </c>
      <c r="O21" s="122"/>
      <c r="P21" s="692" t="str">
        <f t="shared" si="6"/>
        <v>  </v>
      </c>
      <c r="Q21" s="124">
        <f t="shared" si="7"/>
        <v>2</v>
      </c>
      <c r="R21" s="693">
        <f t="shared" si="0"/>
        <v>0.07692307692307693</v>
      </c>
      <c r="S21" s="125">
        <f t="shared" si="8"/>
        <v>108</v>
      </c>
      <c r="T21" s="692">
        <f t="shared" si="9"/>
        <v>0.00829684259045863</v>
      </c>
    </row>
    <row r="22" spans="1:20" ht="22.5" customHeight="1">
      <c r="A22" s="114">
        <v>17</v>
      </c>
      <c r="B22" s="764" t="s">
        <v>143</v>
      </c>
      <c r="C22" s="290">
        <v>15</v>
      </c>
      <c r="D22" s="122">
        <v>7592</v>
      </c>
      <c r="E22" s="133"/>
      <c r="F22" s="693">
        <f t="shared" si="1"/>
        <v>0</v>
      </c>
      <c r="G22" s="133"/>
      <c r="H22" s="693">
        <f t="shared" si="2"/>
        <v>0</v>
      </c>
      <c r="I22" s="133"/>
      <c r="J22" s="693" t="str">
        <f>IF(I22=0,"  ",I22/C22)</f>
        <v>  </v>
      </c>
      <c r="K22" s="133"/>
      <c r="L22" s="693" t="str">
        <f t="shared" si="4"/>
        <v>  </v>
      </c>
      <c r="M22" s="133">
        <v>15</v>
      </c>
      <c r="N22" s="692">
        <f t="shared" si="5"/>
        <v>1</v>
      </c>
      <c r="O22" s="122">
        <v>7412</v>
      </c>
      <c r="P22" s="692">
        <f t="shared" si="6"/>
        <v>0.976290832455216</v>
      </c>
      <c r="Q22" s="124">
        <f t="shared" si="7"/>
        <v>15</v>
      </c>
      <c r="R22" s="693">
        <f t="shared" si="0"/>
        <v>1</v>
      </c>
      <c r="S22" s="125">
        <f t="shared" si="8"/>
        <v>7412</v>
      </c>
      <c r="T22" s="692">
        <f t="shared" si="9"/>
        <v>0.976290832455216</v>
      </c>
    </row>
    <row r="23" spans="1:20" ht="22.5" customHeight="1">
      <c r="A23" s="114">
        <v>18</v>
      </c>
      <c r="B23" s="764" t="s">
        <v>144</v>
      </c>
      <c r="C23" s="122">
        <v>7</v>
      </c>
      <c r="D23" s="122">
        <v>3714</v>
      </c>
      <c r="E23" s="133">
        <v>1</v>
      </c>
      <c r="F23" s="693">
        <f t="shared" si="1"/>
        <v>0.14285714285714285</v>
      </c>
      <c r="G23" s="133">
        <v>630</v>
      </c>
      <c r="H23" s="693">
        <f t="shared" si="2"/>
        <v>0.16962843295638125</v>
      </c>
      <c r="I23" s="133"/>
      <c r="J23" s="693" t="str">
        <f t="shared" si="3"/>
        <v>  </v>
      </c>
      <c r="K23" s="133"/>
      <c r="L23" s="693" t="str">
        <f t="shared" si="4"/>
        <v>  </v>
      </c>
      <c r="M23" s="133"/>
      <c r="N23" s="692" t="str">
        <f t="shared" si="5"/>
        <v>  </v>
      </c>
      <c r="O23" s="122"/>
      <c r="P23" s="692" t="str">
        <f t="shared" si="6"/>
        <v>  </v>
      </c>
      <c r="Q23" s="124">
        <f t="shared" si="7"/>
        <v>1</v>
      </c>
      <c r="R23" s="693">
        <f>Q23/C23</f>
        <v>0.14285714285714285</v>
      </c>
      <c r="S23" s="125">
        <f>G23+K23+O23</f>
        <v>630</v>
      </c>
      <c r="T23" s="692">
        <f t="shared" si="9"/>
        <v>0.16962843295638125</v>
      </c>
    </row>
    <row r="24" spans="1:20" ht="22.5" customHeight="1">
      <c r="A24" s="114">
        <v>19</v>
      </c>
      <c r="B24" s="764" t="s">
        <v>145</v>
      </c>
      <c r="C24" s="122">
        <v>6</v>
      </c>
      <c r="D24" s="122">
        <v>2104</v>
      </c>
      <c r="E24" s="133"/>
      <c r="F24" s="693">
        <f t="shared" si="1"/>
        <v>0</v>
      </c>
      <c r="G24" s="133"/>
      <c r="H24" s="693">
        <f t="shared" si="2"/>
        <v>0</v>
      </c>
      <c r="I24" s="133"/>
      <c r="J24" s="693" t="str">
        <f t="shared" si="3"/>
        <v>  </v>
      </c>
      <c r="K24" s="133"/>
      <c r="L24" s="693" t="str">
        <f t="shared" si="4"/>
        <v>  </v>
      </c>
      <c r="M24" s="133"/>
      <c r="N24" s="692" t="str">
        <f t="shared" si="5"/>
        <v>  </v>
      </c>
      <c r="O24" s="122"/>
      <c r="P24" s="692" t="str">
        <f t="shared" si="6"/>
        <v>  </v>
      </c>
      <c r="Q24" s="124">
        <f t="shared" si="7"/>
        <v>0</v>
      </c>
      <c r="R24" s="693">
        <f t="shared" si="0"/>
        <v>0</v>
      </c>
      <c r="S24" s="125">
        <f t="shared" si="8"/>
        <v>0</v>
      </c>
      <c r="T24" s="692">
        <f t="shared" si="9"/>
        <v>0</v>
      </c>
    </row>
    <row r="25" spans="1:20" ht="22.5" customHeight="1">
      <c r="A25" s="114">
        <v>20</v>
      </c>
      <c r="B25" s="764" t="s">
        <v>146</v>
      </c>
      <c r="C25" s="122">
        <v>8</v>
      </c>
      <c r="D25" s="122">
        <v>3651</v>
      </c>
      <c r="E25" s="133">
        <v>5</v>
      </c>
      <c r="F25" s="693">
        <f t="shared" si="1"/>
        <v>0.625</v>
      </c>
      <c r="G25" s="696">
        <v>2132</v>
      </c>
      <c r="H25" s="693">
        <f t="shared" si="2"/>
        <v>0.5839496028485347</v>
      </c>
      <c r="I25" s="133"/>
      <c r="J25" s="693" t="str">
        <f t="shared" si="3"/>
        <v>  </v>
      </c>
      <c r="K25" s="133"/>
      <c r="L25" s="693" t="str">
        <f t="shared" si="4"/>
        <v>  </v>
      </c>
      <c r="M25" s="133"/>
      <c r="N25" s="692" t="str">
        <f t="shared" si="5"/>
        <v>  </v>
      </c>
      <c r="O25" s="122"/>
      <c r="P25" s="692" t="str">
        <f t="shared" si="6"/>
        <v>  </v>
      </c>
      <c r="Q25" s="124">
        <f t="shared" si="7"/>
        <v>5</v>
      </c>
      <c r="R25" s="693">
        <f t="shared" si="0"/>
        <v>0.625</v>
      </c>
      <c r="S25" s="125">
        <f t="shared" si="8"/>
        <v>2132</v>
      </c>
      <c r="T25" s="692">
        <f t="shared" si="9"/>
        <v>0.5839496028485347</v>
      </c>
    </row>
    <row r="26" spans="1:20" ht="22.5" customHeight="1">
      <c r="A26" s="114">
        <v>21</v>
      </c>
      <c r="B26" s="764" t="s">
        <v>147</v>
      </c>
      <c r="C26" s="122">
        <v>7</v>
      </c>
      <c r="D26" s="122">
        <v>2918</v>
      </c>
      <c r="E26" s="133"/>
      <c r="F26" s="693">
        <f t="shared" si="1"/>
        <v>0</v>
      </c>
      <c r="G26" s="133"/>
      <c r="H26" s="693">
        <f t="shared" si="2"/>
        <v>0</v>
      </c>
      <c r="I26" s="133"/>
      <c r="J26" s="693" t="str">
        <f t="shared" si="3"/>
        <v>  </v>
      </c>
      <c r="K26" s="133"/>
      <c r="L26" s="693" t="str">
        <f t="shared" si="4"/>
        <v>  </v>
      </c>
      <c r="M26" s="133">
        <v>7</v>
      </c>
      <c r="N26" s="692">
        <f t="shared" si="5"/>
        <v>1</v>
      </c>
      <c r="O26" s="122">
        <v>2918</v>
      </c>
      <c r="P26" s="692">
        <f t="shared" si="6"/>
        <v>1</v>
      </c>
      <c r="Q26" s="124">
        <f t="shared" si="7"/>
        <v>7</v>
      </c>
      <c r="R26" s="693">
        <f t="shared" si="0"/>
        <v>1</v>
      </c>
      <c r="S26" s="125">
        <f t="shared" si="8"/>
        <v>2918</v>
      </c>
      <c r="T26" s="692">
        <f t="shared" si="9"/>
        <v>1</v>
      </c>
    </row>
    <row r="27" spans="1:20" ht="22.5" customHeight="1">
      <c r="A27" s="114">
        <v>22</v>
      </c>
      <c r="B27" s="764" t="s">
        <v>148</v>
      </c>
      <c r="C27" s="122">
        <v>6</v>
      </c>
      <c r="D27" s="122">
        <v>3383</v>
      </c>
      <c r="E27" s="133"/>
      <c r="F27" s="693">
        <f t="shared" si="1"/>
        <v>0</v>
      </c>
      <c r="G27" s="133"/>
      <c r="H27" s="693">
        <f t="shared" si="2"/>
        <v>0</v>
      </c>
      <c r="I27" s="133"/>
      <c r="J27" s="693" t="str">
        <f t="shared" si="3"/>
        <v>  </v>
      </c>
      <c r="K27" s="133"/>
      <c r="L27" s="693" t="str">
        <f t="shared" si="4"/>
        <v>  </v>
      </c>
      <c r="M27" s="133"/>
      <c r="N27" s="692" t="str">
        <f t="shared" si="5"/>
        <v>  </v>
      </c>
      <c r="O27" s="122"/>
      <c r="P27" s="692" t="str">
        <f t="shared" si="6"/>
        <v>  </v>
      </c>
      <c r="Q27" s="124">
        <f t="shared" si="7"/>
        <v>0</v>
      </c>
      <c r="R27" s="693">
        <f t="shared" si="0"/>
        <v>0</v>
      </c>
      <c r="S27" s="125">
        <f t="shared" si="8"/>
        <v>0</v>
      </c>
      <c r="T27" s="692">
        <f t="shared" si="9"/>
        <v>0</v>
      </c>
    </row>
    <row r="28" spans="1:20" ht="22.5" customHeight="1">
      <c r="A28" s="114">
        <v>23</v>
      </c>
      <c r="B28" s="764" t="s">
        <v>149</v>
      </c>
      <c r="C28" s="122">
        <v>3</v>
      </c>
      <c r="D28" s="122">
        <v>1795</v>
      </c>
      <c r="E28" s="133"/>
      <c r="F28" s="693">
        <f>E28/C28</f>
        <v>0</v>
      </c>
      <c r="G28" s="133"/>
      <c r="H28" s="693">
        <f>G28/D28</f>
        <v>0</v>
      </c>
      <c r="I28" s="133"/>
      <c r="J28" s="693" t="str">
        <f t="shared" si="3"/>
        <v>  </v>
      </c>
      <c r="K28" s="133"/>
      <c r="L28" s="693" t="str">
        <f t="shared" si="4"/>
        <v>  </v>
      </c>
      <c r="M28" s="133"/>
      <c r="N28" s="692" t="str">
        <f t="shared" si="5"/>
        <v>  </v>
      </c>
      <c r="O28" s="122"/>
      <c r="P28" s="692" t="str">
        <f t="shared" si="6"/>
        <v>  </v>
      </c>
      <c r="Q28" s="124">
        <f t="shared" si="7"/>
        <v>0</v>
      </c>
      <c r="R28" s="693">
        <f t="shared" si="0"/>
        <v>0</v>
      </c>
      <c r="S28" s="125">
        <f t="shared" si="8"/>
        <v>0</v>
      </c>
      <c r="T28" s="692">
        <f t="shared" si="9"/>
        <v>0</v>
      </c>
    </row>
    <row r="29" spans="1:20" ht="22.5" customHeight="1">
      <c r="A29" s="1049" t="s">
        <v>285</v>
      </c>
      <c r="B29" s="1050"/>
      <c r="C29" s="136">
        <f>SUM(C6:C28)</f>
        <v>358</v>
      </c>
      <c r="D29" s="136">
        <f>SUM(D6:D28)</f>
        <v>168835</v>
      </c>
      <c r="E29" s="137">
        <f>SUM(E6:E28)</f>
        <v>31</v>
      </c>
      <c r="F29" s="694">
        <f>E29/C29</f>
        <v>0.08659217877094973</v>
      </c>
      <c r="G29" s="697">
        <f>SUM(G6:G28)</f>
        <v>14379</v>
      </c>
      <c r="H29" s="694">
        <f>G29/D29</f>
        <v>0.08516599046406255</v>
      </c>
      <c r="I29" s="138">
        <f>SUM(I6:I28)</f>
        <v>3</v>
      </c>
      <c r="J29" s="694">
        <f>IF(I29=0,"  ",I29/C29)</f>
        <v>0.008379888268156424</v>
      </c>
      <c r="K29" s="138">
        <f>IF(SUM(K6:K28)=0,"  ",SUM(K6:K28))</f>
        <v>156</v>
      </c>
      <c r="L29" s="694">
        <f t="shared" si="4"/>
        <v>0.0009239790327834869</v>
      </c>
      <c r="M29" s="138">
        <f>IF(SUM(M6:M28)=0,"  ",SUM(M6:M28))</f>
        <v>27</v>
      </c>
      <c r="N29" s="694">
        <f>IF(M29=0,"  ",M29/C29)</f>
        <v>0.07541899441340782</v>
      </c>
      <c r="O29" s="126">
        <f>IF(SUM(O6:O28)=0,"  ",SUM(O6:O28))</f>
        <v>10459</v>
      </c>
      <c r="P29" s="694">
        <f>IF(O29=0,"  ",O29/D29)</f>
        <v>0.061948055794118516</v>
      </c>
      <c r="Q29" s="138">
        <f>IF(SUM(Q6:Q28)=0,"  ",SUM(Q6:Q28))</f>
        <v>61</v>
      </c>
      <c r="R29" s="694">
        <f>Q29/C29</f>
        <v>0.17039106145251395</v>
      </c>
      <c r="S29" s="126">
        <f>IF(SUM(S6:S28)=0,"  ",SUM(S6:S28))</f>
        <v>24994</v>
      </c>
      <c r="T29" s="694">
        <f>S29/D29</f>
        <v>0.14803802529096455</v>
      </c>
    </row>
  </sheetData>
  <sheetProtection/>
  <protectedRanges>
    <protectedRange sqref="E6:E28 G6:G28 I6:I28 K6:K28 M6:M28 O6:O28" name="範囲2_1_1"/>
  </protectedRanges>
  <mergeCells count="10">
    <mergeCell ref="A29:B29"/>
    <mergeCell ref="A1:T1"/>
    <mergeCell ref="R2:T2"/>
    <mergeCell ref="A3:B4"/>
    <mergeCell ref="C3:C4"/>
    <mergeCell ref="D3:D4"/>
    <mergeCell ref="E3:H3"/>
    <mergeCell ref="I3:L3"/>
    <mergeCell ref="M3:P3"/>
    <mergeCell ref="Q3:T3"/>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Header>&amp;R
</oddHeader>
    <oddFooter>&amp;C4</oddFooter>
  </headerFooter>
</worksheet>
</file>

<file path=xl/worksheets/sheet60.xml><?xml version="1.0" encoding="utf-8"?>
<worksheet xmlns="http://schemas.openxmlformats.org/spreadsheetml/2006/main" xmlns:r="http://schemas.openxmlformats.org/officeDocument/2006/relationships">
  <dimension ref="A1:G66"/>
  <sheetViews>
    <sheetView view="pageBreakPreview" zoomScale="60" zoomScalePageLayoutView="0" workbookViewId="0" topLeftCell="A1">
      <selection activeCell="F45" sqref="F45"/>
    </sheetView>
  </sheetViews>
  <sheetFormatPr defaultColWidth="9.00390625" defaultRowHeight="13.5"/>
  <cols>
    <col min="1" max="1" width="4.125" style="0" customWidth="1"/>
    <col min="2" max="2" width="12.625" style="0" customWidth="1"/>
    <col min="3" max="4" width="13.375" style="0" customWidth="1"/>
    <col min="5" max="5" width="9.375" style="0" customWidth="1"/>
    <col min="6" max="6" width="13.375" style="0" customWidth="1"/>
    <col min="7" max="7" width="11.25390625" style="0" customWidth="1"/>
  </cols>
  <sheetData>
    <row r="1" spans="1:7" ht="13.5">
      <c r="A1" s="1" t="s">
        <v>530</v>
      </c>
      <c r="B1" s="1"/>
      <c r="C1" s="1"/>
      <c r="D1" s="1"/>
      <c r="E1" s="1"/>
      <c r="F1" s="1"/>
      <c r="G1" s="1"/>
    </row>
    <row r="2" spans="1:7" ht="14.25" customHeight="1">
      <c r="A2" s="1"/>
      <c r="B2" s="814" t="s">
        <v>529</v>
      </c>
      <c r="C2" s="814"/>
      <c r="D2" s="814"/>
      <c r="E2" s="814"/>
      <c r="F2" s="813"/>
      <c r="G2" s="813"/>
    </row>
    <row r="3" spans="1:7" ht="13.5">
      <c r="A3" s="1"/>
      <c r="B3" s="1"/>
      <c r="C3" s="1"/>
      <c r="D3" s="1"/>
      <c r="E3" s="1"/>
      <c r="F3" s="1"/>
      <c r="G3" s="653"/>
    </row>
    <row r="4" spans="1:7" ht="14.25" thickBot="1">
      <c r="A4" s="812" t="s">
        <v>528</v>
      </c>
      <c r="B4" s="1"/>
      <c r="C4" s="1"/>
      <c r="D4" s="1458" t="s">
        <v>527</v>
      </c>
      <c r="E4" s="1458"/>
      <c r="F4" s="1458"/>
      <c r="G4" s="1458"/>
    </row>
    <row r="5" spans="1:7" ht="28.5" customHeight="1">
      <c r="A5" s="1237" t="s">
        <v>526</v>
      </c>
      <c r="B5" s="1456" t="s">
        <v>119</v>
      </c>
      <c r="C5" s="1461" t="s">
        <v>525</v>
      </c>
      <c r="D5" s="1456" t="s">
        <v>524</v>
      </c>
      <c r="E5" s="1464" t="s">
        <v>506</v>
      </c>
      <c r="F5" s="1456" t="s">
        <v>523</v>
      </c>
      <c r="G5" s="1459" t="s">
        <v>522</v>
      </c>
    </row>
    <row r="6" spans="1:7" ht="13.5">
      <c r="A6" s="1238"/>
      <c r="B6" s="1451"/>
      <c r="C6" s="1462"/>
      <c r="D6" s="1451"/>
      <c r="E6" s="1454"/>
      <c r="F6" s="1451"/>
      <c r="G6" s="1460"/>
    </row>
    <row r="7" spans="1:7" ht="13.5">
      <c r="A7" s="1238"/>
      <c r="B7" s="1451"/>
      <c r="C7" s="1463"/>
      <c r="D7" s="1452"/>
      <c r="E7" s="1455"/>
      <c r="F7" s="1452"/>
      <c r="G7" s="220" t="s">
        <v>502</v>
      </c>
    </row>
    <row r="8" spans="1:7" ht="14.25" thickBot="1">
      <c r="A8" s="1239"/>
      <c r="B8" s="1457"/>
      <c r="C8" s="811" t="s">
        <v>499</v>
      </c>
      <c r="D8" s="811" t="s">
        <v>498</v>
      </c>
      <c r="E8" s="811" t="s">
        <v>497</v>
      </c>
      <c r="F8" s="789"/>
      <c r="G8" s="226" t="s">
        <v>521</v>
      </c>
    </row>
    <row r="9" spans="1:7" ht="13.5">
      <c r="A9" s="792">
        <v>1</v>
      </c>
      <c r="B9" s="802" t="s">
        <v>496</v>
      </c>
      <c r="C9" s="182"/>
      <c r="D9" s="745"/>
      <c r="E9" s="810"/>
      <c r="F9" s="809"/>
      <c r="G9" s="215"/>
    </row>
    <row r="10" spans="1:7" ht="13.5">
      <c r="A10" s="50">
        <v>2</v>
      </c>
      <c r="B10" s="220" t="s">
        <v>495</v>
      </c>
      <c r="C10" s="176"/>
      <c r="D10" s="734"/>
      <c r="E10" s="178"/>
      <c r="F10" s="734"/>
      <c r="G10" s="222" t="s">
        <v>520</v>
      </c>
    </row>
    <row r="11" spans="1:7" ht="13.5">
      <c r="A11" s="50">
        <v>3</v>
      </c>
      <c r="B11" s="220" t="s">
        <v>494</v>
      </c>
      <c r="C11" s="176"/>
      <c r="D11" s="734"/>
      <c r="E11" s="178"/>
      <c r="F11" s="808"/>
      <c r="G11" s="215"/>
    </row>
    <row r="12" spans="1:7" ht="13.5">
      <c r="A12" s="50">
        <v>4</v>
      </c>
      <c r="B12" s="220" t="s">
        <v>493</v>
      </c>
      <c r="C12" s="176">
        <v>1</v>
      </c>
      <c r="D12" s="734">
        <v>4386</v>
      </c>
      <c r="E12" s="178">
        <v>187</v>
      </c>
      <c r="F12" s="734"/>
      <c r="G12" s="222">
        <v>4386</v>
      </c>
    </row>
    <row r="13" spans="1:7" ht="14.25" thickBot="1">
      <c r="A13" s="790">
        <v>5</v>
      </c>
      <c r="B13" s="226" t="s">
        <v>492</v>
      </c>
      <c r="C13" s="185">
        <v>9</v>
      </c>
      <c r="D13" s="740">
        <v>4909</v>
      </c>
      <c r="E13" s="188">
        <v>180</v>
      </c>
      <c r="F13" s="740"/>
      <c r="G13" s="807">
        <v>44181</v>
      </c>
    </row>
    <row r="14" spans="1:7" ht="13.5">
      <c r="A14" s="792">
        <v>6</v>
      </c>
      <c r="B14" s="213" t="s">
        <v>491</v>
      </c>
      <c r="C14" s="182"/>
      <c r="D14" s="745"/>
      <c r="E14" s="791"/>
      <c r="F14" s="745"/>
      <c r="G14" s="806" t="s">
        <v>520</v>
      </c>
    </row>
    <row r="15" spans="1:7" ht="13.5">
      <c r="A15" s="50">
        <v>7</v>
      </c>
      <c r="B15" s="220" t="s">
        <v>490</v>
      </c>
      <c r="C15" s="176"/>
      <c r="D15" s="734"/>
      <c r="E15" s="178"/>
      <c r="F15" s="734"/>
      <c r="G15" s="222" t="s">
        <v>520</v>
      </c>
    </row>
    <row r="16" spans="1:7" ht="13.5">
      <c r="A16" s="50">
        <v>8</v>
      </c>
      <c r="B16" s="220" t="s">
        <v>489</v>
      </c>
      <c r="C16" s="176"/>
      <c r="D16" s="734"/>
      <c r="E16" s="178"/>
      <c r="F16" s="734"/>
      <c r="G16" s="222" t="s">
        <v>520</v>
      </c>
    </row>
    <row r="17" spans="1:7" ht="13.5">
      <c r="A17" s="50">
        <v>9</v>
      </c>
      <c r="B17" s="220" t="s">
        <v>488</v>
      </c>
      <c r="C17" s="176"/>
      <c r="D17" s="734"/>
      <c r="E17" s="178"/>
      <c r="F17" s="734"/>
      <c r="G17" s="222" t="s">
        <v>520</v>
      </c>
    </row>
    <row r="18" spans="1:7" ht="14.25" thickBot="1">
      <c r="A18" s="790">
        <v>10</v>
      </c>
      <c r="B18" s="226" t="s">
        <v>487</v>
      </c>
      <c r="C18" s="185"/>
      <c r="D18" s="740"/>
      <c r="E18" s="188"/>
      <c r="F18" s="740"/>
      <c r="G18" s="807" t="s">
        <v>520</v>
      </c>
    </row>
    <row r="19" spans="1:7" ht="13.5">
      <c r="A19" s="792">
        <v>11</v>
      </c>
      <c r="B19" s="213" t="s">
        <v>486</v>
      </c>
      <c r="C19" s="182"/>
      <c r="D19" s="745"/>
      <c r="E19" s="791"/>
      <c r="F19" s="745"/>
      <c r="G19" s="806"/>
    </row>
    <row r="20" spans="1:7" ht="13.5">
      <c r="A20" s="50">
        <v>12</v>
      </c>
      <c r="B20" s="220" t="s">
        <v>485</v>
      </c>
      <c r="C20" s="176"/>
      <c r="D20" s="734"/>
      <c r="E20" s="178"/>
      <c r="F20" s="734"/>
      <c r="G20" s="222" t="s">
        <v>520</v>
      </c>
    </row>
    <row r="21" spans="1:7" ht="13.5">
      <c r="A21" s="50">
        <v>13</v>
      </c>
      <c r="B21" s="220" t="s">
        <v>484</v>
      </c>
      <c r="C21" s="176">
        <v>7</v>
      </c>
      <c r="D21" s="734">
        <v>4250</v>
      </c>
      <c r="E21" s="178">
        <v>190</v>
      </c>
      <c r="F21" s="734"/>
      <c r="G21" s="222">
        <v>29750</v>
      </c>
    </row>
    <row r="22" spans="1:7" ht="13.5">
      <c r="A22" s="50">
        <v>14</v>
      </c>
      <c r="B22" s="220" t="s">
        <v>483</v>
      </c>
      <c r="C22" s="176">
        <v>4</v>
      </c>
      <c r="D22" s="734">
        <v>4300</v>
      </c>
      <c r="E22" s="178">
        <v>185</v>
      </c>
      <c r="F22" s="734"/>
      <c r="G22" s="222">
        <v>17200</v>
      </c>
    </row>
    <row r="23" spans="1:7" ht="14.25" thickBot="1">
      <c r="A23" s="790">
        <v>15</v>
      </c>
      <c r="B23" s="226" t="s">
        <v>482</v>
      </c>
      <c r="C23" s="185">
        <v>4</v>
      </c>
      <c r="D23" s="740">
        <v>4100</v>
      </c>
      <c r="E23" s="188">
        <v>190</v>
      </c>
      <c r="F23" s="740"/>
      <c r="G23" s="807">
        <v>16400</v>
      </c>
    </row>
    <row r="24" spans="1:7" ht="13.5">
      <c r="A24" s="792">
        <v>16</v>
      </c>
      <c r="B24" s="213" t="s">
        <v>481</v>
      </c>
      <c r="C24" s="167"/>
      <c r="D24" s="728"/>
      <c r="E24" s="170"/>
      <c r="F24" s="728"/>
      <c r="G24" s="806" t="s">
        <v>520</v>
      </c>
    </row>
    <row r="25" spans="1:7" ht="13.5">
      <c r="A25" s="50">
        <v>17</v>
      </c>
      <c r="B25" s="220" t="s">
        <v>480</v>
      </c>
      <c r="C25" s="176"/>
      <c r="D25" s="734"/>
      <c r="E25" s="178"/>
      <c r="F25" s="734"/>
      <c r="G25" s="222" t="s">
        <v>520</v>
      </c>
    </row>
    <row r="26" spans="1:7" ht="13.5">
      <c r="A26" s="50">
        <v>18</v>
      </c>
      <c r="B26" s="220" t="s">
        <v>479</v>
      </c>
      <c r="C26" s="176">
        <v>1</v>
      </c>
      <c r="D26" s="734">
        <v>4335</v>
      </c>
      <c r="E26" s="178">
        <v>188</v>
      </c>
      <c r="F26" s="734"/>
      <c r="G26" s="222">
        <v>4335</v>
      </c>
    </row>
    <row r="27" spans="1:7" ht="13.5">
      <c r="A27" s="50">
        <v>19</v>
      </c>
      <c r="B27" s="220" t="s">
        <v>478</v>
      </c>
      <c r="C27" s="176"/>
      <c r="D27" s="734"/>
      <c r="E27" s="178"/>
      <c r="F27" s="734"/>
      <c r="G27" s="222" t="s">
        <v>520</v>
      </c>
    </row>
    <row r="28" spans="1:7" ht="14.25" thickBot="1">
      <c r="A28" s="790">
        <v>20</v>
      </c>
      <c r="B28" s="226" t="s">
        <v>477</v>
      </c>
      <c r="C28" s="185">
        <v>5</v>
      </c>
      <c r="D28" s="740">
        <v>4800</v>
      </c>
      <c r="E28" s="188">
        <v>160</v>
      </c>
      <c r="F28" s="740"/>
      <c r="G28" s="228">
        <v>24000</v>
      </c>
    </row>
    <row r="29" spans="1:7" ht="13.5">
      <c r="A29" s="792">
        <v>21</v>
      </c>
      <c r="B29" s="213" t="s">
        <v>476</v>
      </c>
      <c r="C29" s="182"/>
      <c r="D29" s="745"/>
      <c r="E29" s="791"/>
      <c r="F29" s="745"/>
      <c r="G29" s="215" t="s">
        <v>520</v>
      </c>
    </row>
    <row r="30" spans="1:7" ht="13.5">
      <c r="A30" s="50">
        <v>22</v>
      </c>
      <c r="B30" s="220" t="s">
        <v>475</v>
      </c>
      <c r="C30" s="176"/>
      <c r="D30" s="734"/>
      <c r="E30" s="178"/>
      <c r="F30" s="734"/>
      <c r="G30" s="222" t="s">
        <v>520</v>
      </c>
    </row>
    <row r="31" spans="1:7" ht="13.5">
      <c r="A31" s="50">
        <v>23</v>
      </c>
      <c r="B31" s="220" t="s">
        <v>474</v>
      </c>
      <c r="C31" s="176"/>
      <c r="D31" s="734"/>
      <c r="E31" s="178"/>
      <c r="F31" s="734"/>
      <c r="G31" s="222" t="s">
        <v>520</v>
      </c>
    </row>
    <row r="32" spans="1:7" ht="13.5">
      <c r="A32" s="50">
        <v>24</v>
      </c>
      <c r="B32" s="220" t="s">
        <v>473</v>
      </c>
      <c r="C32" s="176">
        <v>3</v>
      </c>
      <c r="D32" s="734">
        <v>3890</v>
      </c>
      <c r="E32" s="178">
        <v>170</v>
      </c>
      <c r="F32" s="734"/>
      <c r="G32" s="807">
        <v>11670</v>
      </c>
    </row>
    <row r="33" spans="1:7" ht="14.25" thickBot="1">
      <c r="A33" s="790">
        <v>25</v>
      </c>
      <c r="B33" s="226" t="s">
        <v>472</v>
      </c>
      <c r="C33" s="185"/>
      <c r="D33" s="740"/>
      <c r="E33" s="188"/>
      <c r="F33" s="740"/>
      <c r="G33" s="228" t="s">
        <v>520</v>
      </c>
    </row>
    <row r="34" spans="1:7" ht="13.5">
      <c r="A34" s="792">
        <v>26</v>
      </c>
      <c r="B34" s="213" t="s">
        <v>471</v>
      </c>
      <c r="C34" s="182"/>
      <c r="D34" s="745"/>
      <c r="E34" s="791"/>
      <c r="F34" s="745"/>
      <c r="G34" s="215" t="s">
        <v>520</v>
      </c>
    </row>
    <row r="35" spans="1:7" ht="13.5">
      <c r="A35" s="50">
        <v>27</v>
      </c>
      <c r="B35" s="220" t="s">
        <v>470</v>
      </c>
      <c r="C35" s="176">
        <v>10</v>
      </c>
      <c r="D35" s="734">
        <v>4200</v>
      </c>
      <c r="E35" s="178">
        <v>166</v>
      </c>
      <c r="F35" s="734"/>
      <c r="G35" s="222">
        <v>42000</v>
      </c>
    </row>
    <row r="36" spans="1:7" ht="13.5">
      <c r="A36" s="50">
        <v>28</v>
      </c>
      <c r="B36" s="220" t="s">
        <v>469</v>
      </c>
      <c r="C36" s="176"/>
      <c r="D36" s="734"/>
      <c r="E36" s="178"/>
      <c r="F36" s="734"/>
      <c r="G36" s="222" t="s">
        <v>520</v>
      </c>
    </row>
    <row r="37" spans="1:7" ht="13.5">
      <c r="A37" s="50">
        <v>29</v>
      </c>
      <c r="B37" s="220" t="s">
        <v>468</v>
      </c>
      <c r="C37" s="176"/>
      <c r="D37" s="734"/>
      <c r="E37" s="178"/>
      <c r="F37" s="734"/>
      <c r="G37" s="222" t="s">
        <v>520</v>
      </c>
    </row>
    <row r="38" spans="1:7" ht="14.25" thickBot="1">
      <c r="A38" s="790">
        <v>30</v>
      </c>
      <c r="B38" s="226" t="s">
        <v>467</v>
      </c>
      <c r="C38" s="185"/>
      <c r="D38" s="740"/>
      <c r="E38" s="188"/>
      <c r="F38" s="740"/>
      <c r="G38" s="228" t="s">
        <v>520</v>
      </c>
    </row>
    <row r="39" spans="1:7" ht="13.5">
      <c r="A39" s="792">
        <v>31</v>
      </c>
      <c r="B39" s="213" t="s">
        <v>466</v>
      </c>
      <c r="C39" s="182"/>
      <c r="D39" s="745"/>
      <c r="E39" s="791"/>
      <c r="F39" s="745"/>
      <c r="G39" s="215" t="s">
        <v>520</v>
      </c>
    </row>
    <row r="40" spans="1:7" ht="13.5">
      <c r="A40" s="50">
        <v>32</v>
      </c>
      <c r="B40" s="220" t="s">
        <v>465</v>
      </c>
      <c r="C40" s="176"/>
      <c r="D40" s="734"/>
      <c r="E40" s="178"/>
      <c r="F40" s="734"/>
      <c r="G40" s="222" t="s">
        <v>520</v>
      </c>
    </row>
    <row r="41" spans="1:7" ht="13.5">
      <c r="A41" s="50">
        <v>33</v>
      </c>
      <c r="B41" s="220" t="s">
        <v>464</v>
      </c>
      <c r="C41" s="176"/>
      <c r="D41" s="734"/>
      <c r="E41" s="178"/>
      <c r="F41" s="734"/>
      <c r="G41" s="222" t="s">
        <v>520</v>
      </c>
    </row>
    <row r="42" spans="1:7" ht="13.5">
      <c r="A42" s="50">
        <v>34</v>
      </c>
      <c r="B42" s="220" t="s">
        <v>463</v>
      </c>
      <c r="C42" s="176"/>
      <c r="D42" s="734"/>
      <c r="E42" s="178"/>
      <c r="F42" s="734"/>
      <c r="G42" s="222" t="s">
        <v>520</v>
      </c>
    </row>
    <row r="43" spans="1:7" ht="14.25" thickBot="1">
      <c r="A43" s="790">
        <v>35</v>
      </c>
      <c r="B43" s="226" t="s">
        <v>462</v>
      </c>
      <c r="C43" s="185"/>
      <c r="D43" s="740"/>
      <c r="E43" s="188"/>
      <c r="F43" s="740"/>
      <c r="G43" s="807" t="s">
        <v>520</v>
      </c>
    </row>
    <row r="44" spans="1:7" ht="13.5">
      <c r="A44" s="792">
        <v>36</v>
      </c>
      <c r="B44" s="213" t="s">
        <v>461</v>
      </c>
      <c r="C44" s="182"/>
      <c r="D44" s="745"/>
      <c r="E44" s="791"/>
      <c r="F44" s="745"/>
      <c r="G44" s="806" t="s">
        <v>520</v>
      </c>
    </row>
    <row r="45" spans="1:7" ht="13.5">
      <c r="A45" s="50">
        <v>37</v>
      </c>
      <c r="B45" s="220" t="s">
        <v>460</v>
      </c>
      <c r="C45" s="176"/>
      <c r="D45" s="734"/>
      <c r="E45" s="178"/>
      <c r="F45" s="734"/>
      <c r="G45" s="222" t="s">
        <v>520</v>
      </c>
    </row>
    <row r="46" spans="1:7" ht="13.5">
      <c r="A46" s="50">
        <v>38</v>
      </c>
      <c r="B46" s="220" t="s">
        <v>459</v>
      </c>
      <c r="C46" s="176"/>
      <c r="D46" s="734"/>
      <c r="E46" s="178"/>
      <c r="F46" s="734"/>
      <c r="G46" s="222" t="s">
        <v>520</v>
      </c>
    </row>
    <row r="47" spans="1:7" ht="14.25" thickBot="1">
      <c r="A47" s="790">
        <v>39</v>
      </c>
      <c r="B47" s="226" t="s">
        <v>458</v>
      </c>
      <c r="C47" s="185"/>
      <c r="D47" s="740"/>
      <c r="E47" s="188"/>
      <c r="F47" s="740"/>
      <c r="G47" s="228" t="s">
        <v>520</v>
      </c>
    </row>
    <row r="48" spans="1:7" ht="13.5">
      <c r="A48" s="792">
        <v>40</v>
      </c>
      <c r="B48" s="213" t="s">
        <v>457</v>
      </c>
      <c r="C48" s="182"/>
      <c r="D48" s="745"/>
      <c r="E48" s="791"/>
      <c r="F48" s="745"/>
      <c r="G48" s="215" t="s">
        <v>520</v>
      </c>
    </row>
    <row r="49" spans="1:7" ht="13.5">
      <c r="A49" s="50">
        <v>41</v>
      </c>
      <c r="B49" s="220" t="s">
        <v>456</v>
      </c>
      <c r="C49" s="176">
        <v>3</v>
      </c>
      <c r="D49" s="734">
        <v>3825</v>
      </c>
      <c r="E49" s="178">
        <v>165</v>
      </c>
      <c r="F49" s="734"/>
      <c r="G49" s="222">
        <v>11475</v>
      </c>
    </row>
    <row r="50" spans="1:7" ht="13.5">
      <c r="A50" s="50">
        <v>42</v>
      </c>
      <c r="B50" s="220" t="s">
        <v>455</v>
      </c>
      <c r="C50" s="176">
        <v>1</v>
      </c>
      <c r="D50" s="734">
        <v>3400</v>
      </c>
      <c r="E50" s="178">
        <v>165</v>
      </c>
      <c r="F50" s="734"/>
      <c r="G50" s="222">
        <v>3400</v>
      </c>
    </row>
    <row r="51" spans="1:7" ht="14.25" thickBot="1">
      <c r="A51" s="790">
        <v>43</v>
      </c>
      <c r="B51" s="226" t="s">
        <v>454</v>
      </c>
      <c r="C51" s="185">
        <v>1</v>
      </c>
      <c r="D51" s="740">
        <v>4302</v>
      </c>
      <c r="E51" s="188">
        <v>182</v>
      </c>
      <c r="F51" s="740"/>
      <c r="G51" s="807">
        <v>4302</v>
      </c>
    </row>
    <row r="52" spans="1:7" ht="13.5">
      <c r="A52" s="155"/>
      <c r="B52" s="207" t="s">
        <v>32</v>
      </c>
      <c r="C52" s="170">
        <f>SUM(C9:C51)</f>
        <v>49</v>
      </c>
      <c r="D52" s="170">
        <f>SUM(D9:D51)</f>
        <v>50697</v>
      </c>
      <c r="E52" s="170">
        <f>SUM(E5:E51)</f>
        <v>2128</v>
      </c>
      <c r="F52" s="728"/>
      <c r="G52" s="806">
        <f>SUM(G8:G51)</f>
        <v>213099</v>
      </c>
    </row>
    <row r="53" spans="1:7" ht="14.25" thickBot="1">
      <c r="A53" s="790"/>
      <c r="B53" s="789" t="s">
        <v>453</v>
      </c>
      <c r="C53" s="624"/>
      <c r="D53" s="624">
        <f>G52/C52</f>
        <v>4348.959183673469</v>
      </c>
      <c r="E53" s="188">
        <f>AVERAGE(E9:E51)</f>
        <v>177.33333333333334</v>
      </c>
      <c r="F53" s="624"/>
      <c r="G53" s="786"/>
    </row>
    <row r="54" spans="1:7" ht="13.5">
      <c r="A54" s="1"/>
      <c r="B54" s="1"/>
      <c r="C54" s="805"/>
      <c r="D54" s="805"/>
      <c r="E54" s="805"/>
      <c r="F54" s="805"/>
      <c r="G54" s="1"/>
    </row>
    <row r="55" spans="1:7" ht="13.5">
      <c r="A55" s="1"/>
      <c r="B55" s="1"/>
      <c r="C55" s="805"/>
      <c r="D55" s="805"/>
      <c r="E55" s="805"/>
      <c r="F55" s="805"/>
      <c r="G55" s="1"/>
    </row>
    <row r="56" spans="1:7" ht="13.5">
      <c r="A56" s="1"/>
      <c r="B56" s="1"/>
      <c r="C56" s="1"/>
      <c r="D56" s="1"/>
      <c r="E56" s="1"/>
      <c r="F56" s="1"/>
      <c r="G56" s="1"/>
    </row>
    <row r="57" spans="1:7" ht="13.5">
      <c r="A57" s="1"/>
      <c r="B57" s="1"/>
      <c r="C57" s="1"/>
      <c r="D57" s="1"/>
      <c r="E57" s="1"/>
      <c r="F57" s="1"/>
      <c r="G57" s="1"/>
    </row>
    <row r="58" spans="1:7" ht="13.5">
      <c r="A58" s="1"/>
      <c r="B58" s="1"/>
      <c r="C58" s="1"/>
      <c r="D58" s="1"/>
      <c r="E58" s="1"/>
      <c r="F58" s="1"/>
      <c r="G58" s="1"/>
    </row>
    <row r="59" spans="1:7" ht="13.5">
      <c r="A59" s="1"/>
      <c r="B59" s="1"/>
      <c r="C59" s="1"/>
      <c r="D59" s="1"/>
      <c r="E59" s="1"/>
      <c r="F59" s="1"/>
      <c r="G59" s="1"/>
    </row>
    <row r="60" spans="1:7" ht="13.5">
      <c r="A60" s="1"/>
      <c r="B60" s="1"/>
      <c r="C60" s="1"/>
      <c r="D60" s="1"/>
      <c r="E60" s="1"/>
      <c r="F60" s="1"/>
      <c r="G60" s="1"/>
    </row>
    <row r="61" spans="1:7" ht="13.5">
      <c r="A61" s="1"/>
      <c r="B61" s="1"/>
      <c r="C61" s="1"/>
      <c r="D61" s="1"/>
      <c r="E61" s="1"/>
      <c r="F61" s="1"/>
      <c r="G61" s="1"/>
    </row>
    <row r="62" spans="1:7" ht="13.5">
      <c r="A62" s="1"/>
      <c r="B62" s="1"/>
      <c r="C62" s="1"/>
      <c r="D62" s="1"/>
      <c r="E62" s="1"/>
      <c r="F62" s="1"/>
      <c r="G62" s="1"/>
    </row>
    <row r="63" spans="1:7" ht="13.5">
      <c r="A63" s="1"/>
      <c r="B63" s="1"/>
      <c r="C63" s="1"/>
      <c r="D63" s="1"/>
      <c r="E63" s="1"/>
      <c r="F63" s="1"/>
      <c r="G63" s="1"/>
    </row>
    <row r="64" spans="1:7" ht="13.5">
      <c r="A64" s="1"/>
      <c r="B64" s="1"/>
      <c r="C64" s="1"/>
      <c r="D64" s="1"/>
      <c r="E64" s="1"/>
      <c r="F64" s="1"/>
      <c r="G64" s="1"/>
    </row>
    <row r="65" spans="1:7" ht="13.5">
      <c r="A65" s="1"/>
      <c r="B65" s="1"/>
      <c r="C65" s="1"/>
      <c r="D65" s="1"/>
      <c r="E65" s="1"/>
      <c r="F65" s="1"/>
      <c r="G65" s="1"/>
    </row>
    <row r="66" spans="1:7" ht="13.5">
      <c r="A66" s="1"/>
      <c r="B66" s="1"/>
      <c r="C66" s="1"/>
      <c r="D66" s="1"/>
      <c r="E66" s="1"/>
      <c r="F66" s="1"/>
      <c r="G66" s="1"/>
    </row>
  </sheetData>
  <sheetProtection/>
  <mergeCells count="8">
    <mergeCell ref="D4:G4"/>
    <mergeCell ref="A5:A8"/>
    <mergeCell ref="G5:G6"/>
    <mergeCell ref="B5:B8"/>
    <mergeCell ref="C5:C7"/>
    <mergeCell ref="D5:D7"/>
    <mergeCell ref="E5:E7"/>
    <mergeCell ref="F5:F7"/>
  </mergeCells>
  <printOptions/>
  <pageMargins left="0.75" right="0.75" top="1" bottom="1" header="0.512" footer="0.512"/>
  <pageSetup horizontalDpi="600" verticalDpi="600" orientation="portrait" paperSize="9" r:id="rId1"/>
  <headerFooter alignWithMargins="0">
    <oddFooter>&amp;C58</oddFooter>
  </headerFooter>
</worksheet>
</file>

<file path=xl/worksheets/sheet61.xml><?xml version="1.0" encoding="utf-8"?>
<worksheet xmlns="http://schemas.openxmlformats.org/spreadsheetml/2006/main" xmlns:r="http://schemas.openxmlformats.org/officeDocument/2006/relationships">
  <sheetPr>
    <tabColor indexed="46"/>
  </sheetPr>
  <dimension ref="A1:L31"/>
  <sheetViews>
    <sheetView view="pageBreakPreview" zoomScale="60" zoomScalePageLayoutView="0" workbookViewId="0" topLeftCell="A1">
      <selection activeCell="K9" sqref="K9"/>
    </sheetView>
  </sheetViews>
  <sheetFormatPr defaultColWidth="9.00390625" defaultRowHeight="13.5"/>
  <cols>
    <col min="1" max="1" width="3.625" style="0" customWidth="1"/>
    <col min="2" max="2" width="14.00390625" style="0" customWidth="1"/>
    <col min="3" max="3" width="7.625" style="0" customWidth="1"/>
    <col min="4" max="4" width="2.625" style="0" customWidth="1"/>
    <col min="5" max="5" width="7.625" style="0" customWidth="1"/>
    <col min="6" max="6" width="9.625" style="0" customWidth="1"/>
    <col min="7" max="7" width="3.625" style="0" customWidth="1"/>
    <col min="8" max="8" width="8.625" style="0" customWidth="1"/>
    <col min="9" max="9" width="2.625" style="0" customWidth="1"/>
    <col min="10" max="10" width="7.625" style="0" customWidth="1"/>
    <col min="11" max="11" width="10.625" style="0" customWidth="1"/>
    <col min="12" max="12" width="3.625" style="0" customWidth="1"/>
    <col min="13" max="13" width="3.125" style="0" customWidth="1"/>
  </cols>
  <sheetData>
    <row r="1" spans="4:10" ht="21.75" customHeight="1">
      <c r="D1" s="1088" t="s">
        <v>583</v>
      </c>
      <c r="E1" s="1088"/>
      <c r="F1" s="1088"/>
      <c r="G1" s="1088"/>
      <c r="H1" s="1088"/>
      <c r="I1" s="1088"/>
      <c r="J1" s="1088"/>
    </row>
    <row r="2" ht="19.5" customHeight="1"/>
    <row r="3" ht="19.5" customHeight="1"/>
    <row r="4" spans="1:12" ht="45" customHeight="1">
      <c r="A4" s="113">
        <v>1</v>
      </c>
      <c r="B4" s="1465" t="s">
        <v>582</v>
      </c>
      <c r="C4" s="1465"/>
      <c r="D4" s="1465"/>
      <c r="E4" s="1465"/>
      <c r="F4" s="1465"/>
      <c r="G4" s="1465"/>
      <c r="H4" s="1465"/>
      <c r="I4" s="1465"/>
      <c r="J4" s="1465"/>
      <c r="K4" s="1465"/>
      <c r="L4" s="1465"/>
    </row>
    <row r="5" spans="1:12" ht="45" customHeight="1">
      <c r="A5" s="113">
        <v>2</v>
      </c>
      <c r="B5" s="1465" t="s">
        <v>581</v>
      </c>
      <c r="C5" s="1465"/>
      <c r="D5" s="1465"/>
      <c r="E5" s="1465"/>
      <c r="F5" s="1465"/>
      <c r="G5" s="1465"/>
      <c r="H5" s="1465"/>
      <c r="I5" s="1465"/>
      <c r="J5" s="1465"/>
      <c r="K5" s="1465"/>
      <c r="L5" s="1465"/>
    </row>
    <row r="6" spans="1:12" ht="45" customHeight="1">
      <c r="A6" s="113">
        <v>3</v>
      </c>
      <c r="B6" s="1465" t="s">
        <v>580</v>
      </c>
      <c r="C6" s="1465"/>
      <c r="D6" s="1465"/>
      <c r="E6" s="1465"/>
      <c r="F6" s="1465"/>
      <c r="G6" s="1465"/>
      <c r="H6" s="1465"/>
      <c r="I6" s="1465"/>
      <c r="J6" s="1465"/>
      <c r="K6" s="1465"/>
      <c r="L6" s="1465"/>
    </row>
    <row r="7" spans="1:10" ht="21.75" customHeight="1">
      <c r="A7" s="113"/>
      <c r="B7" s="1048"/>
      <c r="C7" s="1048"/>
      <c r="D7" s="1048" t="s">
        <v>272</v>
      </c>
      <c r="E7" s="1048"/>
      <c r="F7" s="1048"/>
      <c r="G7" s="1048" t="s">
        <v>579</v>
      </c>
      <c r="H7" s="1048"/>
      <c r="I7" s="1048"/>
      <c r="J7" s="1048"/>
    </row>
    <row r="8" spans="1:10" ht="21.75" customHeight="1">
      <c r="A8" s="113"/>
      <c r="B8" s="208" t="s">
        <v>578</v>
      </c>
      <c r="C8" s="208"/>
      <c r="D8" s="1466" t="s">
        <v>577</v>
      </c>
      <c r="E8" s="1467"/>
      <c r="F8" s="1467"/>
      <c r="G8" s="1466" t="s">
        <v>576</v>
      </c>
      <c r="H8" s="1467"/>
      <c r="I8" s="1467"/>
      <c r="J8" s="1467"/>
    </row>
    <row r="9" spans="1:10" ht="21.75" customHeight="1">
      <c r="A9" s="113"/>
      <c r="B9" s="208" t="s">
        <v>575</v>
      </c>
      <c r="C9" s="208"/>
      <c r="D9" s="1466" t="s">
        <v>574</v>
      </c>
      <c r="E9" s="1467"/>
      <c r="F9" s="1467"/>
      <c r="G9" s="1466" t="s">
        <v>573</v>
      </c>
      <c r="H9" s="1467"/>
      <c r="I9" s="1467"/>
      <c r="J9" s="1467"/>
    </row>
    <row r="10" ht="21.75" customHeight="1">
      <c r="A10" s="113"/>
    </row>
    <row r="11" spans="1:12" ht="39" customHeight="1">
      <c r="A11" s="113">
        <v>4</v>
      </c>
      <c r="B11" s="1465" t="s">
        <v>572</v>
      </c>
      <c r="C11" s="1465"/>
      <c r="D11" s="1465"/>
      <c r="E11" s="1465"/>
      <c r="F11" s="1465"/>
      <c r="G11" s="1465"/>
      <c r="H11" s="1465"/>
      <c r="I11" s="1465"/>
      <c r="J11" s="1465"/>
      <c r="K11" s="1465"/>
      <c r="L11" s="1465"/>
    </row>
    <row r="12" ht="21.75" customHeight="1"/>
    <row r="13" spans="2:12" ht="22.5" customHeight="1">
      <c r="B13" s="110" t="s">
        <v>571</v>
      </c>
      <c r="C13" s="1048" t="s">
        <v>272</v>
      </c>
      <c r="D13" s="1048"/>
      <c r="E13" s="1048"/>
      <c r="F13" s="1048"/>
      <c r="G13" s="1048"/>
      <c r="H13" s="1048" t="s">
        <v>570</v>
      </c>
      <c r="I13" s="1048"/>
      <c r="J13" s="1048"/>
      <c r="K13" s="1048"/>
      <c r="L13" s="1048"/>
    </row>
    <row r="14" spans="2:12" ht="19.5" customHeight="1">
      <c r="B14" s="843"/>
      <c r="C14" s="835"/>
      <c r="D14" s="805"/>
      <c r="E14" s="834"/>
      <c r="F14" s="805"/>
      <c r="G14" s="831"/>
      <c r="H14" s="805"/>
      <c r="I14" s="805"/>
      <c r="J14" s="834"/>
      <c r="K14" s="805"/>
      <c r="L14" s="831"/>
    </row>
    <row r="15" spans="2:12" ht="22.5" customHeight="1">
      <c r="B15" s="836" t="s">
        <v>569</v>
      </c>
      <c r="C15" s="805">
        <v>24</v>
      </c>
      <c r="D15" s="805" t="s">
        <v>125</v>
      </c>
      <c r="E15" s="834">
        <f>C15/C29</f>
        <v>0.021409455842997322</v>
      </c>
      <c r="F15" s="805">
        <f>C15+C17+C19+C21</f>
        <v>830</v>
      </c>
      <c r="G15" s="831" t="s">
        <v>125</v>
      </c>
      <c r="H15" s="805">
        <v>4621</v>
      </c>
      <c r="I15" s="805" t="s">
        <v>126</v>
      </c>
      <c r="J15" s="834">
        <f>H15/H29</f>
        <v>0.008997852276333955</v>
      </c>
      <c r="K15" s="805">
        <f>SUM(H14:H21)</f>
        <v>367051</v>
      </c>
      <c r="L15" s="831" t="s">
        <v>126</v>
      </c>
    </row>
    <row r="16" spans="2:12" ht="15" customHeight="1">
      <c r="B16" s="838" t="s">
        <v>568</v>
      </c>
      <c r="C16" s="837"/>
      <c r="D16" s="746"/>
      <c r="E16" s="832"/>
      <c r="F16" s="746"/>
      <c r="G16" s="833"/>
      <c r="H16" s="746"/>
      <c r="I16" s="746"/>
      <c r="J16" s="832"/>
      <c r="K16" s="746"/>
      <c r="L16" s="833"/>
    </row>
    <row r="17" spans="2:12" ht="22.5" customHeight="1">
      <c r="B17" s="842" t="s">
        <v>567</v>
      </c>
      <c r="C17" s="841">
        <v>28</v>
      </c>
      <c r="D17" s="757" t="s">
        <v>125</v>
      </c>
      <c r="E17" s="840">
        <f>C17/C29</f>
        <v>0.024977698483496878</v>
      </c>
      <c r="F17" s="840">
        <f>F15/C29</f>
        <v>0.7404103479036575</v>
      </c>
      <c r="G17" s="839"/>
      <c r="H17" s="757">
        <v>10210</v>
      </c>
      <c r="I17" s="757" t="s">
        <v>126</v>
      </c>
      <c r="J17" s="840">
        <f>H17/H29</f>
        <v>0.01988056086158184</v>
      </c>
      <c r="K17" s="840">
        <f>K15/H29</f>
        <v>0.7147090837222797</v>
      </c>
      <c r="L17" s="839"/>
    </row>
    <row r="18" spans="2:12" ht="15" customHeight="1">
      <c r="B18" s="838" t="s">
        <v>566</v>
      </c>
      <c r="C18" s="837"/>
      <c r="D18" s="746"/>
      <c r="E18" s="832"/>
      <c r="F18" s="832"/>
      <c r="G18" s="833"/>
      <c r="H18" s="746"/>
      <c r="I18" s="746"/>
      <c r="J18" s="832"/>
      <c r="K18" s="832"/>
      <c r="L18" s="833"/>
    </row>
    <row r="19" spans="2:12" ht="22.5" customHeight="1">
      <c r="B19" s="842" t="s">
        <v>565</v>
      </c>
      <c r="C19" s="805">
        <v>41</v>
      </c>
      <c r="D19" s="805" t="s">
        <v>125</v>
      </c>
      <c r="E19" s="834">
        <f>C19/C29</f>
        <v>0.036574487065120426</v>
      </c>
      <c r="F19" s="834"/>
      <c r="G19" s="831"/>
      <c r="H19" s="805">
        <v>16980</v>
      </c>
      <c r="I19" s="805" t="s">
        <v>126</v>
      </c>
      <c r="J19" s="834">
        <f>H19/H29</f>
        <v>0.03306287203032905</v>
      </c>
      <c r="K19" s="834"/>
      <c r="L19" s="831"/>
    </row>
    <row r="20" spans="2:12" ht="15" customHeight="1">
      <c r="B20" s="838" t="s">
        <v>564</v>
      </c>
      <c r="C20" s="805"/>
      <c r="D20" s="805"/>
      <c r="E20" s="834"/>
      <c r="F20" s="834"/>
      <c r="G20" s="831"/>
      <c r="H20" s="805"/>
      <c r="I20" s="805"/>
      <c r="J20" s="834"/>
      <c r="K20" s="834"/>
      <c r="L20" s="831"/>
    </row>
    <row r="21" spans="2:12" ht="22.5" customHeight="1">
      <c r="B21" s="836" t="s">
        <v>563</v>
      </c>
      <c r="C21" s="841">
        <v>737</v>
      </c>
      <c r="D21" s="757" t="s">
        <v>125</v>
      </c>
      <c r="E21" s="840">
        <f>C21/C29</f>
        <v>0.6574487065120428</v>
      </c>
      <c r="F21" s="757"/>
      <c r="G21" s="839"/>
      <c r="H21" s="757">
        <v>335240</v>
      </c>
      <c r="I21" s="757" t="s">
        <v>126</v>
      </c>
      <c r="J21" s="840">
        <f>H21/H29</f>
        <v>0.6527677985540348</v>
      </c>
      <c r="K21" s="757"/>
      <c r="L21" s="839"/>
    </row>
    <row r="22" spans="2:12" ht="15" customHeight="1">
      <c r="B22" s="843" t="s">
        <v>562</v>
      </c>
      <c r="C22" s="837"/>
      <c r="D22" s="746"/>
      <c r="E22" s="832"/>
      <c r="F22" s="746"/>
      <c r="G22" s="833"/>
      <c r="H22" s="746"/>
      <c r="I22" s="746"/>
      <c r="J22" s="832"/>
      <c r="K22" s="746"/>
      <c r="L22" s="833"/>
    </row>
    <row r="23" spans="2:12" ht="22.5" customHeight="1">
      <c r="B23" s="842" t="s">
        <v>561</v>
      </c>
      <c r="C23" s="805">
        <v>122</v>
      </c>
      <c r="D23" s="805" t="s">
        <v>125</v>
      </c>
      <c r="E23" s="834">
        <f>C23/C29</f>
        <v>0.10883140053523639</v>
      </c>
      <c r="F23" s="805"/>
      <c r="G23" s="831"/>
      <c r="H23" s="805">
        <v>61320</v>
      </c>
      <c r="I23" s="805" t="s">
        <v>126</v>
      </c>
      <c r="J23" s="834">
        <f>H23/H29</f>
        <v>0.11940019510599396</v>
      </c>
      <c r="K23" s="805"/>
      <c r="L23" s="831"/>
    </row>
    <row r="24" spans="2:12" ht="15" customHeight="1">
      <c r="B24" s="838" t="s">
        <v>560</v>
      </c>
      <c r="C24" s="805"/>
      <c r="D24" s="805"/>
      <c r="E24" s="834"/>
      <c r="F24" s="805"/>
      <c r="G24" s="831"/>
      <c r="H24" s="805"/>
      <c r="I24" s="805"/>
      <c r="J24" s="834"/>
      <c r="K24" s="805"/>
      <c r="L24" s="831"/>
    </row>
    <row r="25" spans="2:12" ht="22.5" customHeight="1">
      <c r="B25" s="836" t="s">
        <v>559</v>
      </c>
      <c r="C25" s="841">
        <v>169</v>
      </c>
      <c r="D25" s="757" t="s">
        <v>125</v>
      </c>
      <c r="E25" s="840">
        <f>C25/C29</f>
        <v>0.15075825156110614</v>
      </c>
      <c r="F25" s="757">
        <f>C23+C25+C27</f>
        <v>291</v>
      </c>
      <c r="G25" s="839" t="s">
        <v>125</v>
      </c>
      <c r="H25" s="757">
        <v>85196</v>
      </c>
      <c r="I25" s="757" t="s">
        <v>126</v>
      </c>
      <c r="J25" s="840">
        <f>H25/H29</f>
        <v>0.16589072117172637</v>
      </c>
      <c r="K25" s="757">
        <f>H23+H25+H27</f>
        <v>146516</v>
      </c>
      <c r="L25" s="839" t="s">
        <v>126</v>
      </c>
    </row>
    <row r="26" spans="2:12" ht="15" customHeight="1">
      <c r="B26" s="838" t="s">
        <v>558</v>
      </c>
      <c r="C26" s="837"/>
      <c r="D26" s="746"/>
      <c r="E26" s="832"/>
      <c r="F26" s="746"/>
      <c r="G26" s="833"/>
      <c r="H26" s="746"/>
      <c r="I26" s="746"/>
      <c r="J26" s="832"/>
      <c r="K26" s="746"/>
      <c r="L26" s="833"/>
    </row>
    <row r="27" spans="2:12" ht="22.5" customHeight="1">
      <c r="B27" s="836" t="s">
        <v>557</v>
      </c>
      <c r="C27" s="835"/>
      <c r="D27" s="805" t="s">
        <v>125</v>
      </c>
      <c r="E27" s="834">
        <f>C27/C29</f>
        <v>0</v>
      </c>
      <c r="F27" s="834">
        <f>F25/C29</f>
        <v>0.25958965209634255</v>
      </c>
      <c r="G27" s="831"/>
      <c r="H27" s="835"/>
      <c r="I27" s="805" t="s">
        <v>126</v>
      </c>
      <c r="J27" s="834">
        <f>H27/H29</f>
        <v>0</v>
      </c>
      <c r="K27" s="834">
        <f>K25/H29</f>
        <v>0.28529091627772035</v>
      </c>
      <c r="L27" s="831"/>
    </row>
    <row r="28" spans="2:12" ht="15" customHeight="1">
      <c r="B28" s="209" t="s">
        <v>556</v>
      </c>
      <c r="C28" s="746"/>
      <c r="D28" s="805"/>
      <c r="E28" s="832"/>
      <c r="F28" s="832"/>
      <c r="G28" s="833"/>
      <c r="H28" s="746"/>
      <c r="I28" s="746"/>
      <c r="J28" s="832"/>
      <c r="K28" s="832"/>
      <c r="L28" s="831"/>
    </row>
    <row r="29" spans="2:12" ht="22.5" customHeight="1">
      <c r="B29" s="277" t="s">
        <v>6</v>
      </c>
      <c r="C29" s="746">
        <f>SUM(C14:C27)</f>
        <v>1121</v>
      </c>
      <c r="D29" s="735" t="s">
        <v>125</v>
      </c>
      <c r="E29" s="830">
        <f>SUM(E14:E27)</f>
        <v>1</v>
      </c>
      <c r="F29" s="746"/>
      <c r="G29" s="829"/>
      <c r="H29" s="746">
        <f>SUM(H14:H27)</f>
        <v>513567</v>
      </c>
      <c r="I29" s="746" t="s">
        <v>126</v>
      </c>
      <c r="J29" s="830">
        <f>SUM(J14:J27)</f>
        <v>1</v>
      </c>
      <c r="K29" s="746"/>
      <c r="L29" s="829"/>
    </row>
    <row r="30" spans="8:11" ht="21.75" customHeight="1">
      <c r="H30" s="239" t="s">
        <v>544</v>
      </c>
      <c r="J30" s="828">
        <v>2.8</v>
      </c>
      <c r="K30" t="s">
        <v>555</v>
      </c>
    </row>
    <row r="31" spans="9:12" ht="21.75" customHeight="1">
      <c r="I31" s="827" t="s">
        <v>554</v>
      </c>
      <c r="J31" s="826">
        <v>2.825</v>
      </c>
      <c r="K31" t="s">
        <v>553</v>
      </c>
      <c r="L31" t="s">
        <v>552</v>
      </c>
    </row>
  </sheetData>
  <sheetProtection/>
  <mergeCells count="14">
    <mergeCell ref="D9:F9"/>
    <mergeCell ref="G8:J8"/>
    <mergeCell ref="G9:J9"/>
    <mergeCell ref="B11:L11"/>
    <mergeCell ref="B7:C7"/>
    <mergeCell ref="B4:L4"/>
    <mergeCell ref="B5:L5"/>
    <mergeCell ref="B6:L6"/>
    <mergeCell ref="D1:J1"/>
    <mergeCell ref="C13:G13"/>
    <mergeCell ref="H13:L13"/>
    <mergeCell ref="G7:J7"/>
    <mergeCell ref="D7:F7"/>
    <mergeCell ref="D8:F8"/>
  </mergeCells>
  <printOptions/>
  <pageMargins left="0.7874015748031497" right="0.7874015748031497" top="0.984251968503937" bottom="0.984251968503937" header="0.5118110236220472" footer="0.5118110236220472"/>
  <pageSetup firstPageNumber="60" useFirstPageNumber="1" horizontalDpi="600" verticalDpi="600" orientation="portrait" paperSize="9" r:id="rId2"/>
  <headerFooter alignWithMargins="0">
    <oddFooter>&amp;C59</oddFooter>
  </headerFooter>
  <drawing r:id="rId1"/>
</worksheet>
</file>

<file path=xl/worksheets/sheet62.xml><?xml version="1.0" encoding="utf-8"?>
<worksheet xmlns="http://schemas.openxmlformats.org/spreadsheetml/2006/main" xmlns:r="http://schemas.openxmlformats.org/officeDocument/2006/relationships">
  <sheetPr>
    <tabColor indexed="46"/>
  </sheetPr>
  <dimension ref="A1:J31"/>
  <sheetViews>
    <sheetView view="pageBreakPreview" zoomScale="60" zoomScalePageLayoutView="0" workbookViewId="0" topLeftCell="A1">
      <selection activeCell="D26" sqref="D26"/>
    </sheetView>
  </sheetViews>
  <sheetFormatPr defaultColWidth="9.00390625" defaultRowHeight="13.5"/>
  <cols>
    <col min="1" max="1" width="5.625" style="0" customWidth="1"/>
    <col min="2" max="2" width="13.50390625" style="0" customWidth="1"/>
    <col min="3" max="8" width="10.625" style="0" customWidth="1"/>
  </cols>
  <sheetData>
    <row r="1" spans="1:8" ht="22.5" customHeight="1">
      <c r="A1" s="1088" t="s">
        <v>600</v>
      </c>
      <c r="B1" s="1088"/>
      <c r="C1" s="1088"/>
      <c r="D1" s="1088"/>
      <c r="E1" s="1088"/>
      <c r="F1" s="1088"/>
      <c r="G1" s="1088"/>
      <c r="H1" s="1088"/>
    </row>
    <row r="2" ht="19.5" customHeight="1"/>
    <row r="3" ht="19.5" customHeight="1" thickBot="1"/>
    <row r="4" spans="1:8" ht="19.5" customHeight="1">
      <c r="A4" s="890"/>
      <c r="B4" s="889" t="s">
        <v>3</v>
      </c>
      <c r="C4" s="1091" t="s">
        <v>599</v>
      </c>
      <c r="D4" s="1448"/>
      <c r="E4" s="1086" t="s">
        <v>598</v>
      </c>
      <c r="F4" s="1448"/>
      <c r="G4" s="1086" t="s">
        <v>597</v>
      </c>
      <c r="H4" s="1087"/>
    </row>
    <row r="5" spans="1:8" ht="19.5" customHeight="1">
      <c r="A5" s="859" t="s">
        <v>26</v>
      </c>
      <c r="B5" s="888" t="s">
        <v>122</v>
      </c>
      <c r="C5" s="1469" t="s">
        <v>596</v>
      </c>
      <c r="D5" s="1470"/>
      <c r="E5" s="1471" t="s">
        <v>596</v>
      </c>
      <c r="F5" s="1470"/>
      <c r="G5" s="1471" t="s">
        <v>596</v>
      </c>
      <c r="H5" s="1472"/>
    </row>
    <row r="6" spans="1:8" ht="19.5" customHeight="1" thickBot="1">
      <c r="A6" s="851"/>
      <c r="B6" s="887" t="s">
        <v>124</v>
      </c>
      <c r="C6" s="1225" t="s">
        <v>595</v>
      </c>
      <c r="D6" s="1468"/>
      <c r="E6" s="1234" t="s">
        <v>595</v>
      </c>
      <c r="F6" s="1468"/>
      <c r="G6" s="1234" t="s">
        <v>595</v>
      </c>
      <c r="H6" s="1435"/>
    </row>
    <row r="7" spans="1:8" ht="19.5" customHeight="1">
      <c r="A7" s="859" t="s">
        <v>537</v>
      </c>
      <c r="B7" s="881" t="s">
        <v>125</v>
      </c>
      <c r="C7" s="886" t="s">
        <v>125</v>
      </c>
      <c r="D7" s="885"/>
      <c r="E7" s="884" t="s">
        <v>125</v>
      </c>
      <c r="F7" s="885"/>
      <c r="G7" s="884" t="s">
        <v>125</v>
      </c>
      <c r="H7" s="802"/>
    </row>
    <row r="8" spans="1:8" ht="19.5" customHeight="1">
      <c r="A8" s="859" t="s">
        <v>536</v>
      </c>
      <c r="B8" s="878">
        <v>1019</v>
      </c>
      <c r="C8" s="877">
        <v>419</v>
      </c>
      <c r="D8" s="863">
        <f>(C8/(C8+E8))</f>
        <v>0.4111874386653582</v>
      </c>
      <c r="E8" s="862">
        <v>600</v>
      </c>
      <c r="F8" s="861">
        <f>E8/(C8+E8)</f>
        <v>0.5888125613346418</v>
      </c>
      <c r="G8" s="862">
        <f>C8+E8</f>
        <v>1019</v>
      </c>
      <c r="H8" s="860">
        <f>G8/B8</f>
        <v>1</v>
      </c>
    </row>
    <row r="9" spans="1:8" ht="19.5" customHeight="1">
      <c r="A9" s="859" t="s">
        <v>125</v>
      </c>
      <c r="B9" s="865" t="s">
        <v>584</v>
      </c>
      <c r="C9" s="868" t="s">
        <v>584</v>
      </c>
      <c r="D9" s="856"/>
      <c r="E9" s="855" t="s">
        <v>584</v>
      </c>
      <c r="F9" s="866"/>
      <c r="G9" s="855" t="s">
        <v>584</v>
      </c>
      <c r="H9" s="852"/>
    </row>
    <row r="10" spans="1:8" ht="19.5" customHeight="1">
      <c r="A10" s="883"/>
      <c r="B10" s="647">
        <v>482102</v>
      </c>
      <c r="C10" s="874">
        <v>183764</v>
      </c>
      <c r="D10" s="873">
        <f>C10/B10</f>
        <v>0.381172448983825</v>
      </c>
      <c r="E10" s="871">
        <v>298338</v>
      </c>
      <c r="F10" s="872">
        <f>E10/B10</f>
        <v>0.618827551016175</v>
      </c>
      <c r="G10" s="871">
        <f>C10+E10</f>
        <v>482102</v>
      </c>
      <c r="H10" s="870">
        <f>G10/B10</f>
        <v>1</v>
      </c>
    </row>
    <row r="11" spans="1:8" ht="19.5" customHeight="1">
      <c r="A11" s="859" t="s">
        <v>594</v>
      </c>
      <c r="B11" s="881" t="s">
        <v>125</v>
      </c>
      <c r="C11" s="868" t="s">
        <v>125</v>
      </c>
      <c r="D11" s="880"/>
      <c r="E11" s="879" t="s">
        <v>125</v>
      </c>
      <c r="F11" s="880"/>
      <c r="G11" s="879" t="s">
        <v>125</v>
      </c>
      <c r="H11" s="852"/>
    </row>
    <row r="12" spans="1:8" ht="19.5" customHeight="1">
      <c r="A12" s="859" t="s">
        <v>536</v>
      </c>
      <c r="B12" s="878">
        <v>49</v>
      </c>
      <c r="C12" s="877">
        <v>13</v>
      </c>
      <c r="D12" s="863">
        <f>C12/B12</f>
        <v>0.2653061224489796</v>
      </c>
      <c r="E12" s="862">
        <v>36</v>
      </c>
      <c r="F12" s="861">
        <f>E12/B12</f>
        <v>0.7346938775510204</v>
      </c>
      <c r="G12" s="862">
        <f>C12+E12</f>
        <v>49</v>
      </c>
      <c r="H12" s="860">
        <f>G12/B12</f>
        <v>1</v>
      </c>
    </row>
    <row r="13" spans="1:8" ht="19.5" customHeight="1">
      <c r="A13" s="859" t="s">
        <v>125</v>
      </c>
      <c r="B13" s="865" t="s">
        <v>584</v>
      </c>
      <c r="C13" s="868" t="s">
        <v>584</v>
      </c>
      <c r="D13" s="854"/>
      <c r="E13" s="879" t="s">
        <v>584</v>
      </c>
      <c r="F13" s="854"/>
      <c r="G13" s="855" t="s">
        <v>584</v>
      </c>
      <c r="H13" s="852"/>
    </row>
    <row r="14" spans="1:8" ht="19.5" customHeight="1">
      <c r="A14" s="883"/>
      <c r="B14" s="647">
        <v>23710</v>
      </c>
      <c r="C14" s="874">
        <v>5655</v>
      </c>
      <c r="D14" s="873">
        <f>C14/B14</f>
        <v>0.238506959088992</v>
      </c>
      <c r="E14" s="871">
        <v>18055</v>
      </c>
      <c r="F14" s="872">
        <f>E14/B14</f>
        <v>0.761493040911008</v>
      </c>
      <c r="G14" s="871">
        <f>C14+E14</f>
        <v>23710</v>
      </c>
      <c r="H14" s="870">
        <f>G14/B14</f>
        <v>1</v>
      </c>
    </row>
    <row r="15" spans="1:10" ht="19.5" customHeight="1">
      <c r="A15" s="882" t="s">
        <v>593</v>
      </c>
      <c r="B15" s="881" t="s">
        <v>125</v>
      </c>
      <c r="C15" s="868" t="s">
        <v>125</v>
      </c>
      <c r="D15" s="880"/>
      <c r="E15" s="879" t="s">
        <v>125</v>
      </c>
      <c r="F15" s="880"/>
      <c r="G15" s="879" t="s">
        <v>125</v>
      </c>
      <c r="H15" s="852"/>
      <c r="J15" s="1045"/>
    </row>
    <row r="16" spans="1:10" ht="19.5" customHeight="1">
      <c r="A16" s="882" t="s">
        <v>592</v>
      </c>
      <c r="B16" s="878">
        <v>38</v>
      </c>
      <c r="C16" s="877">
        <v>28</v>
      </c>
      <c r="D16" s="863">
        <f>C16/B16</f>
        <v>0.7368421052631579</v>
      </c>
      <c r="E16" s="862">
        <v>10</v>
      </c>
      <c r="F16" s="861">
        <f>E16/B16</f>
        <v>0.2631578947368421</v>
      </c>
      <c r="G16" s="862">
        <f>C16+E16</f>
        <v>38</v>
      </c>
      <c r="H16" s="860">
        <f>G16/B16</f>
        <v>1</v>
      </c>
      <c r="J16" s="1045"/>
    </row>
    <row r="17" spans="1:10" ht="19.5" customHeight="1">
      <c r="A17" s="859" t="s">
        <v>591</v>
      </c>
      <c r="B17" s="865" t="s">
        <v>584</v>
      </c>
      <c r="C17" s="868" t="s">
        <v>584</v>
      </c>
      <c r="D17" s="854"/>
      <c r="E17" s="879" t="s">
        <v>584</v>
      </c>
      <c r="F17" s="854"/>
      <c r="G17" s="855" t="s">
        <v>584</v>
      </c>
      <c r="H17" s="852"/>
      <c r="J17" s="1045"/>
    </row>
    <row r="18" spans="1:10" ht="19.5" customHeight="1">
      <c r="A18" s="875" t="s">
        <v>590</v>
      </c>
      <c r="B18" s="647">
        <v>7215</v>
      </c>
      <c r="C18" s="874">
        <v>5250</v>
      </c>
      <c r="D18" s="873">
        <f>C18/B18</f>
        <v>0.7276507276507277</v>
      </c>
      <c r="E18" s="871">
        <v>1965</v>
      </c>
      <c r="F18" s="872">
        <f>E18/B18</f>
        <v>0.27234927234927236</v>
      </c>
      <c r="G18" s="871">
        <f>C18+E18</f>
        <v>7215</v>
      </c>
      <c r="H18" s="870">
        <f>G18/B18</f>
        <v>1</v>
      </c>
      <c r="J18" s="1045"/>
    </row>
    <row r="19" spans="1:10" ht="19.5" customHeight="1">
      <c r="A19" s="882" t="s">
        <v>589</v>
      </c>
      <c r="B19" s="881" t="s">
        <v>125</v>
      </c>
      <c r="C19" s="868" t="s">
        <v>125</v>
      </c>
      <c r="D19" s="880"/>
      <c r="E19" s="879" t="s">
        <v>125</v>
      </c>
      <c r="F19" s="880"/>
      <c r="G19" s="879" t="s">
        <v>125</v>
      </c>
      <c r="H19" s="852"/>
      <c r="J19" s="1045"/>
    </row>
    <row r="20" spans="1:8" ht="19.5" customHeight="1">
      <c r="A20" s="859" t="s">
        <v>588</v>
      </c>
      <c r="B20" s="878">
        <v>15</v>
      </c>
      <c r="C20" s="877">
        <v>0</v>
      </c>
      <c r="D20" s="863">
        <f>C20/B20</f>
        <v>0</v>
      </c>
      <c r="E20" s="862">
        <v>15</v>
      </c>
      <c r="F20" s="861">
        <f>E20/B20</f>
        <v>1</v>
      </c>
      <c r="G20" s="862">
        <f>C20+E20</f>
        <v>15</v>
      </c>
      <c r="H20" s="860">
        <f>G20/B20</f>
        <v>1</v>
      </c>
    </row>
    <row r="21" spans="1:8" ht="19.5" customHeight="1">
      <c r="A21" s="859" t="s">
        <v>587</v>
      </c>
      <c r="B21" s="865" t="s">
        <v>584</v>
      </c>
      <c r="C21" s="857" t="s">
        <v>584</v>
      </c>
      <c r="D21" s="854"/>
      <c r="E21" s="876" t="s">
        <v>584</v>
      </c>
      <c r="F21" s="854"/>
      <c r="G21" s="855" t="s">
        <v>584</v>
      </c>
      <c r="H21" s="852"/>
    </row>
    <row r="22" spans="1:8" ht="19.5" customHeight="1">
      <c r="A22" s="875" t="s">
        <v>586</v>
      </c>
      <c r="B22" s="647">
        <v>540</v>
      </c>
      <c r="C22" s="874">
        <v>0</v>
      </c>
      <c r="D22" s="873">
        <f>C22/B22</f>
        <v>0</v>
      </c>
      <c r="E22" s="871">
        <v>540</v>
      </c>
      <c r="F22" s="872">
        <f>E22/B22</f>
        <v>1</v>
      </c>
      <c r="G22" s="871">
        <f>C22+E22</f>
        <v>540</v>
      </c>
      <c r="H22" s="870">
        <f>G22/B22</f>
        <v>1</v>
      </c>
    </row>
    <row r="23" spans="1:8" ht="19.5" customHeight="1">
      <c r="A23" s="869"/>
      <c r="B23" s="865" t="s">
        <v>125</v>
      </c>
      <c r="C23" s="868" t="s">
        <v>125</v>
      </c>
      <c r="D23" s="856"/>
      <c r="E23" s="867" t="s">
        <v>125</v>
      </c>
      <c r="F23" s="866"/>
      <c r="G23" s="855" t="s">
        <v>125</v>
      </c>
      <c r="H23" s="852"/>
    </row>
    <row r="24" spans="1:8" ht="19.5" customHeight="1">
      <c r="A24" s="859" t="s">
        <v>585</v>
      </c>
      <c r="B24" s="865">
        <f>B20+B16+B12+B8</f>
        <v>1121</v>
      </c>
      <c r="C24" s="864">
        <f>C20+C16+C12+C8</f>
        <v>460</v>
      </c>
      <c r="D24" s="863">
        <f>C24/B24</f>
        <v>0.4103479036574487</v>
      </c>
      <c r="E24" s="862">
        <f>E20+E16+E12+E8</f>
        <v>661</v>
      </c>
      <c r="F24" s="861">
        <f>E24/B24</f>
        <v>0.5896520963425513</v>
      </c>
      <c r="G24" s="855">
        <f>G20+G16+G12+G8</f>
        <v>1121</v>
      </c>
      <c r="H24" s="860">
        <f>G24/B24</f>
        <v>1</v>
      </c>
    </row>
    <row r="25" spans="1:8" ht="19.5" customHeight="1">
      <c r="A25" s="859" t="s">
        <v>6</v>
      </c>
      <c r="B25" s="858" t="s">
        <v>584</v>
      </c>
      <c r="C25" s="857" t="s">
        <v>584</v>
      </c>
      <c r="D25" s="856"/>
      <c r="E25" s="855" t="s">
        <v>584</v>
      </c>
      <c r="F25" s="854"/>
      <c r="G25" s="853" t="s">
        <v>584</v>
      </c>
      <c r="H25" s="852"/>
    </row>
    <row r="26" spans="1:8" ht="19.5" customHeight="1" thickBot="1">
      <c r="A26" s="851"/>
      <c r="B26" s="850">
        <f>B22+B18+B14+B10</f>
        <v>513567</v>
      </c>
      <c r="C26" s="849">
        <f>C22+C18+C14+C10</f>
        <v>194669</v>
      </c>
      <c r="D26" s="848">
        <f>C26/B26</f>
        <v>0.3790527818181464</v>
      </c>
      <c r="E26" s="846">
        <f>E22+E18+E14+E10</f>
        <v>318898</v>
      </c>
      <c r="F26" s="847">
        <f>E26/B26</f>
        <v>0.6209472181818536</v>
      </c>
      <c r="G26" s="846">
        <f>G22+G18+G14+G10</f>
        <v>513567</v>
      </c>
      <c r="H26" s="845">
        <f>G26/B26</f>
        <v>1</v>
      </c>
    </row>
    <row r="27" ht="19.5" customHeight="1"/>
    <row r="28" spans="1:6" ht="13.5">
      <c r="A28" s="844"/>
      <c r="B28" s="1"/>
      <c r="C28" s="1"/>
      <c r="D28" s="1"/>
      <c r="E28" s="1"/>
      <c r="F28" s="1"/>
    </row>
    <row r="29" spans="1:6" ht="13.5">
      <c r="A29" s="1"/>
      <c r="B29" s="1"/>
      <c r="C29" s="1"/>
      <c r="D29" s="1"/>
      <c r="E29" s="1"/>
      <c r="F29" s="1"/>
    </row>
    <row r="30" spans="1:6" ht="13.5">
      <c r="A30" s="1"/>
      <c r="B30" s="1"/>
      <c r="C30" s="1"/>
      <c r="D30" s="1"/>
      <c r="E30" s="1"/>
      <c r="F30" s="1"/>
    </row>
    <row r="31" spans="1:6" ht="13.5">
      <c r="A31" s="1"/>
      <c r="B31" s="1"/>
      <c r="C31" s="1"/>
      <c r="D31" s="1"/>
      <c r="E31" s="1"/>
      <c r="F31" s="1"/>
    </row>
  </sheetData>
  <sheetProtection/>
  <mergeCells count="11">
    <mergeCell ref="A1:H1"/>
    <mergeCell ref="C5:D5"/>
    <mergeCell ref="E5:F5"/>
    <mergeCell ref="G5:H5"/>
    <mergeCell ref="J15:J19"/>
    <mergeCell ref="C4:D4"/>
    <mergeCell ref="E4:F4"/>
    <mergeCell ref="G4:H4"/>
    <mergeCell ref="C6:D6"/>
    <mergeCell ref="E6:F6"/>
    <mergeCell ref="G6:H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&amp;C60</oddFooter>
  </headerFooter>
</worksheet>
</file>

<file path=xl/worksheets/sheet63.xml><?xml version="1.0" encoding="utf-8"?>
<worksheet xmlns="http://schemas.openxmlformats.org/spreadsheetml/2006/main" xmlns:r="http://schemas.openxmlformats.org/officeDocument/2006/relationships">
  <sheetPr>
    <tabColor indexed="46"/>
  </sheetPr>
  <dimension ref="A1:O50"/>
  <sheetViews>
    <sheetView view="pageBreakPreview" zoomScale="60" zoomScalePageLayoutView="0" workbookViewId="0" topLeftCell="A1">
      <pane xSplit="2" ySplit="3" topLeftCell="C4" activePane="bottomRight" state="frozen"/>
      <selection pane="topLeft" activeCell="J31" sqref="J31"/>
      <selection pane="topRight" activeCell="J31" sqref="J31"/>
      <selection pane="bottomLeft" activeCell="J31" sqref="J31"/>
      <selection pane="bottomRight" activeCell="M28" sqref="M28"/>
    </sheetView>
  </sheetViews>
  <sheetFormatPr defaultColWidth="9.00390625" defaultRowHeight="13.5"/>
  <cols>
    <col min="1" max="1" width="3.625" style="0" customWidth="1"/>
    <col min="2" max="2" width="10.625" style="0" customWidth="1"/>
    <col min="3" max="15" width="7.125" style="0" customWidth="1"/>
    <col min="16" max="16" width="1.625" style="0" customWidth="1"/>
  </cols>
  <sheetData>
    <row r="1" spans="4:12" ht="21.75" customHeight="1">
      <c r="D1" s="1473" t="s">
        <v>622</v>
      </c>
      <c r="E1" s="1473"/>
      <c r="F1" s="1473"/>
      <c r="G1" s="1473"/>
      <c r="H1" s="1473"/>
      <c r="I1" s="1473"/>
      <c r="J1" s="1473"/>
      <c r="K1" s="1473"/>
      <c r="L1" s="1473"/>
    </row>
    <row r="2" ht="19.5" customHeight="1" thickBot="1">
      <c r="B2" t="s">
        <v>118</v>
      </c>
    </row>
    <row r="3" spans="1:15" ht="19.5" customHeight="1" thickBot="1">
      <c r="A3" s="931"/>
      <c r="B3" s="927" t="s">
        <v>181</v>
      </c>
      <c r="C3" s="930" t="s">
        <v>621</v>
      </c>
      <c r="D3" s="928" t="s">
        <v>620</v>
      </c>
      <c r="E3" s="929" t="s">
        <v>619</v>
      </c>
      <c r="F3" s="928" t="s">
        <v>618</v>
      </c>
      <c r="G3" s="929" t="s">
        <v>617</v>
      </c>
      <c r="H3" s="928" t="s">
        <v>616</v>
      </c>
      <c r="I3" s="929" t="s">
        <v>615</v>
      </c>
      <c r="J3" s="928" t="s">
        <v>614</v>
      </c>
      <c r="K3" s="929" t="s">
        <v>613</v>
      </c>
      <c r="L3" s="928" t="s">
        <v>612</v>
      </c>
      <c r="M3" s="929" t="s">
        <v>611</v>
      </c>
      <c r="N3" s="928" t="s">
        <v>610</v>
      </c>
      <c r="O3" s="927" t="s">
        <v>609</v>
      </c>
    </row>
    <row r="4" spans="1:15" ht="19.5" customHeight="1">
      <c r="A4" s="792">
        <v>1</v>
      </c>
      <c r="B4" s="213" t="s">
        <v>183</v>
      </c>
      <c r="C4" s="926"/>
      <c r="D4" s="909"/>
      <c r="E4" s="906"/>
      <c r="F4" s="909"/>
      <c r="G4" s="906"/>
      <c r="H4" s="907"/>
      <c r="I4" s="906"/>
      <c r="J4" s="907"/>
      <c r="K4" s="906"/>
      <c r="L4" s="904"/>
      <c r="M4" s="905"/>
      <c r="N4" s="904"/>
      <c r="O4" s="213"/>
    </row>
    <row r="5" spans="1:15" ht="19.5" customHeight="1">
      <c r="A5" s="50">
        <f aca="true" t="shared" si="0" ref="A5:A46">A4+1</f>
        <v>2</v>
      </c>
      <c r="B5" s="220" t="s">
        <v>184</v>
      </c>
      <c r="C5" s="903"/>
      <c r="D5" s="902" t="s">
        <v>608</v>
      </c>
      <c r="E5" s="901" t="s">
        <v>608</v>
      </c>
      <c r="F5" s="902" t="s">
        <v>608</v>
      </c>
      <c r="G5" s="901" t="s">
        <v>608</v>
      </c>
      <c r="H5" s="902" t="s">
        <v>608</v>
      </c>
      <c r="I5" s="901"/>
      <c r="J5" s="899"/>
      <c r="K5" s="900"/>
      <c r="L5" s="899"/>
      <c r="M5" s="900"/>
      <c r="N5" s="899"/>
      <c r="O5" s="220"/>
    </row>
    <row r="6" spans="1:15" ht="19.5" customHeight="1">
      <c r="A6" s="50">
        <f t="shared" si="0"/>
        <v>3</v>
      </c>
      <c r="B6" s="220" t="s">
        <v>185</v>
      </c>
      <c r="C6" s="903"/>
      <c r="D6" s="902" t="s">
        <v>608</v>
      </c>
      <c r="E6" s="901" t="s">
        <v>608</v>
      </c>
      <c r="F6" s="902" t="s">
        <v>608</v>
      </c>
      <c r="G6" s="901" t="s">
        <v>608</v>
      </c>
      <c r="H6" s="925"/>
      <c r="I6" s="901"/>
      <c r="J6" s="902"/>
      <c r="K6" s="901"/>
      <c r="L6" s="899"/>
      <c r="M6" s="900"/>
      <c r="N6" s="899"/>
      <c r="O6" s="220"/>
    </row>
    <row r="7" spans="1:15" ht="19.5" customHeight="1">
      <c r="A7" s="50">
        <f t="shared" si="0"/>
        <v>4</v>
      </c>
      <c r="B7" s="220" t="s">
        <v>186</v>
      </c>
      <c r="C7" s="903"/>
      <c r="D7" s="902" t="s">
        <v>608</v>
      </c>
      <c r="E7" s="901" t="s">
        <v>608</v>
      </c>
      <c r="F7" s="902" t="s">
        <v>608</v>
      </c>
      <c r="G7" s="901" t="s">
        <v>608</v>
      </c>
      <c r="H7" s="902"/>
      <c r="I7" s="901"/>
      <c r="J7" s="902"/>
      <c r="K7" s="911"/>
      <c r="L7" s="899"/>
      <c r="M7" s="900"/>
      <c r="N7" s="899"/>
      <c r="O7" s="220"/>
    </row>
    <row r="8" spans="1:15" ht="19.5" customHeight="1" thickBot="1">
      <c r="A8" s="790">
        <f t="shared" si="0"/>
        <v>5</v>
      </c>
      <c r="B8" s="226" t="s">
        <v>187</v>
      </c>
      <c r="C8" s="898"/>
      <c r="D8" s="897"/>
      <c r="E8" s="896"/>
      <c r="F8" s="897"/>
      <c r="G8" s="896"/>
      <c r="H8" s="897"/>
      <c r="I8" s="896"/>
      <c r="J8" s="924"/>
      <c r="K8" s="923"/>
      <c r="L8" s="894"/>
      <c r="M8" s="895"/>
      <c r="N8" s="894"/>
      <c r="O8" s="226"/>
    </row>
    <row r="9" spans="1:15" ht="19.5" customHeight="1">
      <c r="A9" s="792">
        <f t="shared" si="0"/>
        <v>6</v>
      </c>
      <c r="B9" s="213" t="s">
        <v>188</v>
      </c>
      <c r="C9" s="908"/>
      <c r="D9" s="907"/>
      <c r="E9" s="906"/>
      <c r="F9" s="907"/>
      <c r="G9" s="906"/>
      <c r="H9" s="902"/>
      <c r="I9" s="901"/>
      <c r="J9" s="904"/>
      <c r="K9" s="905"/>
      <c r="L9" s="904"/>
      <c r="M9" s="905"/>
      <c r="N9" s="904"/>
      <c r="O9" s="213"/>
    </row>
    <row r="10" spans="1:15" ht="19.5" customHeight="1">
      <c r="A10" s="50">
        <f t="shared" si="0"/>
        <v>7</v>
      </c>
      <c r="B10" s="220" t="s">
        <v>189</v>
      </c>
      <c r="C10" s="903"/>
      <c r="D10" s="902" t="s">
        <v>608</v>
      </c>
      <c r="E10" s="901" t="s">
        <v>608</v>
      </c>
      <c r="F10" s="902" t="s">
        <v>608</v>
      </c>
      <c r="G10" s="901" t="s">
        <v>608</v>
      </c>
      <c r="H10" s="902" t="s">
        <v>608</v>
      </c>
      <c r="I10" s="901" t="s">
        <v>608</v>
      </c>
      <c r="J10" s="899"/>
      <c r="K10" s="900"/>
      <c r="L10" s="899"/>
      <c r="M10" s="900"/>
      <c r="N10" s="899"/>
      <c r="O10" s="220"/>
    </row>
    <row r="11" spans="1:15" ht="19.5" customHeight="1">
      <c r="A11" s="50">
        <f t="shared" si="0"/>
        <v>8</v>
      </c>
      <c r="B11" s="220" t="s">
        <v>190</v>
      </c>
      <c r="C11" s="903"/>
      <c r="D11" s="902"/>
      <c r="E11" s="901"/>
      <c r="F11" s="902"/>
      <c r="G11" s="901"/>
      <c r="H11" s="902"/>
      <c r="I11" s="901"/>
      <c r="J11" s="902"/>
      <c r="K11" s="901"/>
      <c r="L11" s="899"/>
      <c r="M11" s="900"/>
      <c r="N11" s="899"/>
      <c r="O11" s="220"/>
    </row>
    <row r="12" spans="1:15" ht="19.5" customHeight="1">
      <c r="A12" s="50">
        <f t="shared" si="0"/>
        <v>9</v>
      </c>
      <c r="B12" s="220" t="s">
        <v>191</v>
      </c>
      <c r="C12" s="903"/>
      <c r="D12" s="902" t="s">
        <v>608</v>
      </c>
      <c r="E12" s="901" t="s">
        <v>608</v>
      </c>
      <c r="F12" s="902" t="s">
        <v>608</v>
      </c>
      <c r="G12" s="901" t="s">
        <v>608</v>
      </c>
      <c r="H12" s="902" t="s">
        <v>608</v>
      </c>
      <c r="I12" s="901" t="s">
        <v>608</v>
      </c>
      <c r="J12" s="902"/>
      <c r="K12" s="901"/>
      <c r="L12" s="899"/>
      <c r="M12" s="900"/>
      <c r="N12" s="899"/>
      <c r="O12" s="220"/>
    </row>
    <row r="13" spans="1:15" ht="19.5" customHeight="1" thickBot="1">
      <c r="A13" s="790">
        <f t="shared" si="0"/>
        <v>10</v>
      </c>
      <c r="B13" s="226" t="s">
        <v>192</v>
      </c>
      <c r="C13" s="898"/>
      <c r="D13" s="897"/>
      <c r="E13" s="896"/>
      <c r="F13" s="897"/>
      <c r="G13" s="896"/>
      <c r="H13" s="894"/>
      <c r="I13" s="895"/>
      <c r="J13" s="894"/>
      <c r="K13" s="895"/>
      <c r="L13" s="894"/>
      <c r="M13" s="895"/>
      <c r="N13" s="894"/>
      <c r="O13" s="226"/>
    </row>
    <row r="14" spans="1:15" ht="19.5" customHeight="1">
      <c r="A14" s="792">
        <f t="shared" si="0"/>
        <v>11</v>
      </c>
      <c r="B14" s="213" t="s">
        <v>193</v>
      </c>
      <c r="C14" s="908"/>
      <c r="D14" s="909"/>
      <c r="E14" s="906"/>
      <c r="F14" s="909"/>
      <c r="G14" s="906"/>
      <c r="H14" s="902"/>
      <c r="I14" s="901"/>
      <c r="J14" s="912"/>
      <c r="K14" s="911"/>
      <c r="L14" s="904"/>
      <c r="M14" s="905"/>
      <c r="N14" s="904"/>
      <c r="O14" s="213"/>
    </row>
    <row r="15" spans="1:15" ht="19.5" customHeight="1">
      <c r="A15" s="50">
        <f t="shared" si="0"/>
        <v>12</v>
      </c>
      <c r="B15" s="220" t="s">
        <v>194</v>
      </c>
      <c r="C15" s="903"/>
      <c r="D15" s="902"/>
      <c r="E15" s="901"/>
      <c r="F15" s="902"/>
      <c r="G15" s="901"/>
      <c r="H15" s="902"/>
      <c r="I15" s="901"/>
      <c r="J15" s="902"/>
      <c r="K15" s="901"/>
      <c r="L15" s="902"/>
      <c r="M15" s="901"/>
      <c r="N15" s="922"/>
      <c r="O15" s="921"/>
    </row>
    <row r="16" spans="1:15" ht="19.5" customHeight="1">
      <c r="A16" s="50">
        <f t="shared" si="0"/>
        <v>13</v>
      </c>
      <c r="B16" s="220" t="s">
        <v>195</v>
      </c>
      <c r="C16" s="903"/>
      <c r="D16" s="902"/>
      <c r="E16" s="901"/>
      <c r="F16" s="902"/>
      <c r="G16" s="901"/>
      <c r="H16" s="902"/>
      <c r="I16" s="901"/>
      <c r="J16" s="902"/>
      <c r="K16" s="901"/>
      <c r="L16" s="899"/>
      <c r="M16" s="900"/>
      <c r="N16" s="899"/>
      <c r="O16" s="220"/>
    </row>
    <row r="17" spans="1:15" ht="19.5" customHeight="1">
      <c r="A17" s="50">
        <f t="shared" si="0"/>
        <v>14</v>
      </c>
      <c r="B17" s="220" t="s">
        <v>196</v>
      </c>
      <c r="C17" s="903"/>
      <c r="D17" s="902"/>
      <c r="E17" s="901"/>
      <c r="F17" s="902"/>
      <c r="G17" s="901"/>
      <c r="H17" s="902"/>
      <c r="I17" s="901"/>
      <c r="J17" s="902"/>
      <c r="K17" s="901"/>
      <c r="L17" s="899"/>
      <c r="M17" s="900"/>
      <c r="N17" s="899"/>
      <c r="O17" s="220"/>
    </row>
    <row r="18" spans="1:15" ht="19.5" customHeight="1" thickBot="1">
      <c r="A18" s="790">
        <f t="shared" si="0"/>
        <v>15</v>
      </c>
      <c r="B18" s="226" t="s">
        <v>197</v>
      </c>
      <c r="C18" s="898"/>
      <c r="D18" s="897"/>
      <c r="E18" s="896"/>
      <c r="F18" s="897"/>
      <c r="G18" s="896"/>
      <c r="H18" s="897"/>
      <c r="I18" s="896"/>
      <c r="J18" s="897"/>
      <c r="K18" s="896"/>
      <c r="L18" s="894"/>
      <c r="M18" s="895"/>
      <c r="N18" s="894"/>
      <c r="O18" s="226"/>
    </row>
    <row r="19" spans="1:15" ht="19.5" customHeight="1">
      <c r="A19" s="792">
        <f t="shared" si="0"/>
        <v>16</v>
      </c>
      <c r="B19" s="213" t="s">
        <v>198</v>
      </c>
      <c r="C19" s="908"/>
      <c r="D19" s="907"/>
      <c r="E19" s="906"/>
      <c r="F19" s="907"/>
      <c r="G19" s="906"/>
      <c r="H19" s="902"/>
      <c r="I19" s="901"/>
      <c r="J19" s="912"/>
      <c r="K19" s="911"/>
      <c r="L19" s="904"/>
      <c r="M19" s="905"/>
      <c r="N19" s="904"/>
      <c r="O19" s="213"/>
    </row>
    <row r="20" spans="1:15" ht="19.5" customHeight="1">
      <c r="A20" s="50">
        <f t="shared" si="0"/>
        <v>17</v>
      </c>
      <c r="B20" s="220" t="s">
        <v>199</v>
      </c>
      <c r="C20" s="903"/>
      <c r="D20" s="902"/>
      <c r="E20" s="901"/>
      <c r="F20" s="902"/>
      <c r="G20" s="901"/>
      <c r="H20" s="902"/>
      <c r="I20" s="901"/>
      <c r="J20" s="902"/>
      <c r="K20" s="901"/>
      <c r="L20" s="920"/>
      <c r="M20" s="900"/>
      <c r="N20" s="899"/>
      <c r="O20" s="220"/>
    </row>
    <row r="21" spans="1:15" ht="19.5" customHeight="1">
      <c r="A21" s="50">
        <f t="shared" si="0"/>
        <v>18</v>
      </c>
      <c r="B21" s="220" t="s">
        <v>200</v>
      </c>
      <c r="C21" s="903"/>
      <c r="D21" s="902"/>
      <c r="E21" s="901"/>
      <c r="F21" s="902"/>
      <c r="G21" s="901"/>
      <c r="H21" s="902"/>
      <c r="I21" s="901"/>
      <c r="J21" s="902"/>
      <c r="K21" s="901"/>
      <c r="L21" s="919"/>
      <c r="M21" s="900"/>
      <c r="N21" s="899"/>
      <c r="O21" s="220"/>
    </row>
    <row r="22" spans="1:15" ht="19.5" customHeight="1">
      <c r="A22" s="50">
        <f t="shared" si="0"/>
        <v>19</v>
      </c>
      <c r="B22" s="220" t="s">
        <v>201</v>
      </c>
      <c r="C22" s="903"/>
      <c r="D22" s="902"/>
      <c r="E22" s="901"/>
      <c r="F22" s="902"/>
      <c r="G22" s="901"/>
      <c r="H22" s="902"/>
      <c r="I22" s="901"/>
      <c r="J22" s="902"/>
      <c r="K22" s="901"/>
      <c r="L22" s="902"/>
      <c r="M22" s="901"/>
      <c r="N22" s="899"/>
      <c r="O22" s="220"/>
    </row>
    <row r="23" spans="1:15" ht="19.5" customHeight="1" thickBot="1">
      <c r="A23" s="790">
        <f t="shared" si="0"/>
        <v>20</v>
      </c>
      <c r="B23" s="226" t="s">
        <v>202</v>
      </c>
      <c r="C23" s="898"/>
      <c r="D23" s="897"/>
      <c r="E23" s="896"/>
      <c r="F23" s="897"/>
      <c r="G23" s="896"/>
      <c r="H23" s="894"/>
      <c r="I23" s="895"/>
      <c r="J23" s="894"/>
      <c r="K23" s="895"/>
      <c r="L23" s="894"/>
      <c r="M23" s="895"/>
      <c r="N23" s="894"/>
      <c r="O23" s="226"/>
    </row>
    <row r="24" spans="1:15" ht="19.5" customHeight="1">
      <c r="A24" s="792">
        <f t="shared" si="0"/>
        <v>21</v>
      </c>
      <c r="B24" s="213" t="s">
        <v>203</v>
      </c>
      <c r="C24" s="908"/>
      <c r="D24" s="907"/>
      <c r="E24" s="913"/>
      <c r="F24" s="907"/>
      <c r="G24" s="913"/>
      <c r="H24" s="909"/>
      <c r="I24" s="913"/>
      <c r="J24" s="909"/>
      <c r="K24" s="906"/>
      <c r="L24" s="918"/>
      <c r="M24" s="905"/>
      <c r="N24" s="904"/>
      <c r="O24" s="213"/>
    </row>
    <row r="25" spans="1:15" ht="19.5" customHeight="1">
      <c r="A25" s="50">
        <f t="shared" si="0"/>
        <v>22</v>
      </c>
      <c r="B25" s="220" t="s">
        <v>204</v>
      </c>
      <c r="C25" s="903"/>
      <c r="D25" s="902"/>
      <c r="E25" s="901"/>
      <c r="F25" s="902"/>
      <c r="G25" s="901"/>
      <c r="H25" s="902"/>
      <c r="I25" s="901"/>
      <c r="J25" s="902"/>
      <c r="K25" s="901"/>
      <c r="L25" s="902"/>
      <c r="M25" s="901"/>
      <c r="N25" s="902"/>
      <c r="O25" s="917"/>
    </row>
    <row r="26" spans="1:15" ht="19.5" customHeight="1">
      <c r="A26" s="50">
        <f t="shared" si="0"/>
        <v>23</v>
      </c>
      <c r="B26" s="220" t="s">
        <v>205</v>
      </c>
      <c r="C26" s="903"/>
      <c r="D26" s="902"/>
      <c r="E26" s="901"/>
      <c r="F26" s="902"/>
      <c r="G26" s="901"/>
      <c r="H26" s="902"/>
      <c r="I26" s="901"/>
      <c r="J26" s="902"/>
      <c r="K26" s="901"/>
      <c r="L26" s="902"/>
      <c r="M26" s="901"/>
      <c r="N26" s="899"/>
      <c r="O26" s="916"/>
    </row>
    <row r="27" spans="1:15" ht="19.5" customHeight="1">
      <c r="A27" s="50">
        <f t="shared" si="0"/>
        <v>24</v>
      </c>
      <c r="B27" s="220" t="s">
        <v>206</v>
      </c>
      <c r="C27" s="903"/>
      <c r="D27" s="902"/>
      <c r="E27" s="901"/>
      <c r="F27" s="902"/>
      <c r="G27" s="901"/>
      <c r="H27" s="902"/>
      <c r="I27" s="901"/>
      <c r="J27" s="902"/>
      <c r="K27" s="901"/>
      <c r="L27" s="915"/>
      <c r="M27" s="900"/>
      <c r="N27" s="899"/>
      <c r="O27" s="220"/>
    </row>
    <row r="28" spans="1:15" ht="19.5" customHeight="1" thickBot="1">
      <c r="A28" s="790">
        <f t="shared" si="0"/>
        <v>25</v>
      </c>
      <c r="B28" s="226" t="s">
        <v>207</v>
      </c>
      <c r="C28" s="898"/>
      <c r="D28" s="897"/>
      <c r="E28" s="896"/>
      <c r="F28" s="897"/>
      <c r="G28" s="896"/>
      <c r="H28" s="894"/>
      <c r="I28" s="895"/>
      <c r="J28" s="894"/>
      <c r="K28" s="895"/>
      <c r="L28" s="894"/>
      <c r="M28" s="895"/>
      <c r="N28" s="894"/>
      <c r="O28" s="226"/>
    </row>
    <row r="29" spans="1:15" ht="19.5" customHeight="1">
      <c r="A29" s="792">
        <f t="shared" si="0"/>
        <v>26</v>
      </c>
      <c r="B29" s="213" t="s">
        <v>208</v>
      </c>
      <c r="C29" s="908"/>
      <c r="D29" s="909"/>
      <c r="E29" s="913"/>
      <c r="F29" s="909"/>
      <c r="G29" s="906"/>
      <c r="H29" s="907"/>
      <c r="I29" s="901"/>
      <c r="J29" s="912"/>
      <c r="K29" s="911"/>
      <c r="L29" s="904"/>
      <c r="M29" s="914"/>
      <c r="N29" s="904"/>
      <c r="O29" s="213"/>
    </row>
    <row r="30" spans="1:15" ht="19.5" customHeight="1">
      <c r="A30" s="50">
        <f t="shared" si="0"/>
        <v>27</v>
      </c>
      <c r="B30" s="220" t="s">
        <v>209</v>
      </c>
      <c r="C30" s="903"/>
      <c r="D30" s="902"/>
      <c r="E30" s="901"/>
      <c r="F30" s="902"/>
      <c r="G30" s="901"/>
      <c r="H30" s="902"/>
      <c r="I30" s="901"/>
      <c r="J30" s="902"/>
      <c r="K30" s="901"/>
      <c r="L30" s="899"/>
      <c r="M30" s="900"/>
      <c r="N30" s="899"/>
      <c r="O30" s="220"/>
    </row>
    <row r="31" spans="1:15" ht="19.5" customHeight="1">
      <c r="A31" s="50">
        <f t="shared" si="0"/>
        <v>28</v>
      </c>
      <c r="B31" s="220" t="s">
        <v>210</v>
      </c>
      <c r="C31" s="903"/>
      <c r="D31" s="902"/>
      <c r="E31" s="901"/>
      <c r="F31" s="902"/>
      <c r="G31" s="901"/>
      <c r="H31" s="902"/>
      <c r="I31" s="901"/>
      <c r="J31" s="902"/>
      <c r="K31" s="901"/>
      <c r="L31" s="899"/>
      <c r="M31" s="900"/>
      <c r="N31" s="899"/>
      <c r="O31" s="220"/>
    </row>
    <row r="32" spans="1:15" ht="19.5" customHeight="1">
      <c r="A32" s="50">
        <f t="shared" si="0"/>
        <v>29</v>
      </c>
      <c r="B32" s="220" t="s">
        <v>211</v>
      </c>
      <c r="C32" s="903"/>
      <c r="D32" s="902"/>
      <c r="E32" s="901"/>
      <c r="F32" s="902"/>
      <c r="G32" s="901"/>
      <c r="H32" s="902"/>
      <c r="I32" s="901"/>
      <c r="J32" s="912"/>
      <c r="K32" s="911"/>
      <c r="L32" s="899"/>
      <c r="M32" s="900"/>
      <c r="N32" s="899"/>
      <c r="O32" s="220"/>
    </row>
    <row r="33" spans="1:15" ht="19.5" customHeight="1" thickBot="1">
      <c r="A33" s="790">
        <f t="shared" si="0"/>
        <v>30</v>
      </c>
      <c r="B33" s="226" t="s">
        <v>212</v>
      </c>
      <c r="C33" s="898"/>
      <c r="D33" s="897"/>
      <c r="E33" s="896"/>
      <c r="F33" s="902"/>
      <c r="G33" s="896"/>
      <c r="H33" s="894"/>
      <c r="I33" s="895"/>
      <c r="J33" s="894"/>
      <c r="K33" s="895"/>
      <c r="L33" s="894"/>
      <c r="M33" s="895"/>
      <c r="N33" s="894"/>
      <c r="O33" s="226"/>
    </row>
    <row r="34" spans="1:15" ht="19.5" customHeight="1">
      <c r="A34" s="792">
        <f t="shared" si="0"/>
        <v>31</v>
      </c>
      <c r="B34" s="213" t="s">
        <v>213</v>
      </c>
      <c r="C34" s="908"/>
      <c r="D34" s="907"/>
      <c r="E34" s="913"/>
      <c r="F34" s="909"/>
      <c r="G34" s="906"/>
      <c r="H34" s="909"/>
      <c r="I34" s="906"/>
      <c r="J34" s="912"/>
      <c r="K34" s="911"/>
      <c r="L34" s="904"/>
      <c r="M34" s="905"/>
      <c r="N34" s="904"/>
      <c r="O34" s="213"/>
    </row>
    <row r="35" spans="1:15" ht="19.5" customHeight="1">
      <c r="A35" s="50">
        <f t="shared" si="0"/>
        <v>32</v>
      </c>
      <c r="B35" s="220" t="s">
        <v>214</v>
      </c>
      <c r="C35" s="903"/>
      <c r="D35" s="902"/>
      <c r="E35" s="901"/>
      <c r="F35" s="902"/>
      <c r="G35" s="901"/>
      <c r="H35" s="902"/>
      <c r="I35" s="901"/>
      <c r="J35" s="902"/>
      <c r="K35" s="901"/>
      <c r="L35" s="899"/>
      <c r="M35" s="900"/>
      <c r="N35" s="899"/>
      <c r="O35" s="220"/>
    </row>
    <row r="36" spans="1:15" ht="19.5" customHeight="1">
      <c r="A36" s="50">
        <f t="shared" si="0"/>
        <v>33</v>
      </c>
      <c r="B36" s="220" t="s">
        <v>215</v>
      </c>
      <c r="C36" s="903"/>
      <c r="D36" s="902"/>
      <c r="E36" s="901"/>
      <c r="F36" s="902"/>
      <c r="G36" s="901"/>
      <c r="H36" s="902"/>
      <c r="I36" s="901"/>
      <c r="J36" s="902"/>
      <c r="K36" s="901"/>
      <c r="L36" s="899"/>
      <c r="M36" s="900"/>
      <c r="N36" s="899"/>
      <c r="O36" s="220"/>
    </row>
    <row r="37" spans="1:15" ht="19.5" customHeight="1">
      <c r="A37" s="50">
        <f t="shared" si="0"/>
        <v>34</v>
      </c>
      <c r="B37" s="220" t="s">
        <v>216</v>
      </c>
      <c r="C37" s="903"/>
      <c r="D37" s="902"/>
      <c r="E37" s="901"/>
      <c r="F37" s="902"/>
      <c r="G37" s="901"/>
      <c r="H37" s="902"/>
      <c r="I37" s="901"/>
      <c r="J37" s="902"/>
      <c r="K37" s="901"/>
      <c r="L37" s="902"/>
      <c r="M37" s="901"/>
      <c r="N37" s="902"/>
      <c r="O37" s="910"/>
    </row>
    <row r="38" spans="1:15" ht="19.5" customHeight="1" thickBot="1">
      <c r="A38" s="790">
        <f t="shared" si="0"/>
        <v>35</v>
      </c>
      <c r="B38" s="226" t="s">
        <v>607</v>
      </c>
      <c r="C38" s="898"/>
      <c r="D38" s="897"/>
      <c r="E38" s="896"/>
      <c r="F38" s="897"/>
      <c r="G38" s="896"/>
      <c r="H38" s="897"/>
      <c r="I38" s="896"/>
      <c r="J38" s="897"/>
      <c r="K38" s="896"/>
      <c r="L38" s="894"/>
      <c r="M38" s="895"/>
      <c r="N38" s="894"/>
      <c r="O38" s="226"/>
    </row>
    <row r="39" spans="1:15" ht="19.5" customHeight="1">
      <c r="A39" s="792">
        <f t="shared" si="0"/>
        <v>36</v>
      </c>
      <c r="B39" s="213" t="s">
        <v>606</v>
      </c>
      <c r="C39" s="908"/>
      <c r="D39" s="907"/>
      <c r="E39" s="906"/>
      <c r="F39" s="909"/>
      <c r="G39" s="906"/>
      <c r="H39" s="902"/>
      <c r="I39" s="901"/>
      <c r="J39" s="904"/>
      <c r="K39" s="905"/>
      <c r="L39" s="904"/>
      <c r="M39" s="905"/>
      <c r="N39" s="904"/>
      <c r="O39" s="213"/>
    </row>
    <row r="40" spans="1:15" ht="19.5" customHeight="1">
      <c r="A40" s="50">
        <f t="shared" si="0"/>
        <v>37</v>
      </c>
      <c r="B40" s="220" t="s">
        <v>219</v>
      </c>
      <c r="C40" s="903"/>
      <c r="D40" s="902"/>
      <c r="E40" s="901"/>
      <c r="F40" s="902"/>
      <c r="G40" s="901"/>
      <c r="H40" s="907"/>
      <c r="I40" s="901"/>
      <c r="J40" s="902"/>
      <c r="K40" s="901"/>
      <c r="L40" s="899"/>
      <c r="M40" s="900"/>
      <c r="N40" s="899"/>
      <c r="O40" s="220"/>
    </row>
    <row r="41" spans="1:15" ht="19.5" customHeight="1">
      <c r="A41" s="50">
        <f t="shared" si="0"/>
        <v>38</v>
      </c>
      <c r="B41" s="220" t="s">
        <v>220</v>
      </c>
      <c r="C41" s="903"/>
      <c r="D41" s="902"/>
      <c r="E41" s="901"/>
      <c r="F41" s="902"/>
      <c r="G41" s="901"/>
      <c r="H41" s="902"/>
      <c r="I41" s="901"/>
      <c r="J41" s="902"/>
      <c r="K41" s="901"/>
      <c r="L41" s="902"/>
      <c r="M41" s="901"/>
      <c r="N41" s="899"/>
      <c r="O41" s="220"/>
    </row>
    <row r="42" spans="1:15" ht="19.5" customHeight="1" thickBot="1">
      <c r="A42" s="790">
        <f t="shared" si="0"/>
        <v>39</v>
      </c>
      <c r="B42" s="226" t="s">
        <v>605</v>
      </c>
      <c r="C42" s="898"/>
      <c r="D42" s="897"/>
      <c r="E42" s="896"/>
      <c r="F42" s="897"/>
      <c r="G42" s="896"/>
      <c r="H42" s="897"/>
      <c r="I42" s="896"/>
      <c r="J42" s="897"/>
      <c r="K42" s="896"/>
      <c r="L42" s="894"/>
      <c r="M42" s="895"/>
      <c r="N42" s="894"/>
      <c r="O42" s="226"/>
    </row>
    <row r="43" spans="1:15" ht="19.5" customHeight="1">
      <c r="A43" s="792">
        <f t="shared" si="0"/>
        <v>40</v>
      </c>
      <c r="B43" s="213" t="s">
        <v>222</v>
      </c>
      <c r="C43" s="908"/>
      <c r="D43" s="907"/>
      <c r="E43" s="906"/>
      <c r="F43" s="907"/>
      <c r="G43" s="906"/>
      <c r="H43" s="907"/>
      <c r="I43" s="906"/>
      <c r="J43" s="907"/>
      <c r="K43" s="906"/>
      <c r="L43" s="904"/>
      <c r="M43" s="905"/>
      <c r="N43" s="904"/>
      <c r="O43" s="213"/>
    </row>
    <row r="44" spans="1:15" ht="19.5" customHeight="1">
      <c r="A44" s="50">
        <f t="shared" si="0"/>
        <v>41</v>
      </c>
      <c r="B44" s="220" t="s">
        <v>223</v>
      </c>
      <c r="C44" s="903"/>
      <c r="D44" s="902"/>
      <c r="E44" s="901"/>
      <c r="F44" s="902"/>
      <c r="G44" s="901"/>
      <c r="H44" s="902"/>
      <c r="I44" s="901"/>
      <c r="J44" s="902"/>
      <c r="K44" s="901"/>
      <c r="L44" s="899"/>
      <c r="M44" s="900"/>
      <c r="N44" s="899"/>
      <c r="O44" s="220"/>
    </row>
    <row r="45" spans="1:15" ht="19.5" customHeight="1">
      <c r="A45" s="50">
        <f t="shared" si="0"/>
        <v>42</v>
      </c>
      <c r="B45" s="220" t="s">
        <v>224</v>
      </c>
      <c r="C45" s="903"/>
      <c r="D45" s="902"/>
      <c r="E45" s="901"/>
      <c r="F45" s="902"/>
      <c r="G45" s="901"/>
      <c r="H45" s="902"/>
      <c r="I45" s="901"/>
      <c r="J45" s="902"/>
      <c r="K45" s="901"/>
      <c r="L45" s="899"/>
      <c r="M45" s="900"/>
      <c r="N45" s="899"/>
      <c r="O45" s="220"/>
    </row>
    <row r="46" spans="1:15" ht="19.5" customHeight="1" thickBot="1">
      <c r="A46" s="790">
        <f t="shared" si="0"/>
        <v>43</v>
      </c>
      <c r="B46" s="226" t="s">
        <v>225</v>
      </c>
      <c r="C46" s="898"/>
      <c r="D46" s="897"/>
      <c r="E46" s="896"/>
      <c r="F46" s="897"/>
      <c r="G46" s="896"/>
      <c r="H46" s="897"/>
      <c r="I46" s="896"/>
      <c r="J46" s="897"/>
      <c r="K46" s="896"/>
      <c r="L46" s="894"/>
      <c r="M46" s="895"/>
      <c r="N46" s="894"/>
      <c r="O46" s="226"/>
    </row>
    <row r="48" spans="2:9" ht="13.5">
      <c r="B48" s="893"/>
      <c r="C48" t="s">
        <v>604</v>
      </c>
      <c r="I48" s="239"/>
    </row>
    <row r="49" spans="2:9" ht="13.5">
      <c r="B49" s="892"/>
      <c r="C49" t="s">
        <v>603</v>
      </c>
      <c r="I49" t="s">
        <v>602</v>
      </c>
    </row>
    <row r="50" spans="2:3" ht="13.5">
      <c r="B50" s="891"/>
      <c r="C50" t="s">
        <v>601</v>
      </c>
    </row>
  </sheetData>
  <sheetProtection/>
  <mergeCells count="1">
    <mergeCell ref="D1:L1"/>
  </mergeCells>
  <printOptions/>
  <pageMargins left="0.7874015748031497" right="0.7874015748031497" top="0.5905511811023623" bottom="0.7874015748031497" header="0.5118110236220472" footer="0.5118110236220472"/>
  <pageSetup horizontalDpi="600" verticalDpi="600" orientation="portrait" paperSize="9" scale="80" r:id="rId2"/>
  <headerFooter alignWithMargins="0">
    <oddFooter>&amp;C61</oddFooter>
  </headerFooter>
  <drawing r:id="rId1"/>
</worksheet>
</file>

<file path=xl/worksheets/sheet64.xml><?xml version="1.0" encoding="utf-8"?>
<worksheet xmlns="http://schemas.openxmlformats.org/spreadsheetml/2006/main" xmlns:r="http://schemas.openxmlformats.org/officeDocument/2006/relationships">
  <sheetPr>
    <tabColor indexed="45"/>
  </sheetPr>
  <dimension ref="A1:N56"/>
  <sheetViews>
    <sheetView view="pageBreakPreview" zoomScale="60" zoomScaleNormal="75" zoomScalePageLayoutView="0" workbookViewId="0" topLeftCell="B1">
      <pane xSplit="1" topLeftCell="C1" activePane="topRight" state="frozen"/>
      <selection pane="topLeft" activeCell="J31" sqref="J31"/>
      <selection pane="topRight" activeCell="R14" sqref="R14"/>
    </sheetView>
  </sheetViews>
  <sheetFormatPr defaultColWidth="9.00390625" defaultRowHeight="13.5"/>
  <cols>
    <col min="1" max="1" width="3.50390625" style="0" bestFit="1" customWidth="1"/>
    <col min="2" max="2" width="13.25390625" style="0" customWidth="1"/>
    <col min="3" max="3" width="8.25390625" style="0" customWidth="1"/>
    <col min="4" max="4" width="12.125" style="0" customWidth="1"/>
    <col min="5" max="5" width="5.375" style="239" customWidth="1"/>
    <col min="6" max="6" width="10.125" style="0" customWidth="1"/>
    <col min="7" max="7" width="9.625" style="0" customWidth="1"/>
    <col min="8" max="8" width="12.125" style="0" customWidth="1"/>
    <col min="9" max="9" width="5.375" style="239" customWidth="1"/>
    <col min="10" max="10" width="10.125" style="0" customWidth="1"/>
    <col min="11" max="11" width="8.25390625" style="0" customWidth="1"/>
    <col min="12" max="12" width="12.125" style="0" customWidth="1"/>
    <col min="13" max="13" width="5.375" style="239" customWidth="1"/>
    <col min="14" max="14" width="10.125" style="0" customWidth="1"/>
  </cols>
  <sheetData>
    <row r="1" spans="1:14" ht="21.75" customHeight="1">
      <c r="A1" s="1"/>
      <c r="B1" s="1476" t="s">
        <v>635</v>
      </c>
      <c r="C1" s="1476"/>
      <c r="D1" s="1476"/>
      <c r="E1" s="1476"/>
      <c r="F1" s="1476"/>
      <c r="G1" s="1476"/>
      <c r="H1" s="1476"/>
      <c r="I1" s="1476"/>
      <c r="J1" s="1476"/>
      <c r="K1" s="1476"/>
      <c r="L1" s="1476"/>
      <c r="M1" s="1476"/>
      <c r="N1" s="1476"/>
    </row>
    <row r="2" spans="1:14" ht="3" customHeight="1">
      <c r="A2" s="1"/>
      <c r="B2" s="1"/>
      <c r="C2" s="1"/>
      <c r="D2" s="1"/>
      <c r="E2" s="774"/>
      <c r="F2" s="1"/>
      <c r="G2" s="1"/>
      <c r="H2" s="1"/>
      <c r="I2" s="774"/>
      <c r="J2" s="1"/>
      <c r="K2" s="1"/>
      <c r="L2" s="1"/>
      <c r="M2" s="774"/>
      <c r="N2" s="1"/>
    </row>
    <row r="3" spans="1:14" ht="15.75" customHeight="1" thickBot="1">
      <c r="A3" s="956" t="s">
        <v>634</v>
      </c>
      <c r="B3" s="956"/>
      <c r="C3" s="956"/>
      <c r="D3" s="1"/>
      <c r="E3" s="774"/>
      <c r="F3" s="1"/>
      <c r="G3" s="1"/>
      <c r="H3" s="1"/>
      <c r="I3" s="774"/>
      <c r="J3" s="1"/>
      <c r="K3" s="1"/>
      <c r="L3" s="1234" t="s">
        <v>397</v>
      </c>
      <c r="M3" s="1234"/>
      <c r="N3" s="1234"/>
    </row>
    <row r="4" spans="1:14" ht="13.5">
      <c r="A4" s="1212" t="s">
        <v>633</v>
      </c>
      <c r="B4" s="1477"/>
      <c r="C4" s="1449" t="s">
        <v>632</v>
      </c>
      <c r="D4" s="1086"/>
      <c r="E4" s="1086"/>
      <c r="F4" s="1448"/>
      <c r="G4" s="1449" t="s">
        <v>631</v>
      </c>
      <c r="H4" s="1086"/>
      <c r="I4" s="1086"/>
      <c r="J4" s="1448"/>
      <c r="K4" s="1449" t="s">
        <v>630</v>
      </c>
      <c r="L4" s="1086"/>
      <c r="M4" s="1086"/>
      <c r="N4" s="1087"/>
    </row>
    <row r="5" spans="1:14" ht="13.5">
      <c r="A5" s="1224"/>
      <c r="B5" s="1478"/>
      <c r="C5" s="1450" t="s">
        <v>510</v>
      </c>
      <c r="D5" s="1450" t="s">
        <v>629</v>
      </c>
      <c r="E5" s="1453" t="s">
        <v>628</v>
      </c>
      <c r="F5" s="1450"/>
      <c r="G5" s="1450" t="s">
        <v>510</v>
      </c>
      <c r="H5" s="1450" t="s">
        <v>629</v>
      </c>
      <c r="I5" s="1474" t="s">
        <v>628</v>
      </c>
      <c r="J5" s="1450"/>
      <c r="K5" s="1450" t="s">
        <v>510</v>
      </c>
      <c r="L5" s="1450" t="s">
        <v>629</v>
      </c>
      <c r="M5" s="1453" t="s">
        <v>628</v>
      </c>
      <c r="N5" s="1479"/>
    </row>
    <row r="6" spans="1:14" ht="13.5">
      <c r="A6" s="1224"/>
      <c r="B6" s="1478"/>
      <c r="C6" s="1452"/>
      <c r="D6" s="1452"/>
      <c r="E6" s="1455"/>
      <c r="F6" s="1452"/>
      <c r="G6" s="1452"/>
      <c r="H6" s="1452"/>
      <c r="I6" s="1475"/>
      <c r="J6" s="1452"/>
      <c r="K6" s="1452"/>
      <c r="L6" s="1452"/>
      <c r="M6" s="1455"/>
      <c r="N6" s="1480"/>
    </row>
    <row r="7" spans="1:14" ht="14.25" thickBot="1">
      <c r="A7" s="1225"/>
      <c r="B7" s="1468"/>
      <c r="C7" s="811" t="s">
        <v>499</v>
      </c>
      <c r="D7" s="811" t="s">
        <v>627</v>
      </c>
      <c r="E7" s="811"/>
      <c r="F7" s="811" t="s">
        <v>497</v>
      </c>
      <c r="G7" s="811" t="s">
        <v>499</v>
      </c>
      <c r="H7" s="811" t="s">
        <v>627</v>
      </c>
      <c r="I7" s="811"/>
      <c r="J7" s="811" t="s">
        <v>497</v>
      </c>
      <c r="K7" s="811" t="s">
        <v>499</v>
      </c>
      <c r="L7" s="811" t="s">
        <v>627</v>
      </c>
      <c r="M7" s="811"/>
      <c r="N7" s="955" t="s">
        <v>497</v>
      </c>
    </row>
    <row r="8" spans="1:14" ht="21.75" customHeight="1">
      <c r="A8" s="212">
        <v>1</v>
      </c>
      <c r="B8" s="193" t="s">
        <v>127</v>
      </c>
      <c r="C8" s="791">
        <v>142</v>
      </c>
      <c r="D8" s="791">
        <v>44997</v>
      </c>
      <c r="E8" s="952" t="s">
        <v>623</v>
      </c>
      <c r="F8" s="941">
        <v>3</v>
      </c>
      <c r="G8" s="835">
        <v>158</v>
      </c>
      <c r="H8" s="791">
        <v>75946</v>
      </c>
      <c r="I8" s="954" t="s">
        <v>623</v>
      </c>
      <c r="J8" s="953">
        <v>3</v>
      </c>
      <c r="K8" s="745">
        <v>300</v>
      </c>
      <c r="L8" s="791">
        <v>120943</v>
      </c>
      <c r="M8" s="952" t="s">
        <v>623</v>
      </c>
      <c r="N8" s="943">
        <v>3</v>
      </c>
    </row>
    <row r="9" spans="1:14" ht="21.75" customHeight="1">
      <c r="A9" s="219">
        <v>2</v>
      </c>
      <c r="B9" s="175" t="s">
        <v>128</v>
      </c>
      <c r="C9" s="178">
        <v>41</v>
      </c>
      <c r="D9" s="178">
        <v>21792</v>
      </c>
      <c r="E9" s="939" t="s">
        <v>623</v>
      </c>
      <c r="F9" s="945">
        <v>2.5</v>
      </c>
      <c r="G9" s="178"/>
      <c r="H9" s="178"/>
      <c r="I9" s="949" t="s">
        <v>623</v>
      </c>
      <c r="J9" s="940"/>
      <c r="K9" s="745">
        <v>41</v>
      </c>
      <c r="L9" s="791">
        <v>21792</v>
      </c>
      <c r="M9" s="939" t="s">
        <v>623</v>
      </c>
      <c r="N9" s="938">
        <v>2.5</v>
      </c>
    </row>
    <row r="10" spans="1:14" ht="21.75" customHeight="1">
      <c r="A10" s="219">
        <v>3</v>
      </c>
      <c r="B10" s="175" t="s">
        <v>129</v>
      </c>
      <c r="C10" s="178"/>
      <c r="D10" s="178"/>
      <c r="E10" s="939" t="s">
        <v>623</v>
      </c>
      <c r="F10" s="940"/>
      <c r="G10" s="178">
        <v>11</v>
      </c>
      <c r="H10" s="178">
        <v>5481</v>
      </c>
      <c r="I10" s="949" t="s">
        <v>623</v>
      </c>
      <c r="J10" s="945">
        <v>3</v>
      </c>
      <c r="K10" s="745">
        <v>11</v>
      </c>
      <c r="L10" s="791">
        <v>5481</v>
      </c>
      <c r="M10" s="939" t="s">
        <v>623</v>
      </c>
      <c r="N10" s="938">
        <v>3</v>
      </c>
    </row>
    <row r="11" spans="1:14" ht="21.75" customHeight="1">
      <c r="A11" s="219">
        <v>4</v>
      </c>
      <c r="B11" s="175" t="s">
        <v>130</v>
      </c>
      <c r="C11" s="202">
        <v>13</v>
      </c>
      <c r="D11" s="202">
        <v>7177</v>
      </c>
      <c r="E11" s="939" t="s">
        <v>623</v>
      </c>
      <c r="F11" s="948">
        <v>3</v>
      </c>
      <c r="G11" s="202"/>
      <c r="H11" s="202"/>
      <c r="I11" s="949" t="s">
        <v>623</v>
      </c>
      <c r="J11" s="948"/>
      <c r="K11" s="745">
        <v>13</v>
      </c>
      <c r="L11" s="791">
        <v>7177</v>
      </c>
      <c r="M11" s="939" t="s">
        <v>623</v>
      </c>
      <c r="N11" s="951">
        <v>3</v>
      </c>
    </row>
    <row r="12" spans="1:14" ht="21.75" customHeight="1">
      <c r="A12" s="219">
        <v>5</v>
      </c>
      <c r="B12" s="175" t="s">
        <v>131</v>
      </c>
      <c r="C12" s="178">
        <v>35</v>
      </c>
      <c r="D12" s="178">
        <v>20662</v>
      </c>
      <c r="E12" s="939" t="s">
        <v>623</v>
      </c>
      <c r="F12" s="940">
        <v>3</v>
      </c>
      <c r="G12" s="178"/>
      <c r="H12" s="178"/>
      <c r="I12" s="949" t="s">
        <v>623</v>
      </c>
      <c r="J12" s="940"/>
      <c r="K12" s="734">
        <v>35</v>
      </c>
      <c r="L12" s="178">
        <v>20662</v>
      </c>
      <c r="M12" s="939" t="s">
        <v>623</v>
      </c>
      <c r="N12" s="938">
        <v>3</v>
      </c>
    </row>
    <row r="13" spans="1:14" ht="21.75" customHeight="1">
      <c r="A13" s="219">
        <v>6</v>
      </c>
      <c r="B13" s="175" t="s">
        <v>132</v>
      </c>
      <c r="C13" s="791">
        <v>41</v>
      </c>
      <c r="D13" s="791">
        <v>19801</v>
      </c>
      <c r="E13" s="942" t="s">
        <v>623</v>
      </c>
      <c r="F13" s="941">
        <v>2.5</v>
      </c>
      <c r="G13" s="791"/>
      <c r="H13" s="791"/>
      <c r="I13" s="949" t="s">
        <v>623</v>
      </c>
      <c r="J13" s="941"/>
      <c r="K13" s="745">
        <v>41</v>
      </c>
      <c r="L13" s="791">
        <v>19801</v>
      </c>
      <c r="M13" s="942" t="s">
        <v>623</v>
      </c>
      <c r="N13" s="943">
        <v>2.5</v>
      </c>
    </row>
    <row r="14" spans="1:14" ht="21.75" customHeight="1">
      <c r="A14" s="219">
        <v>7</v>
      </c>
      <c r="B14" s="175" t="s">
        <v>133</v>
      </c>
      <c r="C14" s="178"/>
      <c r="D14" s="178"/>
      <c r="E14" s="939" t="s">
        <v>623</v>
      </c>
      <c r="F14" s="940"/>
      <c r="G14" s="178">
        <v>32</v>
      </c>
      <c r="H14" s="178">
        <v>16834</v>
      </c>
      <c r="I14" s="949" t="s">
        <v>623</v>
      </c>
      <c r="J14" s="940">
        <v>2.5</v>
      </c>
      <c r="K14" s="745">
        <v>32</v>
      </c>
      <c r="L14" s="791">
        <v>16834</v>
      </c>
      <c r="M14" s="939" t="s">
        <v>623</v>
      </c>
      <c r="N14" s="938">
        <v>2.5</v>
      </c>
    </row>
    <row r="15" spans="1:14" ht="21.75" customHeight="1">
      <c r="A15" s="219">
        <v>8</v>
      </c>
      <c r="B15" s="175" t="s">
        <v>134</v>
      </c>
      <c r="C15" s="178">
        <v>10</v>
      </c>
      <c r="D15" s="178">
        <v>4830</v>
      </c>
      <c r="E15" s="939" t="s">
        <v>623</v>
      </c>
      <c r="F15" s="945">
        <v>3</v>
      </c>
      <c r="G15" s="178"/>
      <c r="H15" s="178"/>
      <c r="I15" s="949" t="s">
        <v>623</v>
      </c>
      <c r="J15" s="945"/>
      <c r="K15" s="745">
        <v>10</v>
      </c>
      <c r="L15" s="791">
        <v>4830</v>
      </c>
      <c r="M15" s="942" t="s">
        <v>623</v>
      </c>
      <c r="N15" s="943">
        <v>3</v>
      </c>
    </row>
    <row r="16" spans="1:14" ht="21.75" customHeight="1">
      <c r="A16" s="219">
        <v>9</v>
      </c>
      <c r="B16" s="175" t="s">
        <v>135</v>
      </c>
      <c r="C16" s="178">
        <v>18</v>
      </c>
      <c r="D16" s="178">
        <v>7753</v>
      </c>
      <c r="E16" s="939" t="s">
        <v>623</v>
      </c>
      <c r="F16" s="940">
        <v>3</v>
      </c>
      <c r="G16" s="178"/>
      <c r="H16" s="178"/>
      <c r="I16" s="949" t="s">
        <v>623</v>
      </c>
      <c r="J16" s="940"/>
      <c r="K16" s="745">
        <v>18</v>
      </c>
      <c r="L16" s="791">
        <v>7753</v>
      </c>
      <c r="M16" s="939" t="s">
        <v>623</v>
      </c>
      <c r="N16" s="938">
        <v>3</v>
      </c>
    </row>
    <row r="17" spans="1:14" ht="21.75" customHeight="1">
      <c r="A17" s="219">
        <v>10</v>
      </c>
      <c r="B17" s="175" t="s">
        <v>136</v>
      </c>
      <c r="C17" s="178"/>
      <c r="D17" s="178"/>
      <c r="E17" s="939" t="s">
        <v>623</v>
      </c>
      <c r="F17" s="940"/>
      <c r="G17" s="178">
        <v>45</v>
      </c>
      <c r="H17" s="178">
        <v>23867</v>
      </c>
      <c r="I17" s="939" t="s">
        <v>623</v>
      </c>
      <c r="J17" s="940">
        <v>2</v>
      </c>
      <c r="K17" s="734">
        <v>45</v>
      </c>
      <c r="L17" s="178">
        <v>23867</v>
      </c>
      <c r="M17" s="939" t="s">
        <v>623</v>
      </c>
      <c r="N17" s="938">
        <v>2</v>
      </c>
    </row>
    <row r="18" spans="1:14" ht="21.75" customHeight="1">
      <c r="A18" s="219">
        <v>11</v>
      </c>
      <c r="B18" s="175" t="s">
        <v>137</v>
      </c>
      <c r="C18" s="791">
        <v>24</v>
      </c>
      <c r="D18" s="791">
        <v>13196</v>
      </c>
      <c r="E18" s="942" t="s">
        <v>623</v>
      </c>
      <c r="F18" s="945">
        <v>3</v>
      </c>
      <c r="G18" s="791"/>
      <c r="H18" s="791"/>
      <c r="I18" s="939" t="s">
        <v>623</v>
      </c>
      <c r="J18" s="941"/>
      <c r="K18" s="745">
        <v>24</v>
      </c>
      <c r="L18" s="791">
        <v>13196</v>
      </c>
      <c r="M18" s="942" t="s">
        <v>623</v>
      </c>
      <c r="N18" s="943">
        <v>3</v>
      </c>
    </row>
    <row r="19" spans="1:14" ht="21.75" customHeight="1">
      <c r="A19" s="219">
        <v>12</v>
      </c>
      <c r="B19" s="175" t="s">
        <v>138</v>
      </c>
      <c r="C19" s="178">
        <v>15</v>
      </c>
      <c r="D19" s="178">
        <v>7487</v>
      </c>
      <c r="E19" s="939" t="s">
        <v>623</v>
      </c>
      <c r="F19" s="940">
        <v>3.5</v>
      </c>
      <c r="G19" s="178"/>
      <c r="H19" s="178"/>
      <c r="I19" s="939" t="s">
        <v>623</v>
      </c>
      <c r="J19" s="940"/>
      <c r="K19" s="745">
        <v>15</v>
      </c>
      <c r="L19" s="791">
        <v>7487</v>
      </c>
      <c r="M19" s="939" t="s">
        <v>623</v>
      </c>
      <c r="N19" s="938">
        <v>3.5</v>
      </c>
    </row>
    <row r="20" spans="1:14" ht="21.75" customHeight="1">
      <c r="A20" s="219">
        <v>13</v>
      </c>
      <c r="B20" s="175" t="s">
        <v>139</v>
      </c>
      <c r="C20" s="178">
        <v>15</v>
      </c>
      <c r="D20" s="178">
        <v>7142</v>
      </c>
      <c r="E20" s="939" t="s">
        <v>623</v>
      </c>
      <c r="F20" s="940">
        <v>3</v>
      </c>
      <c r="G20" s="178"/>
      <c r="H20" s="178"/>
      <c r="I20" s="949" t="s">
        <v>623</v>
      </c>
      <c r="J20" s="940"/>
      <c r="K20" s="745">
        <v>15</v>
      </c>
      <c r="L20" s="791">
        <v>7142</v>
      </c>
      <c r="M20" s="942" t="s">
        <v>623</v>
      </c>
      <c r="N20" s="943">
        <v>3</v>
      </c>
    </row>
    <row r="21" spans="1:14" ht="21.75" customHeight="1">
      <c r="A21" s="219">
        <v>14</v>
      </c>
      <c r="B21" s="175" t="s">
        <v>626</v>
      </c>
      <c r="C21" s="178"/>
      <c r="D21" s="178"/>
      <c r="E21" s="939" t="s">
        <v>623</v>
      </c>
      <c r="F21" s="940"/>
      <c r="G21" s="178">
        <v>7</v>
      </c>
      <c r="H21" s="178">
        <v>3890</v>
      </c>
      <c r="I21" s="949" t="s">
        <v>623</v>
      </c>
      <c r="J21" s="941">
        <v>3</v>
      </c>
      <c r="K21" s="745">
        <v>7</v>
      </c>
      <c r="L21" s="791">
        <v>3890</v>
      </c>
      <c r="M21" s="939" t="s">
        <v>623</v>
      </c>
      <c r="N21" s="938">
        <v>3</v>
      </c>
    </row>
    <row r="22" spans="1:14" ht="21.75" customHeight="1">
      <c r="A22" s="219">
        <v>15</v>
      </c>
      <c r="B22" s="175" t="s">
        <v>141</v>
      </c>
      <c r="C22" s="178"/>
      <c r="D22" s="178"/>
      <c r="E22" s="939" t="s">
        <v>623</v>
      </c>
      <c r="F22" s="940"/>
      <c r="G22" s="178">
        <v>10</v>
      </c>
      <c r="H22" s="178">
        <v>5052</v>
      </c>
      <c r="I22" s="939" t="s">
        <v>623</v>
      </c>
      <c r="J22" s="940">
        <v>3</v>
      </c>
      <c r="K22" s="734">
        <v>10</v>
      </c>
      <c r="L22" s="178">
        <v>5052</v>
      </c>
      <c r="M22" s="939" t="s">
        <v>623</v>
      </c>
      <c r="N22" s="938">
        <v>3</v>
      </c>
    </row>
    <row r="23" spans="1:14" ht="21.75" customHeight="1">
      <c r="A23" s="219">
        <v>16</v>
      </c>
      <c r="B23" s="175" t="s">
        <v>142</v>
      </c>
      <c r="C23" s="791"/>
      <c r="D23" s="791"/>
      <c r="E23" s="942" t="s">
        <v>623</v>
      </c>
      <c r="F23" s="941"/>
      <c r="G23" s="791">
        <v>54</v>
      </c>
      <c r="H23" s="791">
        <v>27366</v>
      </c>
      <c r="I23" s="950" t="s">
        <v>623</v>
      </c>
      <c r="J23" s="941">
        <v>3</v>
      </c>
      <c r="K23" s="745">
        <v>54</v>
      </c>
      <c r="L23" s="791">
        <v>27366</v>
      </c>
      <c r="M23" s="942" t="s">
        <v>623</v>
      </c>
      <c r="N23" s="943">
        <v>3</v>
      </c>
    </row>
    <row r="24" spans="1:14" ht="21.75" customHeight="1">
      <c r="A24" s="219">
        <v>17</v>
      </c>
      <c r="B24" s="175" t="s">
        <v>143</v>
      </c>
      <c r="C24" s="178"/>
      <c r="D24" s="178"/>
      <c r="E24" s="939" t="s">
        <v>623</v>
      </c>
      <c r="F24" s="945"/>
      <c r="G24" s="178">
        <v>29</v>
      </c>
      <c r="H24" s="178">
        <v>15690</v>
      </c>
      <c r="I24" s="949" t="s">
        <v>623</v>
      </c>
      <c r="J24" s="940">
        <v>3</v>
      </c>
      <c r="K24" s="745">
        <v>29</v>
      </c>
      <c r="L24" s="791">
        <v>15690</v>
      </c>
      <c r="M24" s="939" t="s">
        <v>623</v>
      </c>
      <c r="N24" s="938">
        <v>3</v>
      </c>
    </row>
    <row r="25" spans="1:14" ht="21.75" customHeight="1">
      <c r="A25" s="219">
        <v>18</v>
      </c>
      <c r="B25" s="175" t="s">
        <v>144</v>
      </c>
      <c r="C25" s="178"/>
      <c r="D25" s="178"/>
      <c r="E25" s="939" t="s">
        <v>623</v>
      </c>
      <c r="F25" s="948"/>
      <c r="G25" s="178">
        <v>15</v>
      </c>
      <c r="H25" s="178">
        <v>7317</v>
      </c>
      <c r="I25" s="939" t="s">
        <v>623</v>
      </c>
      <c r="J25" s="940">
        <v>3</v>
      </c>
      <c r="K25" s="745">
        <v>15</v>
      </c>
      <c r="L25" s="791">
        <v>7317</v>
      </c>
      <c r="M25" s="942" t="s">
        <v>623</v>
      </c>
      <c r="N25" s="943">
        <v>3</v>
      </c>
    </row>
    <row r="26" spans="1:14" ht="21.75" customHeight="1">
      <c r="A26" s="219">
        <v>19</v>
      </c>
      <c r="B26" s="175" t="s">
        <v>145</v>
      </c>
      <c r="C26" s="178"/>
      <c r="D26" s="178"/>
      <c r="E26" s="939" t="s">
        <v>623</v>
      </c>
      <c r="F26" s="948"/>
      <c r="G26" s="178">
        <v>11</v>
      </c>
      <c r="H26" s="178">
        <v>4238</v>
      </c>
      <c r="I26" s="939" t="s">
        <v>623</v>
      </c>
      <c r="J26" s="948">
        <v>3.5</v>
      </c>
      <c r="K26" s="745">
        <v>11</v>
      </c>
      <c r="L26" s="791">
        <v>4238</v>
      </c>
      <c r="M26" s="939" t="s">
        <v>623</v>
      </c>
      <c r="N26" s="938">
        <v>3.5</v>
      </c>
    </row>
    <row r="27" spans="1:14" ht="21.75" customHeight="1">
      <c r="A27" s="219">
        <v>20</v>
      </c>
      <c r="B27" s="175" t="s">
        <v>146</v>
      </c>
      <c r="C27" s="178">
        <v>16</v>
      </c>
      <c r="D27" s="178">
        <v>6861</v>
      </c>
      <c r="E27" s="939" t="s">
        <v>623</v>
      </c>
      <c r="F27" s="940">
        <v>2</v>
      </c>
      <c r="G27" s="178"/>
      <c r="H27" s="178"/>
      <c r="I27" s="939" t="s">
        <v>623</v>
      </c>
      <c r="J27" s="940"/>
      <c r="K27" s="734">
        <v>16</v>
      </c>
      <c r="L27" s="178">
        <v>6861</v>
      </c>
      <c r="M27" s="939" t="s">
        <v>623</v>
      </c>
      <c r="N27" s="938">
        <v>2</v>
      </c>
    </row>
    <row r="28" spans="1:14" ht="21.75" customHeight="1">
      <c r="A28" s="219">
        <v>21</v>
      </c>
      <c r="B28" s="175" t="s">
        <v>147</v>
      </c>
      <c r="C28" s="791"/>
      <c r="D28" s="791"/>
      <c r="E28" s="942" t="s">
        <v>623</v>
      </c>
      <c r="F28" s="941"/>
      <c r="G28" s="791">
        <v>14</v>
      </c>
      <c r="H28" s="791">
        <v>6132</v>
      </c>
      <c r="I28" s="942" t="s">
        <v>623</v>
      </c>
      <c r="J28" s="941">
        <v>3</v>
      </c>
      <c r="K28" s="745">
        <v>14</v>
      </c>
      <c r="L28" s="791">
        <v>6132</v>
      </c>
      <c r="M28" s="942" t="s">
        <v>623</v>
      </c>
      <c r="N28" s="943">
        <v>3</v>
      </c>
    </row>
    <row r="29" spans="1:14" ht="21.75" customHeight="1">
      <c r="A29" s="219">
        <v>22</v>
      </c>
      <c r="B29" s="175" t="s">
        <v>148</v>
      </c>
      <c r="C29" s="178"/>
      <c r="D29" s="178"/>
      <c r="E29" s="939" t="s">
        <v>623</v>
      </c>
      <c r="F29" s="940"/>
      <c r="G29" s="178">
        <v>14</v>
      </c>
      <c r="H29" s="178">
        <v>7131</v>
      </c>
      <c r="I29" s="939" t="s">
        <v>623</v>
      </c>
      <c r="J29" s="940">
        <v>4</v>
      </c>
      <c r="K29" s="745">
        <v>14</v>
      </c>
      <c r="L29" s="791">
        <v>7131</v>
      </c>
      <c r="M29" s="939" t="s">
        <v>623</v>
      </c>
      <c r="N29" s="938">
        <v>4</v>
      </c>
    </row>
    <row r="30" spans="1:14" ht="21.75" customHeight="1">
      <c r="A30" s="219">
        <v>23</v>
      </c>
      <c r="B30" s="175" t="s">
        <v>625</v>
      </c>
      <c r="C30" s="178"/>
      <c r="D30" s="178"/>
      <c r="E30" s="939" t="s">
        <v>623</v>
      </c>
      <c r="F30" s="940"/>
      <c r="G30" s="178">
        <v>7</v>
      </c>
      <c r="H30" s="178">
        <v>3755</v>
      </c>
      <c r="I30" s="942" t="s">
        <v>623</v>
      </c>
      <c r="J30" s="941">
        <v>3.5</v>
      </c>
      <c r="K30" s="745">
        <v>7</v>
      </c>
      <c r="L30" s="791">
        <v>3755</v>
      </c>
      <c r="M30" s="942" t="s">
        <v>623</v>
      </c>
      <c r="N30" s="943">
        <v>3.5</v>
      </c>
    </row>
    <row r="31" spans="1:14" ht="21.75" customHeight="1">
      <c r="A31" s="219">
        <v>24</v>
      </c>
      <c r="B31" s="175" t="s">
        <v>151</v>
      </c>
      <c r="C31" s="178"/>
      <c r="D31" s="178"/>
      <c r="E31" s="939" t="s">
        <v>623</v>
      </c>
      <c r="F31" s="940"/>
      <c r="G31" s="178">
        <v>7</v>
      </c>
      <c r="H31" s="178">
        <v>3484</v>
      </c>
      <c r="I31" s="939" t="s">
        <v>623</v>
      </c>
      <c r="J31" s="940">
        <v>3</v>
      </c>
      <c r="K31" s="745">
        <v>7</v>
      </c>
      <c r="L31" s="791">
        <v>3484</v>
      </c>
      <c r="M31" s="939" t="s">
        <v>623</v>
      </c>
      <c r="N31" s="938">
        <v>3</v>
      </c>
    </row>
    <row r="32" spans="1:14" ht="21.75" customHeight="1">
      <c r="A32" s="219">
        <v>25</v>
      </c>
      <c r="B32" s="175" t="s">
        <v>152</v>
      </c>
      <c r="C32" s="178"/>
      <c r="D32" s="178"/>
      <c r="E32" s="939" t="s">
        <v>623</v>
      </c>
      <c r="F32" s="940"/>
      <c r="G32" s="178">
        <v>94</v>
      </c>
      <c r="H32" s="178">
        <v>47963</v>
      </c>
      <c r="I32" s="939" t="s">
        <v>623</v>
      </c>
      <c r="J32" s="940">
        <v>2</v>
      </c>
      <c r="K32" s="734">
        <v>94</v>
      </c>
      <c r="L32" s="178">
        <v>47963</v>
      </c>
      <c r="M32" s="939" t="s">
        <v>623</v>
      </c>
      <c r="N32" s="938">
        <v>2</v>
      </c>
    </row>
    <row r="33" spans="1:14" ht="21.75" customHeight="1">
      <c r="A33" s="219">
        <v>26</v>
      </c>
      <c r="B33" s="175" t="s">
        <v>153</v>
      </c>
      <c r="C33" s="791"/>
      <c r="D33" s="791"/>
      <c r="E33" s="942" t="s">
        <v>623</v>
      </c>
      <c r="F33" s="941"/>
      <c r="G33" s="791">
        <v>8</v>
      </c>
      <c r="H33" s="791">
        <v>5468</v>
      </c>
      <c r="I33" s="942" t="s">
        <v>623</v>
      </c>
      <c r="J33" s="941">
        <v>3</v>
      </c>
      <c r="K33" s="745">
        <v>8</v>
      </c>
      <c r="L33" s="791">
        <v>5468</v>
      </c>
      <c r="M33" s="942" t="s">
        <v>623</v>
      </c>
      <c r="N33" s="943">
        <v>3</v>
      </c>
    </row>
    <row r="34" spans="1:14" ht="21.75" customHeight="1">
      <c r="A34" s="219">
        <v>27</v>
      </c>
      <c r="B34" s="175" t="s">
        <v>154</v>
      </c>
      <c r="C34" s="178"/>
      <c r="D34" s="178"/>
      <c r="E34" s="939" t="s">
        <v>623</v>
      </c>
      <c r="F34" s="940"/>
      <c r="G34" s="178">
        <v>21</v>
      </c>
      <c r="H34" s="178">
        <v>12769</v>
      </c>
      <c r="I34" s="939" t="s">
        <v>623</v>
      </c>
      <c r="J34" s="940">
        <v>3</v>
      </c>
      <c r="K34" s="745">
        <v>21</v>
      </c>
      <c r="L34" s="791">
        <v>12769</v>
      </c>
      <c r="M34" s="939" t="s">
        <v>623</v>
      </c>
      <c r="N34" s="938">
        <v>3</v>
      </c>
    </row>
    <row r="35" spans="1:14" ht="21.75" customHeight="1">
      <c r="A35" s="219">
        <v>28</v>
      </c>
      <c r="B35" s="175" t="s">
        <v>155</v>
      </c>
      <c r="C35" s="178"/>
      <c r="D35" s="178"/>
      <c r="E35" s="939" t="s">
        <v>623</v>
      </c>
      <c r="F35" s="940"/>
      <c r="G35" s="178">
        <v>7</v>
      </c>
      <c r="H35" s="178">
        <v>3806</v>
      </c>
      <c r="I35" s="939" t="s">
        <v>623</v>
      </c>
      <c r="J35" s="945">
        <v>3</v>
      </c>
      <c r="K35" s="745">
        <v>7</v>
      </c>
      <c r="L35" s="791">
        <v>3806</v>
      </c>
      <c r="M35" s="942" t="s">
        <v>623</v>
      </c>
      <c r="N35" s="943">
        <v>3</v>
      </c>
    </row>
    <row r="36" spans="1:14" ht="21.75" customHeight="1">
      <c r="A36" s="219">
        <v>29</v>
      </c>
      <c r="B36" s="175" t="s">
        <v>156</v>
      </c>
      <c r="C36" s="202">
        <v>24</v>
      </c>
      <c r="D36" s="202">
        <v>12645</v>
      </c>
      <c r="E36" s="939" t="s">
        <v>623</v>
      </c>
      <c r="F36" s="948">
        <v>3</v>
      </c>
      <c r="G36" s="202"/>
      <c r="H36" s="202"/>
      <c r="I36" s="942" t="s">
        <v>623</v>
      </c>
      <c r="J36" s="948"/>
      <c r="K36" s="745">
        <v>24</v>
      </c>
      <c r="L36" s="791">
        <v>12645</v>
      </c>
      <c r="M36" s="939" t="s">
        <v>623</v>
      </c>
      <c r="N36" s="947">
        <v>3</v>
      </c>
    </row>
    <row r="37" spans="1:14" ht="21.75" customHeight="1">
      <c r="A37" s="219">
        <v>30</v>
      </c>
      <c r="B37" s="175" t="s">
        <v>157</v>
      </c>
      <c r="C37" s="178">
        <v>11</v>
      </c>
      <c r="D37" s="178">
        <v>6208</v>
      </c>
      <c r="E37" s="939" t="s">
        <v>623</v>
      </c>
      <c r="F37" s="940">
        <v>2</v>
      </c>
      <c r="G37" s="178"/>
      <c r="H37" s="178"/>
      <c r="I37" s="942" t="s">
        <v>623</v>
      </c>
      <c r="J37" s="940"/>
      <c r="K37" s="734">
        <v>11</v>
      </c>
      <c r="L37" s="178">
        <v>6208</v>
      </c>
      <c r="M37" s="939" t="s">
        <v>623</v>
      </c>
      <c r="N37" s="938">
        <v>2</v>
      </c>
    </row>
    <row r="38" spans="1:14" ht="21.75" customHeight="1">
      <c r="A38" s="219">
        <v>31</v>
      </c>
      <c r="B38" s="175" t="s">
        <v>158</v>
      </c>
      <c r="C38" s="791"/>
      <c r="D38" s="791"/>
      <c r="E38" s="942" t="s">
        <v>623</v>
      </c>
      <c r="F38" s="945"/>
      <c r="G38" s="791">
        <v>13</v>
      </c>
      <c r="H38" s="791">
        <v>6420</v>
      </c>
      <c r="I38" s="942" t="s">
        <v>623</v>
      </c>
      <c r="J38" s="945">
        <v>3</v>
      </c>
      <c r="K38" s="745">
        <v>13</v>
      </c>
      <c r="L38" s="791">
        <v>6420</v>
      </c>
      <c r="M38" s="942" t="s">
        <v>623</v>
      </c>
      <c r="N38" s="943">
        <v>3</v>
      </c>
    </row>
    <row r="39" spans="1:14" ht="21.75" customHeight="1">
      <c r="A39" s="219">
        <v>32</v>
      </c>
      <c r="B39" s="175" t="s">
        <v>159</v>
      </c>
      <c r="C39" s="178"/>
      <c r="D39" s="178"/>
      <c r="E39" s="939" t="s">
        <v>623</v>
      </c>
      <c r="F39" s="940"/>
      <c r="G39" s="178">
        <v>11</v>
      </c>
      <c r="H39" s="178">
        <v>4451</v>
      </c>
      <c r="I39" s="939" t="s">
        <v>623</v>
      </c>
      <c r="J39" s="940">
        <v>3</v>
      </c>
      <c r="K39" s="745">
        <v>11</v>
      </c>
      <c r="L39" s="791">
        <v>4451</v>
      </c>
      <c r="M39" s="939" t="s">
        <v>623</v>
      </c>
      <c r="N39" s="938">
        <v>3</v>
      </c>
    </row>
    <row r="40" spans="1:14" ht="21.75" customHeight="1">
      <c r="A40" s="219">
        <v>33</v>
      </c>
      <c r="B40" s="175" t="s">
        <v>160</v>
      </c>
      <c r="C40" s="208"/>
      <c r="D40" s="208"/>
      <c r="E40" s="939" t="s">
        <v>623</v>
      </c>
      <c r="F40" s="946"/>
      <c r="G40" s="178">
        <v>12</v>
      </c>
      <c r="H40" s="178">
        <v>3524</v>
      </c>
      <c r="I40" s="939" t="s">
        <v>623</v>
      </c>
      <c r="J40" s="945">
        <v>3</v>
      </c>
      <c r="K40" s="745">
        <v>12</v>
      </c>
      <c r="L40" s="791">
        <v>3524</v>
      </c>
      <c r="M40" s="942" t="s">
        <v>623</v>
      </c>
      <c r="N40" s="943">
        <v>3</v>
      </c>
    </row>
    <row r="41" spans="1:14" ht="21.75" customHeight="1">
      <c r="A41" s="219">
        <v>34</v>
      </c>
      <c r="B41" s="175" t="s">
        <v>161</v>
      </c>
      <c r="C41" s="178">
        <v>6</v>
      </c>
      <c r="D41" s="178">
        <v>540</v>
      </c>
      <c r="E41" s="939" t="s">
        <v>623</v>
      </c>
      <c r="F41" s="940">
        <v>4</v>
      </c>
      <c r="G41" s="178"/>
      <c r="H41" s="178"/>
      <c r="I41" s="939" t="s">
        <v>623</v>
      </c>
      <c r="J41" s="940"/>
      <c r="K41" s="745">
        <v>6</v>
      </c>
      <c r="L41" s="791">
        <v>540</v>
      </c>
      <c r="M41" s="939" t="s">
        <v>623</v>
      </c>
      <c r="N41" s="938">
        <v>4</v>
      </c>
    </row>
    <row r="42" spans="1:14" ht="21.75" customHeight="1">
      <c r="A42" s="219">
        <v>35</v>
      </c>
      <c r="B42" s="175" t="s">
        <v>162</v>
      </c>
      <c r="C42" s="178">
        <v>4</v>
      </c>
      <c r="D42" s="178">
        <v>985</v>
      </c>
      <c r="E42" s="939" t="s">
        <v>623</v>
      </c>
      <c r="F42" s="940">
        <v>3</v>
      </c>
      <c r="G42" s="178"/>
      <c r="H42" s="178"/>
      <c r="I42" s="939" t="s">
        <v>623</v>
      </c>
      <c r="J42" s="940"/>
      <c r="K42" s="734">
        <v>4</v>
      </c>
      <c r="L42" s="178">
        <v>985</v>
      </c>
      <c r="M42" s="939" t="s">
        <v>623</v>
      </c>
      <c r="N42" s="938">
        <v>3</v>
      </c>
    </row>
    <row r="43" spans="1:14" ht="21.75" customHeight="1">
      <c r="A43" s="219">
        <v>36</v>
      </c>
      <c r="B43" s="175" t="s">
        <v>163</v>
      </c>
      <c r="C43" s="791">
        <v>4</v>
      </c>
      <c r="D43" s="791">
        <v>1688</v>
      </c>
      <c r="E43" s="942" t="s">
        <v>623</v>
      </c>
      <c r="F43" s="941">
        <v>2.5</v>
      </c>
      <c r="G43" s="791"/>
      <c r="H43" s="791"/>
      <c r="I43" s="942" t="s">
        <v>623</v>
      </c>
      <c r="J43" s="941"/>
      <c r="K43" s="745">
        <v>4</v>
      </c>
      <c r="L43" s="791">
        <v>1688</v>
      </c>
      <c r="M43" s="942" t="s">
        <v>623</v>
      </c>
      <c r="N43" s="944">
        <v>2.5</v>
      </c>
    </row>
    <row r="44" spans="1:14" ht="21.75" customHeight="1">
      <c r="A44" s="219">
        <v>37</v>
      </c>
      <c r="B44" s="175" t="s">
        <v>164</v>
      </c>
      <c r="C44" s="178"/>
      <c r="D44" s="178"/>
      <c r="E44" s="939" t="s">
        <v>623</v>
      </c>
      <c r="F44" s="940"/>
      <c r="G44" s="178">
        <v>2</v>
      </c>
      <c r="H44" s="178">
        <v>1020</v>
      </c>
      <c r="I44" s="939" t="s">
        <v>623</v>
      </c>
      <c r="J44" s="940">
        <v>3</v>
      </c>
      <c r="K44" s="745">
        <v>2</v>
      </c>
      <c r="L44" s="791">
        <v>1020</v>
      </c>
      <c r="M44" s="939" t="s">
        <v>623</v>
      </c>
      <c r="N44" s="938">
        <v>3</v>
      </c>
    </row>
    <row r="45" spans="1:14" ht="21.75" customHeight="1">
      <c r="A45" s="219">
        <v>38</v>
      </c>
      <c r="B45" s="175" t="s">
        <v>165</v>
      </c>
      <c r="C45" s="178"/>
      <c r="D45" s="178"/>
      <c r="E45" s="939" t="s">
        <v>623</v>
      </c>
      <c r="F45" s="940"/>
      <c r="G45" s="178">
        <v>5</v>
      </c>
      <c r="H45" s="178">
        <v>917</v>
      </c>
      <c r="I45" s="939" t="s">
        <v>623</v>
      </c>
      <c r="J45" s="940">
        <v>3.5</v>
      </c>
      <c r="K45" s="745">
        <v>5</v>
      </c>
      <c r="L45" s="791">
        <v>917</v>
      </c>
      <c r="M45" s="939" t="s">
        <v>623</v>
      </c>
      <c r="N45" s="938">
        <v>3.5</v>
      </c>
    </row>
    <row r="46" spans="1:14" ht="21.75" customHeight="1">
      <c r="A46" s="219">
        <v>39</v>
      </c>
      <c r="B46" s="175" t="s">
        <v>166</v>
      </c>
      <c r="C46" s="178"/>
      <c r="D46" s="178"/>
      <c r="E46" s="939" t="s">
        <v>623</v>
      </c>
      <c r="F46" s="940"/>
      <c r="G46" s="178">
        <v>2</v>
      </c>
      <c r="H46" s="178">
        <v>257</v>
      </c>
      <c r="I46" s="939" t="s">
        <v>623</v>
      </c>
      <c r="J46" s="940">
        <v>3</v>
      </c>
      <c r="K46" s="745">
        <v>2</v>
      </c>
      <c r="L46" s="791">
        <v>257</v>
      </c>
      <c r="M46" s="939" t="s">
        <v>623</v>
      </c>
      <c r="N46" s="938">
        <v>3</v>
      </c>
    </row>
    <row r="47" spans="1:14" ht="21.75" customHeight="1">
      <c r="A47" s="219">
        <v>40</v>
      </c>
      <c r="B47" s="175" t="s">
        <v>167</v>
      </c>
      <c r="C47" s="178"/>
      <c r="D47" s="178"/>
      <c r="E47" s="939" t="s">
        <v>623</v>
      </c>
      <c r="F47" s="940"/>
      <c r="G47" s="178">
        <v>2</v>
      </c>
      <c r="H47" s="178">
        <v>1188</v>
      </c>
      <c r="I47" s="939" t="s">
        <v>623</v>
      </c>
      <c r="J47" s="940">
        <v>3</v>
      </c>
      <c r="K47" s="734">
        <v>2</v>
      </c>
      <c r="L47" s="178">
        <v>1188</v>
      </c>
      <c r="M47" s="939" t="s">
        <v>623</v>
      </c>
      <c r="N47" s="938">
        <v>3</v>
      </c>
    </row>
    <row r="48" spans="1:14" ht="21.75" customHeight="1">
      <c r="A48" s="219">
        <v>41</v>
      </c>
      <c r="B48" s="175" t="s">
        <v>168</v>
      </c>
      <c r="C48" s="791"/>
      <c r="D48" s="791"/>
      <c r="E48" s="942" t="s">
        <v>623</v>
      </c>
      <c r="F48" s="941"/>
      <c r="G48" s="791">
        <v>5</v>
      </c>
      <c r="H48" s="791">
        <v>2913</v>
      </c>
      <c r="I48" s="942" t="s">
        <v>623</v>
      </c>
      <c r="J48" s="941">
        <v>3</v>
      </c>
      <c r="K48" s="745">
        <v>5</v>
      </c>
      <c r="L48" s="791">
        <v>2913</v>
      </c>
      <c r="M48" s="942" t="s">
        <v>623</v>
      </c>
      <c r="N48" s="943">
        <v>3</v>
      </c>
    </row>
    <row r="49" spans="1:14" ht="21.75" customHeight="1">
      <c r="A49" s="219">
        <v>42</v>
      </c>
      <c r="B49" s="175" t="s">
        <v>169</v>
      </c>
      <c r="C49" s="178"/>
      <c r="D49" s="178"/>
      <c r="E49" s="942" t="s">
        <v>623</v>
      </c>
      <c r="F49" s="941"/>
      <c r="G49" s="178">
        <v>1</v>
      </c>
      <c r="H49" s="178">
        <v>579</v>
      </c>
      <c r="I49" s="942" t="s">
        <v>623</v>
      </c>
      <c r="J49" s="941">
        <v>3</v>
      </c>
      <c r="K49" s="745">
        <v>1</v>
      </c>
      <c r="L49" s="791">
        <v>579</v>
      </c>
      <c r="M49" s="939" t="s">
        <v>623</v>
      </c>
      <c r="N49" s="938">
        <v>3</v>
      </c>
    </row>
    <row r="50" spans="1:14" ht="21.75" customHeight="1">
      <c r="A50" s="219">
        <v>43</v>
      </c>
      <c r="B50" s="175" t="s">
        <v>170</v>
      </c>
      <c r="C50" s="178"/>
      <c r="D50" s="178"/>
      <c r="E50" s="939" t="s">
        <v>623</v>
      </c>
      <c r="F50" s="940"/>
      <c r="G50" s="178">
        <v>3</v>
      </c>
      <c r="H50" s="178">
        <v>880</v>
      </c>
      <c r="I50" s="939" t="s">
        <v>623</v>
      </c>
      <c r="J50" s="940">
        <v>3</v>
      </c>
      <c r="K50" s="734">
        <v>3</v>
      </c>
      <c r="L50" s="178">
        <v>880</v>
      </c>
      <c r="M50" s="939" t="s">
        <v>623</v>
      </c>
      <c r="N50" s="938">
        <v>3</v>
      </c>
    </row>
    <row r="51" spans="1:14" ht="21.75" customHeight="1" thickBot="1">
      <c r="A51" s="225" t="s">
        <v>624</v>
      </c>
      <c r="B51" s="184" t="s">
        <v>32</v>
      </c>
      <c r="C51" s="624">
        <v>419</v>
      </c>
      <c r="D51" s="624">
        <v>183764</v>
      </c>
      <c r="E51" s="935" t="s">
        <v>623</v>
      </c>
      <c r="F51" s="937">
        <v>2.834428941468405</v>
      </c>
      <c r="G51" s="624">
        <v>600</v>
      </c>
      <c r="H51" s="624">
        <v>298338</v>
      </c>
      <c r="I51" s="935" t="s">
        <v>623</v>
      </c>
      <c r="J51" s="937">
        <v>2.769854996681616</v>
      </c>
      <c r="K51" s="936">
        <v>1019</v>
      </c>
      <c r="L51" s="624">
        <v>482102</v>
      </c>
      <c r="M51" s="935" t="s">
        <v>623</v>
      </c>
      <c r="N51" s="934">
        <v>2.7904281666535296</v>
      </c>
    </row>
    <row r="52" spans="1:14" ht="21.75" customHeight="1">
      <c r="A52" s="159"/>
      <c r="B52" s="159"/>
      <c r="C52" s="805"/>
      <c r="D52" s="805"/>
      <c r="E52" s="933"/>
      <c r="F52" s="932"/>
      <c r="G52" s="805"/>
      <c r="H52" s="805"/>
      <c r="I52" s="933"/>
      <c r="J52" s="932"/>
      <c r="K52" s="805"/>
      <c r="L52" s="805"/>
      <c r="M52" s="933"/>
      <c r="N52" s="932"/>
    </row>
    <row r="53" spans="1:14" ht="15" customHeight="1">
      <c r="A53" s="1"/>
      <c r="B53" s="1"/>
      <c r="C53" s="1"/>
      <c r="D53" s="1"/>
      <c r="E53" s="774"/>
      <c r="F53" s="1"/>
      <c r="G53" s="1"/>
      <c r="H53" s="1"/>
      <c r="I53" s="774"/>
      <c r="J53" s="1"/>
      <c r="K53" s="1"/>
      <c r="L53" s="1"/>
      <c r="M53" s="774"/>
      <c r="N53" s="1"/>
    </row>
    <row r="54" spans="1:14" ht="13.5">
      <c r="A54" s="1"/>
      <c r="B54" s="1"/>
      <c r="C54" s="1"/>
      <c r="D54" s="1"/>
      <c r="E54" s="774"/>
      <c r="F54" s="1"/>
      <c r="G54" s="1"/>
      <c r="H54" s="1"/>
      <c r="I54" s="774"/>
      <c r="J54" s="1"/>
      <c r="K54" s="1"/>
      <c r="L54" s="1"/>
      <c r="M54" s="774"/>
      <c r="N54" s="1"/>
    </row>
    <row r="55" spans="1:14" ht="13.5">
      <c r="A55" s="1"/>
      <c r="B55" s="1"/>
      <c r="C55" s="1"/>
      <c r="D55" s="1"/>
      <c r="E55" s="774"/>
      <c r="F55" s="1"/>
      <c r="G55" s="1"/>
      <c r="H55" s="1"/>
      <c r="I55" s="774"/>
      <c r="J55" s="1"/>
      <c r="K55" s="1"/>
      <c r="L55" s="1"/>
      <c r="M55" s="774"/>
      <c r="N55" s="1"/>
    </row>
    <row r="56" spans="1:14" ht="13.5">
      <c r="A56" s="1"/>
      <c r="B56" s="1"/>
      <c r="C56" s="1"/>
      <c r="D56" s="1"/>
      <c r="E56" s="774"/>
      <c r="F56" s="1"/>
      <c r="G56" s="1"/>
      <c r="H56" s="1"/>
      <c r="I56" s="774"/>
      <c r="J56" s="1"/>
      <c r="K56" s="1"/>
      <c r="L56" s="1"/>
      <c r="M56" s="774"/>
      <c r="N56" s="1"/>
    </row>
  </sheetData>
  <sheetProtection/>
  <mergeCells count="18">
    <mergeCell ref="B1:N1"/>
    <mergeCell ref="L5:L6"/>
    <mergeCell ref="A4:B7"/>
    <mergeCell ref="D5:D6"/>
    <mergeCell ref="E5:E6"/>
    <mergeCell ref="H5:H6"/>
    <mergeCell ref="F5:F6"/>
    <mergeCell ref="L3:N3"/>
    <mergeCell ref="M5:M6"/>
    <mergeCell ref="N5:N6"/>
    <mergeCell ref="C4:F4"/>
    <mergeCell ref="G4:J4"/>
    <mergeCell ref="K4:N4"/>
    <mergeCell ref="G5:G6"/>
    <mergeCell ref="K5:K6"/>
    <mergeCell ref="C5:C6"/>
    <mergeCell ref="I5:I6"/>
    <mergeCell ref="J5:J6"/>
  </mergeCells>
  <printOptions horizontalCentered="1" verticalCentered="1"/>
  <pageMargins left="0.984251968503937" right="0.7874015748031497" top="0.7874015748031497" bottom="0.7874015748031497" header="0.5118110236220472" footer="0.5118110236220472"/>
  <pageSetup horizontalDpi="600" verticalDpi="600" orientation="portrait" paperSize="9" scale="65" r:id="rId1"/>
  <headerFooter alignWithMargins="0">
    <oddFooter>&amp;C62</oddFooter>
  </headerFooter>
</worksheet>
</file>

<file path=xl/worksheets/sheet65.xml><?xml version="1.0" encoding="utf-8"?>
<worksheet xmlns="http://schemas.openxmlformats.org/spreadsheetml/2006/main" xmlns:r="http://schemas.openxmlformats.org/officeDocument/2006/relationships">
  <sheetPr>
    <tabColor indexed="46"/>
  </sheetPr>
  <dimension ref="A1:S49"/>
  <sheetViews>
    <sheetView view="pageBreakPreview" zoomScale="60" workbookViewId="0" topLeftCell="A1">
      <selection activeCell="M21" sqref="M21"/>
    </sheetView>
  </sheetViews>
  <sheetFormatPr defaultColWidth="9.00390625" defaultRowHeight="13.5"/>
  <cols>
    <col min="1" max="1" width="3.625" style="0" customWidth="1"/>
    <col min="2" max="2" width="10.625" style="0" customWidth="1"/>
    <col min="3" max="19" width="5.50390625" style="0" customWidth="1"/>
  </cols>
  <sheetData>
    <row r="1" spans="4:18" ht="21.75" customHeight="1">
      <c r="D1" s="1088" t="s">
        <v>622</v>
      </c>
      <c r="E1" s="1088"/>
      <c r="F1" s="1088"/>
      <c r="G1" s="1088"/>
      <c r="H1" s="1088"/>
      <c r="I1" s="1088"/>
      <c r="J1" s="1088"/>
      <c r="K1" s="1088"/>
      <c r="L1" s="1088"/>
      <c r="M1" s="1088"/>
      <c r="N1" s="1088"/>
      <c r="O1" s="1088"/>
      <c r="P1" s="1088"/>
      <c r="Q1" s="1088"/>
      <c r="R1" s="1088"/>
    </row>
    <row r="2" ht="19.5" customHeight="1" thickBot="1">
      <c r="B2" t="s">
        <v>171</v>
      </c>
    </row>
    <row r="3" spans="1:19" ht="19.5" customHeight="1" thickBot="1">
      <c r="A3" s="931"/>
      <c r="B3" s="927" t="s">
        <v>181</v>
      </c>
      <c r="C3" s="965" t="s">
        <v>621</v>
      </c>
      <c r="D3" s="963" t="s">
        <v>620</v>
      </c>
      <c r="E3" s="964" t="s">
        <v>619</v>
      </c>
      <c r="F3" s="963" t="s">
        <v>618</v>
      </c>
      <c r="G3" s="964" t="s">
        <v>617</v>
      </c>
      <c r="H3" s="963" t="s">
        <v>616</v>
      </c>
      <c r="I3" s="964" t="s">
        <v>615</v>
      </c>
      <c r="J3" s="963" t="s">
        <v>614</v>
      </c>
      <c r="K3" s="964" t="s">
        <v>613</v>
      </c>
      <c r="L3" s="963" t="s">
        <v>612</v>
      </c>
      <c r="M3" s="964" t="s">
        <v>611</v>
      </c>
      <c r="N3" s="963" t="s">
        <v>610</v>
      </c>
      <c r="O3" s="964" t="s">
        <v>609</v>
      </c>
      <c r="P3" s="963" t="s">
        <v>641</v>
      </c>
      <c r="Q3" s="964" t="s">
        <v>640</v>
      </c>
      <c r="R3" s="963" t="s">
        <v>639</v>
      </c>
      <c r="S3" s="962" t="s">
        <v>638</v>
      </c>
    </row>
    <row r="4" spans="1:19" ht="19.5" customHeight="1">
      <c r="A4" s="792">
        <v>1</v>
      </c>
      <c r="B4" s="213" t="s">
        <v>183</v>
      </c>
      <c r="C4" s="957"/>
      <c r="D4" s="899"/>
      <c r="E4" s="900"/>
      <c r="F4" s="899"/>
      <c r="G4" s="900"/>
      <c r="H4" s="899"/>
      <c r="I4" s="900"/>
      <c r="J4" s="899"/>
      <c r="K4" s="900"/>
      <c r="L4" s="904"/>
      <c r="M4" s="905"/>
      <c r="N4" s="904"/>
      <c r="O4" s="905"/>
      <c r="P4" s="904"/>
      <c r="Q4" s="905"/>
      <c r="R4" s="904"/>
      <c r="S4" s="213"/>
    </row>
    <row r="5" spans="1:19" ht="19.5" customHeight="1">
      <c r="A5" s="50">
        <f aca="true" t="shared" si="0" ref="A5:A46">A4+1</f>
        <v>2</v>
      </c>
      <c r="B5" s="220" t="s">
        <v>184</v>
      </c>
      <c r="C5" s="957"/>
      <c r="D5" s="899"/>
      <c r="E5" s="900"/>
      <c r="F5" s="899"/>
      <c r="G5" s="900"/>
      <c r="H5" s="899"/>
      <c r="I5" s="900"/>
      <c r="J5" s="899"/>
      <c r="K5" s="900"/>
      <c r="L5" s="899"/>
      <c r="M5" s="900"/>
      <c r="N5" s="899"/>
      <c r="O5" s="900"/>
      <c r="P5" s="899"/>
      <c r="Q5" s="900"/>
      <c r="R5" s="899"/>
      <c r="S5" s="220"/>
    </row>
    <row r="6" spans="1:19" ht="19.5" customHeight="1">
      <c r="A6" s="50">
        <f t="shared" si="0"/>
        <v>3</v>
      </c>
      <c r="B6" s="220" t="s">
        <v>185</v>
      </c>
      <c r="C6" s="957"/>
      <c r="D6" s="899"/>
      <c r="E6" s="900"/>
      <c r="F6" s="899"/>
      <c r="G6" s="900"/>
      <c r="H6" s="899"/>
      <c r="I6" s="900"/>
      <c r="J6" s="899"/>
      <c r="K6" s="900"/>
      <c r="L6" s="899"/>
      <c r="M6" s="900"/>
      <c r="N6" s="899"/>
      <c r="O6" s="900"/>
      <c r="P6" s="899"/>
      <c r="Q6" s="900"/>
      <c r="R6" s="899"/>
      <c r="S6" s="220"/>
    </row>
    <row r="7" spans="1:19" ht="19.5" customHeight="1">
      <c r="A7" s="50">
        <f t="shared" si="0"/>
        <v>4</v>
      </c>
      <c r="B7" s="220" t="s">
        <v>186</v>
      </c>
      <c r="C7" s="903"/>
      <c r="D7" s="902" t="s">
        <v>608</v>
      </c>
      <c r="E7" s="901" t="s">
        <v>608</v>
      </c>
      <c r="F7" s="902" t="s">
        <v>608</v>
      </c>
      <c r="G7" s="901" t="s">
        <v>608</v>
      </c>
      <c r="H7" s="902"/>
      <c r="I7" s="901"/>
      <c r="J7" s="912"/>
      <c r="K7" s="911"/>
      <c r="L7" s="899"/>
      <c r="M7" s="900"/>
      <c r="N7" s="899"/>
      <c r="O7" s="900"/>
      <c r="P7" s="899"/>
      <c r="Q7" s="900"/>
      <c r="R7" s="899"/>
      <c r="S7" s="220"/>
    </row>
    <row r="8" spans="1:19" ht="19.5" customHeight="1" thickBot="1">
      <c r="A8" s="790">
        <f t="shared" si="0"/>
        <v>5</v>
      </c>
      <c r="B8" s="226" t="s">
        <v>187</v>
      </c>
      <c r="C8" s="961"/>
      <c r="D8" s="924"/>
      <c r="E8" s="923"/>
      <c r="F8" s="924"/>
      <c r="G8" s="923"/>
      <c r="H8" s="924"/>
      <c r="I8" s="923"/>
      <c r="J8" s="924"/>
      <c r="K8" s="923"/>
      <c r="L8" s="924"/>
      <c r="M8" s="923"/>
      <c r="N8" s="924"/>
      <c r="O8" s="923"/>
      <c r="P8" s="924"/>
      <c r="Q8" s="923"/>
      <c r="R8" s="924"/>
      <c r="S8" s="960"/>
    </row>
    <row r="9" spans="1:19" ht="19.5" customHeight="1">
      <c r="A9" s="792">
        <f t="shared" si="0"/>
        <v>6</v>
      </c>
      <c r="B9" s="213" t="s">
        <v>188</v>
      </c>
      <c r="C9" s="957"/>
      <c r="D9" s="899"/>
      <c r="E9" s="900"/>
      <c r="F9" s="899"/>
      <c r="G9" s="900"/>
      <c r="H9" s="899"/>
      <c r="I9" s="900"/>
      <c r="J9" s="899"/>
      <c r="K9" s="900"/>
      <c r="L9" s="904"/>
      <c r="M9" s="905"/>
      <c r="N9" s="904"/>
      <c r="O9" s="905"/>
      <c r="P9" s="904"/>
      <c r="Q9" s="905"/>
      <c r="R9" s="904"/>
      <c r="S9" s="213"/>
    </row>
    <row r="10" spans="1:19" ht="19.5" customHeight="1">
      <c r="A10" s="50">
        <f t="shared" si="0"/>
        <v>7</v>
      </c>
      <c r="B10" s="220" t="s">
        <v>189</v>
      </c>
      <c r="C10" s="957"/>
      <c r="D10" s="899"/>
      <c r="E10" s="900"/>
      <c r="F10" s="899"/>
      <c r="G10" s="900"/>
      <c r="H10" s="899"/>
      <c r="I10" s="900"/>
      <c r="J10" s="899"/>
      <c r="K10" s="900"/>
      <c r="L10" s="899"/>
      <c r="M10" s="900"/>
      <c r="N10" s="899"/>
      <c r="O10" s="900"/>
      <c r="P10" s="899"/>
      <c r="Q10" s="900"/>
      <c r="R10" s="899"/>
      <c r="S10" s="220"/>
    </row>
    <row r="11" spans="1:19" ht="19.5" customHeight="1">
      <c r="A11" s="50">
        <f t="shared" si="0"/>
        <v>8</v>
      </c>
      <c r="B11" s="220" t="s">
        <v>190</v>
      </c>
      <c r="C11" s="957"/>
      <c r="D11" s="899"/>
      <c r="E11" s="900"/>
      <c r="F11" s="899"/>
      <c r="G11" s="900"/>
      <c r="H11" s="899"/>
      <c r="I11" s="900"/>
      <c r="J11" s="899"/>
      <c r="K11" s="900"/>
      <c r="L11" s="899"/>
      <c r="M11" s="900"/>
      <c r="N11" s="899"/>
      <c r="O11" s="900"/>
      <c r="P11" s="899"/>
      <c r="Q11" s="900"/>
      <c r="R11" s="899"/>
      <c r="S11" s="220"/>
    </row>
    <row r="12" spans="1:19" ht="19.5" customHeight="1">
      <c r="A12" s="50">
        <f t="shared" si="0"/>
        <v>9</v>
      </c>
      <c r="B12" s="220" t="s">
        <v>191</v>
      </c>
      <c r="C12" s="957"/>
      <c r="D12" s="899"/>
      <c r="E12" s="900"/>
      <c r="F12" s="899"/>
      <c r="G12" s="900"/>
      <c r="H12" s="899"/>
      <c r="I12" s="900"/>
      <c r="J12" s="899"/>
      <c r="K12" s="900"/>
      <c r="L12" s="899"/>
      <c r="M12" s="900"/>
      <c r="N12" s="899"/>
      <c r="O12" s="900"/>
      <c r="P12" s="899"/>
      <c r="Q12" s="900"/>
      <c r="R12" s="899"/>
      <c r="S12" s="220"/>
    </row>
    <row r="13" spans="1:19" ht="19.5" customHeight="1" thickBot="1">
      <c r="A13" s="790">
        <f t="shared" si="0"/>
        <v>10</v>
      </c>
      <c r="B13" s="226" t="s">
        <v>192</v>
      </c>
      <c r="C13" s="958"/>
      <c r="D13" s="894"/>
      <c r="E13" s="895"/>
      <c r="F13" s="894"/>
      <c r="G13" s="895"/>
      <c r="H13" s="894"/>
      <c r="I13" s="895"/>
      <c r="J13" s="894"/>
      <c r="K13" s="895"/>
      <c r="L13" s="894"/>
      <c r="M13" s="895"/>
      <c r="N13" s="894"/>
      <c r="O13" s="895"/>
      <c r="P13" s="894"/>
      <c r="Q13" s="895"/>
      <c r="R13" s="894"/>
      <c r="S13" s="226"/>
    </row>
    <row r="14" spans="1:19" ht="19.5" customHeight="1">
      <c r="A14" s="792">
        <f t="shared" si="0"/>
        <v>11</v>
      </c>
      <c r="B14" s="213" t="s">
        <v>193</v>
      </c>
      <c r="C14" s="959"/>
      <c r="D14" s="899"/>
      <c r="E14" s="900"/>
      <c r="F14" s="899"/>
      <c r="G14" s="900"/>
      <c r="H14" s="899"/>
      <c r="I14" s="900"/>
      <c r="J14" s="899"/>
      <c r="K14" s="900"/>
      <c r="L14" s="904"/>
      <c r="M14" s="905"/>
      <c r="N14" s="904"/>
      <c r="O14" s="905"/>
      <c r="P14" s="904"/>
      <c r="Q14" s="905"/>
      <c r="R14" s="904"/>
      <c r="S14" s="213"/>
    </row>
    <row r="15" spans="1:19" ht="19.5" customHeight="1">
      <c r="A15" s="50">
        <f t="shared" si="0"/>
        <v>12</v>
      </c>
      <c r="B15" s="220" t="s">
        <v>194</v>
      </c>
      <c r="C15" s="957"/>
      <c r="D15" s="899"/>
      <c r="E15" s="900"/>
      <c r="F15" s="899"/>
      <c r="G15" s="900"/>
      <c r="H15" s="899"/>
      <c r="I15" s="900"/>
      <c r="J15" s="899"/>
      <c r="K15" s="900"/>
      <c r="L15" s="899"/>
      <c r="M15" s="900"/>
      <c r="N15" s="899"/>
      <c r="O15" s="900"/>
      <c r="P15" s="899"/>
      <c r="Q15" s="900"/>
      <c r="R15" s="899"/>
      <c r="S15" s="220"/>
    </row>
    <row r="16" spans="1:19" ht="19.5" customHeight="1">
      <c r="A16" s="50">
        <f t="shared" si="0"/>
        <v>13</v>
      </c>
      <c r="B16" s="220" t="s">
        <v>195</v>
      </c>
      <c r="C16" s="903"/>
      <c r="D16" s="902"/>
      <c r="E16" s="901"/>
      <c r="F16" s="902"/>
      <c r="G16" s="901"/>
      <c r="H16" s="902"/>
      <c r="I16" s="901"/>
      <c r="J16" s="902"/>
      <c r="K16" s="901"/>
      <c r="L16" s="899"/>
      <c r="M16" s="900"/>
      <c r="N16" s="899"/>
      <c r="O16" s="900"/>
      <c r="P16" s="899"/>
      <c r="Q16" s="900"/>
      <c r="R16" s="899"/>
      <c r="S16" s="220"/>
    </row>
    <row r="17" spans="1:19" ht="19.5" customHeight="1">
      <c r="A17" s="50">
        <f t="shared" si="0"/>
        <v>14</v>
      </c>
      <c r="B17" s="220" t="s">
        <v>196</v>
      </c>
      <c r="C17" s="903"/>
      <c r="D17" s="902"/>
      <c r="E17" s="901"/>
      <c r="F17" s="902"/>
      <c r="G17" s="901"/>
      <c r="H17" s="902"/>
      <c r="I17" s="901"/>
      <c r="J17" s="902"/>
      <c r="K17" s="901"/>
      <c r="L17" s="899"/>
      <c r="M17" s="900"/>
      <c r="N17" s="899"/>
      <c r="O17" s="900"/>
      <c r="P17" s="899"/>
      <c r="Q17" s="900"/>
      <c r="R17" s="899"/>
      <c r="S17" s="220"/>
    </row>
    <row r="18" spans="1:19" ht="19.5" customHeight="1" thickBot="1">
      <c r="A18" s="790">
        <f t="shared" si="0"/>
        <v>15</v>
      </c>
      <c r="B18" s="226" t="s">
        <v>197</v>
      </c>
      <c r="C18" s="898"/>
      <c r="D18" s="897"/>
      <c r="E18" s="896"/>
      <c r="F18" s="897"/>
      <c r="G18" s="896"/>
      <c r="H18" s="897"/>
      <c r="I18" s="896"/>
      <c r="J18" s="897"/>
      <c r="K18" s="896"/>
      <c r="L18" s="894"/>
      <c r="M18" s="895"/>
      <c r="N18" s="894"/>
      <c r="O18" s="895"/>
      <c r="P18" s="894"/>
      <c r="Q18" s="895"/>
      <c r="R18" s="894"/>
      <c r="S18" s="226"/>
    </row>
    <row r="19" spans="1:19" ht="19.5" customHeight="1">
      <c r="A19" s="792">
        <f t="shared" si="0"/>
        <v>16</v>
      </c>
      <c r="B19" s="213" t="s">
        <v>198</v>
      </c>
      <c r="C19" s="957"/>
      <c r="D19" s="899"/>
      <c r="E19" s="900"/>
      <c r="F19" s="899"/>
      <c r="G19" s="900"/>
      <c r="H19" s="899"/>
      <c r="I19" s="900"/>
      <c r="J19" s="899"/>
      <c r="K19" s="900"/>
      <c r="L19" s="904"/>
      <c r="M19" s="905"/>
      <c r="N19" s="904"/>
      <c r="O19" s="905"/>
      <c r="P19" s="904"/>
      <c r="Q19" s="905"/>
      <c r="R19" s="904"/>
      <c r="S19" s="213"/>
    </row>
    <row r="20" spans="1:19" ht="19.5" customHeight="1">
      <c r="A20" s="50">
        <f t="shared" si="0"/>
        <v>17</v>
      </c>
      <c r="B20" s="220" t="s">
        <v>199</v>
      </c>
      <c r="C20" s="957"/>
      <c r="D20" s="899"/>
      <c r="E20" s="900"/>
      <c r="F20" s="899"/>
      <c r="G20" s="900"/>
      <c r="H20" s="899"/>
      <c r="I20" s="900"/>
      <c r="J20" s="899"/>
      <c r="K20" s="900"/>
      <c r="L20" s="899"/>
      <c r="M20" s="900"/>
      <c r="N20" s="899"/>
      <c r="O20" s="900"/>
      <c r="P20" s="899"/>
      <c r="Q20" s="900"/>
      <c r="R20" s="899"/>
      <c r="S20" s="220"/>
    </row>
    <row r="21" spans="1:19" ht="19.5" customHeight="1">
      <c r="A21" s="50">
        <f t="shared" si="0"/>
        <v>18</v>
      </c>
      <c r="B21" s="220" t="s">
        <v>200</v>
      </c>
      <c r="C21" s="903"/>
      <c r="D21" s="902"/>
      <c r="E21" s="901"/>
      <c r="F21" s="902"/>
      <c r="G21" s="901"/>
      <c r="H21" s="902"/>
      <c r="I21" s="901"/>
      <c r="J21" s="902"/>
      <c r="K21" s="901"/>
      <c r="L21" s="919"/>
      <c r="M21" s="900"/>
      <c r="N21" s="899"/>
      <c r="O21" s="900"/>
      <c r="P21" s="899"/>
      <c r="Q21" s="900"/>
      <c r="R21" s="899"/>
      <c r="S21" s="220"/>
    </row>
    <row r="22" spans="1:19" ht="19.5" customHeight="1">
      <c r="A22" s="50">
        <f t="shared" si="0"/>
        <v>19</v>
      </c>
      <c r="B22" s="220" t="s">
        <v>201</v>
      </c>
      <c r="C22" s="957"/>
      <c r="D22" s="899"/>
      <c r="E22" s="900"/>
      <c r="F22" s="899"/>
      <c r="G22" s="900"/>
      <c r="H22" s="899"/>
      <c r="I22" s="900"/>
      <c r="J22" s="899"/>
      <c r="K22" s="900"/>
      <c r="L22" s="899"/>
      <c r="M22" s="900"/>
      <c r="N22" s="899"/>
      <c r="O22" s="900"/>
      <c r="P22" s="899"/>
      <c r="Q22" s="900"/>
      <c r="R22" s="899"/>
      <c r="S22" s="220"/>
    </row>
    <row r="23" spans="1:19" ht="19.5" customHeight="1" thickBot="1">
      <c r="A23" s="790">
        <f t="shared" si="0"/>
        <v>20</v>
      </c>
      <c r="B23" s="226" t="s">
        <v>202</v>
      </c>
      <c r="C23" s="898"/>
      <c r="D23" s="897"/>
      <c r="E23" s="896"/>
      <c r="F23" s="897"/>
      <c r="G23" s="896"/>
      <c r="H23" s="897"/>
      <c r="I23" s="896"/>
      <c r="J23" s="897"/>
      <c r="K23" s="896"/>
      <c r="L23" s="897"/>
      <c r="M23" s="896"/>
      <c r="N23" s="897"/>
      <c r="O23" s="896"/>
      <c r="P23" s="894"/>
      <c r="Q23" s="895"/>
      <c r="R23" s="894"/>
      <c r="S23" s="226"/>
    </row>
    <row r="24" spans="1:19" ht="19.5" customHeight="1">
      <c r="A24" s="792">
        <f t="shared" si="0"/>
        <v>21</v>
      </c>
      <c r="B24" s="213" t="s">
        <v>203</v>
      </c>
      <c r="C24" s="959"/>
      <c r="D24" s="904"/>
      <c r="E24" s="905"/>
      <c r="F24" s="904"/>
      <c r="G24" s="905"/>
      <c r="H24" s="904"/>
      <c r="I24" s="905"/>
      <c r="J24" s="904"/>
      <c r="K24" s="900"/>
      <c r="L24" s="904"/>
      <c r="M24" s="905"/>
      <c r="N24" s="904"/>
      <c r="O24" s="905"/>
      <c r="P24" s="904"/>
      <c r="Q24" s="905"/>
      <c r="R24" s="904"/>
      <c r="S24" s="213"/>
    </row>
    <row r="25" spans="1:19" ht="19.5" customHeight="1">
      <c r="A25" s="50">
        <f t="shared" si="0"/>
        <v>22</v>
      </c>
      <c r="B25" s="220" t="s">
        <v>204</v>
      </c>
      <c r="C25" s="957"/>
      <c r="D25" s="899"/>
      <c r="E25" s="900"/>
      <c r="F25" s="899"/>
      <c r="G25" s="900"/>
      <c r="H25" s="899"/>
      <c r="I25" s="900"/>
      <c r="J25" s="899"/>
      <c r="K25" s="900"/>
      <c r="L25" s="899"/>
      <c r="M25" s="900"/>
      <c r="N25" s="899"/>
      <c r="O25" s="900"/>
      <c r="P25" s="899"/>
      <c r="Q25" s="900"/>
      <c r="R25" s="899"/>
      <c r="S25" s="220"/>
    </row>
    <row r="26" spans="1:19" ht="19.5" customHeight="1">
      <c r="A26" s="50">
        <f t="shared" si="0"/>
        <v>23</v>
      </c>
      <c r="B26" s="220" t="s">
        <v>205</v>
      </c>
      <c r="C26" s="957"/>
      <c r="D26" s="899"/>
      <c r="E26" s="900"/>
      <c r="F26" s="899"/>
      <c r="G26" s="900"/>
      <c r="H26" s="899"/>
      <c r="I26" s="900"/>
      <c r="J26" s="899"/>
      <c r="K26" s="900"/>
      <c r="L26" s="899"/>
      <c r="M26" s="900"/>
      <c r="N26" s="899"/>
      <c r="O26" s="900"/>
      <c r="P26" s="899"/>
      <c r="Q26" s="900"/>
      <c r="R26" s="899"/>
      <c r="S26" s="220"/>
    </row>
    <row r="27" spans="1:19" ht="19.5" customHeight="1">
      <c r="A27" s="50">
        <f t="shared" si="0"/>
        <v>24</v>
      </c>
      <c r="B27" s="220" t="s">
        <v>206</v>
      </c>
      <c r="C27" s="903"/>
      <c r="D27" s="902"/>
      <c r="E27" s="901"/>
      <c r="F27" s="902"/>
      <c r="G27" s="901"/>
      <c r="H27" s="902"/>
      <c r="I27" s="901"/>
      <c r="J27" s="902"/>
      <c r="K27" s="901"/>
      <c r="L27" s="915"/>
      <c r="M27" s="900"/>
      <c r="N27" s="899"/>
      <c r="O27" s="900"/>
      <c r="P27" s="899"/>
      <c r="Q27" s="900"/>
      <c r="R27" s="899"/>
      <c r="S27" s="220"/>
    </row>
    <row r="28" spans="1:19" ht="19.5" customHeight="1" thickBot="1">
      <c r="A28" s="790">
        <f t="shared" si="0"/>
        <v>25</v>
      </c>
      <c r="B28" s="226" t="s">
        <v>207</v>
      </c>
      <c r="C28" s="958"/>
      <c r="D28" s="894"/>
      <c r="E28" s="895"/>
      <c r="F28" s="894"/>
      <c r="G28" s="895"/>
      <c r="H28" s="894"/>
      <c r="I28" s="895"/>
      <c r="J28" s="894"/>
      <c r="K28" s="895"/>
      <c r="L28" s="894"/>
      <c r="M28" s="895"/>
      <c r="N28" s="894"/>
      <c r="O28" s="895"/>
      <c r="P28" s="894"/>
      <c r="Q28" s="895"/>
      <c r="R28" s="894"/>
      <c r="S28" s="226"/>
    </row>
    <row r="29" spans="1:19" ht="19.5" customHeight="1">
      <c r="A29" s="792">
        <f t="shared" si="0"/>
        <v>26</v>
      </c>
      <c r="B29" s="213" t="s">
        <v>208</v>
      </c>
      <c r="C29" s="957"/>
      <c r="D29" s="899"/>
      <c r="E29" s="900"/>
      <c r="F29" s="899"/>
      <c r="G29" s="900"/>
      <c r="H29" s="899"/>
      <c r="I29" s="900"/>
      <c r="J29" s="899"/>
      <c r="K29" s="900"/>
      <c r="L29" s="904"/>
      <c r="M29" s="905"/>
      <c r="N29" s="904"/>
      <c r="O29" s="905"/>
      <c r="P29" s="904"/>
      <c r="Q29" s="905"/>
      <c r="R29" s="904"/>
      <c r="S29" s="213"/>
    </row>
    <row r="30" spans="1:19" ht="19.5" customHeight="1">
      <c r="A30" s="50">
        <f t="shared" si="0"/>
        <v>27</v>
      </c>
      <c r="B30" s="220" t="s">
        <v>209</v>
      </c>
      <c r="C30" s="903"/>
      <c r="D30" s="902"/>
      <c r="E30" s="901"/>
      <c r="F30" s="902"/>
      <c r="G30" s="901"/>
      <c r="H30" s="902"/>
      <c r="I30" s="901"/>
      <c r="J30" s="902"/>
      <c r="K30" s="901"/>
      <c r="L30" s="899"/>
      <c r="M30" s="900"/>
      <c r="N30" s="899"/>
      <c r="O30" s="900"/>
      <c r="P30" s="899"/>
      <c r="Q30" s="900"/>
      <c r="R30" s="899"/>
      <c r="S30" s="220"/>
    </row>
    <row r="31" spans="1:19" ht="19.5" customHeight="1">
      <c r="A31" s="50">
        <f t="shared" si="0"/>
        <v>28</v>
      </c>
      <c r="B31" s="220" t="s">
        <v>210</v>
      </c>
      <c r="C31" s="957"/>
      <c r="D31" s="899"/>
      <c r="E31" s="900"/>
      <c r="F31" s="899"/>
      <c r="G31" s="900"/>
      <c r="H31" s="899"/>
      <c r="I31" s="900"/>
      <c r="J31" s="899"/>
      <c r="K31" s="900"/>
      <c r="L31" s="899"/>
      <c r="M31" s="900"/>
      <c r="N31" s="899"/>
      <c r="O31" s="900"/>
      <c r="P31" s="899"/>
      <c r="Q31" s="900"/>
      <c r="R31" s="899"/>
      <c r="S31" s="220"/>
    </row>
    <row r="32" spans="1:19" ht="19.5" customHeight="1">
      <c r="A32" s="50">
        <f t="shared" si="0"/>
        <v>29</v>
      </c>
      <c r="B32" s="220" t="s">
        <v>211</v>
      </c>
      <c r="C32" s="957"/>
      <c r="D32" s="899"/>
      <c r="E32" s="900"/>
      <c r="F32" s="899"/>
      <c r="G32" s="900"/>
      <c r="H32" s="899"/>
      <c r="I32" s="900"/>
      <c r="J32" s="899"/>
      <c r="K32" s="900"/>
      <c r="L32" s="899"/>
      <c r="M32" s="900"/>
      <c r="N32" s="899"/>
      <c r="O32" s="900"/>
      <c r="P32" s="899"/>
      <c r="Q32" s="900"/>
      <c r="R32" s="899"/>
      <c r="S32" s="220"/>
    </row>
    <row r="33" spans="1:19" ht="19.5" customHeight="1" thickBot="1">
      <c r="A33" s="790">
        <f t="shared" si="0"/>
        <v>30</v>
      </c>
      <c r="B33" s="226" t="s">
        <v>212</v>
      </c>
      <c r="C33" s="958"/>
      <c r="D33" s="894"/>
      <c r="E33" s="895"/>
      <c r="F33" s="894"/>
      <c r="G33" s="895"/>
      <c r="H33" s="894"/>
      <c r="I33" s="895"/>
      <c r="J33" s="894"/>
      <c r="K33" s="895"/>
      <c r="L33" s="894"/>
      <c r="M33" s="895"/>
      <c r="N33" s="894"/>
      <c r="O33" s="895"/>
      <c r="P33" s="894"/>
      <c r="Q33" s="895"/>
      <c r="R33" s="894"/>
      <c r="S33" s="226"/>
    </row>
    <row r="34" spans="1:19" ht="19.5" customHeight="1">
      <c r="A34" s="792">
        <f t="shared" si="0"/>
        <v>31</v>
      </c>
      <c r="B34" s="213" t="s">
        <v>213</v>
      </c>
      <c r="C34" s="957"/>
      <c r="D34" s="899"/>
      <c r="E34" s="900"/>
      <c r="F34" s="899"/>
      <c r="G34" s="900"/>
      <c r="H34" s="899"/>
      <c r="I34" s="900"/>
      <c r="J34" s="899"/>
      <c r="K34" s="900"/>
      <c r="L34" s="904"/>
      <c r="M34" s="905"/>
      <c r="N34" s="904"/>
      <c r="O34" s="905"/>
      <c r="P34" s="904"/>
      <c r="Q34" s="905"/>
      <c r="R34" s="904"/>
      <c r="S34" s="213"/>
    </row>
    <row r="35" spans="1:19" ht="19.5" customHeight="1">
      <c r="A35" s="50">
        <f t="shared" si="0"/>
        <v>32</v>
      </c>
      <c r="B35" s="220" t="s">
        <v>214</v>
      </c>
      <c r="C35" s="957"/>
      <c r="D35" s="899"/>
      <c r="E35" s="900"/>
      <c r="F35" s="899"/>
      <c r="G35" s="900"/>
      <c r="H35" s="899"/>
      <c r="I35" s="900"/>
      <c r="J35" s="899"/>
      <c r="K35" s="900"/>
      <c r="L35" s="899"/>
      <c r="M35" s="900"/>
      <c r="N35" s="899"/>
      <c r="O35" s="900"/>
      <c r="P35" s="899"/>
      <c r="Q35" s="900"/>
      <c r="R35" s="899"/>
      <c r="S35" s="220"/>
    </row>
    <row r="36" spans="1:19" ht="19.5" customHeight="1">
      <c r="A36" s="50">
        <f t="shared" si="0"/>
        <v>33</v>
      </c>
      <c r="B36" s="220" t="s">
        <v>215</v>
      </c>
      <c r="C36" s="957"/>
      <c r="D36" s="899"/>
      <c r="E36" s="900"/>
      <c r="F36" s="899"/>
      <c r="G36" s="900"/>
      <c r="H36" s="899"/>
      <c r="I36" s="900"/>
      <c r="J36" s="899"/>
      <c r="K36" s="900"/>
      <c r="L36" s="899"/>
      <c r="M36" s="900"/>
      <c r="N36" s="899"/>
      <c r="O36" s="900"/>
      <c r="P36" s="899"/>
      <c r="Q36" s="900"/>
      <c r="R36" s="899"/>
      <c r="S36" s="220"/>
    </row>
    <row r="37" spans="1:19" ht="19.5" customHeight="1">
      <c r="A37" s="50">
        <f t="shared" si="0"/>
        <v>34</v>
      </c>
      <c r="B37" s="220" t="s">
        <v>216</v>
      </c>
      <c r="C37" s="957"/>
      <c r="D37" s="899"/>
      <c r="E37" s="900"/>
      <c r="F37" s="899"/>
      <c r="G37" s="900"/>
      <c r="H37" s="899"/>
      <c r="I37" s="900"/>
      <c r="J37" s="899"/>
      <c r="K37" s="900"/>
      <c r="L37" s="899"/>
      <c r="M37" s="900"/>
      <c r="N37" s="899"/>
      <c r="O37" s="900"/>
      <c r="P37" s="899"/>
      <c r="Q37" s="900"/>
      <c r="R37" s="899"/>
      <c r="S37" s="220"/>
    </row>
    <row r="38" spans="1:19" ht="19.5" customHeight="1" thickBot="1">
      <c r="A38" s="790">
        <f t="shared" si="0"/>
        <v>35</v>
      </c>
      <c r="B38" s="226" t="s">
        <v>607</v>
      </c>
      <c r="C38" s="958"/>
      <c r="D38" s="894"/>
      <c r="E38" s="895"/>
      <c r="F38" s="894"/>
      <c r="G38" s="895"/>
      <c r="H38" s="894"/>
      <c r="I38" s="895"/>
      <c r="J38" s="894"/>
      <c r="K38" s="895"/>
      <c r="L38" s="894"/>
      <c r="M38" s="895"/>
      <c r="N38" s="894"/>
      <c r="O38" s="895"/>
      <c r="P38" s="894"/>
      <c r="Q38" s="895"/>
      <c r="R38" s="894"/>
      <c r="S38" s="226"/>
    </row>
    <row r="39" spans="1:19" ht="19.5" customHeight="1">
      <c r="A39" s="792">
        <f t="shared" si="0"/>
        <v>36</v>
      </c>
      <c r="B39" s="213" t="s">
        <v>606</v>
      </c>
      <c r="C39" s="957"/>
      <c r="D39" s="899"/>
      <c r="E39" s="900"/>
      <c r="F39" s="899"/>
      <c r="G39" s="900"/>
      <c r="H39" s="899"/>
      <c r="I39" s="900"/>
      <c r="J39" s="899"/>
      <c r="K39" s="900"/>
      <c r="L39" s="904"/>
      <c r="M39" s="905"/>
      <c r="N39" s="904"/>
      <c r="O39" s="905"/>
      <c r="P39" s="904"/>
      <c r="Q39" s="905"/>
      <c r="R39" s="904"/>
      <c r="S39" s="213"/>
    </row>
    <row r="40" spans="1:19" ht="19.5" customHeight="1">
      <c r="A40" s="50">
        <f t="shared" si="0"/>
        <v>37</v>
      </c>
      <c r="B40" s="220" t="s">
        <v>219</v>
      </c>
      <c r="C40" s="957"/>
      <c r="D40" s="899"/>
      <c r="E40" s="900"/>
      <c r="F40" s="899"/>
      <c r="G40" s="900"/>
      <c r="H40" s="899"/>
      <c r="I40" s="900"/>
      <c r="J40" s="899"/>
      <c r="K40" s="900"/>
      <c r="L40" s="899"/>
      <c r="M40" s="900"/>
      <c r="N40" s="899"/>
      <c r="O40" s="900"/>
      <c r="P40" s="899"/>
      <c r="Q40" s="900"/>
      <c r="R40" s="899"/>
      <c r="S40" s="220"/>
    </row>
    <row r="41" spans="1:19" ht="19.5" customHeight="1">
      <c r="A41" s="50">
        <f t="shared" si="0"/>
        <v>38</v>
      </c>
      <c r="B41" s="220" t="s">
        <v>220</v>
      </c>
      <c r="C41" s="957"/>
      <c r="D41" s="899"/>
      <c r="E41" s="900"/>
      <c r="F41" s="899"/>
      <c r="G41" s="900"/>
      <c r="H41" s="899"/>
      <c r="I41" s="900"/>
      <c r="J41" s="899"/>
      <c r="K41" s="900"/>
      <c r="L41" s="899"/>
      <c r="M41" s="900"/>
      <c r="N41" s="899"/>
      <c r="O41" s="900"/>
      <c r="P41" s="899"/>
      <c r="Q41" s="900"/>
      <c r="R41" s="899"/>
      <c r="S41" s="220"/>
    </row>
    <row r="42" spans="1:19" ht="19.5" customHeight="1" thickBot="1">
      <c r="A42" s="790">
        <f t="shared" si="0"/>
        <v>39</v>
      </c>
      <c r="B42" s="226" t="s">
        <v>605</v>
      </c>
      <c r="C42" s="958"/>
      <c r="D42" s="894"/>
      <c r="E42" s="895"/>
      <c r="F42" s="894"/>
      <c r="G42" s="895"/>
      <c r="H42" s="894"/>
      <c r="I42" s="895"/>
      <c r="J42" s="894"/>
      <c r="K42" s="895"/>
      <c r="L42" s="894"/>
      <c r="M42" s="895"/>
      <c r="N42" s="894"/>
      <c r="O42" s="895"/>
      <c r="P42" s="894"/>
      <c r="Q42" s="895"/>
      <c r="R42" s="894"/>
      <c r="S42" s="226"/>
    </row>
    <row r="43" spans="1:19" ht="19.5" customHeight="1">
      <c r="A43" s="792">
        <f t="shared" si="0"/>
        <v>40</v>
      </c>
      <c r="B43" s="213" t="s">
        <v>222</v>
      </c>
      <c r="C43" s="957"/>
      <c r="D43" s="899"/>
      <c r="E43" s="900"/>
      <c r="F43" s="899"/>
      <c r="G43" s="900"/>
      <c r="H43" s="899"/>
      <c r="I43" s="900"/>
      <c r="J43" s="899"/>
      <c r="K43" s="900"/>
      <c r="L43" s="904"/>
      <c r="M43" s="905"/>
      <c r="N43" s="904"/>
      <c r="O43" s="905"/>
      <c r="P43" s="904"/>
      <c r="Q43" s="905"/>
      <c r="R43" s="904"/>
      <c r="S43" s="213"/>
    </row>
    <row r="44" spans="1:19" ht="19.5" customHeight="1">
      <c r="A44" s="50">
        <f t="shared" si="0"/>
        <v>41</v>
      </c>
      <c r="B44" s="220" t="s">
        <v>223</v>
      </c>
      <c r="C44" s="903"/>
      <c r="D44" s="902"/>
      <c r="E44" s="901"/>
      <c r="F44" s="902"/>
      <c r="G44" s="901"/>
      <c r="H44" s="902"/>
      <c r="I44" s="901"/>
      <c r="J44" s="902"/>
      <c r="K44" s="901"/>
      <c r="L44" s="899"/>
      <c r="M44" s="900"/>
      <c r="N44" s="899"/>
      <c r="O44" s="900"/>
      <c r="P44" s="899"/>
      <c r="Q44" s="900"/>
      <c r="R44" s="899"/>
      <c r="S44" s="220"/>
    </row>
    <row r="45" spans="1:19" ht="19.5" customHeight="1">
      <c r="A45" s="50">
        <f t="shared" si="0"/>
        <v>42</v>
      </c>
      <c r="B45" s="220" t="s">
        <v>224</v>
      </c>
      <c r="C45" s="903"/>
      <c r="D45" s="902"/>
      <c r="E45" s="901"/>
      <c r="F45" s="902"/>
      <c r="G45" s="901"/>
      <c r="H45" s="902"/>
      <c r="I45" s="901"/>
      <c r="J45" s="902"/>
      <c r="K45" s="901"/>
      <c r="L45" s="899"/>
      <c r="M45" s="900"/>
      <c r="N45" s="899"/>
      <c r="O45" s="900"/>
      <c r="P45" s="899"/>
      <c r="Q45" s="900"/>
      <c r="R45" s="899"/>
      <c r="S45" s="220"/>
    </row>
    <row r="46" spans="1:19" ht="19.5" customHeight="1" thickBot="1">
      <c r="A46" s="790">
        <f t="shared" si="0"/>
        <v>43</v>
      </c>
      <c r="B46" s="226" t="s">
        <v>225</v>
      </c>
      <c r="C46" s="898"/>
      <c r="D46" s="897"/>
      <c r="E46" s="896"/>
      <c r="F46" s="897"/>
      <c r="G46" s="896"/>
      <c r="H46" s="897"/>
      <c r="I46" s="896"/>
      <c r="J46" s="897"/>
      <c r="K46" s="896"/>
      <c r="L46" s="894"/>
      <c r="M46" s="895"/>
      <c r="N46" s="894"/>
      <c r="O46" s="895"/>
      <c r="P46" s="894"/>
      <c r="Q46" s="895"/>
      <c r="R46" s="894"/>
      <c r="S46" s="226"/>
    </row>
    <row r="48" spans="2:9" ht="13.5">
      <c r="B48" s="893"/>
      <c r="C48" t="s">
        <v>637</v>
      </c>
      <c r="I48" s="239"/>
    </row>
    <row r="49" spans="2:9" ht="13.5">
      <c r="B49" s="892"/>
      <c r="C49" t="s">
        <v>636</v>
      </c>
      <c r="I49" t="s">
        <v>602</v>
      </c>
    </row>
  </sheetData>
  <sheetProtection/>
  <mergeCells count="1">
    <mergeCell ref="D1:R1"/>
  </mergeCells>
  <printOptions/>
  <pageMargins left="0.7874015748031497" right="0.7874015748031497" top="0.5905511811023623" bottom="0.7874015748031497" header="0.5118110236220472" footer="0.5118110236220472"/>
  <pageSetup horizontalDpi="600" verticalDpi="600" orientation="portrait" paperSize="9" scale="80" r:id="rId2"/>
  <headerFooter alignWithMargins="0">
    <oddFooter>&amp;C63</oddFooter>
  </headerFooter>
  <drawing r:id="rId1"/>
</worksheet>
</file>

<file path=xl/worksheets/sheet66.xml><?xml version="1.0" encoding="utf-8"?>
<worksheet xmlns="http://schemas.openxmlformats.org/spreadsheetml/2006/main" xmlns:r="http://schemas.openxmlformats.org/officeDocument/2006/relationships">
  <sheetPr>
    <tabColor indexed="45"/>
  </sheetPr>
  <dimension ref="A1:M143"/>
  <sheetViews>
    <sheetView zoomScale="75" zoomScaleNormal="75" workbookViewId="0" topLeftCell="A1">
      <selection activeCell="K14" sqref="K14"/>
    </sheetView>
  </sheetViews>
  <sheetFormatPr defaultColWidth="9.00390625" defaultRowHeight="13.5"/>
  <cols>
    <col min="1" max="1" width="13.25390625" style="0" customWidth="1"/>
    <col min="2" max="2" width="8.25390625" style="0" customWidth="1"/>
    <col min="3" max="3" width="12.125" style="0" customWidth="1"/>
    <col min="4" max="4" width="5.375" style="0" customWidth="1"/>
    <col min="5" max="5" width="10.125" style="0" customWidth="1"/>
    <col min="6" max="6" width="8.25390625" style="0" customWidth="1"/>
    <col min="7" max="7" width="12.125" style="0" customWidth="1"/>
    <col min="8" max="8" width="5.375" style="0" customWidth="1"/>
    <col min="9" max="9" width="10.125" style="0" customWidth="1"/>
    <col min="10" max="10" width="8.25390625" style="0" customWidth="1"/>
    <col min="11" max="11" width="12.125" style="0" customWidth="1"/>
    <col min="12" max="12" width="5.375" style="0" customWidth="1"/>
    <col min="13" max="13" width="10.125" style="0" customWidth="1"/>
  </cols>
  <sheetData>
    <row r="1" spans="1:13" ht="21.75" customHeight="1">
      <c r="A1" s="1476" t="s">
        <v>635</v>
      </c>
      <c r="B1" s="1476"/>
      <c r="C1" s="1476"/>
      <c r="D1" s="1476"/>
      <c r="E1" s="1476"/>
      <c r="F1" s="1476"/>
      <c r="G1" s="1476"/>
      <c r="H1" s="1476"/>
      <c r="I1" s="1476"/>
      <c r="J1" s="1476"/>
      <c r="K1" s="1476"/>
      <c r="L1" s="1476"/>
      <c r="M1" s="1476"/>
    </row>
    <row r="2" spans="1:13" ht="3" customHeight="1">
      <c r="A2" s="1"/>
      <c r="B2" s="1"/>
      <c r="C2" s="1"/>
      <c r="D2" s="1"/>
      <c r="E2" s="1"/>
      <c r="F2" s="1"/>
      <c r="G2" s="1"/>
      <c r="H2" s="1"/>
      <c r="I2" s="1"/>
      <c r="J2" s="1"/>
      <c r="K2" s="1"/>
      <c r="L2" s="1"/>
      <c r="M2" s="1"/>
    </row>
    <row r="3" spans="1:13" ht="15.75" customHeight="1" thickBot="1">
      <c r="A3" s="956" t="s">
        <v>645</v>
      </c>
      <c r="B3" s="1"/>
      <c r="C3" s="1"/>
      <c r="D3" s="1"/>
      <c r="E3" s="1"/>
      <c r="F3" s="1"/>
      <c r="G3" s="1"/>
      <c r="H3" s="1"/>
      <c r="I3" s="1"/>
      <c r="J3" s="1"/>
      <c r="K3" s="1234" t="s">
        <v>397</v>
      </c>
      <c r="L3" s="1234"/>
      <c r="M3" s="1234"/>
    </row>
    <row r="4" spans="1:13" ht="13.5" customHeight="1">
      <c r="A4" s="1245" t="s">
        <v>644</v>
      </c>
      <c r="B4" s="1449" t="s">
        <v>632</v>
      </c>
      <c r="C4" s="1086"/>
      <c r="D4" s="1086"/>
      <c r="E4" s="1448"/>
      <c r="F4" s="1449" t="s">
        <v>643</v>
      </c>
      <c r="G4" s="1086"/>
      <c r="H4" s="1086"/>
      <c r="I4" s="1448"/>
      <c r="J4" s="1449" t="s">
        <v>630</v>
      </c>
      <c r="K4" s="1086"/>
      <c r="L4" s="1086"/>
      <c r="M4" s="1087"/>
    </row>
    <row r="5" spans="1:13" ht="13.5" customHeight="1">
      <c r="A5" s="1246"/>
      <c r="B5" s="1450" t="s">
        <v>510</v>
      </c>
      <c r="C5" s="1450" t="s">
        <v>629</v>
      </c>
      <c r="D5" s="1481" t="s">
        <v>628</v>
      </c>
      <c r="E5" s="1482"/>
      <c r="F5" s="1450" t="s">
        <v>510</v>
      </c>
      <c r="G5" s="1450" t="s">
        <v>629</v>
      </c>
      <c r="H5" s="1481" t="s">
        <v>628</v>
      </c>
      <c r="I5" s="1482"/>
      <c r="J5" s="1450" t="s">
        <v>510</v>
      </c>
      <c r="K5" s="1450" t="s">
        <v>629</v>
      </c>
      <c r="L5" s="1481" t="s">
        <v>628</v>
      </c>
      <c r="M5" s="1485"/>
    </row>
    <row r="6" spans="1:13" ht="13.5">
      <c r="A6" s="1246"/>
      <c r="B6" s="1452"/>
      <c r="C6" s="1452"/>
      <c r="D6" s="1483"/>
      <c r="E6" s="1484"/>
      <c r="F6" s="1452"/>
      <c r="G6" s="1452"/>
      <c r="H6" s="1483"/>
      <c r="I6" s="1484"/>
      <c r="J6" s="1452"/>
      <c r="K6" s="1452"/>
      <c r="L6" s="1483"/>
      <c r="M6" s="1486"/>
    </row>
    <row r="7" spans="1:13" ht="14.25" thickBot="1">
      <c r="A7" s="1447"/>
      <c r="B7" s="811" t="s">
        <v>499</v>
      </c>
      <c r="C7" s="811" t="s">
        <v>627</v>
      </c>
      <c r="D7" s="789"/>
      <c r="E7" s="811" t="s">
        <v>497</v>
      </c>
      <c r="F7" s="811" t="s">
        <v>499</v>
      </c>
      <c r="G7" s="811" t="s">
        <v>627</v>
      </c>
      <c r="H7" s="789"/>
      <c r="I7" s="811" t="s">
        <v>497</v>
      </c>
      <c r="J7" s="811" t="s">
        <v>499</v>
      </c>
      <c r="K7" s="811" t="s">
        <v>627</v>
      </c>
      <c r="L7" s="789"/>
      <c r="M7" s="955" t="s">
        <v>497</v>
      </c>
    </row>
    <row r="8" spans="1:13" ht="21" customHeight="1">
      <c r="A8" s="192" t="s">
        <v>127</v>
      </c>
      <c r="B8" s="791"/>
      <c r="C8" s="791"/>
      <c r="D8" s="972" t="s">
        <v>642</v>
      </c>
      <c r="E8" s="973"/>
      <c r="F8" s="791"/>
      <c r="G8" s="791"/>
      <c r="H8" s="791" t="s">
        <v>642</v>
      </c>
      <c r="I8" s="973"/>
      <c r="J8" s="745">
        <v>0</v>
      </c>
      <c r="K8" s="791">
        <v>0</v>
      </c>
      <c r="L8" s="972" t="s">
        <v>642</v>
      </c>
      <c r="M8" s="971"/>
    </row>
    <row r="9" spans="1:13" ht="21" customHeight="1">
      <c r="A9" s="174" t="s">
        <v>128</v>
      </c>
      <c r="B9" s="178"/>
      <c r="C9" s="178"/>
      <c r="D9" s="969" t="s">
        <v>642</v>
      </c>
      <c r="E9" s="970"/>
      <c r="F9" s="178"/>
      <c r="G9" s="178"/>
      <c r="H9" s="178" t="s">
        <v>642</v>
      </c>
      <c r="I9" s="970"/>
      <c r="J9" s="745">
        <v>0</v>
      </c>
      <c r="K9" s="791">
        <v>0</v>
      </c>
      <c r="L9" s="969" t="s">
        <v>642</v>
      </c>
      <c r="M9" s="968"/>
    </row>
    <row r="10" spans="1:13" ht="21" customHeight="1">
      <c r="A10" s="174" t="s">
        <v>129</v>
      </c>
      <c r="B10" s="178"/>
      <c r="C10" s="178"/>
      <c r="D10" s="969" t="s">
        <v>642</v>
      </c>
      <c r="E10" s="970"/>
      <c r="F10" s="178"/>
      <c r="G10" s="178"/>
      <c r="H10" s="178" t="s">
        <v>642</v>
      </c>
      <c r="I10" s="970"/>
      <c r="J10" s="745">
        <v>0</v>
      </c>
      <c r="K10" s="791">
        <v>0</v>
      </c>
      <c r="L10" s="969" t="s">
        <v>642</v>
      </c>
      <c r="M10" s="968"/>
    </row>
    <row r="11" spans="1:13" ht="21" customHeight="1">
      <c r="A11" s="174" t="s">
        <v>130</v>
      </c>
      <c r="B11" s="178">
        <v>1</v>
      </c>
      <c r="C11" s="178">
        <v>35</v>
      </c>
      <c r="D11" s="969" t="s">
        <v>642</v>
      </c>
      <c r="E11" s="970">
        <v>3</v>
      </c>
      <c r="F11" s="178"/>
      <c r="G11" s="178"/>
      <c r="H11" s="178" t="s">
        <v>642</v>
      </c>
      <c r="I11" s="970"/>
      <c r="J11" s="745">
        <v>1</v>
      </c>
      <c r="K11" s="791">
        <v>35</v>
      </c>
      <c r="L11" s="969" t="s">
        <v>642</v>
      </c>
      <c r="M11" s="968">
        <v>3</v>
      </c>
    </row>
    <row r="12" spans="1:13" ht="21" customHeight="1">
      <c r="A12" s="174" t="s">
        <v>131</v>
      </c>
      <c r="B12" s="178"/>
      <c r="C12" s="178"/>
      <c r="D12" s="969" t="s">
        <v>642</v>
      </c>
      <c r="E12" s="970"/>
      <c r="F12" s="178">
        <v>9</v>
      </c>
      <c r="G12" s="178">
        <v>4081</v>
      </c>
      <c r="H12" s="178" t="s">
        <v>642</v>
      </c>
      <c r="I12" s="970">
        <v>5</v>
      </c>
      <c r="J12" s="745">
        <v>9</v>
      </c>
      <c r="K12" s="791">
        <v>4081</v>
      </c>
      <c r="L12" s="969" t="s">
        <v>642</v>
      </c>
      <c r="M12" s="968">
        <v>5</v>
      </c>
    </row>
    <row r="13" spans="1:13" ht="21" customHeight="1">
      <c r="A13" s="174" t="s">
        <v>132</v>
      </c>
      <c r="B13" s="178"/>
      <c r="C13" s="178"/>
      <c r="D13" s="969" t="s">
        <v>642</v>
      </c>
      <c r="E13" s="970"/>
      <c r="F13" s="178"/>
      <c r="G13" s="178"/>
      <c r="H13" s="178" t="s">
        <v>642</v>
      </c>
      <c r="I13" s="970"/>
      <c r="J13" s="745">
        <v>0</v>
      </c>
      <c r="K13" s="791">
        <v>0</v>
      </c>
      <c r="L13" s="969" t="s">
        <v>642</v>
      </c>
      <c r="M13" s="968"/>
    </row>
    <row r="14" spans="1:13" ht="21" customHeight="1">
      <c r="A14" s="174" t="s">
        <v>133</v>
      </c>
      <c r="B14" s="178"/>
      <c r="C14" s="178"/>
      <c r="D14" s="969" t="s">
        <v>642</v>
      </c>
      <c r="E14" s="970"/>
      <c r="F14" s="178"/>
      <c r="G14" s="178"/>
      <c r="H14" s="178" t="s">
        <v>642</v>
      </c>
      <c r="I14" s="970"/>
      <c r="J14" s="745">
        <v>0</v>
      </c>
      <c r="K14" s="791">
        <v>0</v>
      </c>
      <c r="L14" s="969" t="s">
        <v>642</v>
      </c>
      <c r="M14" s="968"/>
    </row>
    <row r="15" spans="1:13" ht="21" customHeight="1">
      <c r="A15" s="174" t="s">
        <v>134</v>
      </c>
      <c r="B15" s="178"/>
      <c r="C15" s="178"/>
      <c r="D15" s="969" t="s">
        <v>642</v>
      </c>
      <c r="E15" s="970"/>
      <c r="F15" s="178"/>
      <c r="G15" s="178"/>
      <c r="H15" s="178" t="s">
        <v>642</v>
      </c>
      <c r="I15" s="970"/>
      <c r="J15" s="745">
        <v>0</v>
      </c>
      <c r="K15" s="791">
        <v>0</v>
      </c>
      <c r="L15" s="969" t="s">
        <v>642</v>
      </c>
      <c r="M15" s="968"/>
    </row>
    <row r="16" spans="1:13" ht="21" customHeight="1">
      <c r="A16" s="174" t="s">
        <v>135</v>
      </c>
      <c r="B16" s="178"/>
      <c r="C16" s="178"/>
      <c r="D16" s="969" t="s">
        <v>642</v>
      </c>
      <c r="E16" s="970"/>
      <c r="F16" s="178"/>
      <c r="G16" s="178"/>
      <c r="H16" s="178" t="s">
        <v>642</v>
      </c>
      <c r="I16" s="970"/>
      <c r="J16" s="745">
        <v>0</v>
      </c>
      <c r="K16" s="791">
        <v>0</v>
      </c>
      <c r="L16" s="969" t="s">
        <v>642</v>
      </c>
      <c r="M16" s="968"/>
    </row>
    <row r="17" spans="1:13" ht="21" customHeight="1">
      <c r="A17" s="174" t="s">
        <v>136</v>
      </c>
      <c r="B17" s="178"/>
      <c r="C17" s="178"/>
      <c r="D17" s="969" t="s">
        <v>642</v>
      </c>
      <c r="E17" s="970"/>
      <c r="F17" s="178"/>
      <c r="G17" s="178"/>
      <c r="H17" s="178" t="s">
        <v>642</v>
      </c>
      <c r="I17" s="970"/>
      <c r="J17" s="745">
        <v>0</v>
      </c>
      <c r="K17" s="791">
        <v>0</v>
      </c>
      <c r="L17" s="969" t="s">
        <v>642</v>
      </c>
      <c r="M17" s="968"/>
    </row>
    <row r="18" spans="1:13" ht="21" customHeight="1">
      <c r="A18" s="174" t="s">
        <v>137</v>
      </c>
      <c r="B18" s="178"/>
      <c r="C18" s="178"/>
      <c r="D18" s="969" t="s">
        <v>642</v>
      </c>
      <c r="E18" s="970"/>
      <c r="F18" s="178"/>
      <c r="G18" s="178"/>
      <c r="H18" s="178" t="s">
        <v>642</v>
      </c>
      <c r="I18" s="970"/>
      <c r="J18" s="745">
        <v>0</v>
      </c>
      <c r="K18" s="791">
        <v>0</v>
      </c>
      <c r="L18" s="969" t="s">
        <v>642</v>
      </c>
      <c r="M18" s="968"/>
    </row>
    <row r="19" spans="1:13" ht="21" customHeight="1">
      <c r="A19" s="174" t="s">
        <v>138</v>
      </c>
      <c r="B19" s="178"/>
      <c r="C19" s="178"/>
      <c r="D19" s="969" t="s">
        <v>642</v>
      </c>
      <c r="E19" s="970"/>
      <c r="F19" s="178"/>
      <c r="G19" s="178"/>
      <c r="H19" s="178" t="s">
        <v>642</v>
      </c>
      <c r="I19" s="970"/>
      <c r="J19" s="745">
        <v>0</v>
      </c>
      <c r="K19" s="791">
        <v>0</v>
      </c>
      <c r="L19" s="969" t="s">
        <v>642</v>
      </c>
      <c r="M19" s="968"/>
    </row>
    <row r="20" spans="1:13" ht="21" customHeight="1">
      <c r="A20" s="174" t="s">
        <v>139</v>
      </c>
      <c r="B20" s="178">
        <v>7</v>
      </c>
      <c r="C20" s="178">
        <v>3488</v>
      </c>
      <c r="D20" s="969" t="s">
        <v>642</v>
      </c>
      <c r="E20" s="970">
        <v>3</v>
      </c>
      <c r="F20" s="178"/>
      <c r="G20" s="178"/>
      <c r="H20" s="178" t="s">
        <v>642</v>
      </c>
      <c r="I20" s="970"/>
      <c r="J20" s="745">
        <v>7</v>
      </c>
      <c r="K20" s="791">
        <v>3488</v>
      </c>
      <c r="L20" s="969" t="s">
        <v>642</v>
      </c>
      <c r="M20" s="968">
        <v>3</v>
      </c>
    </row>
    <row r="21" spans="1:13" ht="21" customHeight="1">
      <c r="A21" s="174" t="s">
        <v>626</v>
      </c>
      <c r="B21" s="178"/>
      <c r="C21" s="178"/>
      <c r="D21" s="969" t="s">
        <v>642</v>
      </c>
      <c r="E21" s="970"/>
      <c r="F21" s="178">
        <v>4</v>
      </c>
      <c r="G21" s="178">
        <v>1677</v>
      </c>
      <c r="H21" s="178" t="s">
        <v>642</v>
      </c>
      <c r="I21" s="970">
        <v>3</v>
      </c>
      <c r="J21" s="745">
        <v>4</v>
      </c>
      <c r="K21" s="791">
        <v>1677</v>
      </c>
      <c r="L21" s="969" t="s">
        <v>642</v>
      </c>
      <c r="M21" s="968">
        <v>3</v>
      </c>
    </row>
    <row r="22" spans="1:13" ht="21" customHeight="1">
      <c r="A22" s="174" t="s">
        <v>141</v>
      </c>
      <c r="B22" s="178"/>
      <c r="C22" s="178"/>
      <c r="D22" s="969" t="s">
        <v>642</v>
      </c>
      <c r="E22" s="970"/>
      <c r="F22" s="178">
        <v>4</v>
      </c>
      <c r="G22" s="178">
        <v>2336</v>
      </c>
      <c r="H22" s="178" t="s">
        <v>642</v>
      </c>
      <c r="I22" s="970">
        <v>3</v>
      </c>
      <c r="J22" s="745">
        <v>4</v>
      </c>
      <c r="K22" s="791">
        <v>2336</v>
      </c>
      <c r="L22" s="969" t="s">
        <v>642</v>
      </c>
      <c r="M22" s="968">
        <v>3</v>
      </c>
    </row>
    <row r="23" spans="1:13" ht="21" customHeight="1">
      <c r="A23" s="174" t="s">
        <v>142</v>
      </c>
      <c r="B23" s="178"/>
      <c r="C23" s="178"/>
      <c r="D23" s="969" t="s">
        <v>642</v>
      </c>
      <c r="E23" s="970"/>
      <c r="F23" s="178"/>
      <c r="G23" s="178"/>
      <c r="H23" s="178" t="s">
        <v>642</v>
      </c>
      <c r="I23" s="970"/>
      <c r="J23" s="745">
        <v>0</v>
      </c>
      <c r="K23" s="791">
        <v>0</v>
      </c>
      <c r="L23" s="969" t="s">
        <v>642</v>
      </c>
      <c r="M23" s="968"/>
    </row>
    <row r="24" spans="1:13" ht="21" customHeight="1">
      <c r="A24" s="174" t="s">
        <v>143</v>
      </c>
      <c r="B24" s="178"/>
      <c r="C24" s="178"/>
      <c r="D24" s="969" t="s">
        <v>642</v>
      </c>
      <c r="E24" s="970"/>
      <c r="F24" s="178"/>
      <c r="G24" s="178"/>
      <c r="H24" s="178" t="s">
        <v>642</v>
      </c>
      <c r="I24" s="970"/>
      <c r="J24" s="745">
        <v>0</v>
      </c>
      <c r="K24" s="791">
        <v>0</v>
      </c>
      <c r="L24" s="969" t="s">
        <v>642</v>
      </c>
      <c r="M24" s="968"/>
    </row>
    <row r="25" spans="1:13" ht="21" customHeight="1">
      <c r="A25" s="174" t="s">
        <v>144</v>
      </c>
      <c r="B25" s="178"/>
      <c r="C25" s="178"/>
      <c r="D25" s="178" t="s">
        <v>642</v>
      </c>
      <c r="E25" s="970"/>
      <c r="F25" s="178">
        <v>1</v>
      </c>
      <c r="G25" s="178">
        <v>630</v>
      </c>
      <c r="H25" s="178" t="s">
        <v>642</v>
      </c>
      <c r="I25" s="970">
        <v>3</v>
      </c>
      <c r="J25" s="745">
        <v>1</v>
      </c>
      <c r="K25" s="791">
        <v>630</v>
      </c>
      <c r="L25" s="969" t="s">
        <v>642</v>
      </c>
      <c r="M25" s="968">
        <v>3</v>
      </c>
    </row>
    <row r="26" spans="1:13" ht="21" customHeight="1">
      <c r="A26" s="174" t="s">
        <v>145</v>
      </c>
      <c r="B26" s="208"/>
      <c r="C26" s="208"/>
      <c r="D26" s="208" t="s">
        <v>642</v>
      </c>
      <c r="E26" s="208"/>
      <c r="F26" s="178"/>
      <c r="G26" s="178"/>
      <c r="H26" s="178" t="s">
        <v>642</v>
      </c>
      <c r="I26" s="970"/>
      <c r="J26" s="745">
        <v>0</v>
      </c>
      <c r="K26" s="791">
        <v>0</v>
      </c>
      <c r="L26" s="969" t="s">
        <v>642</v>
      </c>
      <c r="M26" s="968"/>
    </row>
    <row r="27" spans="1:13" ht="21" customHeight="1">
      <c r="A27" s="174" t="s">
        <v>146</v>
      </c>
      <c r="B27" s="178">
        <v>5</v>
      </c>
      <c r="C27" s="178">
        <v>2132</v>
      </c>
      <c r="D27" s="178" t="s">
        <v>642</v>
      </c>
      <c r="E27" s="970">
        <v>4</v>
      </c>
      <c r="F27" s="178"/>
      <c r="G27" s="178"/>
      <c r="H27" s="178" t="s">
        <v>642</v>
      </c>
      <c r="I27" s="970"/>
      <c r="J27" s="745">
        <v>5</v>
      </c>
      <c r="K27" s="791">
        <v>2132</v>
      </c>
      <c r="L27" s="969" t="s">
        <v>642</v>
      </c>
      <c r="M27" s="968">
        <v>4</v>
      </c>
    </row>
    <row r="28" spans="1:13" ht="21" customHeight="1">
      <c r="A28" s="174" t="s">
        <v>147</v>
      </c>
      <c r="B28" s="178"/>
      <c r="C28" s="178"/>
      <c r="D28" s="178" t="s">
        <v>642</v>
      </c>
      <c r="E28" s="970"/>
      <c r="F28" s="178"/>
      <c r="G28" s="178"/>
      <c r="H28" s="178" t="s">
        <v>642</v>
      </c>
      <c r="I28" s="970"/>
      <c r="J28" s="745">
        <v>0</v>
      </c>
      <c r="K28" s="791">
        <v>0</v>
      </c>
      <c r="L28" s="969" t="s">
        <v>642</v>
      </c>
      <c r="M28" s="968"/>
    </row>
    <row r="29" spans="1:13" ht="21" customHeight="1">
      <c r="A29" s="174" t="s">
        <v>148</v>
      </c>
      <c r="B29" s="178"/>
      <c r="C29" s="178"/>
      <c r="D29" s="178" t="s">
        <v>642</v>
      </c>
      <c r="E29" s="970"/>
      <c r="F29" s="178"/>
      <c r="G29" s="178"/>
      <c r="H29" s="178" t="s">
        <v>642</v>
      </c>
      <c r="I29" s="970"/>
      <c r="J29" s="745">
        <v>0</v>
      </c>
      <c r="K29" s="791">
        <v>0</v>
      </c>
      <c r="L29" s="969" t="s">
        <v>642</v>
      </c>
      <c r="M29" s="968"/>
    </row>
    <row r="30" spans="1:13" ht="21" customHeight="1">
      <c r="A30" s="174" t="s">
        <v>149</v>
      </c>
      <c r="B30" s="178"/>
      <c r="C30" s="178"/>
      <c r="D30" s="178" t="s">
        <v>642</v>
      </c>
      <c r="E30" s="970"/>
      <c r="F30" s="178"/>
      <c r="G30" s="178"/>
      <c r="H30" s="178" t="s">
        <v>642</v>
      </c>
      <c r="I30" s="970"/>
      <c r="J30" s="745">
        <v>0</v>
      </c>
      <c r="K30" s="791">
        <v>0</v>
      </c>
      <c r="L30" s="969" t="s">
        <v>642</v>
      </c>
      <c r="M30" s="968"/>
    </row>
    <row r="31" spans="1:13" ht="21" customHeight="1">
      <c r="A31" s="174" t="s">
        <v>151</v>
      </c>
      <c r="B31" s="178"/>
      <c r="C31" s="178"/>
      <c r="D31" s="178" t="s">
        <v>642</v>
      </c>
      <c r="E31" s="970"/>
      <c r="F31" s="178">
        <v>3</v>
      </c>
      <c r="G31" s="178">
        <v>1540</v>
      </c>
      <c r="H31" s="178" t="s">
        <v>642</v>
      </c>
      <c r="I31" s="970">
        <v>3</v>
      </c>
      <c r="J31" s="745">
        <v>3</v>
      </c>
      <c r="K31" s="791">
        <v>1540</v>
      </c>
      <c r="L31" s="969" t="s">
        <v>642</v>
      </c>
      <c r="M31" s="968">
        <v>3</v>
      </c>
    </row>
    <row r="32" spans="1:13" ht="21" customHeight="1">
      <c r="A32" s="174" t="s">
        <v>152</v>
      </c>
      <c r="B32" s="178"/>
      <c r="C32" s="178"/>
      <c r="D32" s="178" t="s">
        <v>642</v>
      </c>
      <c r="E32" s="970"/>
      <c r="F32" s="178"/>
      <c r="G32" s="178"/>
      <c r="H32" s="178" t="s">
        <v>642</v>
      </c>
      <c r="I32" s="970"/>
      <c r="J32" s="745">
        <v>0</v>
      </c>
      <c r="K32" s="791">
        <v>0</v>
      </c>
      <c r="L32" s="969" t="s">
        <v>642</v>
      </c>
      <c r="M32" s="968"/>
    </row>
    <row r="33" spans="1:13" ht="21" customHeight="1">
      <c r="A33" s="174" t="s">
        <v>153</v>
      </c>
      <c r="B33" s="178"/>
      <c r="C33" s="178"/>
      <c r="D33" s="178" t="s">
        <v>642</v>
      </c>
      <c r="E33" s="970"/>
      <c r="F33" s="178"/>
      <c r="G33" s="178"/>
      <c r="H33" s="178" t="s">
        <v>642</v>
      </c>
      <c r="I33" s="970"/>
      <c r="J33" s="745">
        <v>0</v>
      </c>
      <c r="K33" s="791">
        <v>0</v>
      </c>
      <c r="L33" s="969" t="s">
        <v>642</v>
      </c>
      <c r="M33" s="968"/>
    </row>
    <row r="34" spans="1:13" ht="21" customHeight="1">
      <c r="A34" s="174" t="s">
        <v>154</v>
      </c>
      <c r="B34" s="178"/>
      <c r="C34" s="178"/>
      <c r="D34" s="178" t="s">
        <v>642</v>
      </c>
      <c r="E34" s="970"/>
      <c r="F34" s="178">
        <v>10</v>
      </c>
      <c r="G34" s="178">
        <v>5807</v>
      </c>
      <c r="H34" s="178" t="s">
        <v>642</v>
      </c>
      <c r="I34" s="970">
        <v>3</v>
      </c>
      <c r="J34" s="745">
        <v>10</v>
      </c>
      <c r="K34" s="791">
        <v>5807</v>
      </c>
      <c r="L34" s="969" t="s">
        <v>642</v>
      </c>
      <c r="M34" s="968">
        <v>3</v>
      </c>
    </row>
    <row r="35" spans="1:13" ht="21" customHeight="1">
      <c r="A35" s="174" t="s">
        <v>155</v>
      </c>
      <c r="B35" s="178"/>
      <c r="C35" s="178"/>
      <c r="D35" s="178" t="s">
        <v>642</v>
      </c>
      <c r="E35" s="970"/>
      <c r="F35" s="178"/>
      <c r="G35" s="178"/>
      <c r="H35" s="178" t="s">
        <v>642</v>
      </c>
      <c r="I35" s="970"/>
      <c r="J35" s="745">
        <v>0</v>
      </c>
      <c r="K35" s="791">
        <v>0</v>
      </c>
      <c r="L35" s="969" t="s">
        <v>642</v>
      </c>
      <c r="M35" s="968"/>
    </row>
    <row r="36" spans="1:13" ht="21" customHeight="1">
      <c r="A36" s="174" t="s">
        <v>156</v>
      </c>
      <c r="B36" s="178"/>
      <c r="C36" s="178"/>
      <c r="D36" s="178" t="s">
        <v>642</v>
      </c>
      <c r="E36" s="970"/>
      <c r="F36" s="178"/>
      <c r="G36" s="178"/>
      <c r="H36" s="178" t="s">
        <v>642</v>
      </c>
      <c r="I36" s="970"/>
      <c r="J36" s="745">
        <v>0</v>
      </c>
      <c r="K36" s="791">
        <v>0</v>
      </c>
      <c r="L36" s="969" t="s">
        <v>642</v>
      </c>
      <c r="M36" s="968"/>
    </row>
    <row r="37" spans="1:13" ht="21" customHeight="1">
      <c r="A37" s="174" t="s">
        <v>157</v>
      </c>
      <c r="B37" s="178"/>
      <c r="C37" s="178"/>
      <c r="D37" s="178" t="s">
        <v>642</v>
      </c>
      <c r="E37" s="970"/>
      <c r="F37" s="178"/>
      <c r="G37" s="178"/>
      <c r="H37" s="178" t="s">
        <v>642</v>
      </c>
      <c r="I37" s="970"/>
      <c r="J37" s="745">
        <v>0</v>
      </c>
      <c r="K37" s="791">
        <v>0</v>
      </c>
      <c r="L37" s="969" t="s">
        <v>642</v>
      </c>
      <c r="M37" s="968"/>
    </row>
    <row r="38" spans="1:13" ht="21" customHeight="1">
      <c r="A38" s="174" t="s">
        <v>158</v>
      </c>
      <c r="B38" s="178"/>
      <c r="C38" s="178"/>
      <c r="D38" s="178" t="s">
        <v>642</v>
      </c>
      <c r="E38" s="970"/>
      <c r="F38" s="178"/>
      <c r="G38" s="178"/>
      <c r="H38" s="178" t="s">
        <v>642</v>
      </c>
      <c r="I38" s="970"/>
      <c r="J38" s="745">
        <v>0</v>
      </c>
      <c r="K38" s="791">
        <v>0</v>
      </c>
      <c r="L38" s="969" t="s">
        <v>642</v>
      </c>
      <c r="M38" s="968"/>
    </row>
    <row r="39" spans="1:13" ht="21" customHeight="1">
      <c r="A39" s="174" t="s">
        <v>159</v>
      </c>
      <c r="B39" s="178"/>
      <c r="C39" s="178"/>
      <c r="D39" s="178" t="s">
        <v>642</v>
      </c>
      <c r="E39" s="970"/>
      <c r="F39" s="178"/>
      <c r="G39" s="178"/>
      <c r="H39" s="178" t="s">
        <v>642</v>
      </c>
      <c r="I39" s="970"/>
      <c r="J39" s="745">
        <v>0</v>
      </c>
      <c r="K39" s="791">
        <v>0</v>
      </c>
      <c r="L39" s="969" t="s">
        <v>642</v>
      </c>
      <c r="M39" s="968"/>
    </row>
    <row r="40" spans="1:13" ht="21" customHeight="1">
      <c r="A40" s="174" t="s">
        <v>160</v>
      </c>
      <c r="B40" s="178"/>
      <c r="C40" s="178"/>
      <c r="D40" s="178" t="s">
        <v>642</v>
      </c>
      <c r="E40" s="970"/>
      <c r="F40" s="178"/>
      <c r="G40" s="178"/>
      <c r="H40" s="178" t="s">
        <v>642</v>
      </c>
      <c r="I40" s="970"/>
      <c r="J40" s="745">
        <v>0</v>
      </c>
      <c r="K40" s="791">
        <v>0</v>
      </c>
      <c r="L40" s="969" t="s">
        <v>642</v>
      </c>
      <c r="M40" s="968"/>
    </row>
    <row r="41" spans="1:13" ht="21" customHeight="1">
      <c r="A41" s="174" t="s">
        <v>161</v>
      </c>
      <c r="B41" s="178"/>
      <c r="C41" s="178"/>
      <c r="D41" s="178" t="s">
        <v>642</v>
      </c>
      <c r="E41" s="970"/>
      <c r="F41" s="178"/>
      <c r="G41" s="178"/>
      <c r="H41" s="178" t="s">
        <v>642</v>
      </c>
      <c r="I41" s="970"/>
      <c r="J41" s="745">
        <v>0</v>
      </c>
      <c r="K41" s="791">
        <v>0</v>
      </c>
      <c r="L41" s="969" t="s">
        <v>642</v>
      </c>
      <c r="M41" s="968"/>
    </row>
    <row r="42" spans="1:13" ht="21" customHeight="1">
      <c r="A42" s="174" t="s">
        <v>162</v>
      </c>
      <c r="B42" s="178"/>
      <c r="C42" s="178"/>
      <c r="D42" s="178" t="s">
        <v>642</v>
      </c>
      <c r="E42" s="970"/>
      <c r="F42" s="178"/>
      <c r="G42" s="178"/>
      <c r="H42" s="178" t="s">
        <v>642</v>
      </c>
      <c r="I42" s="970"/>
      <c r="J42" s="745">
        <v>0</v>
      </c>
      <c r="K42" s="791">
        <v>0</v>
      </c>
      <c r="L42" s="969" t="s">
        <v>642</v>
      </c>
      <c r="M42" s="968"/>
    </row>
    <row r="43" spans="1:13" ht="21" customHeight="1">
      <c r="A43" s="174" t="s">
        <v>163</v>
      </c>
      <c r="B43" s="178"/>
      <c r="C43" s="178"/>
      <c r="D43" s="178" t="s">
        <v>642</v>
      </c>
      <c r="E43" s="970"/>
      <c r="F43" s="178"/>
      <c r="G43" s="178"/>
      <c r="H43" s="178" t="s">
        <v>642</v>
      </c>
      <c r="I43" s="970"/>
      <c r="J43" s="745">
        <v>0</v>
      </c>
      <c r="K43" s="791">
        <v>0</v>
      </c>
      <c r="L43" s="969" t="s">
        <v>642</v>
      </c>
      <c r="M43" s="968"/>
    </row>
    <row r="44" spans="1:13" ht="21" customHeight="1">
      <c r="A44" s="174" t="s">
        <v>164</v>
      </c>
      <c r="B44" s="178"/>
      <c r="C44" s="178"/>
      <c r="D44" s="178" t="s">
        <v>642</v>
      </c>
      <c r="E44" s="970"/>
      <c r="F44" s="178"/>
      <c r="G44" s="178"/>
      <c r="H44" s="178" t="s">
        <v>642</v>
      </c>
      <c r="I44" s="970"/>
      <c r="J44" s="745">
        <v>0</v>
      </c>
      <c r="K44" s="791">
        <v>0</v>
      </c>
      <c r="L44" s="969" t="s">
        <v>642</v>
      </c>
      <c r="M44" s="968"/>
    </row>
    <row r="45" spans="1:13" ht="21" customHeight="1">
      <c r="A45" s="174" t="s">
        <v>165</v>
      </c>
      <c r="B45" s="178"/>
      <c r="C45" s="178"/>
      <c r="D45" s="178" t="s">
        <v>642</v>
      </c>
      <c r="E45" s="970"/>
      <c r="F45" s="178"/>
      <c r="G45" s="178"/>
      <c r="H45" s="178" t="s">
        <v>642</v>
      </c>
      <c r="I45" s="970"/>
      <c r="J45" s="745">
        <v>0</v>
      </c>
      <c r="K45" s="791">
        <v>0</v>
      </c>
      <c r="L45" s="969" t="s">
        <v>642</v>
      </c>
      <c r="M45" s="968"/>
    </row>
    <row r="46" spans="1:13" ht="21" customHeight="1">
      <c r="A46" s="174" t="s">
        <v>166</v>
      </c>
      <c r="B46" s="178"/>
      <c r="C46" s="178"/>
      <c r="D46" s="178" t="s">
        <v>642</v>
      </c>
      <c r="E46" s="970"/>
      <c r="F46" s="178"/>
      <c r="G46" s="178"/>
      <c r="H46" s="178" t="s">
        <v>642</v>
      </c>
      <c r="I46" s="970"/>
      <c r="J46" s="745">
        <v>0</v>
      </c>
      <c r="K46" s="791">
        <v>0</v>
      </c>
      <c r="L46" s="969" t="s">
        <v>642</v>
      </c>
      <c r="M46" s="968"/>
    </row>
    <row r="47" spans="1:13" ht="21" customHeight="1">
      <c r="A47" s="174" t="s">
        <v>167</v>
      </c>
      <c r="B47" s="178"/>
      <c r="C47" s="178"/>
      <c r="D47" s="178" t="s">
        <v>642</v>
      </c>
      <c r="E47" s="970"/>
      <c r="F47" s="178"/>
      <c r="G47" s="178"/>
      <c r="H47" s="178" t="s">
        <v>642</v>
      </c>
      <c r="I47" s="970"/>
      <c r="J47" s="745">
        <v>0</v>
      </c>
      <c r="K47" s="791">
        <v>0</v>
      </c>
      <c r="L47" s="969" t="s">
        <v>642</v>
      </c>
      <c r="M47" s="968"/>
    </row>
    <row r="48" spans="1:13" ht="21" customHeight="1">
      <c r="A48" s="174" t="s">
        <v>168</v>
      </c>
      <c r="B48" s="178"/>
      <c r="C48" s="178"/>
      <c r="D48" s="178" t="s">
        <v>642</v>
      </c>
      <c r="E48" s="970"/>
      <c r="F48" s="178">
        <v>3</v>
      </c>
      <c r="G48" s="178">
        <v>1305</v>
      </c>
      <c r="H48" s="178" t="s">
        <v>642</v>
      </c>
      <c r="I48" s="970">
        <v>3</v>
      </c>
      <c r="J48" s="745">
        <v>3</v>
      </c>
      <c r="K48" s="791">
        <v>1305</v>
      </c>
      <c r="L48" s="969" t="s">
        <v>642</v>
      </c>
      <c r="M48" s="968">
        <v>3</v>
      </c>
    </row>
    <row r="49" spans="1:13" ht="21" customHeight="1">
      <c r="A49" s="174" t="s">
        <v>169</v>
      </c>
      <c r="B49" s="178"/>
      <c r="C49" s="178"/>
      <c r="D49" s="178" t="s">
        <v>642</v>
      </c>
      <c r="E49" s="970"/>
      <c r="F49" s="178">
        <v>1</v>
      </c>
      <c r="G49" s="178">
        <v>233</v>
      </c>
      <c r="H49" s="178" t="s">
        <v>642</v>
      </c>
      <c r="I49" s="970">
        <v>3</v>
      </c>
      <c r="J49" s="745">
        <v>1</v>
      </c>
      <c r="K49" s="791">
        <v>233</v>
      </c>
      <c r="L49" s="969" t="s">
        <v>642</v>
      </c>
      <c r="M49" s="968">
        <v>3</v>
      </c>
    </row>
    <row r="50" spans="1:13" ht="21" customHeight="1">
      <c r="A50" s="174" t="s">
        <v>170</v>
      </c>
      <c r="B50" s="178"/>
      <c r="C50" s="178"/>
      <c r="D50" s="178" t="s">
        <v>642</v>
      </c>
      <c r="E50" s="970"/>
      <c r="F50" s="178">
        <v>1</v>
      </c>
      <c r="G50" s="178">
        <v>446</v>
      </c>
      <c r="H50" s="178" t="s">
        <v>642</v>
      </c>
      <c r="I50" s="970">
        <v>3</v>
      </c>
      <c r="J50" s="745">
        <v>1</v>
      </c>
      <c r="K50" s="791">
        <v>446</v>
      </c>
      <c r="L50" s="969" t="s">
        <v>642</v>
      </c>
      <c r="M50" s="968">
        <v>3</v>
      </c>
    </row>
    <row r="51" spans="1:13" ht="21" customHeight="1" thickBot="1">
      <c r="A51" s="184" t="s">
        <v>32</v>
      </c>
      <c r="B51" s="624">
        <v>13</v>
      </c>
      <c r="C51" s="624">
        <v>5655</v>
      </c>
      <c r="D51" s="935" t="s">
        <v>623</v>
      </c>
      <c r="E51" s="937">
        <v>3.3770114942528737</v>
      </c>
      <c r="F51" s="624">
        <v>36</v>
      </c>
      <c r="G51" s="624">
        <v>18055</v>
      </c>
      <c r="H51" s="935" t="s">
        <v>623</v>
      </c>
      <c r="I51" s="937">
        <v>3.45206314040432</v>
      </c>
      <c r="J51" s="936">
        <v>49</v>
      </c>
      <c r="K51" s="624">
        <v>23710</v>
      </c>
      <c r="L51" s="935" t="s">
        <v>623</v>
      </c>
      <c r="M51" s="934">
        <v>3.4341628005061158</v>
      </c>
    </row>
    <row r="52" spans="1:13" ht="21" customHeight="1">
      <c r="A52" s="1"/>
      <c r="B52" s="805"/>
      <c r="C52" s="805"/>
      <c r="D52" s="805"/>
      <c r="E52" s="966"/>
      <c r="F52" s="805"/>
      <c r="G52" s="805"/>
      <c r="H52" s="967"/>
      <c r="I52" s="966"/>
      <c r="J52" s="805"/>
      <c r="K52" s="805"/>
      <c r="L52" s="967"/>
      <c r="M52" s="966"/>
    </row>
    <row r="53" spans="1:13" ht="21" customHeight="1">
      <c r="A53" s="159"/>
      <c r="B53" s="805"/>
      <c r="C53" s="805"/>
      <c r="D53" s="967"/>
      <c r="E53" s="966"/>
      <c r="F53" s="805"/>
      <c r="G53" s="805"/>
      <c r="H53" s="967"/>
      <c r="I53" s="966"/>
      <c r="J53" s="805"/>
      <c r="K53" s="805"/>
      <c r="L53" s="967"/>
      <c r="M53" s="966"/>
    </row>
    <row r="54" spans="1:13" ht="11.25" customHeight="1">
      <c r="A54" s="1"/>
      <c r="B54" s="1"/>
      <c r="C54" s="1"/>
      <c r="D54" s="1"/>
      <c r="E54" s="1"/>
      <c r="F54" s="1"/>
      <c r="G54" s="1"/>
      <c r="H54" s="1"/>
      <c r="I54" s="1"/>
      <c r="J54" s="1"/>
      <c r="K54" s="1"/>
      <c r="L54" s="1"/>
      <c r="M54" s="1"/>
    </row>
    <row r="55" spans="1:13" ht="13.5">
      <c r="A55" s="1"/>
      <c r="B55" s="1"/>
      <c r="C55" s="1"/>
      <c r="D55" s="1"/>
      <c r="E55" s="1"/>
      <c r="F55" s="1"/>
      <c r="G55" s="1"/>
      <c r="H55" s="1"/>
      <c r="I55" s="1"/>
      <c r="J55" s="1"/>
      <c r="K55" s="1"/>
      <c r="L55" s="1"/>
      <c r="M55" s="1"/>
    </row>
    <row r="56" spans="1:13" ht="13.5">
      <c r="A56" s="1"/>
      <c r="B56" s="1"/>
      <c r="C56" s="1"/>
      <c r="D56" s="1"/>
      <c r="E56" s="1"/>
      <c r="F56" s="1"/>
      <c r="G56" s="1"/>
      <c r="H56" s="1"/>
      <c r="I56" s="1"/>
      <c r="J56" s="1"/>
      <c r="K56" s="1"/>
      <c r="L56" s="1"/>
      <c r="M56" s="1"/>
    </row>
    <row r="57" spans="1:13" ht="13.5">
      <c r="A57" s="1"/>
      <c r="B57" s="1"/>
      <c r="C57" s="1"/>
      <c r="D57" s="1"/>
      <c r="E57" s="1"/>
      <c r="F57" s="1"/>
      <c r="G57" s="1"/>
      <c r="H57" s="1"/>
      <c r="I57" s="1"/>
      <c r="J57" s="1"/>
      <c r="K57" s="1"/>
      <c r="L57" s="1"/>
      <c r="M57" s="1"/>
    </row>
    <row r="58" spans="1:13" ht="13.5">
      <c r="A58" s="1"/>
      <c r="B58" s="1"/>
      <c r="C58" s="1"/>
      <c r="D58" s="1"/>
      <c r="E58" s="1"/>
      <c r="F58" s="1"/>
      <c r="G58" s="1"/>
      <c r="H58" s="1"/>
      <c r="I58" s="1"/>
      <c r="J58" s="1"/>
      <c r="K58" s="1"/>
      <c r="L58" s="1"/>
      <c r="M58" s="1"/>
    </row>
    <row r="59" spans="1:13" ht="13.5">
      <c r="A59" s="1"/>
      <c r="B59" s="1"/>
      <c r="C59" s="1"/>
      <c r="D59" s="1"/>
      <c r="E59" s="1"/>
      <c r="F59" s="1"/>
      <c r="G59" s="1"/>
      <c r="H59" s="1"/>
      <c r="I59" s="1"/>
      <c r="J59" s="1"/>
      <c r="K59" s="1"/>
      <c r="L59" s="1"/>
      <c r="M59" s="1"/>
    </row>
    <row r="60" spans="1:13" ht="13.5">
      <c r="A60" s="1"/>
      <c r="B60" s="1"/>
      <c r="C60" s="1"/>
      <c r="D60" s="1"/>
      <c r="E60" s="1"/>
      <c r="F60" s="1"/>
      <c r="G60" s="1"/>
      <c r="H60" s="1"/>
      <c r="I60" s="1"/>
      <c r="J60" s="1"/>
      <c r="K60" s="1"/>
      <c r="L60" s="1"/>
      <c r="M60" s="1"/>
    </row>
    <row r="61" spans="1:13" ht="13.5">
      <c r="A61" s="1"/>
      <c r="B61" s="1"/>
      <c r="C61" s="1"/>
      <c r="D61" s="1"/>
      <c r="E61" s="1"/>
      <c r="F61" s="1"/>
      <c r="G61" s="1"/>
      <c r="H61" s="1"/>
      <c r="I61" s="1"/>
      <c r="J61" s="1"/>
      <c r="K61" s="1"/>
      <c r="L61" s="1"/>
      <c r="M61" s="1"/>
    </row>
    <row r="62" spans="1:13" ht="13.5">
      <c r="A62" s="1"/>
      <c r="B62" s="1"/>
      <c r="C62" s="1"/>
      <c r="D62" s="1"/>
      <c r="E62" s="1"/>
      <c r="F62" s="1"/>
      <c r="G62" s="1"/>
      <c r="H62" s="1"/>
      <c r="I62" s="1"/>
      <c r="J62" s="1"/>
      <c r="K62" s="1"/>
      <c r="L62" s="1"/>
      <c r="M62" s="1"/>
    </row>
    <row r="63" spans="1:13" ht="13.5">
      <c r="A63" s="1"/>
      <c r="B63" s="1"/>
      <c r="C63" s="1"/>
      <c r="D63" s="1"/>
      <c r="E63" s="1"/>
      <c r="F63" s="1"/>
      <c r="G63" s="1"/>
      <c r="H63" s="1"/>
      <c r="I63" s="1"/>
      <c r="J63" s="1"/>
      <c r="K63" s="1"/>
      <c r="L63" s="1"/>
      <c r="M63" s="1"/>
    </row>
    <row r="64" spans="1:13" ht="13.5">
      <c r="A64" s="1"/>
      <c r="B64" s="1"/>
      <c r="C64" s="1"/>
      <c r="D64" s="1"/>
      <c r="E64" s="1"/>
      <c r="F64" s="1"/>
      <c r="G64" s="1"/>
      <c r="H64" s="1"/>
      <c r="I64" s="1"/>
      <c r="J64" s="1"/>
      <c r="K64" s="1"/>
      <c r="L64" s="1"/>
      <c r="M64" s="1"/>
    </row>
    <row r="65" spans="1:13" ht="13.5">
      <c r="A65" s="1"/>
      <c r="B65" s="1"/>
      <c r="C65" s="1"/>
      <c r="D65" s="1"/>
      <c r="E65" s="1"/>
      <c r="F65" s="1"/>
      <c r="G65" s="1"/>
      <c r="H65" s="1"/>
      <c r="I65" s="1"/>
      <c r="J65" s="1"/>
      <c r="K65" s="1"/>
      <c r="L65" s="1"/>
      <c r="M65" s="1"/>
    </row>
    <row r="66" spans="1:13" ht="13.5">
      <c r="A66" s="1"/>
      <c r="B66" s="1"/>
      <c r="C66" s="1"/>
      <c r="D66" s="1"/>
      <c r="E66" s="1"/>
      <c r="F66" s="1"/>
      <c r="G66" s="1"/>
      <c r="H66" s="1"/>
      <c r="I66" s="1"/>
      <c r="J66" s="1"/>
      <c r="K66" s="1"/>
      <c r="L66" s="1"/>
      <c r="M66" s="1"/>
    </row>
    <row r="67" spans="1:13" ht="13.5">
      <c r="A67" s="1"/>
      <c r="B67" s="1"/>
      <c r="C67" s="1"/>
      <c r="D67" s="1"/>
      <c r="E67" s="1"/>
      <c r="F67" s="1"/>
      <c r="G67" s="1"/>
      <c r="H67" s="1"/>
      <c r="I67" s="1"/>
      <c r="J67" s="1"/>
      <c r="K67" s="1"/>
      <c r="L67" s="1"/>
      <c r="M67" s="1"/>
    </row>
    <row r="68" spans="1:13" ht="13.5">
      <c r="A68" s="1"/>
      <c r="B68" s="1"/>
      <c r="C68" s="1"/>
      <c r="D68" s="1"/>
      <c r="E68" s="1"/>
      <c r="F68" s="1"/>
      <c r="G68" s="1"/>
      <c r="H68" s="1"/>
      <c r="I68" s="1"/>
      <c r="J68" s="1"/>
      <c r="K68" s="1"/>
      <c r="L68" s="1"/>
      <c r="M68" s="1"/>
    </row>
    <row r="69" spans="1:13" ht="13.5">
      <c r="A69" s="1"/>
      <c r="B69" s="1"/>
      <c r="C69" s="1"/>
      <c r="D69" s="1"/>
      <c r="E69" s="1"/>
      <c r="F69" s="1"/>
      <c r="G69" s="1"/>
      <c r="H69" s="1"/>
      <c r="I69" s="1"/>
      <c r="J69" s="1"/>
      <c r="K69" s="1"/>
      <c r="L69" s="1"/>
      <c r="M69" s="1"/>
    </row>
    <row r="70" spans="1:13" ht="13.5">
      <c r="A70" s="1"/>
      <c r="B70" s="1"/>
      <c r="C70" s="1"/>
      <c r="D70" s="1"/>
      <c r="E70" s="1"/>
      <c r="F70" s="1"/>
      <c r="G70" s="1"/>
      <c r="H70" s="1"/>
      <c r="I70" s="1"/>
      <c r="J70" s="1"/>
      <c r="K70" s="1"/>
      <c r="L70" s="1"/>
      <c r="M70" s="1"/>
    </row>
    <row r="71" spans="1:13" ht="13.5">
      <c r="A71" s="1"/>
      <c r="B71" s="1"/>
      <c r="C71" s="1"/>
      <c r="D71" s="1"/>
      <c r="E71" s="1"/>
      <c r="F71" s="1"/>
      <c r="G71" s="1"/>
      <c r="H71" s="1"/>
      <c r="I71" s="1"/>
      <c r="J71" s="1"/>
      <c r="K71" s="1"/>
      <c r="L71" s="1"/>
      <c r="M71" s="1"/>
    </row>
    <row r="72" spans="1:13" ht="13.5">
      <c r="A72" s="1"/>
      <c r="B72" s="1"/>
      <c r="C72" s="1"/>
      <c r="D72" s="1"/>
      <c r="E72" s="1"/>
      <c r="F72" s="1"/>
      <c r="G72" s="1"/>
      <c r="H72" s="1"/>
      <c r="I72" s="1"/>
      <c r="J72" s="1"/>
      <c r="K72" s="1"/>
      <c r="L72" s="1"/>
      <c r="M72" s="1"/>
    </row>
    <row r="73" spans="1:13" ht="13.5">
      <c r="A73" s="1"/>
      <c r="B73" s="1"/>
      <c r="C73" s="1"/>
      <c r="D73" s="1"/>
      <c r="E73" s="1"/>
      <c r="F73" s="1"/>
      <c r="G73" s="1"/>
      <c r="H73" s="1"/>
      <c r="I73" s="1"/>
      <c r="J73" s="1"/>
      <c r="K73" s="1"/>
      <c r="L73" s="1"/>
      <c r="M73" s="1"/>
    </row>
    <row r="74" spans="1:13" ht="13.5">
      <c r="A74" s="1"/>
      <c r="B74" s="1"/>
      <c r="C74" s="1"/>
      <c r="D74" s="1"/>
      <c r="E74" s="1"/>
      <c r="F74" s="1"/>
      <c r="G74" s="1"/>
      <c r="H74" s="1"/>
      <c r="I74" s="1"/>
      <c r="J74" s="1"/>
      <c r="K74" s="1"/>
      <c r="L74" s="1"/>
      <c r="M74" s="1"/>
    </row>
    <row r="75" spans="1:13" ht="13.5">
      <c r="A75" s="1"/>
      <c r="B75" s="1"/>
      <c r="C75" s="1"/>
      <c r="D75" s="1"/>
      <c r="E75" s="1"/>
      <c r="F75" s="1"/>
      <c r="G75" s="1"/>
      <c r="H75" s="1"/>
      <c r="I75" s="1"/>
      <c r="J75" s="1"/>
      <c r="K75" s="1"/>
      <c r="L75" s="1"/>
      <c r="M75" s="1"/>
    </row>
    <row r="76" spans="1:13" ht="13.5">
      <c r="A76" s="1"/>
      <c r="B76" s="1"/>
      <c r="C76" s="1"/>
      <c r="D76" s="1"/>
      <c r="E76" s="1"/>
      <c r="F76" s="1"/>
      <c r="G76" s="1"/>
      <c r="H76" s="1"/>
      <c r="I76" s="1"/>
      <c r="J76" s="1"/>
      <c r="K76" s="1"/>
      <c r="L76" s="1"/>
      <c r="M76" s="1"/>
    </row>
    <row r="77" spans="1:13" ht="13.5">
      <c r="A77" s="1"/>
      <c r="B77" s="1"/>
      <c r="C77" s="1"/>
      <c r="D77" s="1"/>
      <c r="E77" s="1"/>
      <c r="F77" s="1"/>
      <c r="G77" s="1"/>
      <c r="H77" s="1"/>
      <c r="I77" s="1"/>
      <c r="J77" s="1"/>
      <c r="K77" s="1"/>
      <c r="L77" s="1"/>
      <c r="M77" s="1"/>
    </row>
    <row r="78" spans="1:13" ht="13.5">
      <c r="A78" s="1"/>
      <c r="B78" s="1"/>
      <c r="C78" s="1"/>
      <c r="D78" s="1"/>
      <c r="E78" s="1"/>
      <c r="F78" s="1"/>
      <c r="G78" s="1"/>
      <c r="H78" s="1"/>
      <c r="I78" s="1"/>
      <c r="J78" s="1"/>
      <c r="K78" s="1"/>
      <c r="L78" s="1"/>
      <c r="M78" s="1"/>
    </row>
    <row r="79" spans="1:13" ht="13.5">
      <c r="A79" s="1"/>
      <c r="B79" s="1"/>
      <c r="C79" s="1"/>
      <c r="D79" s="1"/>
      <c r="E79" s="1"/>
      <c r="F79" s="1"/>
      <c r="G79" s="1"/>
      <c r="H79" s="1"/>
      <c r="I79" s="1"/>
      <c r="J79" s="1"/>
      <c r="K79" s="1"/>
      <c r="L79" s="1"/>
      <c r="M79" s="1"/>
    </row>
    <row r="80" spans="1:13" ht="13.5">
      <c r="A80" s="1"/>
      <c r="B80" s="1"/>
      <c r="C80" s="1"/>
      <c r="D80" s="1"/>
      <c r="E80" s="1"/>
      <c r="F80" s="1"/>
      <c r="G80" s="1"/>
      <c r="H80" s="1"/>
      <c r="I80" s="1"/>
      <c r="J80" s="1"/>
      <c r="K80" s="1"/>
      <c r="L80" s="1"/>
      <c r="M80" s="1"/>
    </row>
    <row r="81" spans="1:13" ht="13.5">
      <c r="A81" s="1"/>
      <c r="B81" s="1"/>
      <c r="C81" s="1"/>
      <c r="D81" s="1"/>
      <c r="E81" s="1"/>
      <c r="F81" s="1"/>
      <c r="G81" s="1"/>
      <c r="H81" s="1"/>
      <c r="I81" s="1"/>
      <c r="J81" s="1"/>
      <c r="K81" s="1"/>
      <c r="L81" s="1"/>
      <c r="M81" s="1"/>
    </row>
    <row r="82" spans="1:13" ht="13.5">
      <c r="A82" s="1"/>
      <c r="B82" s="1"/>
      <c r="C82" s="1"/>
      <c r="D82" s="1"/>
      <c r="E82" s="1"/>
      <c r="F82" s="1"/>
      <c r="G82" s="1"/>
      <c r="H82" s="1"/>
      <c r="I82" s="1"/>
      <c r="J82" s="1"/>
      <c r="K82" s="1"/>
      <c r="L82" s="1"/>
      <c r="M82" s="1"/>
    </row>
    <row r="83" spans="1:13" ht="13.5">
      <c r="A83" s="1"/>
      <c r="B83" s="1"/>
      <c r="C83" s="1"/>
      <c r="D83" s="1"/>
      <c r="E83" s="1"/>
      <c r="F83" s="1"/>
      <c r="G83" s="1"/>
      <c r="H83" s="1"/>
      <c r="I83" s="1"/>
      <c r="J83" s="1"/>
      <c r="K83" s="1"/>
      <c r="L83" s="1"/>
      <c r="M83" s="1"/>
    </row>
    <row r="84" spans="1:13" ht="13.5">
      <c r="A84" s="1"/>
      <c r="B84" s="1"/>
      <c r="C84" s="1"/>
      <c r="D84" s="1"/>
      <c r="E84" s="1"/>
      <c r="F84" s="1"/>
      <c r="G84" s="1"/>
      <c r="H84" s="1"/>
      <c r="I84" s="1"/>
      <c r="J84" s="1"/>
      <c r="K84" s="1"/>
      <c r="L84" s="1"/>
      <c r="M84" s="1"/>
    </row>
    <row r="85" spans="1:13" ht="13.5">
      <c r="A85" s="1"/>
      <c r="B85" s="1"/>
      <c r="C85" s="1"/>
      <c r="D85" s="1"/>
      <c r="E85" s="1"/>
      <c r="F85" s="1"/>
      <c r="G85" s="1"/>
      <c r="H85" s="1"/>
      <c r="I85" s="1"/>
      <c r="J85" s="1"/>
      <c r="K85" s="1"/>
      <c r="L85" s="1"/>
      <c r="M85" s="1"/>
    </row>
    <row r="86" spans="1:13" ht="13.5">
      <c r="A86" s="1"/>
      <c r="B86" s="1"/>
      <c r="C86" s="1"/>
      <c r="D86" s="1"/>
      <c r="E86" s="1"/>
      <c r="F86" s="1"/>
      <c r="G86" s="1"/>
      <c r="H86" s="1"/>
      <c r="I86" s="1"/>
      <c r="J86" s="1"/>
      <c r="K86" s="1"/>
      <c r="L86" s="1"/>
      <c r="M86" s="1"/>
    </row>
    <row r="87" spans="1:13" ht="13.5">
      <c r="A87" s="1"/>
      <c r="B87" s="1"/>
      <c r="C87" s="1"/>
      <c r="D87" s="1"/>
      <c r="E87" s="1"/>
      <c r="F87" s="1"/>
      <c r="G87" s="1"/>
      <c r="H87" s="1"/>
      <c r="I87" s="1"/>
      <c r="J87" s="1"/>
      <c r="K87" s="1"/>
      <c r="L87" s="1"/>
      <c r="M87" s="1"/>
    </row>
    <row r="88" spans="1:13" ht="13.5">
      <c r="A88" s="1"/>
      <c r="B88" s="1"/>
      <c r="C88" s="1"/>
      <c r="D88" s="1"/>
      <c r="E88" s="1"/>
      <c r="F88" s="1"/>
      <c r="G88" s="1"/>
      <c r="H88" s="1"/>
      <c r="I88" s="1"/>
      <c r="J88" s="1"/>
      <c r="K88" s="1"/>
      <c r="L88" s="1"/>
      <c r="M88" s="1"/>
    </row>
    <row r="89" spans="1:13" ht="13.5">
      <c r="A89" s="1"/>
      <c r="B89" s="1"/>
      <c r="C89" s="1"/>
      <c r="D89" s="1"/>
      <c r="E89" s="1"/>
      <c r="F89" s="1"/>
      <c r="G89" s="1"/>
      <c r="H89" s="1"/>
      <c r="I89" s="1"/>
      <c r="J89" s="1"/>
      <c r="K89" s="1"/>
      <c r="L89" s="1"/>
      <c r="M89" s="1"/>
    </row>
    <row r="90" spans="1:13" ht="13.5">
      <c r="A90" s="1"/>
      <c r="B90" s="1"/>
      <c r="C90" s="1"/>
      <c r="D90" s="1"/>
      <c r="E90" s="1"/>
      <c r="F90" s="1"/>
      <c r="G90" s="1"/>
      <c r="H90" s="1"/>
      <c r="I90" s="1"/>
      <c r="J90" s="1"/>
      <c r="K90" s="1"/>
      <c r="L90" s="1"/>
      <c r="M90" s="1"/>
    </row>
    <row r="91" spans="1:13" ht="13.5">
      <c r="A91" s="1"/>
      <c r="B91" s="1"/>
      <c r="C91" s="1"/>
      <c r="D91" s="1"/>
      <c r="E91" s="1"/>
      <c r="F91" s="1"/>
      <c r="G91" s="1"/>
      <c r="H91" s="1"/>
      <c r="I91" s="1"/>
      <c r="J91" s="1"/>
      <c r="K91" s="1"/>
      <c r="L91" s="1"/>
      <c r="M91" s="1"/>
    </row>
    <row r="92" spans="1:13" ht="13.5">
      <c r="A92" s="1"/>
      <c r="B92" s="1"/>
      <c r="C92" s="1"/>
      <c r="D92" s="1"/>
      <c r="E92" s="1"/>
      <c r="F92" s="1"/>
      <c r="G92" s="1"/>
      <c r="H92" s="1"/>
      <c r="I92" s="1"/>
      <c r="J92" s="1"/>
      <c r="K92" s="1"/>
      <c r="L92" s="1"/>
      <c r="M92" s="1"/>
    </row>
    <row r="93" spans="1:13" ht="13.5">
      <c r="A93" s="1"/>
      <c r="B93" s="1"/>
      <c r="C93" s="1"/>
      <c r="D93" s="1"/>
      <c r="E93" s="1"/>
      <c r="F93" s="1"/>
      <c r="G93" s="1"/>
      <c r="H93" s="1"/>
      <c r="I93" s="1"/>
      <c r="J93" s="1"/>
      <c r="K93" s="1"/>
      <c r="L93" s="1"/>
      <c r="M93" s="1"/>
    </row>
    <row r="94" spans="1:13" ht="13.5">
      <c r="A94" s="1"/>
      <c r="B94" s="1"/>
      <c r="C94" s="1"/>
      <c r="D94" s="1"/>
      <c r="E94" s="1"/>
      <c r="F94" s="1"/>
      <c r="G94" s="1"/>
      <c r="H94" s="1"/>
      <c r="I94" s="1"/>
      <c r="J94" s="1"/>
      <c r="K94" s="1"/>
      <c r="L94" s="1"/>
      <c r="M94" s="1"/>
    </row>
    <row r="95" spans="1:13" ht="13.5">
      <c r="A95" s="1"/>
      <c r="B95" s="1"/>
      <c r="C95" s="1"/>
      <c r="D95" s="1"/>
      <c r="E95" s="1"/>
      <c r="F95" s="1"/>
      <c r="G95" s="1"/>
      <c r="H95" s="1"/>
      <c r="I95" s="1"/>
      <c r="J95" s="1"/>
      <c r="K95" s="1"/>
      <c r="L95" s="1"/>
      <c r="M95" s="1"/>
    </row>
    <row r="96" spans="1:13" ht="13.5">
      <c r="A96" s="1"/>
      <c r="B96" s="1"/>
      <c r="C96" s="1"/>
      <c r="D96" s="1"/>
      <c r="E96" s="1"/>
      <c r="F96" s="1"/>
      <c r="G96" s="1"/>
      <c r="H96" s="1"/>
      <c r="I96" s="1"/>
      <c r="J96" s="1"/>
      <c r="K96" s="1"/>
      <c r="L96" s="1"/>
      <c r="M96" s="1"/>
    </row>
    <row r="97" spans="1:13" ht="13.5">
      <c r="A97" s="1"/>
      <c r="B97" s="1"/>
      <c r="C97" s="1"/>
      <c r="D97" s="1"/>
      <c r="E97" s="1"/>
      <c r="F97" s="1"/>
      <c r="G97" s="1"/>
      <c r="H97" s="1"/>
      <c r="I97" s="1"/>
      <c r="J97" s="1"/>
      <c r="K97" s="1"/>
      <c r="L97" s="1"/>
      <c r="M97" s="1"/>
    </row>
    <row r="98" spans="1:13" ht="13.5">
      <c r="A98" s="1"/>
      <c r="B98" s="1"/>
      <c r="C98" s="1"/>
      <c r="D98" s="1"/>
      <c r="E98" s="1"/>
      <c r="F98" s="1"/>
      <c r="G98" s="1"/>
      <c r="H98" s="1"/>
      <c r="I98" s="1"/>
      <c r="J98" s="1"/>
      <c r="K98" s="1"/>
      <c r="L98" s="1"/>
      <c r="M98" s="1"/>
    </row>
    <row r="99" spans="1:13" ht="13.5">
      <c r="A99" s="1"/>
      <c r="B99" s="1"/>
      <c r="C99" s="1"/>
      <c r="D99" s="1"/>
      <c r="E99" s="1"/>
      <c r="F99" s="1"/>
      <c r="G99" s="1"/>
      <c r="H99" s="1"/>
      <c r="I99" s="1"/>
      <c r="J99" s="1"/>
      <c r="K99" s="1"/>
      <c r="L99" s="1"/>
      <c r="M99" s="1"/>
    </row>
    <row r="100" spans="1:13" ht="13.5">
      <c r="A100" s="1"/>
      <c r="B100" s="1"/>
      <c r="C100" s="1"/>
      <c r="D100" s="1"/>
      <c r="E100" s="1"/>
      <c r="F100" s="1"/>
      <c r="G100" s="1"/>
      <c r="H100" s="1"/>
      <c r="I100" s="1"/>
      <c r="J100" s="1"/>
      <c r="K100" s="1"/>
      <c r="L100" s="1"/>
      <c r="M100" s="1"/>
    </row>
    <row r="101" spans="1:13" ht="13.5">
      <c r="A101" s="1"/>
      <c r="B101" s="1"/>
      <c r="C101" s="1"/>
      <c r="D101" s="1"/>
      <c r="E101" s="1"/>
      <c r="F101" s="1"/>
      <c r="G101" s="1"/>
      <c r="H101" s="1"/>
      <c r="I101" s="1"/>
      <c r="J101" s="1"/>
      <c r="K101" s="1"/>
      <c r="L101" s="1"/>
      <c r="M101" s="1"/>
    </row>
    <row r="102" spans="1:13" ht="13.5">
      <c r="A102" s="1"/>
      <c r="B102" s="1"/>
      <c r="C102" s="1"/>
      <c r="D102" s="1"/>
      <c r="E102" s="1"/>
      <c r="F102" s="1"/>
      <c r="G102" s="1"/>
      <c r="H102" s="1"/>
      <c r="I102" s="1"/>
      <c r="J102" s="1"/>
      <c r="K102" s="1"/>
      <c r="L102" s="1"/>
      <c r="M102" s="1"/>
    </row>
    <row r="103" spans="1:13" ht="13.5">
      <c r="A103" s="1"/>
      <c r="B103" s="1"/>
      <c r="C103" s="1"/>
      <c r="D103" s="1"/>
      <c r="E103" s="1"/>
      <c r="F103" s="1"/>
      <c r="G103" s="1"/>
      <c r="H103" s="1"/>
      <c r="I103" s="1"/>
      <c r="J103" s="1"/>
      <c r="K103" s="1"/>
      <c r="L103" s="1"/>
      <c r="M103" s="1"/>
    </row>
    <row r="104" spans="1:13" ht="13.5">
      <c r="A104" s="1"/>
      <c r="B104" s="1"/>
      <c r="C104" s="1"/>
      <c r="D104" s="1"/>
      <c r="E104" s="1"/>
      <c r="F104" s="1"/>
      <c r="G104" s="1"/>
      <c r="H104" s="1"/>
      <c r="I104" s="1"/>
      <c r="J104" s="1"/>
      <c r="K104" s="1"/>
      <c r="L104" s="1"/>
      <c r="M104" s="1"/>
    </row>
    <row r="105" spans="1:13" ht="13.5">
      <c r="A105" s="1"/>
      <c r="B105" s="1"/>
      <c r="C105" s="1"/>
      <c r="D105" s="1"/>
      <c r="E105" s="1"/>
      <c r="F105" s="1"/>
      <c r="G105" s="1"/>
      <c r="H105" s="1"/>
      <c r="I105" s="1"/>
      <c r="J105" s="1"/>
      <c r="K105" s="1"/>
      <c r="L105" s="1"/>
      <c r="M105" s="1"/>
    </row>
    <row r="106" spans="1:13" ht="13.5">
      <c r="A106" s="1"/>
      <c r="B106" s="1"/>
      <c r="C106" s="1"/>
      <c r="D106" s="1"/>
      <c r="E106" s="1"/>
      <c r="F106" s="1"/>
      <c r="G106" s="1"/>
      <c r="H106" s="1"/>
      <c r="I106" s="1"/>
      <c r="J106" s="1"/>
      <c r="K106" s="1"/>
      <c r="L106" s="1"/>
      <c r="M106" s="1"/>
    </row>
    <row r="107" spans="1:13" ht="13.5">
      <c r="A107" s="1"/>
      <c r="B107" s="1"/>
      <c r="C107" s="1"/>
      <c r="D107" s="1"/>
      <c r="E107" s="1"/>
      <c r="F107" s="1"/>
      <c r="G107" s="1"/>
      <c r="H107" s="1"/>
      <c r="I107" s="1"/>
      <c r="J107" s="1"/>
      <c r="K107" s="1"/>
      <c r="L107" s="1"/>
      <c r="M107" s="1"/>
    </row>
    <row r="108" spans="1:13" ht="13.5">
      <c r="A108" s="1"/>
      <c r="B108" s="1"/>
      <c r="C108" s="1"/>
      <c r="D108" s="1"/>
      <c r="E108" s="1"/>
      <c r="F108" s="1"/>
      <c r="G108" s="1"/>
      <c r="H108" s="1"/>
      <c r="I108" s="1"/>
      <c r="J108" s="1"/>
      <c r="K108" s="1"/>
      <c r="L108" s="1"/>
      <c r="M108" s="1"/>
    </row>
    <row r="109" spans="1:13" ht="13.5">
      <c r="A109" s="1"/>
      <c r="B109" s="1"/>
      <c r="C109" s="1"/>
      <c r="D109" s="1"/>
      <c r="E109" s="1"/>
      <c r="F109" s="1"/>
      <c r="G109" s="1"/>
      <c r="H109" s="1"/>
      <c r="I109" s="1"/>
      <c r="J109" s="1"/>
      <c r="K109" s="1"/>
      <c r="L109" s="1"/>
      <c r="M109" s="1"/>
    </row>
    <row r="110" spans="1:13" ht="13.5">
      <c r="A110" s="1"/>
      <c r="B110" s="1"/>
      <c r="C110" s="1"/>
      <c r="D110" s="1"/>
      <c r="E110" s="1"/>
      <c r="F110" s="1"/>
      <c r="G110" s="1"/>
      <c r="H110" s="1"/>
      <c r="I110" s="1"/>
      <c r="J110" s="1"/>
      <c r="K110" s="1"/>
      <c r="L110" s="1"/>
      <c r="M110" s="1"/>
    </row>
    <row r="111" spans="1:13" ht="13.5">
      <c r="A111" s="1"/>
      <c r="B111" s="1"/>
      <c r="C111" s="1"/>
      <c r="D111" s="1"/>
      <c r="E111" s="1"/>
      <c r="F111" s="1"/>
      <c r="G111" s="1"/>
      <c r="H111" s="1"/>
      <c r="I111" s="1"/>
      <c r="J111" s="1"/>
      <c r="K111" s="1"/>
      <c r="L111" s="1"/>
      <c r="M111" s="1"/>
    </row>
    <row r="112" spans="1:13" ht="13.5">
      <c r="A112" s="1"/>
      <c r="B112" s="1"/>
      <c r="C112" s="1"/>
      <c r="D112" s="1"/>
      <c r="E112" s="1"/>
      <c r="F112" s="1"/>
      <c r="G112" s="1"/>
      <c r="H112" s="1"/>
      <c r="I112" s="1"/>
      <c r="J112" s="1"/>
      <c r="K112" s="1"/>
      <c r="L112" s="1"/>
      <c r="M112" s="1"/>
    </row>
    <row r="113" spans="1:13" ht="13.5">
      <c r="A113" s="1"/>
      <c r="B113" s="1"/>
      <c r="C113" s="1"/>
      <c r="D113" s="1"/>
      <c r="E113" s="1"/>
      <c r="F113" s="1"/>
      <c r="G113" s="1"/>
      <c r="H113" s="1"/>
      <c r="I113" s="1"/>
      <c r="J113" s="1"/>
      <c r="K113" s="1"/>
      <c r="L113" s="1"/>
      <c r="M113" s="1"/>
    </row>
    <row r="114" spans="1:13" ht="13.5">
      <c r="A114" s="1"/>
      <c r="B114" s="1"/>
      <c r="C114" s="1"/>
      <c r="D114" s="1"/>
      <c r="E114" s="1"/>
      <c r="F114" s="1"/>
      <c r="G114" s="1"/>
      <c r="H114" s="1"/>
      <c r="I114" s="1"/>
      <c r="J114" s="1"/>
      <c r="K114" s="1"/>
      <c r="L114" s="1"/>
      <c r="M114" s="1"/>
    </row>
    <row r="115" spans="1:13" ht="13.5">
      <c r="A115" s="1"/>
      <c r="B115" s="1"/>
      <c r="C115" s="1"/>
      <c r="D115" s="1"/>
      <c r="E115" s="1"/>
      <c r="F115" s="1"/>
      <c r="G115" s="1"/>
      <c r="H115" s="1"/>
      <c r="I115" s="1"/>
      <c r="J115" s="1"/>
      <c r="K115" s="1"/>
      <c r="L115" s="1"/>
      <c r="M115" s="1"/>
    </row>
    <row r="116" spans="1:13" ht="13.5">
      <c r="A116" s="1"/>
      <c r="B116" s="1"/>
      <c r="C116" s="1"/>
      <c r="D116" s="1"/>
      <c r="E116" s="1"/>
      <c r="F116" s="1"/>
      <c r="G116" s="1"/>
      <c r="H116" s="1"/>
      <c r="I116" s="1"/>
      <c r="J116" s="1"/>
      <c r="K116" s="1"/>
      <c r="L116" s="1"/>
      <c r="M116" s="1"/>
    </row>
    <row r="117" spans="1:13" ht="13.5">
      <c r="A117" s="1"/>
      <c r="B117" s="1"/>
      <c r="C117" s="1"/>
      <c r="D117" s="1"/>
      <c r="E117" s="1"/>
      <c r="F117" s="1"/>
      <c r="G117" s="1"/>
      <c r="H117" s="1"/>
      <c r="I117" s="1"/>
      <c r="J117" s="1"/>
      <c r="K117" s="1"/>
      <c r="L117" s="1"/>
      <c r="M117" s="1"/>
    </row>
    <row r="118" spans="1:13" ht="13.5">
      <c r="A118" s="1"/>
      <c r="B118" s="1"/>
      <c r="C118" s="1"/>
      <c r="D118" s="1"/>
      <c r="E118" s="1"/>
      <c r="F118" s="1"/>
      <c r="G118" s="1"/>
      <c r="H118" s="1"/>
      <c r="I118" s="1"/>
      <c r="J118" s="1"/>
      <c r="K118" s="1"/>
      <c r="L118" s="1"/>
      <c r="M118" s="1"/>
    </row>
    <row r="119" spans="1:13" ht="13.5">
      <c r="A119" s="1"/>
      <c r="B119" s="1"/>
      <c r="C119" s="1"/>
      <c r="D119" s="1"/>
      <c r="E119" s="1"/>
      <c r="F119" s="1"/>
      <c r="G119" s="1"/>
      <c r="H119" s="1"/>
      <c r="I119" s="1"/>
      <c r="J119" s="1"/>
      <c r="K119" s="1"/>
      <c r="L119" s="1"/>
      <c r="M119" s="1"/>
    </row>
    <row r="120" spans="1:13" ht="13.5">
      <c r="A120" s="1"/>
      <c r="B120" s="1"/>
      <c r="C120" s="1"/>
      <c r="D120" s="1"/>
      <c r="E120" s="1"/>
      <c r="F120" s="1"/>
      <c r="G120" s="1"/>
      <c r="H120" s="1"/>
      <c r="I120" s="1"/>
      <c r="J120" s="1"/>
      <c r="K120" s="1"/>
      <c r="L120" s="1"/>
      <c r="M120" s="1"/>
    </row>
    <row r="121" spans="1:13" ht="13.5">
      <c r="A121" s="1"/>
      <c r="B121" s="1"/>
      <c r="C121" s="1"/>
      <c r="D121" s="1"/>
      <c r="E121" s="1"/>
      <c r="F121" s="1"/>
      <c r="G121" s="1"/>
      <c r="H121" s="1"/>
      <c r="I121" s="1"/>
      <c r="J121" s="1"/>
      <c r="K121" s="1"/>
      <c r="L121" s="1"/>
      <c r="M121" s="1"/>
    </row>
    <row r="122" spans="1:13" ht="13.5">
      <c r="A122" s="1"/>
      <c r="B122" s="1"/>
      <c r="C122" s="1"/>
      <c r="D122" s="1"/>
      <c r="E122" s="1"/>
      <c r="F122" s="1"/>
      <c r="G122" s="1"/>
      <c r="H122" s="1"/>
      <c r="I122" s="1"/>
      <c r="J122" s="1"/>
      <c r="K122" s="1"/>
      <c r="L122" s="1"/>
      <c r="M122" s="1"/>
    </row>
    <row r="123" spans="1:13" ht="13.5">
      <c r="A123" s="1"/>
      <c r="B123" s="1"/>
      <c r="C123" s="1"/>
      <c r="D123" s="1"/>
      <c r="E123" s="1"/>
      <c r="F123" s="1"/>
      <c r="G123" s="1"/>
      <c r="H123" s="1"/>
      <c r="I123" s="1"/>
      <c r="J123" s="1"/>
      <c r="K123" s="1"/>
      <c r="L123" s="1"/>
      <c r="M123" s="1"/>
    </row>
    <row r="124" spans="1:13" ht="13.5">
      <c r="A124" s="1"/>
      <c r="B124" s="1"/>
      <c r="C124" s="1"/>
      <c r="D124" s="1"/>
      <c r="E124" s="1"/>
      <c r="F124" s="1"/>
      <c r="G124" s="1"/>
      <c r="H124" s="1"/>
      <c r="I124" s="1"/>
      <c r="J124" s="1"/>
      <c r="K124" s="1"/>
      <c r="L124" s="1"/>
      <c r="M124" s="1"/>
    </row>
    <row r="125" spans="1:13" ht="13.5">
      <c r="A125" s="1"/>
      <c r="B125" s="1"/>
      <c r="C125" s="1"/>
      <c r="D125" s="1"/>
      <c r="E125" s="1"/>
      <c r="F125" s="1"/>
      <c r="G125" s="1"/>
      <c r="H125" s="1"/>
      <c r="I125" s="1"/>
      <c r="J125" s="1"/>
      <c r="K125" s="1"/>
      <c r="L125" s="1"/>
      <c r="M125" s="1"/>
    </row>
    <row r="126" spans="1:13" ht="13.5">
      <c r="A126" s="1"/>
      <c r="B126" s="1"/>
      <c r="C126" s="1"/>
      <c r="D126" s="1"/>
      <c r="E126" s="1"/>
      <c r="F126" s="1"/>
      <c r="G126" s="1"/>
      <c r="H126" s="1"/>
      <c r="I126" s="1"/>
      <c r="J126" s="1"/>
      <c r="K126" s="1"/>
      <c r="L126" s="1"/>
      <c r="M126" s="1"/>
    </row>
    <row r="127" spans="1:13" ht="13.5">
      <c r="A127" s="1"/>
      <c r="B127" s="1"/>
      <c r="C127" s="1"/>
      <c r="D127" s="1"/>
      <c r="E127" s="1"/>
      <c r="F127" s="1"/>
      <c r="G127" s="1"/>
      <c r="H127" s="1"/>
      <c r="I127" s="1"/>
      <c r="J127" s="1"/>
      <c r="K127" s="1"/>
      <c r="L127" s="1"/>
      <c r="M127" s="1"/>
    </row>
    <row r="128" spans="1:13" ht="13.5">
      <c r="A128" s="1"/>
      <c r="B128" s="1"/>
      <c r="C128" s="1"/>
      <c r="D128" s="1"/>
      <c r="E128" s="1"/>
      <c r="F128" s="1"/>
      <c r="G128" s="1"/>
      <c r="H128" s="1"/>
      <c r="I128" s="1"/>
      <c r="J128" s="1"/>
      <c r="K128" s="1"/>
      <c r="L128" s="1"/>
      <c r="M128" s="1"/>
    </row>
    <row r="129" spans="1:13" ht="13.5">
      <c r="A129" s="1"/>
      <c r="B129" s="1"/>
      <c r="C129" s="1"/>
      <c r="D129" s="1"/>
      <c r="E129" s="1"/>
      <c r="F129" s="1"/>
      <c r="G129" s="1"/>
      <c r="H129" s="1"/>
      <c r="I129" s="1"/>
      <c r="J129" s="1"/>
      <c r="K129" s="1"/>
      <c r="L129" s="1"/>
      <c r="M129" s="1"/>
    </row>
    <row r="130" spans="1:13" ht="13.5">
      <c r="A130" s="1"/>
      <c r="B130" s="1"/>
      <c r="C130" s="1"/>
      <c r="D130" s="1"/>
      <c r="E130" s="1"/>
      <c r="F130" s="1"/>
      <c r="G130" s="1"/>
      <c r="H130" s="1"/>
      <c r="I130" s="1"/>
      <c r="J130" s="1"/>
      <c r="K130" s="1"/>
      <c r="L130" s="1"/>
      <c r="M130" s="1"/>
    </row>
    <row r="131" spans="1:13" ht="13.5">
      <c r="A131" s="1"/>
      <c r="B131" s="1"/>
      <c r="C131" s="1"/>
      <c r="D131" s="1"/>
      <c r="E131" s="1"/>
      <c r="F131" s="1"/>
      <c r="G131" s="1"/>
      <c r="H131" s="1"/>
      <c r="I131" s="1"/>
      <c r="J131" s="1"/>
      <c r="K131" s="1"/>
      <c r="L131" s="1"/>
      <c r="M131" s="1"/>
    </row>
    <row r="132" spans="1:13" ht="13.5">
      <c r="A132" s="1"/>
      <c r="B132" s="1"/>
      <c r="C132" s="1"/>
      <c r="D132" s="1"/>
      <c r="E132" s="1"/>
      <c r="F132" s="1"/>
      <c r="G132" s="1"/>
      <c r="H132" s="1"/>
      <c r="I132" s="1"/>
      <c r="J132" s="1"/>
      <c r="K132" s="1"/>
      <c r="L132" s="1"/>
      <c r="M132" s="1"/>
    </row>
    <row r="133" spans="1:13" ht="13.5">
      <c r="A133" s="1"/>
      <c r="B133" s="1"/>
      <c r="C133" s="1"/>
      <c r="D133" s="1"/>
      <c r="E133" s="1"/>
      <c r="F133" s="1"/>
      <c r="G133" s="1"/>
      <c r="H133" s="1"/>
      <c r="I133" s="1"/>
      <c r="J133" s="1"/>
      <c r="K133" s="1"/>
      <c r="L133" s="1"/>
      <c r="M133" s="1"/>
    </row>
    <row r="134" spans="1:13" ht="13.5">
      <c r="A134" s="1"/>
      <c r="B134" s="1"/>
      <c r="C134" s="1"/>
      <c r="D134" s="1"/>
      <c r="E134" s="1"/>
      <c r="F134" s="1"/>
      <c r="G134" s="1"/>
      <c r="H134" s="1"/>
      <c r="I134" s="1"/>
      <c r="J134" s="1"/>
      <c r="K134" s="1"/>
      <c r="L134" s="1"/>
      <c r="M134" s="1"/>
    </row>
    <row r="135" spans="1:13" ht="13.5">
      <c r="A135" s="1"/>
      <c r="B135" s="1"/>
      <c r="C135" s="1"/>
      <c r="D135" s="1"/>
      <c r="E135" s="1"/>
      <c r="F135" s="1"/>
      <c r="G135" s="1"/>
      <c r="H135" s="1"/>
      <c r="I135" s="1"/>
      <c r="J135" s="1"/>
      <c r="K135" s="1"/>
      <c r="L135" s="1"/>
      <c r="M135" s="1"/>
    </row>
    <row r="136" spans="1:13" ht="13.5">
      <c r="A136" s="1"/>
      <c r="B136" s="1"/>
      <c r="C136" s="1"/>
      <c r="D136" s="1"/>
      <c r="E136" s="1"/>
      <c r="F136" s="1"/>
      <c r="G136" s="1"/>
      <c r="H136" s="1"/>
      <c r="I136" s="1"/>
      <c r="J136" s="1"/>
      <c r="K136" s="1"/>
      <c r="L136" s="1"/>
      <c r="M136" s="1"/>
    </row>
    <row r="137" spans="1:13" ht="13.5">
      <c r="A137" s="1"/>
      <c r="B137" s="1"/>
      <c r="C137" s="1"/>
      <c r="D137" s="1"/>
      <c r="E137" s="1"/>
      <c r="F137" s="1"/>
      <c r="G137" s="1"/>
      <c r="H137" s="1"/>
      <c r="I137" s="1"/>
      <c r="J137" s="1"/>
      <c r="K137" s="1"/>
      <c r="L137" s="1"/>
      <c r="M137" s="1"/>
    </row>
    <row r="138" spans="1:13" ht="13.5">
      <c r="A138" s="1"/>
      <c r="B138" s="1"/>
      <c r="C138" s="1"/>
      <c r="D138" s="1"/>
      <c r="E138" s="1"/>
      <c r="F138" s="1"/>
      <c r="G138" s="1"/>
      <c r="H138" s="1"/>
      <c r="I138" s="1"/>
      <c r="J138" s="1"/>
      <c r="K138" s="1"/>
      <c r="L138" s="1"/>
      <c r="M138" s="1"/>
    </row>
    <row r="139" spans="1:13" ht="13.5">
      <c r="A139" s="1"/>
      <c r="B139" s="1"/>
      <c r="C139" s="1"/>
      <c r="D139" s="1"/>
      <c r="E139" s="1"/>
      <c r="F139" s="1"/>
      <c r="G139" s="1"/>
      <c r="H139" s="1"/>
      <c r="I139" s="1"/>
      <c r="J139" s="1"/>
      <c r="K139" s="1"/>
      <c r="L139" s="1"/>
      <c r="M139" s="1"/>
    </row>
    <row r="140" spans="1:13" ht="13.5">
      <c r="A140" s="1"/>
      <c r="B140" s="1"/>
      <c r="C140" s="1"/>
      <c r="D140" s="1"/>
      <c r="E140" s="1"/>
      <c r="F140" s="1"/>
      <c r="G140" s="1"/>
      <c r="H140" s="1"/>
      <c r="I140" s="1"/>
      <c r="J140" s="1"/>
      <c r="K140" s="1"/>
      <c r="L140" s="1"/>
      <c r="M140" s="1"/>
    </row>
    <row r="141" spans="1:13" ht="13.5">
      <c r="A141" s="1"/>
      <c r="B141" s="1"/>
      <c r="C141" s="1"/>
      <c r="D141" s="1"/>
      <c r="E141" s="1"/>
      <c r="F141" s="1"/>
      <c r="G141" s="1"/>
      <c r="H141" s="1"/>
      <c r="I141" s="1"/>
      <c r="J141" s="1"/>
      <c r="K141" s="1"/>
      <c r="L141" s="1"/>
      <c r="M141" s="1"/>
    </row>
    <row r="142" spans="1:13" ht="13.5">
      <c r="A142" s="1"/>
      <c r="B142" s="1"/>
      <c r="C142" s="1"/>
      <c r="D142" s="1"/>
      <c r="E142" s="1"/>
      <c r="F142" s="1"/>
      <c r="G142" s="1"/>
      <c r="H142" s="1"/>
      <c r="I142" s="1"/>
      <c r="J142" s="1"/>
      <c r="K142" s="1"/>
      <c r="L142" s="1"/>
      <c r="M142" s="1"/>
    </row>
    <row r="143" spans="1:13" ht="13.5">
      <c r="A143" s="1"/>
      <c r="B143" s="1"/>
      <c r="C143" s="1"/>
      <c r="D143" s="1"/>
      <c r="E143" s="1"/>
      <c r="F143" s="1"/>
      <c r="G143" s="1"/>
      <c r="H143" s="1"/>
      <c r="I143" s="1"/>
      <c r="J143" s="1"/>
      <c r="K143" s="1"/>
      <c r="L143" s="1"/>
      <c r="M143" s="1"/>
    </row>
  </sheetData>
  <sheetProtection/>
  <mergeCells count="15">
    <mergeCell ref="A1:M1"/>
    <mergeCell ref="K3:M3"/>
    <mergeCell ref="A4:A7"/>
    <mergeCell ref="C5:C6"/>
    <mergeCell ref="F5:F6"/>
    <mergeCell ref="G5:G6"/>
    <mergeCell ref="D5:E6"/>
    <mergeCell ref="H5:I6"/>
    <mergeCell ref="L5:M6"/>
    <mergeCell ref="B4:E4"/>
    <mergeCell ref="B5:B6"/>
    <mergeCell ref="F4:I4"/>
    <mergeCell ref="J4:M4"/>
    <mergeCell ref="J5:J6"/>
    <mergeCell ref="K5:K6"/>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69" r:id="rId1"/>
  <headerFooter alignWithMargins="0">
    <oddFooter>&amp;C64</oddFooter>
  </headerFooter>
</worksheet>
</file>

<file path=xl/worksheets/sheet67.xml><?xml version="1.0" encoding="utf-8"?>
<worksheet xmlns="http://schemas.openxmlformats.org/spreadsheetml/2006/main" xmlns:r="http://schemas.openxmlformats.org/officeDocument/2006/relationships">
  <sheetPr>
    <tabColor indexed="45"/>
  </sheetPr>
  <dimension ref="A1:N79"/>
  <sheetViews>
    <sheetView view="pageBreakPreview" zoomScale="60" zoomScaleNormal="75" workbookViewId="0" topLeftCell="A1">
      <selection activeCell="K14" sqref="K14"/>
    </sheetView>
  </sheetViews>
  <sheetFormatPr defaultColWidth="9.00390625" defaultRowHeight="13.5"/>
  <cols>
    <col min="1" max="1" width="4.50390625" style="0" bestFit="1" customWidth="1"/>
    <col min="2" max="2" width="13.25390625" style="0" customWidth="1"/>
    <col min="3" max="3" width="8.25390625" style="0" customWidth="1"/>
    <col min="4" max="4" width="12.125" style="0" customWidth="1"/>
    <col min="5" max="5" width="5.375" style="0" customWidth="1"/>
    <col min="6" max="6" width="10.125" style="0" customWidth="1"/>
    <col min="7" max="7" width="8.25390625" style="0" customWidth="1"/>
    <col min="8" max="8" width="12.125" style="0" customWidth="1"/>
    <col min="9" max="9" width="5.375" style="0" customWidth="1"/>
    <col min="10" max="10" width="10.125" style="0" customWidth="1"/>
    <col min="11" max="11" width="8.25390625" style="0" customWidth="1"/>
    <col min="12" max="12" width="12.125" style="0" customWidth="1"/>
    <col min="13" max="13" width="5.375" style="0" customWidth="1"/>
    <col min="14" max="14" width="10.125" style="0" customWidth="1"/>
  </cols>
  <sheetData>
    <row r="1" spans="1:14" ht="21.75" customHeight="1">
      <c r="A1" s="1476" t="s">
        <v>635</v>
      </c>
      <c r="B1" s="1476"/>
      <c r="C1" s="1476"/>
      <c r="D1" s="1476"/>
      <c r="E1" s="1476"/>
      <c r="F1" s="1476"/>
      <c r="G1" s="1476"/>
      <c r="H1" s="1476"/>
      <c r="I1" s="1476"/>
      <c r="J1" s="1476"/>
      <c r="K1" s="1476"/>
      <c r="L1" s="1476"/>
      <c r="M1" s="1476"/>
      <c r="N1" s="1476"/>
    </row>
    <row r="2" spans="1:14" ht="18" customHeight="1">
      <c r="A2" s="987"/>
      <c r="B2" s="1"/>
      <c r="C2" s="1"/>
      <c r="D2" s="1"/>
      <c r="E2" s="1"/>
      <c r="F2" s="1"/>
      <c r="G2" s="1"/>
      <c r="H2" s="1"/>
      <c r="I2" s="1"/>
      <c r="J2" s="1"/>
      <c r="K2" s="1"/>
      <c r="L2" s="1"/>
      <c r="M2" s="1"/>
      <c r="N2" s="1"/>
    </row>
    <row r="3" spans="1:14" ht="24.75" customHeight="1" thickBot="1">
      <c r="A3" s="986" t="s">
        <v>646</v>
      </c>
      <c r="B3" s="652"/>
      <c r="C3" s="985"/>
      <c r="D3" s="985"/>
      <c r="E3" s="985"/>
      <c r="F3" s="985"/>
      <c r="G3" s="985"/>
      <c r="H3" s="985"/>
      <c r="I3" s="985"/>
      <c r="J3" s="985"/>
      <c r="K3" s="159"/>
      <c r="L3" s="1234" t="s">
        <v>397</v>
      </c>
      <c r="M3" s="1234"/>
      <c r="N3" s="1234"/>
    </row>
    <row r="4" spans="1:14" ht="13.5">
      <c r="A4" s="1212" t="s">
        <v>633</v>
      </c>
      <c r="B4" s="1477"/>
      <c r="C4" s="1449" t="s">
        <v>632</v>
      </c>
      <c r="D4" s="1086"/>
      <c r="E4" s="1086"/>
      <c r="F4" s="1448"/>
      <c r="G4" s="1449" t="s">
        <v>643</v>
      </c>
      <c r="H4" s="1086"/>
      <c r="I4" s="1086"/>
      <c r="J4" s="1448"/>
      <c r="K4" s="1449" t="s">
        <v>630</v>
      </c>
      <c r="L4" s="1086"/>
      <c r="M4" s="1086"/>
      <c r="N4" s="1087"/>
    </row>
    <row r="5" spans="1:14" ht="17.25" customHeight="1">
      <c r="A5" s="1224"/>
      <c r="B5" s="1478"/>
      <c r="C5" s="1450" t="s">
        <v>510</v>
      </c>
      <c r="D5" s="1450" t="s">
        <v>629</v>
      </c>
      <c r="E5" s="1481" t="s">
        <v>628</v>
      </c>
      <c r="F5" s="1482"/>
      <c r="G5" s="1450" t="s">
        <v>510</v>
      </c>
      <c r="H5" s="1450" t="s">
        <v>629</v>
      </c>
      <c r="I5" s="1481" t="s">
        <v>628</v>
      </c>
      <c r="J5" s="1482"/>
      <c r="K5" s="1450" t="s">
        <v>510</v>
      </c>
      <c r="L5" s="1450" t="s">
        <v>629</v>
      </c>
      <c r="M5" s="1481" t="s">
        <v>628</v>
      </c>
      <c r="N5" s="1485"/>
    </row>
    <row r="6" spans="1:14" ht="13.5">
      <c r="A6" s="1224"/>
      <c r="B6" s="1478"/>
      <c r="C6" s="1452"/>
      <c r="D6" s="1452"/>
      <c r="E6" s="1483"/>
      <c r="F6" s="1484"/>
      <c r="G6" s="1452"/>
      <c r="H6" s="1452"/>
      <c r="I6" s="1483"/>
      <c r="J6" s="1484"/>
      <c r="K6" s="1452"/>
      <c r="L6" s="1452"/>
      <c r="M6" s="1483"/>
      <c r="N6" s="1486"/>
    </row>
    <row r="7" spans="1:14" ht="20.25" customHeight="1" thickBot="1">
      <c r="A7" s="1225"/>
      <c r="B7" s="1468"/>
      <c r="C7" s="188" t="s">
        <v>499</v>
      </c>
      <c r="D7" s="188" t="s">
        <v>627</v>
      </c>
      <c r="E7" s="983"/>
      <c r="F7" s="984" t="s">
        <v>497</v>
      </c>
      <c r="G7" s="188" t="s">
        <v>499</v>
      </c>
      <c r="H7" s="188" t="s">
        <v>627</v>
      </c>
      <c r="I7" s="983"/>
      <c r="J7" s="984" t="s">
        <v>497</v>
      </c>
      <c r="K7" s="188" t="s">
        <v>499</v>
      </c>
      <c r="L7" s="188" t="s">
        <v>627</v>
      </c>
      <c r="M7" s="983"/>
      <c r="N7" s="982" t="s">
        <v>497</v>
      </c>
    </row>
    <row r="8" spans="1:14" ht="20.25" customHeight="1">
      <c r="A8" s="981">
        <v>1</v>
      </c>
      <c r="B8" s="209" t="s">
        <v>127</v>
      </c>
      <c r="C8" s="980">
        <v>4</v>
      </c>
      <c r="D8" s="979">
        <v>532</v>
      </c>
      <c r="E8" s="942" t="s">
        <v>623</v>
      </c>
      <c r="F8" s="978">
        <v>3</v>
      </c>
      <c r="G8" s="805">
        <v>5</v>
      </c>
      <c r="H8" s="791">
        <v>1374</v>
      </c>
      <c r="I8" s="942" t="s">
        <v>623</v>
      </c>
      <c r="J8" s="945">
        <v>3</v>
      </c>
      <c r="K8" s="745">
        <v>9</v>
      </c>
      <c r="L8" s="791">
        <v>1906</v>
      </c>
      <c r="M8" s="952" t="s">
        <v>623</v>
      </c>
      <c r="N8" s="943">
        <v>3</v>
      </c>
    </row>
    <row r="9" spans="1:14" ht="20.25" customHeight="1">
      <c r="A9" s="976">
        <v>2</v>
      </c>
      <c r="B9" s="208" t="s">
        <v>128</v>
      </c>
      <c r="C9" s="734"/>
      <c r="D9" s="178"/>
      <c r="E9" s="939" t="s">
        <v>623</v>
      </c>
      <c r="F9" s="945"/>
      <c r="G9" s="734"/>
      <c r="H9" s="178"/>
      <c r="I9" s="950" t="s">
        <v>623</v>
      </c>
      <c r="J9" s="940"/>
      <c r="K9" s="745">
        <v>0</v>
      </c>
      <c r="L9" s="791">
        <v>0</v>
      </c>
      <c r="M9" s="939" t="s">
        <v>623</v>
      </c>
      <c r="N9" s="938"/>
    </row>
    <row r="10" spans="1:14" ht="20.25" customHeight="1">
      <c r="A10" s="976">
        <v>3</v>
      </c>
      <c r="B10" s="208" t="s">
        <v>129</v>
      </c>
      <c r="C10" s="734"/>
      <c r="D10" s="178"/>
      <c r="E10" s="939" t="s">
        <v>623</v>
      </c>
      <c r="F10" s="940"/>
      <c r="G10" s="734"/>
      <c r="H10" s="178"/>
      <c r="I10" s="949" t="s">
        <v>623</v>
      </c>
      <c r="J10" s="945"/>
      <c r="K10" s="745">
        <v>0</v>
      </c>
      <c r="L10" s="791">
        <v>0</v>
      </c>
      <c r="M10" s="942" t="s">
        <v>623</v>
      </c>
      <c r="N10" s="943"/>
    </row>
    <row r="11" spans="1:14" ht="20.25" customHeight="1">
      <c r="A11" s="976">
        <v>4</v>
      </c>
      <c r="B11" s="208" t="s">
        <v>130</v>
      </c>
      <c r="C11" s="977"/>
      <c r="D11" s="202"/>
      <c r="E11" s="939" t="s">
        <v>623</v>
      </c>
      <c r="F11" s="948"/>
      <c r="G11" s="977"/>
      <c r="H11" s="202"/>
      <c r="I11" s="949" t="s">
        <v>623</v>
      </c>
      <c r="J11" s="948"/>
      <c r="K11" s="745">
        <v>0</v>
      </c>
      <c r="L11" s="791">
        <v>0</v>
      </c>
      <c r="M11" s="939" t="s">
        <v>623</v>
      </c>
      <c r="N11" s="938"/>
    </row>
    <row r="12" spans="1:14" ht="20.25" customHeight="1">
      <c r="A12" s="976">
        <v>5</v>
      </c>
      <c r="B12" s="208" t="s">
        <v>131</v>
      </c>
      <c r="C12" s="178"/>
      <c r="D12" s="178"/>
      <c r="E12" s="939" t="s">
        <v>623</v>
      </c>
      <c r="F12" s="940"/>
      <c r="G12" s="734"/>
      <c r="H12" s="178"/>
      <c r="I12" s="939" t="s">
        <v>623</v>
      </c>
      <c r="J12" s="940"/>
      <c r="K12" s="745">
        <v>0</v>
      </c>
      <c r="L12" s="791">
        <v>0</v>
      </c>
      <c r="M12" s="939" t="s">
        <v>623</v>
      </c>
      <c r="N12" s="938"/>
    </row>
    <row r="13" spans="1:14" ht="20.25" customHeight="1">
      <c r="A13" s="976">
        <v>6</v>
      </c>
      <c r="B13" s="208" t="s">
        <v>132</v>
      </c>
      <c r="C13" s="745"/>
      <c r="D13" s="791"/>
      <c r="E13" s="942" t="s">
        <v>623</v>
      </c>
      <c r="F13" s="941"/>
      <c r="G13" s="745"/>
      <c r="H13" s="791"/>
      <c r="I13" s="950" t="s">
        <v>623</v>
      </c>
      <c r="J13" s="941"/>
      <c r="K13" s="745">
        <v>0</v>
      </c>
      <c r="L13" s="791">
        <v>0</v>
      </c>
      <c r="M13" s="942" t="s">
        <v>623</v>
      </c>
      <c r="N13" s="943"/>
    </row>
    <row r="14" spans="1:14" ht="20.25" customHeight="1">
      <c r="A14" s="976">
        <v>7</v>
      </c>
      <c r="B14" s="208" t="s">
        <v>133</v>
      </c>
      <c r="C14" s="734"/>
      <c r="D14" s="178"/>
      <c r="E14" s="939" t="s">
        <v>623</v>
      </c>
      <c r="F14" s="940"/>
      <c r="G14" s="734"/>
      <c r="H14" s="178"/>
      <c r="I14" s="949" t="s">
        <v>623</v>
      </c>
      <c r="J14" s="940"/>
      <c r="K14" s="745">
        <v>0</v>
      </c>
      <c r="L14" s="791">
        <v>0</v>
      </c>
      <c r="M14" s="939" t="s">
        <v>623</v>
      </c>
      <c r="N14" s="938"/>
    </row>
    <row r="15" spans="1:14" ht="20.25" customHeight="1">
      <c r="A15" s="976">
        <v>8</v>
      </c>
      <c r="B15" s="208" t="s">
        <v>134</v>
      </c>
      <c r="C15" s="734"/>
      <c r="D15" s="178"/>
      <c r="E15" s="939" t="s">
        <v>623</v>
      </c>
      <c r="F15" s="945"/>
      <c r="G15" s="734"/>
      <c r="H15" s="178"/>
      <c r="I15" s="949" t="s">
        <v>623</v>
      </c>
      <c r="J15" s="945"/>
      <c r="K15" s="745">
        <v>0</v>
      </c>
      <c r="L15" s="791">
        <v>0</v>
      </c>
      <c r="M15" s="942" t="s">
        <v>623</v>
      </c>
      <c r="N15" s="943"/>
    </row>
    <row r="16" spans="1:14" ht="20.25" customHeight="1">
      <c r="A16" s="976">
        <v>9</v>
      </c>
      <c r="B16" s="208" t="s">
        <v>135</v>
      </c>
      <c r="C16" s="734"/>
      <c r="D16" s="178"/>
      <c r="E16" s="939" t="s">
        <v>623</v>
      </c>
      <c r="F16" s="940"/>
      <c r="G16" s="734"/>
      <c r="H16" s="178"/>
      <c r="I16" s="949" t="s">
        <v>623</v>
      </c>
      <c r="J16" s="940"/>
      <c r="K16" s="745">
        <v>0</v>
      </c>
      <c r="L16" s="791">
        <v>0</v>
      </c>
      <c r="M16" s="939" t="s">
        <v>623</v>
      </c>
      <c r="N16" s="938"/>
    </row>
    <row r="17" spans="1:14" ht="20.25" customHeight="1">
      <c r="A17" s="976">
        <v>10</v>
      </c>
      <c r="B17" s="208" t="s">
        <v>136</v>
      </c>
      <c r="C17" s="178"/>
      <c r="D17" s="178"/>
      <c r="E17" s="939" t="s">
        <v>623</v>
      </c>
      <c r="F17" s="940"/>
      <c r="G17" s="734"/>
      <c r="H17" s="178"/>
      <c r="I17" s="939" t="s">
        <v>623</v>
      </c>
      <c r="J17" s="940"/>
      <c r="K17" s="745">
        <v>0</v>
      </c>
      <c r="L17" s="791">
        <v>0</v>
      </c>
      <c r="M17" s="939" t="s">
        <v>623</v>
      </c>
      <c r="N17" s="938"/>
    </row>
    <row r="18" spans="1:14" ht="20.25" customHeight="1">
      <c r="A18" s="976">
        <v>11</v>
      </c>
      <c r="B18" s="208" t="s">
        <v>137</v>
      </c>
      <c r="C18" s="745"/>
      <c r="D18" s="791"/>
      <c r="E18" s="942" t="s">
        <v>623</v>
      </c>
      <c r="F18" s="945"/>
      <c r="G18" s="745"/>
      <c r="H18" s="791"/>
      <c r="I18" s="942" t="s">
        <v>623</v>
      </c>
      <c r="J18" s="941"/>
      <c r="K18" s="745">
        <v>0</v>
      </c>
      <c r="L18" s="791">
        <v>0</v>
      </c>
      <c r="M18" s="942" t="s">
        <v>623</v>
      </c>
      <c r="N18" s="943"/>
    </row>
    <row r="19" spans="1:14" ht="20.25" customHeight="1">
      <c r="A19" s="976">
        <v>12</v>
      </c>
      <c r="B19" s="208" t="s">
        <v>138</v>
      </c>
      <c r="C19" s="734"/>
      <c r="D19" s="178"/>
      <c r="E19" s="939" t="s">
        <v>623</v>
      </c>
      <c r="F19" s="940"/>
      <c r="G19" s="734"/>
      <c r="H19" s="178"/>
      <c r="I19" s="939" t="s">
        <v>623</v>
      </c>
      <c r="J19" s="940"/>
      <c r="K19" s="745">
        <v>0</v>
      </c>
      <c r="L19" s="791">
        <v>0</v>
      </c>
      <c r="M19" s="939" t="s">
        <v>623</v>
      </c>
      <c r="N19" s="938"/>
    </row>
    <row r="20" spans="1:14" ht="20.25" customHeight="1">
      <c r="A20" s="976">
        <v>13</v>
      </c>
      <c r="B20" s="208" t="s">
        <v>139</v>
      </c>
      <c r="C20" s="734"/>
      <c r="D20" s="178"/>
      <c r="E20" s="939" t="s">
        <v>623</v>
      </c>
      <c r="F20" s="940"/>
      <c r="G20" s="734"/>
      <c r="H20" s="178"/>
      <c r="I20" s="939" t="s">
        <v>623</v>
      </c>
      <c r="J20" s="940"/>
      <c r="K20" s="745">
        <v>0</v>
      </c>
      <c r="L20" s="791">
        <v>0</v>
      </c>
      <c r="M20" s="942" t="s">
        <v>623</v>
      </c>
      <c r="N20" s="943"/>
    </row>
    <row r="21" spans="1:14" ht="20.25" customHeight="1">
      <c r="A21" s="976">
        <v>14</v>
      </c>
      <c r="B21" s="208" t="s">
        <v>626</v>
      </c>
      <c r="C21" s="734"/>
      <c r="D21" s="178"/>
      <c r="E21" s="939" t="s">
        <v>623</v>
      </c>
      <c r="F21" s="940"/>
      <c r="G21" s="734"/>
      <c r="H21" s="178"/>
      <c r="I21" s="939" t="s">
        <v>623</v>
      </c>
      <c r="J21" s="941"/>
      <c r="K21" s="745">
        <v>0</v>
      </c>
      <c r="L21" s="791">
        <v>0</v>
      </c>
      <c r="M21" s="939" t="s">
        <v>623</v>
      </c>
      <c r="N21" s="938"/>
    </row>
    <row r="22" spans="1:14" ht="20.25" customHeight="1">
      <c r="A22" s="976">
        <v>15</v>
      </c>
      <c r="B22" s="208" t="s">
        <v>141</v>
      </c>
      <c r="C22" s="178"/>
      <c r="D22" s="178"/>
      <c r="E22" s="939" t="s">
        <v>623</v>
      </c>
      <c r="F22" s="940"/>
      <c r="G22" s="734"/>
      <c r="H22" s="178"/>
      <c r="I22" s="939" t="s">
        <v>623</v>
      </c>
      <c r="J22" s="940"/>
      <c r="K22" s="745">
        <v>0</v>
      </c>
      <c r="L22" s="791">
        <v>0</v>
      </c>
      <c r="M22" s="939" t="s">
        <v>623</v>
      </c>
      <c r="N22" s="938"/>
    </row>
    <row r="23" spans="1:14" ht="20.25" customHeight="1">
      <c r="A23" s="976">
        <v>16</v>
      </c>
      <c r="B23" s="208" t="s">
        <v>142</v>
      </c>
      <c r="C23" s="745"/>
      <c r="D23" s="791"/>
      <c r="E23" s="942" t="s">
        <v>623</v>
      </c>
      <c r="F23" s="941"/>
      <c r="G23" s="745"/>
      <c r="H23" s="791"/>
      <c r="I23" s="942" t="s">
        <v>623</v>
      </c>
      <c r="J23" s="941"/>
      <c r="K23" s="745">
        <v>0</v>
      </c>
      <c r="L23" s="791">
        <v>0</v>
      </c>
      <c r="M23" s="942" t="s">
        <v>623</v>
      </c>
      <c r="N23" s="943"/>
    </row>
    <row r="24" spans="1:14" ht="20.25" customHeight="1">
      <c r="A24" s="976">
        <v>17</v>
      </c>
      <c r="B24" s="208" t="s">
        <v>143</v>
      </c>
      <c r="C24" s="734">
        <v>1</v>
      </c>
      <c r="D24" s="178">
        <v>11</v>
      </c>
      <c r="E24" s="939" t="s">
        <v>623</v>
      </c>
      <c r="F24" s="945">
        <v>3</v>
      </c>
      <c r="G24" s="734"/>
      <c r="H24" s="178"/>
      <c r="I24" s="950" t="s">
        <v>623</v>
      </c>
      <c r="J24" s="940"/>
      <c r="K24" s="745">
        <v>1</v>
      </c>
      <c r="L24" s="791">
        <v>11</v>
      </c>
      <c r="M24" s="939" t="s">
        <v>623</v>
      </c>
      <c r="N24" s="938">
        <v>3</v>
      </c>
    </row>
    <row r="25" spans="1:14" ht="20.25" customHeight="1">
      <c r="A25" s="976">
        <v>18</v>
      </c>
      <c r="B25" s="208" t="s">
        <v>144</v>
      </c>
      <c r="C25" s="734"/>
      <c r="D25" s="178"/>
      <c r="E25" s="939" t="s">
        <v>623</v>
      </c>
      <c r="F25" s="948"/>
      <c r="G25" s="734"/>
      <c r="H25" s="178"/>
      <c r="I25" s="949" t="s">
        <v>623</v>
      </c>
      <c r="J25" s="941"/>
      <c r="K25" s="745">
        <v>0</v>
      </c>
      <c r="L25" s="791">
        <v>0</v>
      </c>
      <c r="M25" s="942" t="s">
        <v>623</v>
      </c>
      <c r="N25" s="943"/>
    </row>
    <row r="26" spans="1:14" ht="20.25" customHeight="1">
      <c r="A26" s="976">
        <v>19</v>
      </c>
      <c r="B26" s="208" t="s">
        <v>145</v>
      </c>
      <c r="C26" s="734"/>
      <c r="D26" s="178"/>
      <c r="E26" s="939" t="s">
        <v>623</v>
      </c>
      <c r="F26" s="948"/>
      <c r="G26" s="734"/>
      <c r="H26" s="178"/>
      <c r="I26" s="949" t="s">
        <v>623</v>
      </c>
      <c r="J26" s="941"/>
      <c r="K26" s="745">
        <v>0</v>
      </c>
      <c r="L26" s="791">
        <v>0</v>
      </c>
      <c r="M26" s="939" t="s">
        <v>623</v>
      </c>
      <c r="N26" s="938"/>
    </row>
    <row r="27" spans="1:14" ht="20.25" customHeight="1">
      <c r="A27" s="976">
        <v>20</v>
      </c>
      <c r="B27" s="208" t="s">
        <v>146</v>
      </c>
      <c r="C27" s="178"/>
      <c r="D27" s="178"/>
      <c r="E27" s="939" t="s">
        <v>623</v>
      </c>
      <c r="F27" s="940"/>
      <c r="G27" s="734"/>
      <c r="H27" s="178"/>
      <c r="I27" s="939" t="s">
        <v>623</v>
      </c>
      <c r="J27" s="940"/>
      <c r="K27" s="745">
        <v>0</v>
      </c>
      <c r="L27" s="791">
        <v>0</v>
      </c>
      <c r="M27" s="939" t="s">
        <v>623</v>
      </c>
      <c r="N27" s="938"/>
    </row>
    <row r="28" spans="1:14" ht="20.25" customHeight="1">
      <c r="A28" s="976">
        <v>21</v>
      </c>
      <c r="B28" s="208" t="s">
        <v>147</v>
      </c>
      <c r="C28" s="745"/>
      <c r="D28" s="791"/>
      <c r="E28" s="942" t="s">
        <v>623</v>
      </c>
      <c r="F28" s="941"/>
      <c r="G28" s="745"/>
      <c r="H28" s="791"/>
      <c r="I28" s="942" t="s">
        <v>623</v>
      </c>
      <c r="J28" s="941"/>
      <c r="K28" s="745">
        <v>0</v>
      </c>
      <c r="L28" s="791">
        <v>0</v>
      </c>
      <c r="M28" s="942" t="s">
        <v>623</v>
      </c>
      <c r="N28" s="943"/>
    </row>
    <row r="29" spans="1:14" ht="20.25" customHeight="1">
      <c r="A29" s="976">
        <v>22</v>
      </c>
      <c r="B29" s="208" t="s">
        <v>148</v>
      </c>
      <c r="C29" s="734"/>
      <c r="D29" s="178"/>
      <c r="E29" s="939" t="s">
        <v>623</v>
      </c>
      <c r="F29" s="940"/>
      <c r="G29" s="734"/>
      <c r="H29" s="178"/>
      <c r="I29" s="939" t="s">
        <v>623</v>
      </c>
      <c r="J29" s="940"/>
      <c r="K29" s="745">
        <v>0</v>
      </c>
      <c r="L29" s="791">
        <v>0</v>
      </c>
      <c r="M29" s="939" t="s">
        <v>623</v>
      </c>
      <c r="N29" s="938"/>
    </row>
    <row r="30" spans="1:14" ht="20.25" customHeight="1">
      <c r="A30" s="976">
        <v>23</v>
      </c>
      <c r="B30" s="208" t="s">
        <v>149</v>
      </c>
      <c r="C30" s="734"/>
      <c r="D30" s="178"/>
      <c r="E30" s="939" t="s">
        <v>623</v>
      </c>
      <c r="F30" s="940"/>
      <c r="G30" s="734"/>
      <c r="H30" s="178"/>
      <c r="I30" s="942" t="s">
        <v>623</v>
      </c>
      <c r="J30" s="941"/>
      <c r="K30" s="745">
        <v>0</v>
      </c>
      <c r="L30" s="791">
        <v>0</v>
      </c>
      <c r="M30" s="942" t="s">
        <v>623</v>
      </c>
      <c r="N30" s="943"/>
    </row>
    <row r="31" spans="1:14" ht="20.25" customHeight="1">
      <c r="A31" s="976">
        <v>24</v>
      </c>
      <c r="B31" s="208" t="s">
        <v>151</v>
      </c>
      <c r="C31" s="734"/>
      <c r="D31" s="178"/>
      <c r="E31" s="939" t="s">
        <v>623</v>
      </c>
      <c r="F31" s="940"/>
      <c r="G31" s="734"/>
      <c r="H31" s="178"/>
      <c r="I31" s="939" t="s">
        <v>623</v>
      </c>
      <c r="J31" s="940"/>
      <c r="K31" s="745">
        <v>0</v>
      </c>
      <c r="L31" s="791">
        <v>0</v>
      </c>
      <c r="M31" s="939" t="s">
        <v>623</v>
      </c>
      <c r="N31" s="938"/>
    </row>
    <row r="32" spans="1:14" ht="20.25" customHeight="1">
      <c r="A32" s="976">
        <v>25</v>
      </c>
      <c r="B32" s="208" t="s">
        <v>152</v>
      </c>
      <c r="C32" s="178"/>
      <c r="D32" s="178"/>
      <c r="E32" s="939" t="s">
        <v>623</v>
      </c>
      <c r="F32" s="940"/>
      <c r="G32" s="734">
        <v>3</v>
      </c>
      <c r="H32" s="178">
        <v>297</v>
      </c>
      <c r="I32" s="939" t="s">
        <v>623</v>
      </c>
      <c r="J32" s="940">
        <v>2</v>
      </c>
      <c r="K32" s="745">
        <v>3</v>
      </c>
      <c r="L32" s="791">
        <v>297</v>
      </c>
      <c r="M32" s="939" t="s">
        <v>623</v>
      </c>
      <c r="N32" s="938">
        <v>2</v>
      </c>
    </row>
    <row r="33" spans="1:14" ht="20.25" customHeight="1">
      <c r="A33" s="976">
        <v>26</v>
      </c>
      <c r="B33" s="208" t="s">
        <v>153</v>
      </c>
      <c r="C33" s="745"/>
      <c r="D33" s="791"/>
      <c r="E33" s="942" t="s">
        <v>623</v>
      </c>
      <c r="F33" s="941"/>
      <c r="G33" s="745"/>
      <c r="H33" s="791"/>
      <c r="I33" s="942" t="s">
        <v>623</v>
      </c>
      <c r="J33" s="941"/>
      <c r="K33" s="745">
        <v>0</v>
      </c>
      <c r="L33" s="791">
        <v>0</v>
      </c>
      <c r="M33" s="942" t="s">
        <v>623</v>
      </c>
      <c r="N33" s="943"/>
    </row>
    <row r="34" spans="1:14" ht="20.25" customHeight="1">
      <c r="A34" s="976">
        <v>27</v>
      </c>
      <c r="B34" s="208" t="s">
        <v>154</v>
      </c>
      <c r="C34" s="734"/>
      <c r="D34" s="178"/>
      <c r="E34" s="939" t="s">
        <v>623</v>
      </c>
      <c r="F34" s="940"/>
      <c r="G34" s="734"/>
      <c r="H34" s="178"/>
      <c r="I34" s="939" t="s">
        <v>623</v>
      </c>
      <c r="J34" s="940"/>
      <c r="K34" s="745">
        <v>0</v>
      </c>
      <c r="L34" s="791">
        <v>0</v>
      </c>
      <c r="M34" s="939" t="s">
        <v>623</v>
      </c>
      <c r="N34" s="938"/>
    </row>
    <row r="35" spans="1:14" ht="20.25" customHeight="1">
      <c r="A35" s="976">
        <v>28</v>
      </c>
      <c r="B35" s="208" t="s">
        <v>155</v>
      </c>
      <c r="C35" s="734"/>
      <c r="D35" s="178"/>
      <c r="E35" s="939" t="s">
        <v>623</v>
      </c>
      <c r="F35" s="940"/>
      <c r="G35" s="734"/>
      <c r="H35" s="178"/>
      <c r="I35" s="950" t="s">
        <v>623</v>
      </c>
      <c r="J35" s="945"/>
      <c r="K35" s="745">
        <v>0</v>
      </c>
      <c r="L35" s="791">
        <v>0</v>
      </c>
      <c r="M35" s="942" t="s">
        <v>623</v>
      </c>
      <c r="N35" s="943"/>
    </row>
    <row r="36" spans="1:14" ht="20.25" customHeight="1">
      <c r="A36" s="976">
        <v>29</v>
      </c>
      <c r="B36" s="208" t="s">
        <v>156</v>
      </c>
      <c r="C36" s="734"/>
      <c r="D36" s="178"/>
      <c r="E36" s="939" t="s">
        <v>623</v>
      </c>
      <c r="F36" s="940"/>
      <c r="G36" s="734"/>
      <c r="H36" s="178"/>
      <c r="I36" s="949" t="s">
        <v>623</v>
      </c>
      <c r="J36" s="948"/>
      <c r="K36" s="745">
        <v>0</v>
      </c>
      <c r="L36" s="791">
        <v>0</v>
      </c>
      <c r="M36" s="939" t="s">
        <v>623</v>
      </c>
      <c r="N36" s="938"/>
    </row>
    <row r="37" spans="1:14" ht="20.25" customHeight="1">
      <c r="A37" s="976">
        <v>30</v>
      </c>
      <c r="B37" s="208" t="s">
        <v>157</v>
      </c>
      <c r="C37" s="178"/>
      <c r="D37" s="178"/>
      <c r="E37" s="939" t="s">
        <v>623</v>
      </c>
      <c r="F37" s="940"/>
      <c r="G37" s="734"/>
      <c r="H37" s="178"/>
      <c r="I37" s="939" t="s">
        <v>623</v>
      </c>
      <c r="J37" s="940"/>
      <c r="K37" s="745">
        <v>0</v>
      </c>
      <c r="L37" s="791">
        <v>0</v>
      </c>
      <c r="M37" s="939" t="s">
        <v>623</v>
      </c>
      <c r="N37" s="938"/>
    </row>
    <row r="38" spans="1:14" ht="20.25" customHeight="1">
      <c r="A38" s="976">
        <v>31</v>
      </c>
      <c r="B38" s="208" t="s">
        <v>158</v>
      </c>
      <c r="C38" s="745"/>
      <c r="D38" s="791"/>
      <c r="E38" s="942" t="s">
        <v>623</v>
      </c>
      <c r="F38" s="945"/>
      <c r="G38" s="745"/>
      <c r="H38" s="791"/>
      <c r="I38" s="942" t="s">
        <v>623</v>
      </c>
      <c r="J38" s="945"/>
      <c r="K38" s="745">
        <v>0</v>
      </c>
      <c r="L38" s="791">
        <v>0</v>
      </c>
      <c r="M38" s="942" t="s">
        <v>623</v>
      </c>
      <c r="N38" s="943"/>
    </row>
    <row r="39" spans="1:14" ht="20.25" customHeight="1">
      <c r="A39" s="976">
        <v>32</v>
      </c>
      <c r="B39" s="208" t="s">
        <v>159</v>
      </c>
      <c r="C39" s="734"/>
      <c r="D39" s="178"/>
      <c r="E39" s="939" t="s">
        <v>623</v>
      </c>
      <c r="F39" s="940"/>
      <c r="G39" s="734"/>
      <c r="H39" s="178"/>
      <c r="I39" s="939" t="s">
        <v>623</v>
      </c>
      <c r="J39" s="940"/>
      <c r="K39" s="745">
        <v>0</v>
      </c>
      <c r="L39" s="791">
        <v>0</v>
      </c>
      <c r="M39" s="939" t="s">
        <v>623</v>
      </c>
      <c r="N39" s="938"/>
    </row>
    <row r="40" spans="1:14" ht="20.25" customHeight="1">
      <c r="A40" s="976">
        <v>33</v>
      </c>
      <c r="B40" s="208" t="s">
        <v>160</v>
      </c>
      <c r="C40" s="829"/>
      <c r="D40" s="208"/>
      <c r="E40" s="939" t="s">
        <v>623</v>
      </c>
      <c r="F40" s="946"/>
      <c r="G40" s="734"/>
      <c r="H40" s="178"/>
      <c r="I40" s="939" t="s">
        <v>623</v>
      </c>
      <c r="J40" s="945"/>
      <c r="K40" s="745">
        <v>0</v>
      </c>
      <c r="L40" s="791">
        <v>0</v>
      </c>
      <c r="M40" s="942" t="s">
        <v>623</v>
      </c>
      <c r="N40" s="943"/>
    </row>
    <row r="41" spans="1:14" ht="20.25" customHeight="1">
      <c r="A41" s="976">
        <v>34</v>
      </c>
      <c r="B41" s="208" t="s">
        <v>161</v>
      </c>
      <c r="C41" s="734"/>
      <c r="D41" s="178"/>
      <c r="E41" s="939" t="s">
        <v>623</v>
      </c>
      <c r="F41" s="940"/>
      <c r="G41" s="734"/>
      <c r="H41" s="178"/>
      <c r="I41" s="939" t="s">
        <v>623</v>
      </c>
      <c r="J41" s="940"/>
      <c r="K41" s="745">
        <v>0</v>
      </c>
      <c r="L41" s="791">
        <v>0</v>
      </c>
      <c r="M41" s="939" t="s">
        <v>623</v>
      </c>
      <c r="N41" s="938"/>
    </row>
    <row r="42" spans="1:14" ht="20.25" customHeight="1">
      <c r="A42" s="976">
        <v>35</v>
      </c>
      <c r="B42" s="208" t="s">
        <v>162</v>
      </c>
      <c r="C42" s="178"/>
      <c r="D42" s="178"/>
      <c r="E42" s="939" t="s">
        <v>623</v>
      </c>
      <c r="F42" s="940"/>
      <c r="G42" s="734"/>
      <c r="H42" s="178"/>
      <c r="I42" s="939" t="s">
        <v>623</v>
      </c>
      <c r="J42" s="940"/>
      <c r="K42" s="745">
        <v>0</v>
      </c>
      <c r="L42" s="791">
        <v>0</v>
      </c>
      <c r="M42" s="939" t="s">
        <v>623</v>
      </c>
      <c r="N42" s="938"/>
    </row>
    <row r="43" spans="1:14" ht="20.25" customHeight="1">
      <c r="A43" s="976">
        <v>36</v>
      </c>
      <c r="B43" s="208" t="s">
        <v>163</v>
      </c>
      <c r="C43" s="745"/>
      <c r="D43" s="791"/>
      <c r="E43" s="942" t="s">
        <v>623</v>
      </c>
      <c r="F43" s="941"/>
      <c r="G43" s="745"/>
      <c r="H43" s="791"/>
      <c r="I43" s="942" t="s">
        <v>623</v>
      </c>
      <c r="J43" s="941"/>
      <c r="K43" s="745">
        <v>0</v>
      </c>
      <c r="L43" s="791">
        <v>0</v>
      </c>
      <c r="M43" s="942" t="s">
        <v>623</v>
      </c>
      <c r="N43" s="943"/>
    </row>
    <row r="44" spans="1:14" ht="20.25" customHeight="1">
      <c r="A44" s="976">
        <v>37</v>
      </c>
      <c r="B44" s="208" t="s">
        <v>164</v>
      </c>
      <c r="C44" s="734"/>
      <c r="D44" s="178"/>
      <c r="E44" s="939" t="s">
        <v>623</v>
      </c>
      <c r="F44" s="941"/>
      <c r="G44" s="734"/>
      <c r="H44" s="178"/>
      <c r="I44" s="939" t="s">
        <v>623</v>
      </c>
      <c r="J44" s="940"/>
      <c r="K44" s="745">
        <v>0</v>
      </c>
      <c r="L44" s="791">
        <v>0</v>
      </c>
      <c r="M44" s="939" t="s">
        <v>623</v>
      </c>
      <c r="N44" s="938"/>
    </row>
    <row r="45" spans="1:14" ht="20.25" customHeight="1">
      <c r="A45" s="976">
        <v>38</v>
      </c>
      <c r="B45" s="208" t="s">
        <v>165</v>
      </c>
      <c r="C45" s="734"/>
      <c r="D45" s="178"/>
      <c r="E45" s="939" t="s">
        <v>623</v>
      </c>
      <c r="F45" s="941"/>
      <c r="G45" s="734"/>
      <c r="H45" s="178"/>
      <c r="I45" s="939" t="s">
        <v>623</v>
      </c>
      <c r="J45" s="940"/>
      <c r="K45" s="745">
        <v>0</v>
      </c>
      <c r="L45" s="791">
        <v>0</v>
      </c>
      <c r="M45" s="942" t="s">
        <v>623</v>
      </c>
      <c r="N45" s="943"/>
    </row>
    <row r="46" spans="1:14" ht="20.25" customHeight="1">
      <c r="A46" s="976">
        <v>39</v>
      </c>
      <c r="B46" s="208" t="s">
        <v>166</v>
      </c>
      <c r="C46" s="178"/>
      <c r="D46" s="178"/>
      <c r="E46" s="939" t="s">
        <v>623</v>
      </c>
      <c r="F46" s="940"/>
      <c r="G46" s="734"/>
      <c r="H46" s="178"/>
      <c r="I46" s="939" t="s">
        <v>623</v>
      </c>
      <c r="J46" s="940"/>
      <c r="K46" s="745">
        <v>0</v>
      </c>
      <c r="L46" s="791">
        <v>0</v>
      </c>
      <c r="M46" s="939" t="s">
        <v>623</v>
      </c>
      <c r="N46" s="938"/>
    </row>
    <row r="47" spans="1:14" ht="20.25" customHeight="1">
      <c r="A47" s="976">
        <v>40</v>
      </c>
      <c r="B47" s="208" t="s">
        <v>167</v>
      </c>
      <c r="C47" s="745"/>
      <c r="D47" s="791"/>
      <c r="E47" s="942" t="s">
        <v>623</v>
      </c>
      <c r="F47" s="941"/>
      <c r="G47" s="745"/>
      <c r="H47" s="791"/>
      <c r="I47" s="942" t="s">
        <v>623</v>
      </c>
      <c r="J47" s="941"/>
      <c r="K47" s="745">
        <v>0</v>
      </c>
      <c r="L47" s="791">
        <v>0</v>
      </c>
      <c r="M47" s="942" t="s">
        <v>623</v>
      </c>
      <c r="N47" s="943"/>
    </row>
    <row r="48" spans="1:14" ht="20.25" customHeight="1">
      <c r="A48" s="976">
        <v>41</v>
      </c>
      <c r="B48" s="208" t="s">
        <v>168</v>
      </c>
      <c r="C48" s="734"/>
      <c r="D48" s="178"/>
      <c r="E48" s="942" t="s">
        <v>623</v>
      </c>
      <c r="F48" s="941"/>
      <c r="G48" s="734"/>
      <c r="H48" s="178"/>
      <c r="I48" s="939" t="s">
        <v>623</v>
      </c>
      <c r="J48" s="940"/>
      <c r="K48" s="745">
        <v>0</v>
      </c>
      <c r="L48" s="791">
        <v>0</v>
      </c>
      <c r="M48" s="942" t="s">
        <v>623</v>
      </c>
      <c r="N48" s="943"/>
    </row>
    <row r="49" spans="1:14" ht="20.25" customHeight="1">
      <c r="A49" s="975">
        <v>42</v>
      </c>
      <c r="B49" s="974" t="s">
        <v>169</v>
      </c>
      <c r="C49" s="734"/>
      <c r="D49" s="178"/>
      <c r="E49" s="942" t="s">
        <v>623</v>
      </c>
      <c r="F49" s="941"/>
      <c r="G49" s="734"/>
      <c r="H49" s="178"/>
      <c r="I49" s="939" t="s">
        <v>623</v>
      </c>
      <c r="J49" s="940"/>
      <c r="K49" s="745">
        <v>0</v>
      </c>
      <c r="L49" s="791">
        <v>0</v>
      </c>
      <c r="M49" s="939" t="s">
        <v>623</v>
      </c>
      <c r="N49" s="938"/>
    </row>
    <row r="50" spans="1:14" ht="17.25" customHeight="1">
      <c r="A50" s="174">
        <v>43</v>
      </c>
      <c r="B50" s="208" t="s">
        <v>170</v>
      </c>
      <c r="C50" s="178"/>
      <c r="D50" s="178"/>
      <c r="E50" s="939" t="s">
        <v>623</v>
      </c>
      <c r="F50" s="940"/>
      <c r="G50" s="734"/>
      <c r="H50" s="178"/>
      <c r="I50" s="939" t="s">
        <v>623</v>
      </c>
      <c r="J50" s="940"/>
      <c r="K50" s="745">
        <v>0</v>
      </c>
      <c r="L50" s="791">
        <v>0</v>
      </c>
      <c r="M50" s="939" t="s">
        <v>623</v>
      </c>
      <c r="N50" s="938"/>
    </row>
    <row r="51" spans="1:14" ht="17.25" customHeight="1" thickBot="1">
      <c r="A51" s="183" t="s">
        <v>624</v>
      </c>
      <c r="B51" s="184" t="s">
        <v>32</v>
      </c>
      <c r="C51" s="624">
        <v>5</v>
      </c>
      <c r="D51" s="624">
        <v>543</v>
      </c>
      <c r="E51" s="935" t="s">
        <v>623</v>
      </c>
      <c r="F51" s="937">
        <v>3</v>
      </c>
      <c r="G51" s="624">
        <v>8</v>
      </c>
      <c r="H51" s="624">
        <v>1671</v>
      </c>
      <c r="I51" s="935" t="s">
        <v>623</v>
      </c>
      <c r="J51" s="937">
        <v>2.822262118491921</v>
      </c>
      <c r="K51" s="936">
        <v>13</v>
      </c>
      <c r="L51" s="624">
        <v>2214</v>
      </c>
      <c r="M51" s="935" t="s">
        <v>623</v>
      </c>
      <c r="N51" s="934">
        <v>2.8658536585365852</v>
      </c>
    </row>
    <row r="52" spans="1:14" ht="13.5">
      <c r="A52" s="1"/>
      <c r="B52" s="1"/>
      <c r="C52" s="1"/>
      <c r="D52" s="1"/>
      <c r="E52" s="1"/>
      <c r="F52" s="1"/>
      <c r="G52" s="1"/>
      <c r="H52" s="1"/>
      <c r="I52" s="1"/>
      <c r="J52" s="1"/>
      <c r="K52" s="1"/>
      <c r="L52" s="1"/>
      <c r="M52" s="1"/>
      <c r="N52" s="1"/>
    </row>
    <row r="53" spans="1:14" ht="13.5">
      <c r="A53" s="1"/>
      <c r="B53" s="1"/>
      <c r="C53" s="1"/>
      <c r="D53" s="1"/>
      <c r="E53" s="1"/>
      <c r="F53" s="1"/>
      <c r="G53" s="1"/>
      <c r="H53" s="1"/>
      <c r="I53" s="1"/>
      <c r="J53" s="1"/>
      <c r="K53" s="1"/>
      <c r="L53" s="1"/>
      <c r="M53" s="1"/>
      <c r="N53" s="1"/>
    </row>
    <row r="54" spans="1:14" ht="13.5">
      <c r="A54" s="1"/>
      <c r="B54" s="1"/>
      <c r="C54" s="1"/>
      <c r="D54" s="1"/>
      <c r="E54" s="1"/>
      <c r="F54" s="1"/>
      <c r="G54" s="1"/>
      <c r="H54" s="1"/>
      <c r="I54" s="1"/>
      <c r="J54" s="1"/>
      <c r="K54" s="1"/>
      <c r="L54" s="1"/>
      <c r="M54" s="1"/>
      <c r="N54" s="1"/>
    </row>
    <row r="55" spans="1:14" ht="13.5">
      <c r="A55" s="1"/>
      <c r="B55" s="1"/>
      <c r="C55" s="1"/>
      <c r="D55" s="1"/>
      <c r="E55" s="1"/>
      <c r="F55" s="1"/>
      <c r="G55" s="1"/>
      <c r="H55" s="1"/>
      <c r="I55" s="1"/>
      <c r="J55" s="1"/>
      <c r="K55" s="1"/>
      <c r="L55" s="1"/>
      <c r="M55" s="1"/>
      <c r="N55" s="1"/>
    </row>
    <row r="56" spans="1:14" ht="13.5">
      <c r="A56" s="1"/>
      <c r="B56" s="1"/>
      <c r="C56" s="1"/>
      <c r="D56" s="1"/>
      <c r="E56" s="1"/>
      <c r="F56" s="1"/>
      <c r="G56" s="1"/>
      <c r="H56" s="1"/>
      <c r="I56" s="1"/>
      <c r="J56" s="1"/>
      <c r="K56" s="1"/>
      <c r="L56" s="1"/>
      <c r="M56" s="1"/>
      <c r="N56" s="1"/>
    </row>
    <row r="57" spans="3:14" ht="13.5">
      <c r="C57" s="1"/>
      <c r="D57" s="1"/>
      <c r="E57" s="1"/>
      <c r="F57" s="1"/>
      <c r="G57" s="1"/>
      <c r="H57" s="1"/>
      <c r="I57" s="1"/>
      <c r="J57" s="1"/>
      <c r="K57" s="1"/>
      <c r="L57" s="1"/>
      <c r="M57" s="1"/>
      <c r="N57" s="1"/>
    </row>
    <row r="58" spans="3:14" ht="13.5">
      <c r="C58" s="1"/>
      <c r="D58" s="1"/>
      <c r="E58" s="1"/>
      <c r="F58" s="1"/>
      <c r="G58" s="1"/>
      <c r="H58" s="1"/>
      <c r="I58" s="1"/>
      <c r="J58" s="1"/>
      <c r="K58" s="1"/>
      <c r="L58" s="1"/>
      <c r="M58" s="1"/>
      <c r="N58" s="1"/>
    </row>
    <row r="59" spans="3:14" ht="13.5">
      <c r="C59" s="1"/>
      <c r="D59" s="1"/>
      <c r="E59" s="1"/>
      <c r="F59" s="1"/>
      <c r="G59" s="1"/>
      <c r="H59" s="1"/>
      <c r="I59" s="1"/>
      <c r="J59" s="1"/>
      <c r="K59" s="1"/>
      <c r="L59" s="1"/>
      <c r="M59" s="1"/>
      <c r="N59" s="1"/>
    </row>
    <row r="60" spans="3:14" ht="13.5">
      <c r="C60" s="1"/>
      <c r="D60" s="1"/>
      <c r="E60" s="1"/>
      <c r="F60" s="1"/>
      <c r="G60" s="1"/>
      <c r="H60" s="1"/>
      <c r="I60" s="1"/>
      <c r="J60" s="1"/>
      <c r="K60" s="1"/>
      <c r="L60" s="1"/>
      <c r="M60" s="1"/>
      <c r="N60" s="1"/>
    </row>
    <row r="61" spans="3:14" ht="13.5">
      <c r="C61" s="1"/>
      <c r="D61" s="1"/>
      <c r="E61" s="1"/>
      <c r="F61" s="1"/>
      <c r="G61" s="1"/>
      <c r="H61" s="1"/>
      <c r="I61" s="1"/>
      <c r="J61" s="1"/>
      <c r="K61" s="1"/>
      <c r="L61" s="1"/>
      <c r="M61" s="1"/>
      <c r="N61" s="1"/>
    </row>
    <row r="62" spans="3:14" ht="13.5">
      <c r="C62" s="1"/>
      <c r="D62" s="1"/>
      <c r="E62" s="1"/>
      <c r="F62" s="1"/>
      <c r="G62" s="1"/>
      <c r="H62" s="1"/>
      <c r="I62" s="1"/>
      <c r="J62" s="1"/>
      <c r="K62" s="1"/>
      <c r="L62" s="1"/>
      <c r="M62" s="1"/>
      <c r="N62" s="1"/>
    </row>
    <row r="63" spans="3:14" ht="13.5">
      <c r="C63" s="1"/>
      <c r="D63" s="1"/>
      <c r="E63" s="1"/>
      <c r="F63" s="1"/>
      <c r="G63" s="1"/>
      <c r="H63" s="1"/>
      <c r="I63" s="1"/>
      <c r="J63" s="1"/>
      <c r="K63" s="1"/>
      <c r="L63" s="1"/>
      <c r="M63" s="1"/>
      <c r="N63" s="1"/>
    </row>
    <row r="64" spans="3:14" ht="13.5">
      <c r="C64" s="1"/>
      <c r="D64" s="1"/>
      <c r="E64" s="1"/>
      <c r="F64" s="1"/>
      <c r="G64" s="1"/>
      <c r="H64" s="1"/>
      <c r="I64" s="1"/>
      <c r="J64" s="1"/>
      <c r="K64" s="1"/>
      <c r="L64" s="1"/>
      <c r="M64" s="1"/>
      <c r="N64" s="1"/>
    </row>
    <row r="65" spans="3:14" ht="13.5">
      <c r="C65" s="1"/>
      <c r="D65" s="1"/>
      <c r="E65" s="1"/>
      <c r="F65" s="1"/>
      <c r="G65" s="1"/>
      <c r="H65" s="1"/>
      <c r="I65" s="1"/>
      <c r="J65" s="1"/>
      <c r="K65" s="1"/>
      <c r="L65" s="1"/>
      <c r="M65" s="1"/>
      <c r="N65" s="1"/>
    </row>
    <row r="66" spans="3:14" ht="13.5">
      <c r="C66" s="1"/>
      <c r="D66" s="1"/>
      <c r="E66" s="1"/>
      <c r="F66" s="1"/>
      <c r="G66" s="1"/>
      <c r="H66" s="1"/>
      <c r="I66" s="1"/>
      <c r="J66" s="1"/>
      <c r="K66" s="1"/>
      <c r="L66" s="1"/>
      <c r="M66" s="1"/>
      <c r="N66" s="1"/>
    </row>
    <row r="67" spans="3:14" ht="13.5">
      <c r="C67" s="1"/>
      <c r="D67" s="1"/>
      <c r="E67" s="1"/>
      <c r="F67" s="1"/>
      <c r="G67" s="1"/>
      <c r="H67" s="1"/>
      <c r="I67" s="1"/>
      <c r="J67" s="1"/>
      <c r="K67" s="1"/>
      <c r="L67" s="1"/>
      <c r="M67" s="1"/>
      <c r="N67" s="1"/>
    </row>
    <row r="68" spans="3:14" ht="13.5">
      <c r="C68" s="1"/>
      <c r="D68" s="1"/>
      <c r="E68" s="1"/>
      <c r="F68" s="1"/>
      <c r="G68" s="1"/>
      <c r="H68" s="1"/>
      <c r="I68" s="1"/>
      <c r="J68" s="1"/>
      <c r="K68" s="1"/>
      <c r="L68" s="1"/>
      <c r="M68" s="1"/>
      <c r="N68" s="1"/>
    </row>
    <row r="69" spans="3:14" ht="13.5">
      <c r="C69" s="1"/>
      <c r="D69" s="1"/>
      <c r="E69" s="1"/>
      <c r="F69" s="1"/>
      <c r="G69" s="1"/>
      <c r="H69" s="1"/>
      <c r="I69" s="1"/>
      <c r="J69" s="1"/>
      <c r="K69" s="1"/>
      <c r="L69" s="1"/>
      <c r="M69" s="1"/>
      <c r="N69" s="1"/>
    </row>
    <row r="70" spans="3:14" ht="13.5">
      <c r="C70" s="1"/>
      <c r="D70" s="1"/>
      <c r="E70" s="1"/>
      <c r="F70" s="1"/>
      <c r="G70" s="1"/>
      <c r="H70" s="1"/>
      <c r="I70" s="1"/>
      <c r="J70" s="1"/>
      <c r="K70" s="1"/>
      <c r="L70" s="1"/>
      <c r="M70" s="1"/>
      <c r="N70" s="1"/>
    </row>
    <row r="71" spans="3:14" ht="13.5">
      <c r="C71" s="1"/>
      <c r="D71" s="1"/>
      <c r="E71" s="1"/>
      <c r="F71" s="1"/>
      <c r="G71" s="1"/>
      <c r="H71" s="1"/>
      <c r="I71" s="1"/>
      <c r="J71" s="1"/>
      <c r="K71" s="1"/>
      <c r="L71" s="1"/>
      <c r="M71" s="1"/>
      <c r="N71" s="1"/>
    </row>
    <row r="72" spans="3:14" ht="13.5">
      <c r="C72" s="1"/>
      <c r="D72" s="1"/>
      <c r="E72" s="1"/>
      <c r="F72" s="1"/>
      <c r="G72" s="1"/>
      <c r="H72" s="1"/>
      <c r="I72" s="1"/>
      <c r="J72" s="1"/>
      <c r="K72" s="1"/>
      <c r="L72" s="1"/>
      <c r="M72" s="1"/>
      <c r="N72" s="1"/>
    </row>
    <row r="73" spans="3:14" ht="13.5">
      <c r="C73" s="1"/>
      <c r="D73" s="1"/>
      <c r="E73" s="1"/>
      <c r="F73" s="1"/>
      <c r="G73" s="1"/>
      <c r="H73" s="1"/>
      <c r="I73" s="1"/>
      <c r="J73" s="1"/>
      <c r="K73" s="1"/>
      <c r="L73" s="1"/>
      <c r="M73" s="1"/>
      <c r="N73" s="1"/>
    </row>
    <row r="74" spans="3:14" ht="13.5">
      <c r="C74" s="1"/>
      <c r="D74" s="1"/>
      <c r="E74" s="1"/>
      <c r="F74" s="1"/>
      <c r="G74" s="1"/>
      <c r="H74" s="1"/>
      <c r="I74" s="1"/>
      <c r="J74" s="1"/>
      <c r="K74" s="1"/>
      <c r="L74" s="1"/>
      <c r="M74" s="1"/>
      <c r="N74" s="1"/>
    </row>
    <row r="75" spans="3:14" ht="13.5">
      <c r="C75" s="1"/>
      <c r="D75" s="1"/>
      <c r="E75" s="1"/>
      <c r="F75" s="1"/>
      <c r="G75" s="1"/>
      <c r="H75" s="1"/>
      <c r="I75" s="1"/>
      <c r="J75" s="1"/>
      <c r="K75" s="1"/>
      <c r="L75" s="1"/>
      <c r="M75" s="1"/>
      <c r="N75" s="1"/>
    </row>
    <row r="76" spans="3:14" ht="13.5">
      <c r="C76" s="1"/>
      <c r="D76" s="1"/>
      <c r="E76" s="1"/>
      <c r="F76" s="1"/>
      <c r="G76" s="1"/>
      <c r="H76" s="1"/>
      <c r="I76" s="1"/>
      <c r="J76" s="1"/>
      <c r="K76" s="1"/>
      <c r="L76" s="1"/>
      <c r="M76" s="1"/>
      <c r="N76" s="1"/>
    </row>
    <row r="77" spans="3:14" ht="13.5">
      <c r="C77" s="1"/>
      <c r="D77" s="1"/>
      <c r="E77" s="1"/>
      <c r="F77" s="1"/>
      <c r="G77" s="1"/>
      <c r="H77" s="1"/>
      <c r="I77" s="1"/>
      <c r="J77" s="1"/>
      <c r="K77" s="1"/>
      <c r="L77" s="1"/>
      <c r="M77" s="1"/>
      <c r="N77" s="1"/>
    </row>
    <row r="78" spans="3:14" ht="13.5">
      <c r="C78" s="1"/>
      <c r="D78" s="1"/>
      <c r="E78" s="1"/>
      <c r="F78" s="1"/>
      <c r="G78" s="1"/>
      <c r="H78" s="1"/>
      <c r="I78" s="1"/>
      <c r="J78" s="1"/>
      <c r="K78" s="1"/>
      <c r="L78" s="1"/>
      <c r="M78" s="1"/>
      <c r="N78" s="1"/>
    </row>
    <row r="79" spans="3:14" ht="13.5">
      <c r="C79" s="1"/>
      <c r="D79" s="1"/>
      <c r="E79" s="1"/>
      <c r="F79" s="1"/>
      <c r="G79" s="1"/>
      <c r="H79" s="1"/>
      <c r="I79" s="1"/>
      <c r="J79" s="1"/>
      <c r="K79" s="1"/>
      <c r="L79" s="1"/>
      <c r="M79" s="1"/>
      <c r="N79" s="1"/>
    </row>
  </sheetData>
  <sheetProtection/>
  <mergeCells count="15">
    <mergeCell ref="D5:D6"/>
    <mergeCell ref="C5:C6"/>
    <mergeCell ref="E5:F6"/>
    <mergeCell ref="G5:G6"/>
    <mergeCell ref="L3:N3"/>
    <mergeCell ref="A1:N1"/>
    <mergeCell ref="K4:N4"/>
    <mergeCell ref="I5:J6"/>
    <mergeCell ref="M5:N6"/>
    <mergeCell ref="L5:L6"/>
    <mergeCell ref="K5:K6"/>
    <mergeCell ref="A4:B7"/>
    <mergeCell ref="C4:F4"/>
    <mergeCell ref="G4:J4"/>
    <mergeCell ref="H5:H6"/>
  </mergeCells>
  <printOptions horizontalCentered="1" verticalCentered="1"/>
  <pageMargins left="0.984251968503937" right="0.7874015748031497" top="0.7874015748031497" bottom="0.7874015748031497" header="0.5118110236220472" footer="0.5118110236220472"/>
  <pageSetup horizontalDpi="600" verticalDpi="600" orientation="portrait" paperSize="9" scale="67" r:id="rId1"/>
  <headerFooter alignWithMargins="0">
    <oddFooter>&amp;C65
</oddFooter>
  </headerFooter>
</worksheet>
</file>

<file path=xl/worksheets/sheet68.xml><?xml version="1.0" encoding="utf-8"?>
<worksheet xmlns="http://schemas.openxmlformats.org/spreadsheetml/2006/main" xmlns:r="http://schemas.openxmlformats.org/officeDocument/2006/relationships">
  <sheetPr>
    <tabColor indexed="45"/>
  </sheetPr>
  <dimension ref="A1:P59"/>
  <sheetViews>
    <sheetView view="pageBreakPreview" zoomScale="60" workbookViewId="0" topLeftCell="A22">
      <selection activeCell="L48" sqref="L48"/>
    </sheetView>
  </sheetViews>
  <sheetFormatPr defaultColWidth="9.00390625" defaultRowHeight="13.5"/>
  <cols>
    <col min="1" max="1" width="2.875" style="0" customWidth="1"/>
    <col min="2" max="2" width="10.625" style="0" customWidth="1"/>
    <col min="3" max="3" width="9.125" style="0" customWidth="1"/>
    <col min="4" max="4" width="11.625" style="0" customWidth="1"/>
    <col min="5" max="5" width="9.125" style="0" customWidth="1"/>
    <col min="6" max="6" width="11.625" style="0" customWidth="1"/>
    <col min="7" max="7" width="9.125" style="0" customWidth="1"/>
    <col min="8" max="8" width="11.625" style="0" customWidth="1"/>
    <col min="9" max="9" width="9.125" style="0" customWidth="1"/>
    <col min="10" max="10" width="11.625" style="0" customWidth="1"/>
    <col min="11" max="11" width="9.125" style="0" customWidth="1"/>
    <col min="12" max="12" width="13.75390625" style="0" customWidth="1"/>
    <col min="13" max="13" width="6.00390625" style="0" customWidth="1"/>
  </cols>
  <sheetData>
    <row r="1" spans="1:14" ht="14.25">
      <c r="A1" s="1012" t="s">
        <v>669</v>
      </c>
      <c r="B1" s="1011"/>
      <c r="C1" s="1011"/>
      <c r="D1" s="1011"/>
      <c r="E1" s="1011"/>
      <c r="F1" s="1011"/>
      <c r="G1" s="1003"/>
      <c r="H1" s="1003"/>
      <c r="I1" s="1003"/>
      <c r="J1" s="1003"/>
      <c r="K1" s="1003"/>
      <c r="L1" s="1003"/>
      <c r="M1" s="1"/>
      <c r="N1" s="1"/>
    </row>
    <row r="2" spans="1:14" ht="13.5">
      <c r="A2" s="1003"/>
      <c r="B2" s="1003"/>
      <c r="C2" s="1003"/>
      <c r="D2" s="1003"/>
      <c r="E2" s="1003"/>
      <c r="F2" s="1003"/>
      <c r="G2" s="1003"/>
      <c r="H2" s="1003"/>
      <c r="I2" s="1003"/>
      <c r="J2" s="1003"/>
      <c r="K2" s="1003"/>
      <c r="L2" s="1003"/>
      <c r="M2" s="1"/>
      <c r="N2" s="1"/>
    </row>
    <row r="3" spans="1:16" ht="14.25" thickBot="1">
      <c r="A3" s="1010"/>
      <c r="B3" s="3" t="s">
        <v>668</v>
      </c>
      <c r="C3" s="3"/>
      <c r="D3" s="3"/>
      <c r="E3" s="3"/>
      <c r="F3" s="3"/>
      <c r="G3" s="3"/>
      <c r="H3" s="3"/>
      <c r="I3" s="3"/>
      <c r="J3" s="3"/>
      <c r="K3" s="3"/>
      <c r="L3" s="3"/>
      <c r="M3" s="3"/>
      <c r="N3" s="3"/>
      <c r="O3" s="3"/>
      <c r="P3" s="3"/>
    </row>
    <row r="4" spans="1:16" ht="27" customHeight="1">
      <c r="A4" s="1009"/>
      <c r="B4" s="1489" t="s">
        <v>26</v>
      </c>
      <c r="C4" s="1492" t="s">
        <v>18</v>
      </c>
      <c r="D4" s="1492"/>
      <c r="E4" s="1492" t="s">
        <v>23</v>
      </c>
      <c r="F4" s="1492"/>
      <c r="G4" s="1491" t="s">
        <v>306</v>
      </c>
      <c r="H4" s="1491"/>
      <c r="I4" s="1491" t="s">
        <v>28</v>
      </c>
      <c r="J4" s="1491"/>
      <c r="K4" s="1487" t="s">
        <v>660</v>
      </c>
      <c r="L4" s="1488"/>
      <c r="M4" s="3"/>
      <c r="N4" s="3"/>
      <c r="O4" s="3"/>
      <c r="P4" s="3"/>
    </row>
    <row r="5" spans="1:16" ht="13.5" customHeight="1">
      <c r="A5" s="1003"/>
      <c r="B5" s="1490"/>
      <c r="C5" s="999" t="s">
        <v>19</v>
      </c>
      <c r="D5" s="999" t="s">
        <v>20</v>
      </c>
      <c r="E5" s="999" t="s">
        <v>19</v>
      </c>
      <c r="F5" s="999" t="s">
        <v>21</v>
      </c>
      <c r="G5" s="999" t="s">
        <v>19</v>
      </c>
      <c r="H5" s="999" t="s">
        <v>659</v>
      </c>
      <c r="I5" s="999" t="s">
        <v>19</v>
      </c>
      <c r="J5" s="999" t="s">
        <v>21</v>
      </c>
      <c r="K5" s="1007" t="s">
        <v>19</v>
      </c>
      <c r="L5" s="997" t="s">
        <v>658</v>
      </c>
      <c r="M5" s="3"/>
      <c r="N5" s="3"/>
      <c r="O5" s="3"/>
      <c r="P5" s="3"/>
    </row>
    <row r="6" spans="1:16" ht="18.75" customHeight="1">
      <c r="A6" s="1003"/>
      <c r="B6" s="1002" t="s">
        <v>657</v>
      </c>
      <c r="C6" s="401"/>
      <c r="D6" s="401"/>
      <c r="E6" s="401"/>
      <c r="F6" s="401"/>
      <c r="G6" s="401"/>
      <c r="H6" s="401"/>
      <c r="I6" s="401"/>
      <c r="J6" s="401"/>
      <c r="K6" s="1001">
        <f aca="true" t="shared" si="0" ref="K6:K17">C6+E6+G6+I6</f>
        <v>0</v>
      </c>
      <c r="L6" s="992">
        <f aca="true" t="shared" si="1" ref="L6:L17">D6+F6+H6+J6</f>
        <v>0</v>
      </c>
      <c r="M6" s="3"/>
      <c r="N6" s="3"/>
      <c r="O6" s="3"/>
      <c r="P6" s="3"/>
    </row>
    <row r="7" spans="1:16" ht="13.5">
      <c r="A7" s="1003"/>
      <c r="B7" s="1002" t="s">
        <v>656</v>
      </c>
      <c r="C7" s="401">
        <v>27</v>
      </c>
      <c r="D7" s="401">
        <v>13069</v>
      </c>
      <c r="E7" s="401"/>
      <c r="F7" s="401"/>
      <c r="G7" s="401"/>
      <c r="H7" s="401"/>
      <c r="I7" s="401"/>
      <c r="J7" s="401"/>
      <c r="K7" s="1001">
        <f t="shared" si="0"/>
        <v>27</v>
      </c>
      <c r="L7" s="992">
        <f t="shared" si="1"/>
        <v>13069</v>
      </c>
      <c r="M7" s="3"/>
      <c r="N7" s="3"/>
      <c r="O7" s="3"/>
      <c r="P7" s="3"/>
    </row>
    <row r="8" spans="1:16" ht="13.5">
      <c r="A8" s="1003"/>
      <c r="B8" s="1002" t="s">
        <v>655</v>
      </c>
      <c r="C8" s="401">
        <v>86</v>
      </c>
      <c r="D8" s="401">
        <v>43281</v>
      </c>
      <c r="E8" s="401"/>
      <c r="F8" s="401"/>
      <c r="G8" s="401">
        <v>4</v>
      </c>
      <c r="H8" s="401">
        <v>1205</v>
      </c>
      <c r="I8" s="401"/>
      <c r="J8" s="401"/>
      <c r="K8" s="1001">
        <f t="shared" si="0"/>
        <v>90</v>
      </c>
      <c r="L8" s="992">
        <f t="shared" si="1"/>
        <v>44486</v>
      </c>
      <c r="M8" s="3"/>
      <c r="N8" s="3"/>
      <c r="O8" s="3"/>
      <c r="P8" s="3"/>
    </row>
    <row r="9" spans="1:16" ht="13.5" customHeight="1">
      <c r="A9" s="1005"/>
      <c r="B9" s="1002" t="s">
        <v>654</v>
      </c>
      <c r="C9" s="401">
        <v>285</v>
      </c>
      <c r="D9" s="401">
        <v>119387</v>
      </c>
      <c r="E9" s="401">
        <v>8</v>
      </c>
      <c r="F9" s="401">
        <v>3523</v>
      </c>
      <c r="G9" s="401">
        <v>18</v>
      </c>
      <c r="H9" s="401">
        <v>3055</v>
      </c>
      <c r="I9" s="401"/>
      <c r="J9" s="401"/>
      <c r="K9" s="1001">
        <f t="shared" si="0"/>
        <v>311</v>
      </c>
      <c r="L9" s="992">
        <f t="shared" si="1"/>
        <v>125965</v>
      </c>
      <c r="M9" s="3"/>
      <c r="N9" s="3"/>
      <c r="O9" s="3"/>
      <c r="P9" s="3"/>
    </row>
    <row r="10" spans="1:16" ht="13.5">
      <c r="A10" s="1005"/>
      <c r="B10" s="1002" t="s">
        <v>653</v>
      </c>
      <c r="C10" s="401">
        <v>15</v>
      </c>
      <c r="D10" s="401">
        <v>7487</v>
      </c>
      <c r="E10" s="401"/>
      <c r="F10" s="401"/>
      <c r="G10" s="401">
        <v>3</v>
      </c>
      <c r="H10" s="401">
        <v>583</v>
      </c>
      <c r="I10" s="401"/>
      <c r="J10" s="401"/>
      <c r="K10" s="1001">
        <f t="shared" si="0"/>
        <v>18</v>
      </c>
      <c r="L10" s="992">
        <f t="shared" si="1"/>
        <v>8070</v>
      </c>
      <c r="M10" s="3"/>
      <c r="N10" s="3"/>
      <c r="O10" s="3"/>
      <c r="P10" s="3"/>
    </row>
    <row r="11" spans="1:16" ht="13.5" customHeight="1">
      <c r="A11" s="1005"/>
      <c r="B11" s="1002" t="s">
        <v>652</v>
      </c>
      <c r="C11" s="401">
        <v>6</v>
      </c>
      <c r="D11" s="401">
        <v>540</v>
      </c>
      <c r="E11" s="401">
        <v>5</v>
      </c>
      <c r="F11" s="401">
        <v>2132</v>
      </c>
      <c r="G11" s="401">
        <v>3</v>
      </c>
      <c r="H11" s="401">
        <v>407</v>
      </c>
      <c r="I11" s="401"/>
      <c r="J11" s="401"/>
      <c r="K11" s="1001">
        <f t="shared" si="0"/>
        <v>14</v>
      </c>
      <c r="L11" s="992">
        <f t="shared" si="1"/>
        <v>3079</v>
      </c>
      <c r="M11" s="3"/>
      <c r="N11" s="3"/>
      <c r="O11" s="3"/>
      <c r="P11" s="3"/>
    </row>
    <row r="12" spans="1:16" ht="13.5" customHeight="1">
      <c r="A12" s="1006"/>
      <c r="B12" s="1002" t="s">
        <v>651</v>
      </c>
      <c r="C12" s="401"/>
      <c r="D12" s="401"/>
      <c r="E12" s="401"/>
      <c r="F12" s="401"/>
      <c r="G12" s="401"/>
      <c r="H12" s="401"/>
      <c r="I12" s="401"/>
      <c r="J12" s="401"/>
      <c r="K12" s="1001">
        <f t="shared" si="0"/>
        <v>0</v>
      </c>
      <c r="L12" s="992">
        <f t="shared" si="1"/>
        <v>0</v>
      </c>
      <c r="M12" s="3"/>
      <c r="N12" s="3"/>
      <c r="O12" s="3"/>
      <c r="P12" s="3"/>
    </row>
    <row r="13" spans="1:16" ht="13.5" customHeight="1">
      <c r="A13" s="1006"/>
      <c r="B13" s="1002" t="s">
        <v>650</v>
      </c>
      <c r="C13" s="401"/>
      <c r="D13" s="401"/>
      <c r="E13" s="401"/>
      <c r="F13" s="401"/>
      <c r="G13" s="401"/>
      <c r="H13" s="401"/>
      <c r="I13" s="401"/>
      <c r="J13" s="401"/>
      <c r="K13" s="1001">
        <f t="shared" si="0"/>
        <v>0</v>
      </c>
      <c r="L13" s="992">
        <f t="shared" si="1"/>
        <v>0</v>
      </c>
      <c r="M13" s="3"/>
      <c r="N13" s="3"/>
      <c r="O13" s="3"/>
      <c r="P13" s="3"/>
    </row>
    <row r="14" spans="1:16" ht="13.5" customHeight="1">
      <c r="A14" s="1006"/>
      <c r="B14" s="1002" t="s">
        <v>649</v>
      </c>
      <c r="C14" s="401"/>
      <c r="D14" s="401"/>
      <c r="E14" s="401"/>
      <c r="F14" s="401"/>
      <c r="G14" s="401"/>
      <c r="H14" s="401"/>
      <c r="I14" s="401"/>
      <c r="J14" s="401"/>
      <c r="K14" s="1001">
        <f t="shared" si="0"/>
        <v>0</v>
      </c>
      <c r="L14" s="992">
        <f t="shared" si="1"/>
        <v>0</v>
      </c>
      <c r="M14" s="3"/>
      <c r="N14" s="3"/>
      <c r="O14" s="3"/>
      <c r="P14" s="3"/>
    </row>
    <row r="15" spans="1:16" ht="13.5" customHeight="1">
      <c r="A15" s="1006"/>
      <c r="B15" s="1002" t="s">
        <v>648</v>
      </c>
      <c r="C15" s="401"/>
      <c r="D15" s="401"/>
      <c r="E15" s="401"/>
      <c r="F15" s="401"/>
      <c r="G15" s="401"/>
      <c r="H15" s="401"/>
      <c r="I15" s="401"/>
      <c r="J15" s="401"/>
      <c r="K15" s="1001">
        <f t="shared" si="0"/>
        <v>0</v>
      </c>
      <c r="L15" s="992">
        <f t="shared" si="1"/>
        <v>0</v>
      </c>
      <c r="M15" s="3"/>
      <c r="N15" s="3"/>
      <c r="O15" s="3"/>
      <c r="P15" s="3"/>
    </row>
    <row r="16" spans="1:16" ht="13.5" customHeight="1">
      <c r="A16" s="1006"/>
      <c r="B16" s="1008" t="s">
        <v>647</v>
      </c>
      <c r="C16" s="401"/>
      <c r="D16" s="401"/>
      <c r="E16" s="401"/>
      <c r="F16" s="401"/>
      <c r="G16" s="401"/>
      <c r="H16" s="401"/>
      <c r="I16" s="401"/>
      <c r="J16" s="401"/>
      <c r="K16" s="1001">
        <f t="shared" si="0"/>
        <v>0</v>
      </c>
      <c r="L16" s="992">
        <f t="shared" si="1"/>
        <v>0</v>
      </c>
      <c r="M16" s="3"/>
      <c r="N16" s="3"/>
      <c r="O16" s="3"/>
      <c r="P16" s="3"/>
    </row>
    <row r="17" spans="1:16" ht="13.5" customHeight="1" thickBot="1">
      <c r="A17" s="1006"/>
      <c r="B17" s="991" t="s">
        <v>6</v>
      </c>
      <c r="C17" s="990">
        <f aca="true" t="shared" si="2" ref="C17:J17">SUM(C6:C16)</f>
        <v>419</v>
      </c>
      <c r="D17" s="990">
        <f t="shared" si="2"/>
        <v>183764</v>
      </c>
      <c r="E17" s="990">
        <f t="shared" si="2"/>
        <v>13</v>
      </c>
      <c r="F17" s="990">
        <f t="shared" si="2"/>
        <v>5655</v>
      </c>
      <c r="G17" s="990">
        <f t="shared" si="2"/>
        <v>28</v>
      </c>
      <c r="H17" s="990">
        <f t="shared" si="2"/>
        <v>5250</v>
      </c>
      <c r="I17" s="990">
        <f t="shared" si="2"/>
        <v>0</v>
      </c>
      <c r="J17" s="990">
        <f t="shared" si="2"/>
        <v>0</v>
      </c>
      <c r="K17" s="990">
        <f t="shared" si="0"/>
        <v>460</v>
      </c>
      <c r="L17" s="988">
        <f t="shared" si="1"/>
        <v>194669</v>
      </c>
      <c r="M17" s="3"/>
      <c r="N17" s="3"/>
      <c r="O17" s="3"/>
      <c r="P17" s="3"/>
    </row>
    <row r="18" spans="1:16" ht="13.5" customHeight="1">
      <c r="A18" s="1006"/>
      <c r="B18" s="15"/>
      <c r="C18" s="15"/>
      <c r="D18" s="15"/>
      <c r="E18" s="15"/>
      <c r="F18" s="15"/>
      <c r="G18" s="15"/>
      <c r="H18" s="15"/>
      <c r="I18" s="15"/>
      <c r="J18" s="15"/>
      <c r="K18" s="3"/>
      <c r="L18" s="3"/>
      <c r="M18" s="3"/>
      <c r="N18" s="3"/>
      <c r="O18" s="3"/>
      <c r="P18" s="3"/>
    </row>
    <row r="19" spans="1:16" ht="13.5" customHeight="1" thickBot="1">
      <c r="A19" s="1006"/>
      <c r="B19" s="3" t="s">
        <v>667</v>
      </c>
      <c r="C19" s="3"/>
      <c r="D19" s="3"/>
      <c r="E19" s="3"/>
      <c r="F19" s="3"/>
      <c r="G19" s="3"/>
      <c r="H19" s="3"/>
      <c r="I19" s="3"/>
      <c r="J19" s="3"/>
      <c r="K19" s="3"/>
      <c r="L19" s="3"/>
      <c r="M19" s="3"/>
      <c r="N19" s="3"/>
      <c r="O19" s="3"/>
      <c r="P19" s="3"/>
    </row>
    <row r="20" spans="1:16" ht="13.5" customHeight="1">
      <c r="A20" s="1006"/>
      <c r="B20" s="1489" t="s">
        <v>26</v>
      </c>
      <c r="C20" s="1492" t="s">
        <v>18</v>
      </c>
      <c r="D20" s="1492"/>
      <c r="E20" s="1492" t="s">
        <v>23</v>
      </c>
      <c r="F20" s="1492"/>
      <c r="G20" s="1491" t="s">
        <v>306</v>
      </c>
      <c r="H20" s="1491"/>
      <c r="I20" s="1491" t="s">
        <v>28</v>
      </c>
      <c r="J20" s="1491"/>
      <c r="K20" s="1487" t="s">
        <v>660</v>
      </c>
      <c r="L20" s="1488"/>
      <c r="M20" s="3"/>
      <c r="N20" s="3"/>
      <c r="O20" s="3"/>
      <c r="P20" s="3"/>
    </row>
    <row r="21" spans="1:16" ht="24.75" customHeight="1">
      <c r="A21" s="1006"/>
      <c r="B21" s="1490"/>
      <c r="C21" s="999" t="s">
        <v>19</v>
      </c>
      <c r="D21" s="999" t="s">
        <v>20</v>
      </c>
      <c r="E21" s="999" t="s">
        <v>19</v>
      </c>
      <c r="F21" s="999" t="s">
        <v>21</v>
      </c>
      <c r="G21" s="999" t="s">
        <v>19</v>
      </c>
      <c r="H21" s="999" t="s">
        <v>659</v>
      </c>
      <c r="I21" s="999" t="s">
        <v>19</v>
      </c>
      <c r="J21" s="999" t="s">
        <v>21</v>
      </c>
      <c r="K21" s="1007" t="s">
        <v>19</v>
      </c>
      <c r="L21" s="997" t="s">
        <v>658</v>
      </c>
      <c r="M21" s="3"/>
      <c r="N21" s="3"/>
      <c r="O21" s="3"/>
      <c r="P21" s="3"/>
    </row>
    <row r="22" spans="1:16" ht="27" customHeight="1">
      <c r="A22" s="1006"/>
      <c r="B22" s="1002" t="s">
        <v>657</v>
      </c>
      <c r="C22" s="401"/>
      <c r="D22" s="401"/>
      <c r="E22" s="401"/>
      <c r="F22" s="401"/>
      <c r="G22" s="401"/>
      <c r="H22" s="401"/>
      <c r="I22" s="401"/>
      <c r="J22" s="401"/>
      <c r="K22" s="1001">
        <f aca="true" t="shared" si="3" ref="K22:K33">C22+E22+G22+I22</f>
        <v>0</v>
      </c>
      <c r="L22" s="992">
        <f aca="true" t="shared" si="4" ref="L22:L33">D22+F22+H22+J22</f>
        <v>0</v>
      </c>
      <c r="M22" s="3"/>
      <c r="N22" s="3"/>
      <c r="O22" s="3"/>
      <c r="P22" s="3"/>
    </row>
    <row r="23" spans="1:16" ht="13.5" customHeight="1">
      <c r="A23" s="1005"/>
      <c r="B23" s="1002" t="s">
        <v>656</v>
      </c>
      <c r="C23" s="401">
        <v>139</v>
      </c>
      <c r="D23" s="401">
        <v>71830</v>
      </c>
      <c r="E23" s="401"/>
      <c r="F23" s="401"/>
      <c r="G23" s="401">
        <v>3</v>
      </c>
      <c r="H23" s="401">
        <v>297</v>
      </c>
      <c r="I23" s="401"/>
      <c r="J23" s="401"/>
      <c r="K23" s="1001">
        <f t="shared" si="3"/>
        <v>142</v>
      </c>
      <c r="L23" s="992">
        <f t="shared" si="4"/>
        <v>72127</v>
      </c>
      <c r="M23" s="3"/>
      <c r="N23" s="3"/>
      <c r="O23" s="3"/>
      <c r="P23" s="3"/>
    </row>
    <row r="24" spans="1:16" ht="13.5" customHeight="1">
      <c r="A24" s="1004"/>
      <c r="B24" s="1002" t="s">
        <v>655</v>
      </c>
      <c r="C24" s="401">
        <v>32</v>
      </c>
      <c r="D24" s="401">
        <v>16834</v>
      </c>
      <c r="E24" s="401"/>
      <c r="F24" s="401"/>
      <c r="G24" s="401"/>
      <c r="H24" s="401"/>
      <c r="I24" s="401"/>
      <c r="J24" s="401"/>
      <c r="K24" s="1001">
        <f t="shared" si="3"/>
        <v>32</v>
      </c>
      <c r="L24" s="992">
        <f t="shared" si="4"/>
        <v>16834</v>
      </c>
      <c r="M24" s="3"/>
      <c r="N24" s="3"/>
      <c r="O24" s="3"/>
      <c r="P24" s="3"/>
    </row>
    <row r="25" spans="1:16" ht="13.5">
      <c r="A25" s="1003"/>
      <c r="B25" s="1002" t="s">
        <v>654</v>
      </c>
      <c r="C25" s="401">
        <v>392</v>
      </c>
      <c r="D25" s="401">
        <v>193633</v>
      </c>
      <c r="E25" s="401">
        <v>27</v>
      </c>
      <c r="F25" s="401">
        <v>13974</v>
      </c>
      <c r="G25" s="401">
        <v>7</v>
      </c>
      <c r="H25" s="401">
        <v>1668</v>
      </c>
      <c r="I25" s="401"/>
      <c r="J25" s="401"/>
      <c r="K25" s="1001">
        <f t="shared" si="3"/>
        <v>426</v>
      </c>
      <c r="L25" s="992">
        <f t="shared" si="4"/>
        <v>209275</v>
      </c>
      <c r="M25" s="3"/>
      <c r="N25" s="3"/>
      <c r="O25" s="3"/>
      <c r="P25" s="3"/>
    </row>
    <row r="26" spans="1:16" ht="13.5">
      <c r="A26" s="1003"/>
      <c r="B26" s="1002" t="s">
        <v>653</v>
      </c>
      <c r="C26" s="401">
        <v>23</v>
      </c>
      <c r="D26" s="401">
        <v>8910</v>
      </c>
      <c r="E26" s="401"/>
      <c r="F26" s="401"/>
      <c r="G26" s="401"/>
      <c r="H26" s="401"/>
      <c r="I26" s="401"/>
      <c r="J26" s="401"/>
      <c r="K26" s="1001">
        <f t="shared" si="3"/>
        <v>23</v>
      </c>
      <c r="L26" s="992">
        <f t="shared" si="4"/>
        <v>8910</v>
      </c>
      <c r="M26" s="3"/>
      <c r="N26" s="3"/>
      <c r="O26" s="3"/>
      <c r="P26" s="3"/>
    </row>
    <row r="27" spans="2:16" ht="13.5">
      <c r="B27" s="1002" t="s">
        <v>652</v>
      </c>
      <c r="C27" s="401">
        <v>14</v>
      </c>
      <c r="D27" s="401">
        <v>7131</v>
      </c>
      <c r="E27" s="401"/>
      <c r="F27" s="401"/>
      <c r="G27" s="401"/>
      <c r="H27" s="401"/>
      <c r="I27" s="401"/>
      <c r="J27" s="401"/>
      <c r="K27" s="1001">
        <f t="shared" si="3"/>
        <v>14</v>
      </c>
      <c r="L27" s="992">
        <f t="shared" si="4"/>
        <v>7131</v>
      </c>
      <c r="M27" s="3"/>
      <c r="N27" s="3"/>
      <c r="O27" s="3"/>
      <c r="P27" s="3"/>
    </row>
    <row r="28" spans="2:16" ht="13.5">
      <c r="B28" s="1002" t="s">
        <v>651</v>
      </c>
      <c r="C28" s="401"/>
      <c r="D28" s="401"/>
      <c r="E28" s="401">
        <v>9</v>
      </c>
      <c r="F28" s="401">
        <v>4081</v>
      </c>
      <c r="G28" s="401"/>
      <c r="H28" s="401"/>
      <c r="I28" s="401">
        <v>15</v>
      </c>
      <c r="J28" s="401">
        <v>540</v>
      </c>
      <c r="K28" s="1001">
        <f t="shared" si="3"/>
        <v>24</v>
      </c>
      <c r="L28" s="992">
        <f t="shared" si="4"/>
        <v>4621</v>
      </c>
      <c r="M28" s="3"/>
      <c r="N28" s="3"/>
      <c r="O28" s="3"/>
      <c r="P28" s="3"/>
    </row>
    <row r="29" spans="2:16" ht="13.5">
      <c r="B29" s="1002" t="s">
        <v>650</v>
      </c>
      <c r="C29" s="401"/>
      <c r="D29" s="401"/>
      <c r="E29" s="401"/>
      <c r="F29" s="401"/>
      <c r="G29" s="401"/>
      <c r="H29" s="401"/>
      <c r="I29" s="401"/>
      <c r="J29" s="401"/>
      <c r="K29" s="1001">
        <f t="shared" si="3"/>
        <v>0</v>
      </c>
      <c r="L29" s="992">
        <f t="shared" si="4"/>
        <v>0</v>
      </c>
      <c r="M29" s="3"/>
      <c r="N29" s="3"/>
      <c r="O29" s="3"/>
      <c r="P29" s="3"/>
    </row>
    <row r="30" spans="2:16" ht="13.5">
      <c r="B30" s="1002" t="s">
        <v>649</v>
      </c>
      <c r="C30" s="401"/>
      <c r="D30" s="401"/>
      <c r="E30" s="401"/>
      <c r="F30" s="401"/>
      <c r="G30" s="401"/>
      <c r="H30" s="401"/>
      <c r="I30" s="401"/>
      <c r="J30" s="401"/>
      <c r="K30" s="1001">
        <f t="shared" si="3"/>
        <v>0</v>
      </c>
      <c r="L30" s="992">
        <f t="shared" si="4"/>
        <v>0</v>
      </c>
      <c r="M30" s="3"/>
      <c r="N30" s="3"/>
      <c r="O30" s="3"/>
      <c r="P30" s="3"/>
    </row>
    <row r="31" spans="2:16" ht="13.5">
      <c r="B31" s="1002" t="s">
        <v>648</v>
      </c>
      <c r="C31" s="401"/>
      <c r="D31" s="401"/>
      <c r="E31" s="401"/>
      <c r="F31" s="401"/>
      <c r="G31" s="401"/>
      <c r="H31" s="401"/>
      <c r="I31" s="401"/>
      <c r="J31" s="401"/>
      <c r="K31" s="1001">
        <f t="shared" si="3"/>
        <v>0</v>
      </c>
      <c r="L31" s="992">
        <f t="shared" si="4"/>
        <v>0</v>
      </c>
      <c r="M31" s="3"/>
      <c r="N31" s="3"/>
      <c r="O31" s="3"/>
      <c r="P31" s="3"/>
    </row>
    <row r="32" spans="2:16" ht="13.5">
      <c r="B32" s="1002" t="s">
        <v>647</v>
      </c>
      <c r="C32" s="401"/>
      <c r="D32" s="401"/>
      <c r="E32" s="401"/>
      <c r="F32" s="401"/>
      <c r="G32" s="401"/>
      <c r="H32" s="401"/>
      <c r="I32" s="401"/>
      <c r="J32" s="401"/>
      <c r="K32" s="1001">
        <f t="shared" si="3"/>
        <v>0</v>
      </c>
      <c r="L32" s="992">
        <f t="shared" si="4"/>
        <v>0</v>
      </c>
      <c r="M32" s="3"/>
      <c r="N32" s="3"/>
      <c r="O32" s="3"/>
      <c r="P32" s="3"/>
    </row>
    <row r="33" spans="2:16" ht="15" thickBot="1">
      <c r="B33" s="991" t="s">
        <v>6</v>
      </c>
      <c r="C33" s="990">
        <f aca="true" t="shared" si="5" ref="C33:J33">SUM(C22:C32)</f>
        <v>600</v>
      </c>
      <c r="D33" s="990">
        <f t="shared" si="5"/>
        <v>298338</v>
      </c>
      <c r="E33" s="990">
        <f t="shared" si="5"/>
        <v>36</v>
      </c>
      <c r="F33" s="990">
        <f t="shared" si="5"/>
        <v>18055</v>
      </c>
      <c r="G33" s="990">
        <f t="shared" si="5"/>
        <v>10</v>
      </c>
      <c r="H33" s="990">
        <f t="shared" si="5"/>
        <v>1965</v>
      </c>
      <c r="I33" s="990">
        <f t="shared" si="5"/>
        <v>15</v>
      </c>
      <c r="J33" s="990">
        <f t="shared" si="5"/>
        <v>540</v>
      </c>
      <c r="K33" s="990">
        <f t="shared" si="3"/>
        <v>661</v>
      </c>
      <c r="L33" s="988">
        <f t="shared" si="4"/>
        <v>318898</v>
      </c>
      <c r="M33" s="3"/>
      <c r="N33" s="3"/>
      <c r="O33" s="3"/>
      <c r="P33" s="3"/>
    </row>
    <row r="34" spans="2:16" ht="13.5">
      <c r="B34" s="550" t="s">
        <v>29</v>
      </c>
      <c r="C34" s="3"/>
      <c r="D34" s="3"/>
      <c r="E34" s="3"/>
      <c r="F34" s="3"/>
      <c r="G34" s="3"/>
      <c r="H34" s="3"/>
      <c r="I34" s="3"/>
      <c r="J34" s="3"/>
      <c r="K34" s="3"/>
      <c r="L34" s="3"/>
      <c r="M34" s="3"/>
      <c r="N34" s="3"/>
      <c r="O34" s="3"/>
      <c r="P34" s="3"/>
    </row>
    <row r="35" spans="2:16" ht="13.5">
      <c r="B35" s="615" t="s">
        <v>666</v>
      </c>
      <c r="C35" s="3"/>
      <c r="D35" s="3"/>
      <c r="E35" s="3"/>
      <c r="F35" s="3"/>
      <c r="G35" s="3"/>
      <c r="H35" s="3"/>
      <c r="I35" s="3"/>
      <c r="J35" s="3"/>
      <c r="K35" s="3"/>
      <c r="L35" s="3"/>
      <c r="M35" s="3"/>
      <c r="N35" s="3"/>
      <c r="O35" s="3"/>
      <c r="P35" s="3"/>
    </row>
    <row r="36" spans="2:16" ht="13.5">
      <c r="B36" s="615" t="s">
        <v>665</v>
      </c>
      <c r="C36" s="3"/>
      <c r="D36" s="3"/>
      <c r="E36" s="3"/>
      <c r="F36" s="3"/>
      <c r="G36" s="3"/>
      <c r="H36" s="3"/>
      <c r="I36" s="3"/>
      <c r="J36" s="3"/>
      <c r="K36" s="3"/>
      <c r="L36" s="3"/>
      <c r="M36" s="3"/>
      <c r="N36" s="3"/>
      <c r="O36" s="3"/>
      <c r="P36" s="3"/>
    </row>
    <row r="37" spans="2:16" ht="13.5">
      <c r="B37" s="615" t="s">
        <v>664</v>
      </c>
      <c r="C37" s="3"/>
      <c r="D37" s="3"/>
      <c r="E37" s="3"/>
      <c r="F37" s="3"/>
      <c r="G37" s="3"/>
      <c r="H37" s="3"/>
      <c r="I37" s="3"/>
      <c r="J37" s="3"/>
      <c r="K37" s="3"/>
      <c r="L37" s="3"/>
      <c r="M37" s="3"/>
      <c r="N37" s="3"/>
      <c r="O37" s="3"/>
      <c r="P37" s="3"/>
    </row>
    <row r="38" spans="2:16" ht="13.5">
      <c r="B38" s="615" t="s">
        <v>663</v>
      </c>
      <c r="C38" s="3"/>
      <c r="D38" s="3"/>
      <c r="E38" s="3"/>
      <c r="F38" s="3"/>
      <c r="G38" s="3"/>
      <c r="H38" s="3"/>
      <c r="I38" s="3"/>
      <c r="J38" s="3"/>
      <c r="K38" s="3"/>
      <c r="L38" s="3"/>
      <c r="M38" s="3"/>
      <c r="N38" s="3"/>
      <c r="O38" s="3"/>
      <c r="P38" s="3"/>
    </row>
    <row r="39" spans="2:16" ht="13.5">
      <c r="B39" s="615" t="s">
        <v>662</v>
      </c>
      <c r="C39" s="3"/>
      <c r="D39" s="3"/>
      <c r="E39" s="3"/>
      <c r="F39" s="3"/>
      <c r="G39" s="3"/>
      <c r="H39" s="3"/>
      <c r="I39" s="3"/>
      <c r="J39" s="3"/>
      <c r="K39" s="3"/>
      <c r="L39" s="3"/>
      <c r="M39" s="3"/>
      <c r="N39" s="3"/>
      <c r="O39" s="3"/>
      <c r="P39" s="3"/>
    </row>
    <row r="40" spans="2:16" ht="13.5">
      <c r="B40" s="3"/>
      <c r="C40" s="3"/>
      <c r="D40" s="3"/>
      <c r="E40" s="3"/>
      <c r="F40" s="3"/>
      <c r="G40" s="3"/>
      <c r="H40" s="3"/>
      <c r="I40" s="3"/>
      <c r="J40" s="3"/>
      <c r="K40" s="3"/>
      <c r="L40" s="3"/>
      <c r="M40" s="3"/>
      <c r="N40" s="3"/>
      <c r="O40" s="3"/>
      <c r="P40" s="3"/>
    </row>
    <row r="41" spans="2:16" ht="15" thickBot="1">
      <c r="B41" s="1000" t="s">
        <v>661</v>
      </c>
      <c r="C41" s="3"/>
      <c r="D41" s="3"/>
      <c r="E41" s="3"/>
      <c r="F41" s="3"/>
      <c r="G41" s="3"/>
      <c r="H41" s="3"/>
      <c r="I41" s="3"/>
      <c r="J41" s="3"/>
      <c r="K41" s="3"/>
      <c r="L41" s="3"/>
      <c r="M41" s="3"/>
      <c r="N41" s="3"/>
      <c r="O41" s="3"/>
      <c r="P41" s="3"/>
    </row>
    <row r="42" spans="2:16" ht="13.5" customHeight="1">
      <c r="B42" s="1489" t="s">
        <v>26</v>
      </c>
      <c r="C42" s="1492" t="s">
        <v>18</v>
      </c>
      <c r="D42" s="1492"/>
      <c r="E42" s="1492" t="s">
        <v>23</v>
      </c>
      <c r="F42" s="1492"/>
      <c r="G42" s="1491" t="s">
        <v>306</v>
      </c>
      <c r="H42" s="1491"/>
      <c r="I42" s="1491" t="s">
        <v>28</v>
      </c>
      <c r="J42" s="1491"/>
      <c r="K42" s="1487" t="s">
        <v>660</v>
      </c>
      <c r="L42" s="1488"/>
      <c r="M42" s="3"/>
      <c r="N42" s="3"/>
      <c r="O42" s="3"/>
      <c r="P42" s="3"/>
    </row>
    <row r="43" spans="2:16" ht="27" customHeight="1">
      <c r="B43" s="1493"/>
      <c r="C43" s="999" t="s">
        <v>19</v>
      </c>
      <c r="D43" s="999" t="s">
        <v>20</v>
      </c>
      <c r="E43" s="999" t="s">
        <v>19</v>
      </c>
      <c r="F43" s="999" t="s">
        <v>21</v>
      </c>
      <c r="G43" s="999" t="s">
        <v>19</v>
      </c>
      <c r="H43" s="999" t="s">
        <v>659</v>
      </c>
      <c r="I43" s="999" t="s">
        <v>19</v>
      </c>
      <c r="J43" s="999" t="s">
        <v>21</v>
      </c>
      <c r="K43" s="998" t="s">
        <v>19</v>
      </c>
      <c r="L43" s="997" t="s">
        <v>658</v>
      </c>
      <c r="M43" s="3"/>
      <c r="N43" s="3"/>
      <c r="O43" s="3"/>
      <c r="P43" s="3"/>
    </row>
    <row r="44" spans="2:16" ht="13.5">
      <c r="B44" s="996" t="s">
        <v>657</v>
      </c>
      <c r="C44" s="994">
        <f aca="true" t="shared" si="6" ref="C44:J54">C6+C22</f>
        <v>0</v>
      </c>
      <c r="D44" s="994">
        <f t="shared" si="6"/>
        <v>0</v>
      </c>
      <c r="E44" s="994">
        <f t="shared" si="6"/>
        <v>0</v>
      </c>
      <c r="F44" s="994">
        <f t="shared" si="6"/>
        <v>0</v>
      </c>
      <c r="G44" s="994">
        <f t="shared" si="6"/>
        <v>0</v>
      </c>
      <c r="H44" s="994">
        <f t="shared" si="6"/>
        <v>0</v>
      </c>
      <c r="I44" s="994">
        <f t="shared" si="6"/>
        <v>0</v>
      </c>
      <c r="J44" s="994">
        <f t="shared" si="6"/>
        <v>0</v>
      </c>
      <c r="K44" s="993">
        <f aca="true" t="shared" si="7" ref="K44:K55">C44+E44+G44+I44</f>
        <v>0</v>
      </c>
      <c r="L44" s="992">
        <f aca="true" t="shared" si="8" ref="L44:L55">D44+F44+H44+J44</f>
        <v>0</v>
      </c>
      <c r="M44" s="3"/>
      <c r="N44" s="3"/>
      <c r="O44" s="3"/>
      <c r="P44" s="3"/>
    </row>
    <row r="45" spans="2:16" ht="13.5">
      <c r="B45" s="996" t="s">
        <v>656</v>
      </c>
      <c r="C45" s="994">
        <f t="shared" si="6"/>
        <v>166</v>
      </c>
      <c r="D45" s="994">
        <f t="shared" si="6"/>
        <v>84899</v>
      </c>
      <c r="E45" s="994">
        <f t="shared" si="6"/>
        <v>0</v>
      </c>
      <c r="F45" s="994">
        <f t="shared" si="6"/>
        <v>0</v>
      </c>
      <c r="G45" s="994">
        <f t="shared" si="6"/>
        <v>3</v>
      </c>
      <c r="H45" s="994">
        <f t="shared" si="6"/>
        <v>297</v>
      </c>
      <c r="I45" s="994">
        <f t="shared" si="6"/>
        <v>0</v>
      </c>
      <c r="J45" s="994">
        <f t="shared" si="6"/>
        <v>0</v>
      </c>
      <c r="K45" s="993">
        <f t="shared" si="7"/>
        <v>169</v>
      </c>
      <c r="L45" s="992">
        <f t="shared" si="8"/>
        <v>85196</v>
      </c>
      <c r="M45" s="3"/>
      <c r="N45" s="3"/>
      <c r="O45" s="3"/>
      <c r="P45" s="3"/>
    </row>
    <row r="46" spans="2:16" ht="13.5">
      <c r="B46" s="996" t="s">
        <v>655</v>
      </c>
      <c r="C46" s="994">
        <f t="shared" si="6"/>
        <v>118</v>
      </c>
      <c r="D46" s="994">
        <f t="shared" si="6"/>
        <v>60115</v>
      </c>
      <c r="E46" s="994">
        <f t="shared" si="6"/>
        <v>0</v>
      </c>
      <c r="F46" s="994">
        <f t="shared" si="6"/>
        <v>0</v>
      </c>
      <c r="G46" s="994">
        <f t="shared" si="6"/>
        <v>4</v>
      </c>
      <c r="H46" s="994">
        <f t="shared" si="6"/>
        <v>1205</v>
      </c>
      <c r="I46" s="994">
        <f t="shared" si="6"/>
        <v>0</v>
      </c>
      <c r="J46" s="994">
        <f t="shared" si="6"/>
        <v>0</v>
      </c>
      <c r="K46" s="993">
        <f t="shared" si="7"/>
        <v>122</v>
      </c>
      <c r="L46" s="992">
        <f t="shared" si="8"/>
        <v>61320</v>
      </c>
      <c r="M46" s="3"/>
      <c r="N46" s="3"/>
      <c r="O46" s="3"/>
      <c r="P46" s="3"/>
    </row>
    <row r="47" spans="2:16" ht="13.5">
      <c r="B47" s="996" t="s">
        <v>654</v>
      </c>
      <c r="C47" s="994">
        <f t="shared" si="6"/>
        <v>677</v>
      </c>
      <c r="D47" s="994">
        <f t="shared" si="6"/>
        <v>313020</v>
      </c>
      <c r="E47" s="994">
        <f t="shared" si="6"/>
        <v>35</v>
      </c>
      <c r="F47" s="994">
        <f t="shared" si="6"/>
        <v>17497</v>
      </c>
      <c r="G47" s="994">
        <f t="shared" si="6"/>
        <v>25</v>
      </c>
      <c r="H47" s="994">
        <f t="shared" si="6"/>
        <v>4723</v>
      </c>
      <c r="I47" s="994">
        <f t="shared" si="6"/>
        <v>0</v>
      </c>
      <c r="J47" s="994">
        <f t="shared" si="6"/>
        <v>0</v>
      </c>
      <c r="K47" s="993">
        <f t="shared" si="7"/>
        <v>737</v>
      </c>
      <c r="L47" s="992">
        <f t="shared" si="8"/>
        <v>335240</v>
      </c>
      <c r="M47" s="3"/>
      <c r="N47" s="3"/>
      <c r="O47" s="3"/>
      <c r="P47" s="3"/>
    </row>
    <row r="48" spans="2:16" ht="13.5">
      <c r="B48" s="996" t="s">
        <v>653</v>
      </c>
      <c r="C48" s="994">
        <f t="shared" si="6"/>
        <v>38</v>
      </c>
      <c r="D48" s="994">
        <f t="shared" si="6"/>
        <v>16397</v>
      </c>
      <c r="E48" s="994">
        <f t="shared" si="6"/>
        <v>0</v>
      </c>
      <c r="F48" s="994">
        <f t="shared" si="6"/>
        <v>0</v>
      </c>
      <c r="G48" s="994">
        <f t="shared" si="6"/>
        <v>3</v>
      </c>
      <c r="H48" s="994">
        <f t="shared" si="6"/>
        <v>583</v>
      </c>
      <c r="I48" s="994">
        <f t="shared" si="6"/>
        <v>0</v>
      </c>
      <c r="J48" s="994">
        <f t="shared" si="6"/>
        <v>0</v>
      </c>
      <c r="K48" s="993">
        <f t="shared" si="7"/>
        <v>41</v>
      </c>
      <c r="L48" s="992">
        <f t="shared" si="8"/>
        <v>16980</v>
      </c>
      <c r="M48" s="3"/>
      <c r="N48" s="3"/>
      <c r="O48" s="3"/>
      <c r="P48" s="3"/>
    </row>
    <row r="49" spans="2:16" ht="13.5">
      <c r="B49" s="996" t="s">
        <v>652</v>
      </c>
      <c r="C49" s="994">
        <f t="shared" si="6"/>
        <v>20</v>
      </c>
      <c r="D49" s="994">
        <f t="shared" si="6"/>
        <v>7671</v>
      </c>
      <c r="E49" s="994">
        <f t="shared" si="6"/>
        <v>5</v>
      </c>
      <c r="F49" s="994">
        <f t="shared" si="6"/>
        <v>2132</v>
      </c>
      <c r="G49" s="994">
        <f t="shared" si="6"/>
        <v>3</v>
      </c>
      <c r="H49" s="994">
        <f t="shared" si="6"/>
        <v>407</v>
      </c>
      <c r="I49" s="994">
        <f t="shared" si="6"/>
        <v>0</v>
      </c>
      <c r="J49" s="994">
        <f t="shared" si="6"/>
        <v>0</v>
      </c>
      <c r="K49" s="993">
        <f t="shared" si="7"/>
        <v>28</v>
      </c>
      <c r="L49" s="992">
        <f t="shared" si="8"/>
        <v>10210</v>
      </c>
      <c r="M49" s="3"/>
      <c r="N49" s="3"/>
      <c r="O49" s="3"/>
      <c r="P49" s="3"/>
    </row>
    <row r="50" spans="2:16" ht="13.5">
      <c r="B50" s="996" t="s">
        <v>651</v>
      </c>
      <c r="C50" s="994">
        <f t="shared" si="6"/>
        <v>0</v>
      </c>
      <c r="D50" s="994">
        <f t="shared" si="6"/>
        <v>0</v>
      </c>
      <c r="E50" s="994">
        <f t="shared" si="6"/>
        <v>9</v>
      </c>
      <c r="F50" s="994">
        <f t="shared" si="6"/>
        <v>4081</v>
      </c>
      <c r="G50" s="994">
        <f t="shared" si="6"/>
        <v>0</v>
      </c>
      <c r="H50" s="994">
        <f t="shared" si="6"/>
        <v>0</v>
      </c>
      <c r="I50" s="994">
        <f t="shared" si="6"/>
        <v>15</v>
      </c>
      <c r="J50" s="994">
        <f t="shared" si="6"/>
        <v>540</v>
      </c>
      <c r="K50" s="993">
        <f t="shared" si="7"/>
        <v>24</v>
      </c>
      <c r="L50" s="992">
        <f t="shared" si="8"/>
        <v>4621</v>
      </c>
      <c r="M50" s="3"/>
      <c r="N50" s="3"/>
      <c r="O50" s="3"/>
      <c r="P50" s="3"/>
    </row>
    <row r="51" spans="2:16" ht="13.5">
      <c r="B51" s="996" t="s">
        <v>650</v>
      </c>
      <c r="C51" s="994">
        <f t="shared" si="6"/>
        <v>0</v>
      </c>
      <c r="D51" s="994">
        <f t="shared" si="6"/>
        <v>0</v>
      </c>
      <c r="E51" s="994">
        <f t="shared" si="6"/>
        <v>0</v>
      </c>
      <c r="F51" s="994">
        <f t="shared" si="6"/>
        <v>0</v>
      </c>
      <c r="G51" s="994">
        <f t="shared" si="6"/>
        <v>0</v>
      </c>
      <c r="H51" s="994">
        <f t="shared" si="6"/>
        <v>0</v>
      </c>
      <c r="I51" s="994">
        <f t="shared" si="6"/>
        <v>0</v>
      </c>
      <c r="J51" s="994">
        <f t="shared" si="6"/>
        <v>0</v>
      </c>
      <c r="K51" s="993">
        <f t="shared" si="7"/>
        <v>0</v>
      </c>
      <c r="L51" s="992">
        <f t="shared" si="8"/>
        <v>0</v>
      </c>
      <c r="M51" s="3"/>
      <c r="N51" s="3"/>
      <c r="O51" s="3"/>
      <c r="P51" s="3"/>
    </row>
    <row r="52" spans="2:16" ht="13.5">
      <c r="B52" s="996" t="s">
        <v>649</v>
      </c>
      <c r="C52" s="994">
        <f t="shared" si="6"/>
        <v>0</v>
      </c>
      <c r="D52" s="994">
        <f t="shared" si="6"/>
        <v>0</v>
      </c>
      <c r="E52" s="994">
        <f t="shared" si="6"/>
        <v>0</v>
      </c>
      <c r="F52" s="994">
        <f t="shared" si="6"/>
        <v>0</v>
      </c>
      <c r="G52" s="994">
        <f t="shared" si="6"/>
        <v>0</v>
      </c>
      <c r="H52" s="994">
        <f t="shared" si="6"/>
        <v>0</v>
      </c>
      <c r="I52" s="994">
        <f t="shared" si="6"/>
        <v>0</v>
      </c>
      <c r="J52" s="994">
        <f t="shared" si="6"/>
        <v>0</v>
      </c>
      <c r="K52" s="993">
        <f t="shared" si="7"/>
        <v>0</v>
      </c>
      <c r="L52" s="992">
        <f t="shared" si="8"/>
        <v>0</v>
      </c>
      <c r="M52" s="3"/>
      <c r="N52" s="3"/>
      <c r="O52" s="3"/>
      <c r="P52" s="3"/>
    </row>
    <row r="53" spans="2:16" ht="13.5">
      <c r="B53" s="996" t="s">
        <v>648</v>
      </c>
      <c r="C53" s="994">
        <f t="shared" si="6"/>
        <v>0</v>
      </c>
      <c r="D53" s="994">
        <f t="shared" si="6"/>
        <v>0</v>
      </c>
      <c r="E53" s="994">
        <f t="shared" si="6"/>
        <v>0</v>
      </c>
      <c r="F53" s="994">
        <f t="shared" si="6"/>
        <v>0</v>
      </c>
      <c r="G53" s="994">
        <f t="shared" si="6"/>
        <v>0</v>
      </c>
      <c r="H53" s="994">
        <f t="shared" si="6"/>
        <v>0</v>
      </c>
      <c r="I53" s="994">
        <f t="shared" si="6"/>
        <v>0</v>
      </c>
      <c r="J53" s="994">
        <f t="shared" si="6"/>
        <v>0</v>
      </c>
      <c r="K53" s="993">
        <f t="shared" si="7"/>
        <v>0</v>
      </c>
      <c r="L53" s="992">
        <f t="shared" si="8"/>
        <v>0</v>
      </c>
      <c r="M53" s="3"/>
      <c r="N53" s="3"/>
      <c r="O53" s="3"/>
      <c r="P53" s="3"/>
    </row>
    <row r="54" spans="2:16" ht="13.5">
      <c r="B54" s="995" t="s">
        <v>647</v>
      </c>
      <c r="C54" s="994">
        <f t="shared" si="6"/>
        <v>0</v>
      </c>
      <c r="D54" s="994">
        <f t="shared" si="6"/>
        <v>0</v>
      </c>
      <c r="E54" s="994">
        <f t="shared" si="6"/>
        <v>0</v>
      </c>
      <c r="F54" s="994">
        <f t="shared" si="6"/>
        <v>0</v>
      </c>
      <c r="G54" s="994">
        <f t="shared" si="6"/>
        <v>0</v>
      </c>
      <c r="H54" s="994">
        <f t="shared" si="6"/>
        <v>0</v>
      </c>
      <c r="I54" s="994">
        <f t="shared" si="6"/>
        <v>0</v>
      </c>
      <c r="J54" s="994">
        <f t="shared" si="6"/>
        <v>0</v>
      </c>
      <c r="K54" s="993">
        <f t="shared" si="7"/>
        <v>0</v>
      </c>
      <c r="L54" s="992">
        <f t="shared" si="8"/>
        <v>0</v>
      </c>
      <c r="M54" s="3"/>
      <c r="N54" s="3"/>
      <c r="O54" s="3"/>
      <c r="P54" s="3"/>
    </row>
    <row r="55" spans="2:16" ht="15" thickBot="1">
      <c r="B55" s="991" t="s">
        <v>6</v>
      </c>
      <c r="C55" s="990">
        <f aca="true" t="shared" si="9" ref="C55:J55">SUM(C44:C54)</f>
        <v>1019</v>
      </c>
      <c r="D55" s="990">
        <f t="shared" si="9"/>
        <v>482102</v>
      </c>
      <c r="E55" s="990">
        <f t="shared" si="9"/>
        <v>49</v>
      </c>
      <c r="F55" s="990">
        <f t="shared" si="9"/>
        <v>23710</v>
      </c>
      <c r="G55" s="990">
        <f t="shared" si="9"/>
        <v>38</v>
      </c>
      <c r="H55" s="990">
        <f t="shared" si="9"/>
        <v>7215</v>
      </c>
      <c r="I55" s="990">
        <f t="shared" si="9"/>
        <v>15</v>
      </c>
      <c r="J55" s="990">
        <f t="shared" si="9"/>
        <v>540</v>
      </c>
      <c r="K55" s="989">
        <f t="shared" si="7"/>
        <v>1121</v>
      </c>
      <c r="L55" s="988">
        <f t="shared" si="8"/>
        <v>513567</v>
      </c>
      <c r="M55" s="3"/>
      <c r="N55" s="3"/>
      <c r="O55" s="3"/>
      <c r="P55" s="3"/>
    </row>
    <row r="56" spans="2:16" ht="13.5">
      <c r="B56" s="3"/>
      <c r="C56" s="3"/>
      <c r="D56" s="3"/>
      <c r="E56" s="3"/>
      <c r="F56" s="3"/>
      <c r="G56" s="3"/>
      <c r="H56" s="3"/>
      <c r="I56" s="3"/>
      <c r="J56" s="3"/>
      <c r="K56" s="3"/>
      <c r="L56" s="3"/>
      <c r="M56" s="3"/>
      <c r="N56" s="3"/>
      <c r="O56" s="3"/>
      <c r="P56" s="3"/>
    </row>
    <row r="57" spans="2:16" ht="13.5">
      <c r="B57" s="3"/>
      <c r="C57" s="3"/>
      <c r="D57" s="3"/>
      <c r="E57" s="3"/>
      <c r="F57" s="3"/>
      <c r="G57" s="3"/>
      <c r="H57" s="3"/>
      <c r="I57" s="3"/>
      <c r="J57" s="3"/>
      <c r="K57" s="3"/>
      <c r="L57" s="3"/>
      <c r="M57" s="3"/>
      <c r="N57" s="3"/>
      <c r="O57" s="3"/>
      <c r="P57" s="3"/>
    </row>
    <row r="58" spans="2:16" ht="13.5">
      <c r="B58" s="3"/>
      <c r="C58" s="3"/>
      <c r="D58" s="3"/>
      <c r="E58" s="3"/>
      <c r="F58" s="3"/>
      <c r="G58" s="3"/>
      <c r="H58" s="3"/>
      <c r="I58" s="3"/>
      <c r="J58" s="3"/>
      <c r="K58" s="3"/>
      <c r="L58" s="3"/>
      <c r="M58" s="3"/>
      <c r="N58" s="3"/>
      <c r="O58" s="3"/>
      <c r="P58" s="3"/>
    </row>
    <row r="59" spans="2:16" ht="13.5">
      <c r="B59" s="3"/>
      <c r="C59" s="3"/>
      <c r="D59" s="3"/>
      <c r="E59" s="3"/>
      <c r="F59" s="3"/>
      <c r="G59" s="3"/>
      <c r="H59" s="3"/>
      <c r="I59" s="3"/>
      <c r="J59" s="3"/>
      <c r="K59" s="3"/>
      <c r="L59" s="3"/>
      <c r="M59" s="3"/>
      <c r="N59" s="3"/>
      <c r="O59" s="3"/>
      <c r="P59" s="3"/>
    </row>
  </sheetData>
  <sheetProtection/>
  <mergeCells count="18">
    <mergeCell ref="I4:J4"/>
    <mergeCell ref="I20:J20"/>
    <mergeCell ref="C20:D20"/>
    <mergeCell ref="E20:F20"/>
    <mergeCell ref="B42:B43"/>
    <mergeCell ref="C42:D42"/>
    <mergeCell ref="E42:F42"/>
    <mergeCell ref="G42:H42"/>
    <mergeCell ref="K20:L20"/>
    <mergeCell ref="B20:B21"/>
    <mergeCell ref="I42:J42"/>
    <mergeCell ref="K42:L42"/>
    <mergeCell ref="G20:H20"/>
    <mergeCell ref="B4:B5"/>
    <mergeCell ref="K4:L4"/>
    <mergeCell ref="C4:D4"/>
    <mergeCell ref="E4:F4"/>
    <mergeCell ref="G4:H4"/>
  </mergeCells>
  <printOptions/>
  <pageMargins left="0.46" right="0.5905511811023623" top="0.984251968503937" bottom="0.984251968503937" header="0.5118110236220472" footer="0.5118110236220472"/>
  <pageSetup horizontalDpi="600" verticalDpi="600" orientation="portrait" paperSize="9" scale="74" r:id="rId1"/>
  <headerFooter alignWithMargins="0">
    <oddFooter>&amp;C66</oddFooter>
  </headerFooter>
</worksheet>
</file>

<file path=xl/worksheets/sheet7.xml><?xml version="1.0" encoding="utf-8"?>
<worksheet xmlns="http://schemas.openxmlformats.org/spreadsheetml/2006/main" xmlns:r="http://schemas.openxmlformats.org/officeDocument/2006/relationships">
  <dimension ref="A1:T27"/>
  <sheetViews>
    <sheetView view="pageBreakPreview" zoomScale="60" zoomScalePageLayoutView="0" workbookViewId="0" topLeftCell="A1">
      <selection activeCell="J20" sqref="J20"/>
    </sheetView>
  </sheetViews>
  <sheetFormatPr defaultColWidth="9.00390625" defaultRowHeight="13.5"/>
  <cols>
    <col min="1" max="1" width="3.625" style="0" bestFit="1" customWidth="1"/>
    <col min="2" max="2" width="12.25390625" style="0" customWidth="1"/>
    <col min="3" max="3" width="7.625" style="0" bestFit="1" customWidth="1"/>
    <col min="4" max="4" width="10.625" style="0" bestFit="1" customWidth="1"/>
    <col min="5" max="5" width="8.25390625" style="0" bestFit="1" customWidth="1"/>
    <col min="6" max="6" width="8.625" style="0" bestFit="1" customWidth="1"/>
    <col min="7" max="7" width="8.25390625" style="0" bestFit="1" customWidth="1"/>
    <col min="8" max="8" width="7.875" style="0" bestFit="1" customWidth="1"/>
    <col min="9" max="15" width="9.25390625" style="0" bestFit="1" customWidth="1"/>
    <col min="17" max="20" width="9.125" style="0" bestFit="1" customWidth="1"/>
  </cols>
  <sheetData>
    <row r="1" spans="1:20" ht="13.5">
      <c r="A1" s="1045" t="s">
        <v>117</v>
      </c>
      <c r="B1" s="1045"/>
      <c r="C1" s="1045"/>
      <c r="D1" s="1045"/>
      <c r="E1" s="1045"/>
      <c r="F1" s="1045"/>
      <c r="G1" s="1045"/>
      <c r="H1" s="1045"/>
      <c r="I1" s="1045"/>
      <c r="J1" s="1045"/>
      <c r="K1" s="1045"/>
      <c r="L1" s="1045"/>
      <c r="M1" s="1045"/>
      <c r="N1" s="1045"/>
      <c r="O1" s="1045"/>
      <c r="P1" s="1045"/>
      <c r="Q1" s="1045"/>
      <c r="R1" s="1045"/>
      <c r="S1" s="1045"/>
      <c r="T1" s="1045"/>
    </row>
    <row r="2" spans="1:20" ht="13.5">
      <c r="A2" t="s">
        <v>171</v>
      </c>
      <c r="R2" s="1057" t="s">
        <v>395</v>
      </c>
      <c r="S2" s="1057"/>
      <c r="T2" s="1057"/>
    </row>
    <row r="3" spans="1:20" ht="13.5">
      <c r="A3" s="1047" t="s">
        <v>119</v>
      </c>
      <c r="B3" s="1047"/>
      <c r="C3" s="1047" t="s">
        <v>120</v>
      </c>
      <c r="D3" s="1047" t="s">
        <v>121</v>
      </c>
      <c r="E3" s="1048" t="s">
        <v>3</v>
      </c>
      <c r="F3" s="1048"/>
      <c r="G3" s="1048"/>
      <c r="H3" s="1048"/>
      <c r="I3" s="1048" t="s">
        <v>4</v>
      </c>
      <c r="J3" s="1048"/>
      <c r="K3" s="1048"/>
      <c r="L3" s="1048"/>
      <c r="M3" s="1048" t="s">
        <v>5</v>
      </c>
      <c r="N3" s="1048"/>
      <c r="O3" s="1048"/>
      <c r="P3" s="1048"/>
      <c r="Q3" s="1048" t="s">
        <v>32</v>
      </c>
      <c r="R3" s="1048"/>
      <c r="S3" s="1048"/>
      <c r="T3" s="1048"/>
    </row>
    <row r="4" spans="1:20" ht="13.5">
      <c r="A4" s="1047"/>
      <c r="B4" s="1047"/>
      <c r="C4" s="1047"/>
      <c r="D4" s="1047"/>
      <c r="E4" s="114" t="s">
        <v>122</v>
      </c>
      <c r="F4" s="114" t="s">
        <v>123</v>
      </c>
      <c r="G4" s="114" t="s">
        <v>124</v>
      </c>
      <c r="H4" s="114" t="s">
        <v>123</v>
      </c>
      <c r="I4" s="114" t="s">
        <v>122</v>
      </c>
      <c r="J4" s="114" t="s">
        <v>123</v>
      </c>
      <c r="K4" s="114" t="s">
        <v>124</v>
      </c>
      <c r="L4" s="114" t="s">
        <v>123</v>
      </c>
      <c r="M4" s="114" t="s">
        <v>122</v>
      </c>
      <c r="N4" s="114" t="s">
        <v>123</v>
      </c>
      <c r="O4" s="114" t="s">
        <v>124</v>
      </c>
      <c r="P4" s="114" t="s">
        <v>123</v>
      </c>
      <c r="Q4" s="114" t="s">
        <v>122</v>
      </c>
      <c r="R4" s="114" t="s">
        <v>123</v>
      </c>
      <c r="S4" s="114" t="s">
        <v>124</v>
      </c>
      <c r="T4" s="114" t="s">
        <v>123</v>
      </c>
    </row>
    <row r="5" spans="1:20" ht="22.5" customHeight="1">
      <c r="A5" s="117">
        <v>24</v>
      </c>
      <c r="B5" s="763" t="s">
        <v>151</v>
      </c>
      <c r="C5" s="299">
        <v>3</v>
      </c>
      <c r="D5" s="299">
        <v>1540</v>
      </c>
      <c r="E5" s="300">
        <v>3</v>
      </c>
      <c r="F5" s="692">
        <f>E5/C5</f>
        <v>1</v>
      </c>
      <c r="G5" s="301">
        <v>1540</v>
      </c>
      <c r="H5" s="692">
        <f>G5/D5</f>
        <v>1</v>
      </c>
      <c r="I5" s="300"/>
      <c r="J5" s="692" t="str">
        <f>IF(I5=0,"  ",I5/C6)</f>
        <v>  </v>
      </c>
      <c r="K5" s="300"/>
      <c r="L5" s="692" t="str">
        <f aca="true" t="shared" si="0" ref="L5:L26">IF(K5=0,"  ",K5/D5)</f>
        <v>  </v>
      </c>
      <c r="M5" s="300"/>
      <c r="N5" s="692" t="str">
        <f aca="true" t="shared" si="1" ref="N5:N24">IF(M5=0,"  ",M5/C5)</f>
        <v>  </v>
      </c>
      <c r="O5" s="300"/>
      <c r="P5" s="692" t="str">
        <f aca="true" t="shared" si="2" ref="P5:P24">IF(O5=0,"  ",O5/D5)</f>
        <v>  </v>
      </c>
      <c r="Q5" s="119">
        <f aca="true" t="shared" si="3" ref="Q5:Q24">E5+I5+M5</f>
        <v>3</v>
      </c>
      <c r="R5" s="692">
        <f>Q5/C5</f>
        <v>1</v>
      </c>
      <c r="S5" s="120">
        <f aca="true" t="shared" si="4" ref="S5:S24">G5+K5+O5</f>
        <v>1540</v>
      </c>
      <c r="T5" s="692">
        <f>S5/D5</f>
        <v>1</v>
      </c>
    </row>
    <row r="6" spans="1:20" ht="22.5" customHeight="1">
      <c r="A6" s="114">
        <v>25</v>
      </c>
      <c r="B6" s="764" t="s">
        <v>152</v>
      </c>
      <c r="C6" s="122">
        <v>43</v>
      </c>
      <c r="D6" s="122">
        <v>21574</v>
      </c>
      <c r="E6" s="133"/>
      <c r="F6" s="693">
        <f aca="true" t="shared" si="5" ref="F6:F23">E6/C6</f>
        <v>0</v>
      </c>
      <c r="G6" s="133"/>
      <c r="H6" s="693">
        <f aca="true" t="shared" si="6" ref="H6:H26">G6/D6</f>
        <v>0</v>
      </c>
      <c r="I6" s="133">
        <v>1</v>
      </c>
      <c r="J6" s="693">
        <f>IF(I6=0,"  ",I6/C6)</f>
        <v>0.023255813953488372</v>
      </c>
      <c r="K6" s="133">
        <v>120</v>
      </c>
      <c r="L6" s="693">
        <f t="shared" si="0"/>
        <v>0.005562250857513674</v>
      </c>
      <c r="M6" s="133"/>
      <c r="N6" s="692" t="str">
        <f t="shared" si="1"/>
        <v>  </v>
      </c>
      <c r="O6" s="133"/>
      <c r="P6" s="692" t="str">
        <f t="shared" si="2"/>
        <v>  </v>
      </c>
      <c r="Q6" s="124">
        <f t="shared" si="3"/>
        <v>1</v>
      </c>
      <c r="R6" s="693">
        <f>Q6/C6</f>
        <v>0.023255813953488372</v>
      </c>
      <c r="S6" s="125">
        <f t="shared" si="4"/>
        <v>120</v>
      </c>
      <c r="T6" s="692">
        <f>S6/D6</f>
        <v>0.005562250857513674</v>
      </c>
    </row>
    <row r="7" spans="1:20" ht="22.5" customHeight="1">
      <c r="A7" s="114">
        <v>26</v>
      </c>
      <c r="B7" s="764" t="s">
        <v>153</v>
      </c>
      <c r="C7" s="122">
        <v>3</v>
      </c>
      <c r="D7" s="122">
        <v>2524</v>
      </c>
      <c r="E7" s="133"/>
      <c r="F7" s="693">
        <f t="shared" si="5"/>
        <v>0</v>
      </c>
      <c r="G7" s="133"/>
      <c r="H7" s="693">
        <f t="shared" si="6"/>
        <v>0</v>
      </c>
      <c r="I7" s="133"/>
      <c r="J7" s="693" t="str">
        <f>IF(I7=0,"  ",I7/C8)</f>
        <v>  </v>
      </c>
      <c r="K7" s="133"/>
      <c r="L7" s="693" t="str">
        <f t="shared" si="0"/>
        <v>  </v>
      </c>
      <c r="M7" s="133"/>
      <c r="N7" s="692" t="str">
        <f t="shared" si="1"/>
        <v>  </v>
      </c>
      <c r="O7" s="133"/>
      <c r="P7" s="692" t="str">
        <f t="shared" si="2"/>
        <v>  </v>
      </c>
      <c r="Q7" s="124">
        <f t="shared" si="3"/>
        <v>0</v>
      </c>
      <c r="R7" s="693">
        <f aca="true" t="shared" si="7" ref="R7:R24">Q7/C7</f>
        <v>0</v>
      </c>
      <c r="S7" s="125">
        <f t="shared" si="4"/>
        <v>0</v>
      </c>
      <c r="T7" s="692">
        <f>S7/D7</f>
        <v>0</v>
      </c>
    </row>
    <row r="8" spans="1:20" ht="22.5" customHeight="1">
      <c r="A8" s="114">
        <v>27</v>
      </c>
      <c r="B8" s="764" t="s">
        <v>154</v>
      </c>
      <c r="C8" s="122">
        <v>10</v>
      </c>
      <c r="D8" s="122">
        <v>5807</v>
      </c>
      <c r="E8" s="133">
        <v>10</v>
      </c>
      <c r="F8" s="693">
        <f t="shared" si="5"/>
        <v>1</v>
      </c>
      <c r="G8" s="135">
        <v>5807</v>
      </c>
      <c r="H8" s="693">
        <f t="shared" si="6"/>
        <v>1</v>
      </c>
      <c r="I8" s="133"/>
      <c r="J8" s="693" t="str">
        <f>IF(I8=0,"  ",I8/C9)</f>
        <v>  </v>
      </c>
      <c r="K8" s="133"/>
      <c r="L8" s="693" t="str">
        <f t="shared" si="0"/>
        <v>  </v>
      </c>
      <c r="M8" s="133"/>
      <c r="N8" s="692" t="str">
        <f t="shared" si="1"/>
        <v>  </v>
      </c>
      <c r="O8" s="133"/>
      <c r="P8" s="692" t="str">
        <f t="shared" si="2"/>
        <v>  </v>
      </c>
      <c r="Q8" s="124">
        <f t="shared" si="3"/>
        <v>10</v>
      </c>
      <c r="R8" s="693">
        <f t="shared" si="7"/>
        <v>1</v>
      </c>
      <c r="S8" s="125">
        <f t="shared" si="4"/>
        <v>5807</v>
      </c>
      <c r="T8" s="692">
        <f aca="true" t="shared" si="8" ref="T8:T26">S8/D8</f>
        <v>1</v>
      </c>
    </row>
    <row r="9" spans="1:20" ht="22.5" customHeight="1">
      <c r="A9" s="114">
        <v>28</v>
      </c>
      <c r="B9" s="764" t="s">
        <v>155</v>
      </c>
      <c r="C9" s="122">
        <v>3</v>
      </c>
      <c r="D9" s="122">
        <v>1575</v>
      </c>
      <c r="E9" s="133"/>
      <c r="F9" s="693">
        <f t="shared" si="5"/>
        <v>0</v>
      </c>
      <c r="G9" s="133"/>
      <c r="H9" s="693">
        <f t="shared" si="6"/>
        <v>0</v>
      </c>
      <c r="I9" s="133"/>
      <c r="J9" s="693" t="str">
        <f>IF(I9=0,"  ",I9/C10)</f>
        <v>  </v>
      </c>
      <c r="K9" s="133"/>
      <c r="L9" s="693" t="str">
        <f t="shared" si="0"/>
        <v>  </v>
      </c>
      <c r="M9" s="133"/>
      <c r="N9" s="692" t="str">
        <f t="shared" si="1"/>
        <v>  </v>
      </c>
      <c r="O9" s="133"/>
      <c r="P9" s="692" t="str">
        <f t="shared" si="2"/>
        <v>  </v>
      </c>
      <c r="Q9" s="124">
        <f t="shared" si="3"/>
        <v>0</v>
      </c>
      <c r="R9" s="693">
        <f t="shared" si="7"/>
        <v>0</v>
      </c>
      <c r="S9" s="125">
        <f t="shared" si="4"/>
        <v>0</v>
      </c>
      <c r="T9" s="692">
        <f t="shared" si="8"/>
        <v>0</v>
      </c>
    </row>
    <row r="10" spans="1:20" ht="22.5" customHeight="1">
      <c r="A10" s="114">
        <v>29</v>
      </c>
      <c r="B10" s="764" t="s">
        <v>156</v>
      </c>
      <c r="C10" s="122">
        <v>11</v>
      </c>
      <c r="D10" s="122">
        <v>6202</v>
      </c>
      <c r="E10" s="133"/>
      <c r="F10" s="693">
        <f t="shared" si="5"/>
        <v>0</v>
      </c>
      <c r="G10" s="133"/>
      <c r="H10" s="693">
        <f t="shared" si="6"/>
        <v>0</v>
      </c>
      <c r="I10" s="133"/>
      <c r="J10" s="693" t="str">
        <f>IF(I10=0,"  ",I10/C10)</f>
        <v>  </v>
      </c>
      <c r="K10" s="133"/>
      <c r="L10" s="693" t="str">
        <f t="shared" si="0"/>
        <v>  </v>
      </c>
      <c r="M10" s="133"/>
      <c r="N10" s="692" t="str">
        <f t="shared" si="1"/>
        <v>  </v>
      </c>
      <c r="O10" s="133"/>
      <c r="P10" s="692" t="str">
        <f t="shared" si="2"/>
        <v>  </v>
      </c>
      <c r="Q10" s="124">
        <f t="shared" si="3"/>
        <v>0</v>
      </c>
      <c r="R10" s="693">
        <f t="shared" si="7"/>
        <v>0</v>
      </c>
      <c r="S10" s="125">
        <f t="shared" si="4"/>
        <v>0</v>
      </c>
      <c r="T10" s="692">
        <f t="shared" si="8"/>
        <v>0</v>
      </c>
    </row>
    <row r="11" spans="1:20" ht="22.5" customHeight="1">
      <c r="A11" s="114">
        <v>30</v>
      </c>
      <c r="B11" s="764" t="s">
        <v>157</v>
      </c>
      <c r="C11" s="122">
        <v>5</v>
      </c>
      <c r="D11" s="122">
        <v>2736</v>
      </c>
      <c r="E11" s="133"/>
      <c r="F11" s="693">
        <f t="shared" si="5"/>
        <v>0</v>
      </c>
      <c r="G11" s="133"/>
      <c r="H11" s="693">
        <f t="shared" si="6"/>
        <v>0</v>
      </c>
      <c r="I11" s="133"/>
      <c r="J11" s="693" t="str">
        <f aca="true" t="shared" si="9" ref="J11:J24">IF(I11=0,"  ",I11/C12)</f>
        <v>  </v>
      </c>
      <c r="K11" s="133"/>
      <c r="L11" s="693" t="str">
        <f t="shared" si="0"/>
        <v>  </v>
      </c>
      <c r="M11" s="133"/>
      <c r="N11" s="692" t="str">
        <f t="shared" si="1"/>
        <v>  </v>
      </c>
      <c r="O11" s="133"/>
      <c r="P11" s="692" t="str">
        <f t="shared" si="2"/>
        <v>  </v>
      </c>
      <c r="Q11" s="124">
        <f t="shared" si="3"/>
        <v>0</v>
      </c>
      <c r="R11" s="693">
        <f t="shared" si="7"/>
        <v>0</v>
      </c>
      <c r="S11" s="125">
        <f t="shared" si="4"/>
        <v>0</v>
      </c>
      <c r="T11" s="692">
        <f t="shared" si="8"/>
        <v>0</v>
      </c>
    </row>
    <row r="12" spans="1:20" ht="22.5" customHeight="1">
      <c r="A12" s="114">
        <v>31</v>
      </c>
      <c r="B12" s="764" t="s">
        <v>158</v>
      </c>
      <c r="C12" s="122">
        <v>5</v>
      </c>
      <c r="D12" s="122">
        <v>2906</v>
      </c>
      <c r="E12" s="133"/>
      <c r="F12" s="693">
        <f t="shared" si="5"/>
        <v>0</v>
      </c>
      <c r="G12" s="133"/>
      <c r="H12" s="693">
        <f t="shared" si="6"/>
        <v>0</v>
      </c>
      <c r="I12" s="133"/>
      <c r="J12" s="693" t="str">
        <f t="shared" si="9"/>
        <v>  </v>
      </c>
      <c r="K12" s="133"/>
      <c r="L12" s="693" t="str">
        <f t="shared" si="0"/>
        <v>  </v>
      </c>
      <c r="M12" s="133"/>
      <c r="N12" s="692" t="str">
        <f t="shared" si="1"/>
        <v>  </v>
      </c>
      <c r="O12" s="133"/>
      <c r="P12" s="692" t="str">
        <f t="shared" si="2"/>
        <v>  </v>
      </c>
      <c r="Q12" s="124">
        <f t="shared" si="3"/>
        <v>0</v>
      </c>
      <c r="R12" s="693">
        <f t="shared" si="7"/>
        <v>0</v>
      </c>
      <c r="S12" s="125">
        <f t="shared" si="4"/>
        <v>0</v>
      </c>
      <c r="T12" s="692">
        <f t="shared" si="8"/>
        <v>0</v>
      </c>
    </row>
    <row r="13" spans="1:20" ht="22.5" customHeight="1">
      <c r="A13" s="114">
        <v>32</v>
      </c>
      <c r="B13" s="764" t="s">
        <v>159</v>
      </c>
      <c r="C13" s="122">
        <v>4</v>
      </c>
      <c r="D13" s="122">
        <v>2029</v>
      </c>
      <c r="E13" s="133"/>
      <c r="F13" s="693">
        <f t="shared" si="5"/>
        <v>0</v>
      </c>
      <c r="G13" s="133"/>
      <c r="H13" s="693">
        <f t="shared" si="6"/>
        <v>0</v>
      </c>
      <c r="I13" s="133"/>
      <c r="J13" s="693" t="str">
        <f t="shared" si="9"/>
        <v>  </v>
      </c>
      <c r="K13" s="133"/>
      <c r="L13" s="693" t="str">
        <f t="shared" si="0"/>
        <v>  </v>
      </c>
      <c r="M13" s="133"/>
      <c r="N13" s="692" t="str">
        <f t="shared" si="1"/>
        <v>  </v>
      </c>
      <c r="O13" s="133"/>
      <c r="P13" s="692" t="str">
        <f t="shared" si="2"/>
        <v>  </v>
      </c>
      <c r="Q13" s="124">
        <f t="shared" si="3"/>
        <v>0</v>
      </c>
      <c r="R13" s="693">
        <f t="shared" si="7"/>
        <v>0</v>
      </c>
      <c r="S13" s="125">
        <f t="shared" si="4"/>
        <v>0</v>
      </c>
      <c r="T13" s="692">
        <f t="shared" si="8"/>
        <v>0</v>
      </c>
    </row>
    <row r="14" spans="1:20" ht="22.5" customHeight="1">
      <c r="A14" s="114">
        <v>33</v>
      </c>
      <c r="B14" s="764" t="s">
        <v>160</v>
      </c>
      <c r="C14" s="122">
        <v>5</v>
      </c>
      <c r="D14" s="122">
        <v>1698</v>
      </c>
      <c r="E14" s="133"/>
      <c r="F14" s="693">
        <f t="shared" si="5"/>
        <v>0</v>
      </c>
      <c r="G14" s="133"/>
      <c r="H14" s="693">
        <f t="shared" si="6"/>
        <v>0</v>
      </c>
      <c r="I14" s="133"/>
      <c r="J14" s="693" t="str">
        <f t="shared" si="9"/>
        <v>  </v>
      </c>
      <c r="K14" s="133"/>
      <c r="L14" s="693" t="str">
        <f t="shared" si="0"/>
        <v>  </v>
      </c>
      <c r="M14" s="133"/>
      <c r="N14" s="692" t="str">
        <f t="shared" si="1"/>
        <v>  </v>
      </c>
      <c r="O14" s="133"/>
      <c r="P14" s="692" t="str">
        <f t="shared" si="2"/>
        <v>  </v>
      </c>
      <c r="Q14" s="124">
        <f t="shared" si="3"/>
        <v>0</v>
      </c>
      <c r="R14" s="693">
        <f t="shared" si="7"/>
        <v>0</v>
      </c>
      <c r="S14" s="125">
        <f t="shared" si="4"/>
        <v>0</v>
      </c>
      <c r="T14" s="692">
        <f t="shared" si="8"/>
        <v>0</v>
      </c>
    </row>
    <row r="15" spans="1:20" ht="22.5" customHeight="1">
      <c r="A15" s="114">
        <v>34</v>
      </c>
      <c r="B15" s="764" t="s">
        <v>161</v>
      </c>
      <c r="C15" s="122">
        <v>2</v>
      </c>
      <c r="D15" s="122">
        <v>388</v>
      </c>
      <c r="E15" s="133"/>
      <c r="F15" s="693">
        <f t="shared" si="5"/>
        <v>0</v>
      </c>
      <c r="G15" s="133"/>
      <c r="H15" s="693">
        <f t="shared" si="6"/>
        <v>0</v>
      </c>
      <c r="I15" s="133"/>
      <c r="J15" s="693" t="str">
        <f t="shared" si="9"/>
        <v>  </v>
      </c>
      <c r="K15" s="133"/>
      <c r="L15" s="693" t="str">
        <f t="shared" si="0"/>
        <v>  </v>
      </c>
      <c r="M15" s="133"/>
      <c r="N15" s="692" t="str">
        <f t="shared" si="1"/>
        <v>  </v>
      </c>
      <c r="O15" s="133"/>
      <c r="P15" s="692" t="str">
        <f t="shared" si="2"/>
        <v>  </v>
      </c>
      <c r="Q15" s="124">
        <f t="shared" si="3"/>
        <v>0</v>
      </c>
      <c r="R15" s="693">
        <f t="shared" si="7"/>
        <v>0</v>
      </c>
      <c r="S15" s="125">
        <f t="shared" si="4"/>
        <v>0</v>
      </c>
      <c r="T15" s="692">
        <f t="shared" si="8"/>
        <v>0</v>
      </c>
    </row>
    <row r="16" spans="1:20" ht="22.5" customHeight="1">
      <c r="A16" s="114">
        <v>35</v>
      </c>
      <c r="B16" s="764" t="s">
        <v>162</v>
      </c>
      <c r="C16" s="122">
        <v>2</v>
      </c>
      <c r="D16" s="122">
        <v>586</v>
      </c>
      <c r="E16" s="133"/>
      <c r="F16" s="693">
        <f t="shared" si="5"/>
        <v>0</v>
      </c>
      <c r="G16" s="133"/>
      <c r="H16" s="693">
        <f t="shared" si="6"/>
        <v>0</v>
      </c>
      <c r="I16" s="133"/>
      <c r="J16" s="693" t="str">
        <f t="shared" si="9"/>
        <v>  </v>
      </c>
      <c r="K16" s="133"/>
      <c r="L16" s="693" t="str">
        <f t="shared" si="0"/>
        <v>  </v>
      </c>
      <c r="M16" s="133"/>
      <c r="N16" s="692" t="str">
        <f t="shared" si="1"/>
        <v>  </v>
      </c>
      <c r="O16" s="133"/>
      <c r="P16" s="692" t="str">
        <f t="shared" si="2"/>
        <v>  </v>
      </c>
      <c r="Q16" s="124">
        <f t="shared" si="3"/>
        <v>0</v>
      </c>
      <c r="R16" s="693">
        <f t="shared" si="7"/>
        <v>0</v>
      </c>
      <c r="S16" s="125">
        <f t="shared" si="4"/>
        <v>0</v>
      </c>
      <c r="T16" s="692">
        <f t="shared" si="8"/>
        <v>0</v>
      </c>
    </row>
    <row r="17" spans="1:20" ht="22.5" customHeight="1">
      <c r="A17" s="114">
        <v>36</v>
      </c>
      <c r="B17" s="764" t="s">
        <v>163</v>
      </c>
      <c r="C17" s="122">
        <v>2</v>
      </c>
      <c r="D17" s="122">
        <v>751</v>
      </c>
      <c r="E17" s="133"/>
      <c r="F17" s="693">
        <f t="shared" si="5"/>
        <v>0</v>
      </c>
      <c r="G17" s="133"/>
      <c r="H17" s="693">
        <f t="shared" si="6"/>
        <v>0</v>
      </c>
      <c r="I17" s="133"/>
      <c r="J17" s="693" t="str">
        <f t="shared" si="9"/>
        <v>  </v>
      </c>
      <c r="K17" s="133"/>
      <c r="L17" s="693" t="str">
        <f t="shared" si="0"/>
        <v>  </v>
      </c>
      <c r="M17" s="133"/>
      <c r="N17" s="692" t="str">
        <f t="shared" si="1"/>
        <v>  </v>
      </c>
      <c r="O17" s="133"/>
      <c r="P17" s="692" t="str">
        <f t="shared" si="2"/>
        <v>  </v>
      </c>
      <c r="Q17" s="124">
        <f t="shared" si="3"/>
        <v>0</v>
      </c>
      <c r="R17" s="693">
        <f t="shared" si="7"/>
        <v>0</v>
      </c>
      <c r="S17" s="125">
        <f t="shared" si="4"/>
        <v>0</v>
      </c>
      <c r="T17" s="692">
        <f t="shared" si="8"/>
        <v>0</v>
      </c>
    </row>
    <row r="18" spans="1:20" ht="22.5" customHeight="1">
      <c r="A18" s="114">
        <v>37</v>
      </c>
      <c r="B18" s="764" t="s">
        <v>164</v>
      </c>
      <c r="C18" s="122">
        <v>1</v>
      </c>
      <c r="D18" s="122">
        <v>497</v>
      </c>
      <c r="E18" s="133"/>
      <c r="F18" s="693">
        <f t="shared" si="5"/>
        <v>0</v>
      </c>
      <c r="G18" s="133"/>
      <c r="H18" s="693">
        <f t="shared" si="6"/>
        <v>0</v>
      </c>
      <c r="I18" s="133"/>
      <c r="J18" s="693" t="str">
        <f t="shared" si="9"/>
        <v>  </v>
      </c>
      <c r="K18" s="133"/>
      <c r="L18" s="693" t="str">
        <f t="shared" si="0"/>
        <v>  </v>
      </c>
      <c r="M18" s="133">
        <v>1</v>
      </c>
      <c r="N18" s="692">
        <f t="shared" si="1"/>
        <v>1</v>
      </c>
      <c r="O18" s="122">
        <v>475</v>
      </c>
      <c r="P18" s="692">
        <f t="shared" si="2"/>
        <v>0.9557344064386318</v>
      </c>
      <c r="Q18" s="124">
        <f t="shared" si="3"/>
        <v>1</v>
      </c>
      <c r="R18" s="693">
        <f>Q18/C18</f>
        <v>1</v>
      </c>
      <c r="S18" s="125">
        <f>G18+K18+O18</f>
        <v>475</v>
      </c>
      <c r="T18" s="692">
        <f t="shared" si="8"/>
        <v>0.9557344064386318</v>
      </c>
    </row>
    <row r="19" spans="1:20" ht="22.5" customHeight="1">
      <c r="A19" s="114">
        <v>38</v>
      </c>
      <c r="B19" s="764" t="s">
        <v>165</v>
      </c>
      <c r="C19" s="122">
        <v>1</v>
      </c>
      <c r="D19" s="290">
        <v>480</v>
      </c>
      <c r="E19" s="133"/>
      <c r="F19" s="693">
        <f t="shared" si="5"/>
        <v>0</v>
      </c>
      <c r="G19" s="133"/>
      <c r="H19" s="693">
        <f t="shared" si="6"/>
        <v>0</v>
      </c>
      <c r="I19" s="133"/>
      <c r="J19" s="693" t="str">
        <f t="shared" si="9"/>
        <v>  </v>
      </c>
      <c r="K19" s="133"/>
      <c r="L19" s="693" t="str">
        <f t="shared" si="0"/>
        <v>  </v>
      </c>
      <c r="M19" s="133">
        <v>1</v>
      </c>
      <c r="N19" s="692">
        <f t="shared" si="1"/>
        <v>1</v>
      </c>
      <c r="O19" s="122">
        <v>154</v>
      </c>
      <c r="P19" s="692">
        <f t="shared" si="2"/>
        <v>0.32083333333333336</v>
      </c>
      <c r="Q19" s="124">
        <f t="shared" si="3"/>
        <v>1</v>
      </c>
      <c r="R19" s="693">
        <f t="shared" si="7"/>
        <v>1</v>
      </c>
      <c r="S19" s="125">
        <f t="shared" si="4"/>
        <v>154</v>
      </c>
      <c r="T19" s="692">
        <f t="shared" si="8"/>
        <v>0.32083333333333336</v>
      </c>
    </row>
    <row r="20" spans="1:20" ht="22.5" customHeight="1">
      <c r="A20" s="114">
        <v>39</v>
      </c>
      <c r="B20" s="764" t="s">
        <v>166</v>
      </c>
      <c r="C20" s="122">
        <v>1</v>
      </c>
      <c r="D20" s="122">
        <v>130</v>
      </c>
      <c r="E20" s="133"/>
      <c r="F20" s="693">
        <f t="shared" si="5"/>
        <v>0</v>
      </c>
      <c r="G20" s="133"/>
      <c r="H20" s="693">
        <f t="shared" si="6"/>
        <v>0</v>
      </c>
      <c r="I20" s="133"/>
      <c r="J20" s="693" t="str">
        <f t="shared" si="9"/>
        <v>  </v>
      </c>
      <c r="K20" s="133"/>
      <c r="L20" s="693" t="str">
        <f t="shared" si="0"/>
        <v>  </v>
      </c>
      <c r="M20" s="133">
        <v>1</v>
      </c>
      <c r="N20" s="692">
        <f t="shared" si="1"/>
        <v>1</v>
      </c>
      <c r="O20" s="122">
        <v>47</v>
      </c>
      <c r="P20" s="692">
        <f t="shared" si="2"/>
        <v>0.36153846153846153</v>
      </c>
      <c r="Q20" s="124">
        <f t="shared" si="3"/>
        <v>1</v>
      </c>
      <c r="R20" s="693">
        <f t="shared" si="7"/>
        <v>1</v>
      </c>
      <c r="S20" s="125">
        <f t="shared" si="4"/>
        <v>47</v>
      </c>
      <c r="T20" s="692">
        <f t="shared" si="8"/>
        <v>0.36153846153846153</v>
      </c>
    </row>
    <row r="21" spans="1:20" ht="22.5" customHeight="1">
      <c r="A21" s="114">
        <v>40</v>
      </c>
      <c r="B21" s="764" t="s">
        <v>167</v>
      </c>
      <c r="C21" s="122">
        <v>1</v>
      </c>
      <c r="D21" s="122">
        <v>513</v>
      </c>
      <c r="E21" s="133"/>
      <c r="F21" s="693">
        <f t="shared" si="5"/>
        <v>0</v>
      </c>
      <c r="G21" s="133"/>
      <c r="H21" s="693">
        <f t="shared" si="6"/>
        <v>0</v>
      </c>
      <c r="I21" s="133"/>
      <c r="J21" s="693" t="str">
        <f t="shared" si="9"/>
        <v>  </v>
      </c>
      <c r="K21" s="133"/>
      <c r="L21" s="693" t="str">
        <f t="shared" si="0"/>
        <v>  </v>
      </c>
      <c r="M21" s="133"/>
      <c r="N21" s="692" t="str">
        <f t="shared" si="1"/>
        <v>  </v>
      </c>
      <c r="O21" s="133"/>
      <c r="P21" s="692" t="str">
        <f t="shared" si="2"/>
        <v>  </v>
      </c>
      <c r="Q21" s="124">
        <f t="shared" si="3"/>
        <v>0</v>
      </c>
      <c r="R21" s="693">
        <f t="shared" si="7"/>
        <v>0</v>
      </c>
      <c r="S21" s="125">
        <f t="shared" si="4"/>
        <v>0</v>
      </c>
      <c r="T21" s="692">
        <f t="shared" si="8"/>
        <v>0</v>
      </c>
    </row>
    <row r="22" spans="1:20" ht="22.5" customHeight="1">
      <c r="A22" s="114">
        <v>41</v>
      </c>
      <c r="B22" s="764" t="s">
        <v>168</v>
      </c>
      <c r="C22" s="122">
        <v>3</v>
      </c>
      <c r="D22" s="122">
        <v>1305</v>
      </c>
      <c r="E22" s="133">
        <v>3</v>
      </c>
      <c r="F22" s="693">
        <f t="shared" si="5"/>
        <v>1</v>
      </c>
      <c r="G22" s="135">
        <v>1305</v>
      </c>
      <c r="H22" s="693">
        <f t="shared" si="6"/>
        <v>1</v>
      </c>
      <c r="I22" s="133"/>
      <c r="J22" s="693" t="str">
        <f t="shared" si="9"/>
        <v>  </v>
      </c>
      <c r="K22" s="133"/>
      <c r="L22" s="693" t="str">
        <f t="shared" si="0"/>
        <v>  </v>
      </c>
      <c r="M22" s="133"/>
      <c r="N22" s="692" t="str">
        <f t="shared" si="1"/>
        <v>  </v>
      </c>
      <c r="O22" s="133"/>
      <c r="P22" s="692" t="str">
        <f t="shared" si="2"/>
        <v>  </v>
      </c>
      <c r="Q22" s="124">
        <f t="shared" si="3"/>
        <v>3</v>
      </c>
      <c r="R22" s="693">
        <f t="shared" si="7"/>
        <v>1</v>
      </c>
      <c r="S22" s="125">
        <f t="shared" si="4"/>
        <v>1305</v>
      </c>
      <c r="T22" s="692">
        <f t="shared" si="8"/>
        <v>1</v>
      </c>
    </row>
    <row r="23" spans="1:20" ht="22.5" customHeight="1">
      <c r="A23" s="114">
        <v>42</v>
      </c>
      <c r="B23" s="764" t="s">
        <v>169</v>
      </c>
      <c r="C23" s="122">
        <v>1</v>
      </c>
      <c r="D23" s="122">
        <v>233</v>
      </c>
      <c r="E23" s="133">
        <v>1</v>
      </c>
      <c r="F23" s="693">
        <f t="shared" si="5"/>
        <v>1</v>
      </c>
      <c r="G23" s="133">
        <v>233</v>
      </c>
      <c r="H23" s="693">
        <f t="shared" si="6"/>
        <v>1</v>
      </c>
      <c r="I23" s="133"/>
      <c r="J23" s="693" t="str">
        <f t="shared" si="9"/>
        <v>  </v>
      </c>
      <c r="K23" s="133"/>
      <c r="L23" s="693" t="str">
        <f t="shared" si="0"/>
        <v>  </v>
      </c>
      <c r="M23" s="133"/>
      <c r="N23" s="692" t="str">
        <f t="shared" si="1"/>
        <v>  </v>
      </c>
      <c r="O23" s="133"/>
      <c r="P23" s="692" t="str">
        <f t="shared" si="2"/>
        <v>  </v>
      </c>
      <c r="Q23" s="124">
        <f t="shared" si="3"/>
        <v>1</v>
      </c>
      <c r="R23" s="693">
        <f t="shared" si="7"/>
        <v>1</v>
      </c>
      <c r="S23" s="125">
        <f t="shared" si="4"/>
        <v>233</v>
      </c>
      <c r="T23" s="692">
        <f t="shared" si="8"/>
        <v>1</v>
      </c>
    </row>
    <row r="24" spans="1:20" ht="22.5" customHeight="1">
      <c r="A24" s="114">
        <v>43</v>
      </c>
      <c r="B24" s="764" t="s">
        <v>170</v>
      </c>
      <c r="C24" s="122">
        <v>1</v>
      </c>
      <c r="D24" s="122">
        <v>446</v>
      </c>
      <c r="E24" s="133">
        <v>1</v>
      </c>
      <c r="F24" s="693">
        <f>E24/C24</f>
        <v>1</v>
      </c>
      <c r="G24" s="133">
        <v>446</v>
      </c>
      <c r="H24" s="693">
        <f t="shared" si="6"/>
        <v>1</v>
      </c>
      <c r="I24" s="133"/>
      <c r="J24" s="693" t="str">
        <f t="shared" si="9"/>
        <v>  </v>
      </c>
      <c r="K24" s="133"/>
      <c r="L24" s="693" t="str">
        <f t="shared" si="0"/>
        <v>  </v>
      </c>
      <c r="M24" s="133"/>
      <c r="N24" s="692" t="str">
        <f t="shared" si="1"/>
        <v>  </v>
      </c>
      <c r="O24" s="133"/>
      <c r="P24" s="692" t="str">
        <f t="shared" si="2"/>
        <v>  </v>
      </c>
      <c r="Q24" s="124">
        <f t="shared" si="3"/>
        <v>1</v>
      </c>
      <c r="R24" s="693">
        <f t="shared" si="7"/>
        <v>1</v>
      </c>
      <c r="S24" s="125">
        <f t="shared" si="4"/>
        <v>446</v>
      </c>
      <c r="T24" s="692">
        <f t="shared" si="8"/>
        <v>1</v>
      </c>
    </row>
    <row r="25" spans="1:20" ht="22.5" customHeight="1">
      <c r="A25" s="1056" t="s">
        <v>288</v>
      </c>
      <c r="B25" s="1056"/>
      <c r="C25" s="136">
        <f>SUM(C5:C24)</f>
        <v>107</v>
      </c>
      <c r="D25" s="136">
        <f>SUM(D5:D24)</f>
        <v>53920</v>
      </c>
      <c r="E25" s="137">
        <f>SUM(E5:E24)</f>
        <v>18</v>
      </c>
      <c r="F25" s="694">
        <f>E25/C25</f>
        <v>0.16822429906542055</v>
      </c>
      <c r="G25" s="136">
        <f>SUM(G5:G24)</f>
        <v>9331</v>
      </c>
      <c r="H25" s="694">
        <f t="shared" si="6"/>
        <v>0.1730526706231454</v>
      </c>
      <c r="I25" s="138">
        <f>IF(SUM(I5:I24)=0,"  ",SUM(I5:I24))</f>
        <v>1</v>
      </c>
      <c r="J25" s="694">
        <f>IF(I25=0,"  ",I25/C25)</f>
        <v>0.009345794392523364</v>
      </c>
      <c r="K25" s="138">
        <f>IF(SUM(K5:K24)=0,"  ",SUM(K5:K24))</f>
        <v>120</v>
      </c>
      <c r="L25" s="694">
        <f t="shared" si="0"/>
        <v>0.002225519287833828</v>
      </c>
      <c r="M25" s="138">
        <f>IF(SUM(M5:M24)=0,"  ",SUM(M5:M24))</f>
        <v>3</v>
      </c>
      <c r="N25" s="694">
        <f>IF(M25=0,"  ",M25/C25)</f>
        <v>0.028037383177570093</v>
      </c>
      <c r="O25" s="126">
        <f>IF(SUM(O5:O24)=0,"  ",SUM(O5:O24))</f>
        <v>676</v>
      </c>
      <c r="P25" s="694">
        <f>IF(O25=0,"  ",O25/D25)</f>
        <v>0.012537091988130564</v>
      </c>
      <c r="Q25" s="138">
        <f>IF(SUM(Q5:Q24)=0,"  ",SUM(Q5:Q24))</f>
        <v>22</v>
      </c>
      <c r="R25" s="694">
        <f>Q25/C25</f>
        <v>0.205607476635514</v>
      </c>
      <c r="S25" s="126">
        <f>IF(SUM(S5:S24)=0,"  ",SUM(S5:S24))</f>
        <v>10127</v>
      </c>
      <c r="T25" s="698">
        <f t="shared" si="8"/>
        <v>0.1878152818991098</v>
      </c>
    </row>
    <row r="26" spans="1:20" ht="23.25" customHeight="1">
      <c r="A26" s="1051" t="s">
        <v>287</v>
      </c>
      <c r="B26" s="1052"/>
      <c r="C26" s="139">
        <f>C25+'中学校1'!C29</f>
        <v>465</v>
      </c>
      <c r="D26" s="139">
        <f>D25+'中学校1'!D29</f>
        <v>222755</v>
      </c>
      <c r="E26" s="140">
        <f>E25+'中学校1'!E29</f>
        <v>49</v>
      </c>
      <c r="F26" s="717">
        <f>E26/C26</f>
        <v>0.1053763440860215</v>
      </c>
      <c r="G26" s="313">
        <f>G25+'中学校1'!G29</f>
        <v>23710</v>
      </c>
      <c r="H26" s="717">
        <f t="shared" si="6"/>
        <v>0.10643981055419631</v>
      </c>
      <c r="I26" s="140">
        <f>I25+'中学校1'!I29</f>
        <v>4</v>
      </c>
      <c r="J26" s="717">
        <f>IF(I26=0,"  ",I26/C26)</f>
        <v>0.008602150537634409</v>
      </c>
      <c r="K26" s="313">
        <f>K25+'中学校1'!K29</f>
        <v>276</v>
      </c>
      <c r="L26" s="717">
        <f t="shared" si="0"/>
        <v>0.00123902942694889</v>
      </c>
      <c r="M26" s="140">
        <f>M25+'中学校1'!M29</f>
        <v>30</v>
      </c>
      <c r="N26" s="717">
        <f>IF(M26=0,"  ",M26/C26)</f>
        <v>0.06451612903225806</v>
      </c>
      <c r="O26" s="139">
        <f>O25+'中学校1'!O29</f>
        <v>11135</v>
      </c>
      <c r="P26" s="717">
        <f>IF(O26=0,"  ",O26/D26)</f>
        <v>0.049987654598101054</v>
      </c>
      <c r="Q26" s="140">
        <f>Q25+'中学校1'!Q29</f>
        <v>83</v>
      </c>
      <c r="R26" s="717">
        <f>Q26/C26</f>
        <v>0.17849462365591398</v>
      </c>
      <c r="S26" s="139">
        <f>S25+'中学校1'!S29</f>
        <v>35121</v>
      </c>
      <c r="T26" s="718">
        <f t="shared" si="8"/>
        <v>0.15766649457924625</v>
      </c>
    </row>
    <row r="27" spans="3:4" ht="13.5">
      <c r="C27" s="141"/>
      <c r="D27" s="141"/>
    </row>
  </sheetData>
  <sheetProtection/>
  <protectedRanges>
    <protectedRange sqref="E5:E24 G5:G24 I5:I24 K5:K24 M5:M24 O5:O24" name="範囲2_1_1"/>
  </protectedRanges>
  <mergeCells count="11">
    <mergeCell ref="A1:T1"/>
    <mergeCell ref="R2:T2"/>
    <mergeCell ref="A3:B4"/>
    <mergeCell ref="C3:C4"/>
    <mergeCell ref="D3:D4"/>
    <mergeCell ref="E3:H3"/>
    <mergeCell ref="I3:L3"/>
    <mergeCell ref="M3:P3"/>
    <mergeCell ref="Q3:T3"/>
    <mergeCell ref="A25:B25"/>
    <mergeCell ref="A26:B26"/>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Header>&amp;R
</oddHeader>
    <oddFooter>&amp;C5</oddFooter>
  </headerFooter>
</worksheet>
</file>

<file path=xl/worksheets/sheet8.xml><?xml version="1.0" encoding="utf-8"?>
<worksheet xmlns="http://schemas.openxmlformats.org/spreadsheetml/2006/main" xmlns:r="http://schemas.openxmlformats.org/officeDocument/2006/relationships">
  <dimension ref="A1:J29"/>
  <sheetViews>
    <sheetView view="pageBreakPreview" zoomScale="60" zoomScalePageLayoutView="0" workbookViewId="0" topLeftCell="A1">
      <selection activeCell="C11" sqref="C11"/>
    </sheetView>
  </sheetViews>
  <sheetFormatPr defaultColWidth="9.00390625" defaultRowHeight="13.5"/>
  <cols>
    <col min="1" max="1" width="3.50390625" style="0" bestFit="1" customWidth="1"/>
    <col min="2" max="2" width="13.625" style="0" customWidth="1"/>
    <col min="3" max="4" width="8.125" style="0" bestFit="1" customWidth="1"/>
    <col min="5" max="10" width="9.125" style="0" bestFit="1" customWidth="1"/>
  </cols>
  <sheetData>
    <row r="1" spans="1:10" ht="13.5">
      <c r="A1" s="1045" t="s">
        <v>117</v>
      </c>
      <c r="B1" s="1045"/>
      <c r="C1" s="1045"/>
      <c r="D1" s="1045"/>
      <c r="E1" s="1045"/>
      <c r="F1" s="1045"/>
      <c r="G1" s="1045"/>
      <c r="H1" s="1045"/>
      <c r="I1" s="1045"/>
      <c r="J1" s="1045"/>
    </row>
    <row r="2" spans="1:10" ht="13.5">
      <c r="A2" t="s">
        <v>281</v>
      </c>
      <c r="H2" s="1055" t="s">
        <v>396</v>
      </c>
      <c r="I2" s="1055"/>
      <c r="J2" s="1055"/>
    </row>
    <row r="3" spans="1:10" ht="13.5">
      <c r="A3" s="1047" t="s">
        <v>119</v>
      </c>
      <c r="B3" s="1047"/>
      <c r="C3" s="1048" t="s">
        <v>3</v>
      </c>
      <c r="D3" s="1048"/>
      <c r="E3" s="1048" t="s">
        <v>4</v>
      </c>
      <c r="F3" s="1048"/>
      <c r="G3" s="1048" t="s">
        <v>5</v>
      </c>
      <c r="H3" s="1048"/>
      <c r="I3" s="1048" t="s">
        <v>32</v>
      </c>
      <c r="J3" s="1048"/>
    </row>
    <row r="4" spans="1:10" ht="13.5">
      <c r="A4" s="1047"/>
      <c r="B4" s="1047"/>
      <c r="C4" s="114" t="s">
        <v>122</v>
      </c>
      <c r="D4" s="114" t="s">
        <v>124</v>
      </c>
      <c r="E4" s="114" t="s">
        <v>122</v>
      </c>
      <c r="F4" s="114" t="s">
        <v>124</v>
      </c>
      <c r="G4" s="114" t="s">
        <v>122</v>
      </c>
      <c r="H4" s="114" t="s">
        <v>124</v>
      </c>
      <c r="I4" s="114" t="s">
        <v>122</v>
      </c>
      <c r="J4" s="114" t="s">
        <v>124</v>
      </c>
    </row>
    <row r="5" spans="1:10" ht="13.5">
      <c r="A5" s="115"/>
      <c r="B5" s="115"/>
      <c r="C5" s="116" t="s">
        <v>125</v>
      </c>
      <c r="D5" s="116" t="s">
        <v>126</v>
      </c>
      <c r="E5" s="116" t="s">
        <v>125</v>
      </c>
      <c r="F5" s="116" t="s">
        <v>126</v>
      </c>
      <c r="G5" s="116" t="s">
        <v>125</v>
      </c>
      <c r="H5" s="116" t="s">
        <v>126</v>
      </c>
      <c r="I5" s="116" t="s">
        <v>125</v>
      </c>
      <c r="J5" s="116" t="s">
        <v>126</v>
      </c>
    </row>
    <row r="6" spans="1:10" ht="22.5" customHeight="1">
      <c r="A6" s="117">
        <v>1</v>
      </c>
      <c r="B6" s="763" t="s">
        <v>127</v>
      </c>
      <c r="C6" s="142">
        <v>9</v>
      </c>
      <c r="D6" s="143">
        <v>1906</v>
      </c>
      <c r="E6" s="142"/>
      <c r="F6" s="142"/>
      <c r="G6" s="142"/>
      <c r="H6" s="142"/>
      <c r="I6" s="142">
        <v>9</v>
      </c>
      <c r="J6" s="144">
        <v>1906</v>
      </c>
    </row>
    <row r="7" spans="1:10" ht="22.5" customHeight="1">
      <c r="A7" s="114">
        <v>2</v>
      </c>
      <c r="B7" s="764" t="s">
        <v>128</v>
      </c>
      <c r="C7" s="133"/>
      <c r="D7" s="133"/>
      <c r="E7" s="133"/>
      <c r="F7" s="133"/>
      <c r="G7" s="133"/>
      <c r="H7" s="133"/>
      <c r="I7" s="145">
        <f aca="true" t="shared" si="0" ref="I7:J28">C7+E7+G7</f>
        <v>0</v>
      </c>
      <c r="J7" s="146">
        <f t="shared" si="0"/>
        <v>0</v>
      </c>
    </row>
    <row r="8" spans="1:10" ht="22.5" customHeight="1">
      <c r="A8" s="114">
        <v>3</v>
      </c>
      <c r="B8" s="764" t="s">
        <v>129</v>
      </c>
      <c r="C8" s="133"/>
      <c r="D8" s="133"/>
      <c r="E8" s="133"/>
      <c r="F8" s="133"/>
      <c r="G8" s="133"/>
      <c r="H8" s="122"/>
      <c r="I8" s="145">
        <f t="shared" si="0"/>
        <v>0</v>
      </c>
      <c r="J8" s="146">
        <f t="shared" si="0"/>
        <v>0</v>
      </c>
    </row>
    <row r="9" spans="1:10" ht="22.5" customHeight="1">
      <c r="A9" s="114">
        <v>4</v>
      </c>
      <c r="B9" s="764" t="s">
        <v>130</v>
      </c>
      <c r="C9" s="133"/>
      <c r="D9" s="133"/>
      <c r="E9" s="133"/>
      <c r="F9" s="133"/>
      <c r="G9" s="133"/>
      <c r="H9" s="133"/>
      <c r="I9" s="145">
        <f t="shared" si="0"/>
        <v>0</v>
      </c>
      <c r="J9" s="146">
        <f t="shared" si="0"/>
        <v>0</v>
      </c>
    </row>
    <row r="10" spans="1:10" ht="22.5" customHeight="1">
      <c r="A10" s="114">
        <v>5</v>
      </c>
      <c r="B10" s="764" t="s">
        <v>131</v>
      </c>
      <c r="C10" s="133"/>
      <c r="D10" s="133"/>
      <c r="E10" s="133"/>
      <c r="F10" s="133"/>
      <c r="G10" s="133"/>
      <c r="H10" s="133"/>
      <c r="I10" s="145">
        <f t="shared" si="0"/>
        <v>0</v>
      </c>
      <c r="J10" s="146">
        <f t="shared" si="0"/>
        <v>0</v>
      </c>
    </row>
    <row r="11" spans="1:10" ht="22.5" customHeight="1">
      <c r="A11" s="114">
        <v>6</v>
      </c>
      <c r="B11" s="764" t="s">
        <v>132</v>
      </c>
      <c r="C11" s="133"/>
      <c r="D11" s="133"/>
      <c r="E11" s="133"/>
      <c r="F11" s="133"/>
      <c r="G11" s="133"/>
      <c r="H11" s="133"/>
      <c r="I11" s="145">
        <f t="shared" si="0"/>
        <v>0</v>
      </c>
      <c r="J11" s="146">
        <f t="shared" si="0"/>
        <v>0</v>
      </c>
    </row>
    <row r="12" spans="1:10" ht="22.5" customHeight="1">
      <c r="A12" s="114">
        <v>7</v>
      </c>
      <c r="B12" s="764" t="s">
        <v>133</v>
      </c>
      <c r="C12" s="133"/>
      <c r="D12" s="133"/>
      <c r="E12" s="133"/>
      <c r="F12" s="133"/>
      <c r="G12" s="133"/>
      <c r="H12" s="133"/>
      <c r="I12" s="145">
        <f t="shared" si="0"/>
        <v>0</v>
      </c>
      <c r="J12" s="146">
        <f t="shared" si="0"/>
        <v>0</v>
      </c>
    </row>
    <row r="13" spans="1:10" ht="22.5" customHeight="1">
      <c r="A13" s="114">
        <v>8</v>
      </c>
      <c r="B13" s="764" t="s">
        <v>134</v>
      </c>
      <c r="C13" s="133"/>
      <c r="D13" s="133"/>
      <c r="E13" s="133"/>
      <c r="F13" s="133"/>
      <c r="G13" s="133"/>
      <c r="H13" s="133"/>
      <c r="I13" s="145">
        <f t="shared" si="0"/>
        <v>0</v>
      </c>
      <c r="J13" s="146">
        <f t="shared" si="0"/>
        <v>0</v>
      </c>
    </row>
    <row r="14" spans="1:10" ht="22.5" customHeight="1">
      <c r="A14" s="114">
        <v>9</v>
      </c>
      <c r="B14" s="764" t="s">
        <v>135</v>
      </c>
      <c r="C14" s="133"/>
      <c r="D14" s="133"/>
      <c r="E14" s="133"/>
      <c r="F14" s="133"/>
      <c r="G14" s="133"/>
      <c r="H14" s="133"/>
      <c r="I14" s="145">
        <f t="shared" si="0"/>
        <v>0</v>
      </c>
      <c r="J14" s="146">
        <f t="shared" si="0"/>
        <v>0</v>
      </c>
    </row>
    <row r="15" spans="1:10" ht="22.5" customHeight="1">
      <c r="A15" s="114">
        <v>10</v>
      </c>
      <c r="B15" s="764" t="s">
        <v>136</v>
      </c>
      <c r="C15" s="133"/>
      <c r="D15" s="133"/>
      <c r="E15" s="133"/>
      <c r="F15" s="133"/>
      <c r="G15" s="133"/>
      <c r="H15" s="133"/>
      <c r="I15" s="145">
        <f t="shared" si="0"/>
        <v>0</v>
      </c>
      <c r="J15" s="146">
        <f t="shared" si="0"/>
        <v>0</v>
      </c>
    </row>
    <row r="16" spans="1:10" ht="22.5" customHeight="1">
      <c r="A16" s="114">
        <v>11</v>
      </c>
      <c r="B16" s="764" t="s">
        <v>137</v>
      </c>
      <c r="C16" s="133"/>
      <c r="D16" s="133"/>
      <c r="E16" s="133"/>
      <c r="F16" s="133"/>
      <c r="G16" s="133"/>
      <c r="H16" s="133"/>
      <c r="I16" s="145">
        <f t="shared" si="0"/>
        <v>0</v>
      </c>
      <c r="J16" s="146">
        <f t="shared" si="0"/>
        <v>0</v>
      </c>
    </row>
    <row r="17" spans="1:10" ht="22.5" customHeight="1">
      <c r="A17" s="114">
        <v>12</v>
      </c>
      <c r="B17" s="764" t="s">
        <v>138</v>
      </c>
      <c r="C17" s="133"/>
      <c r="D17" s="133"/>
      <c r="E17" s="133"/>
      <c r="F17" s="133"/>
      <c r="G17" s="133"/>
      <c r="H17" s="133"/>
      <c r="I17" s="145">
        <f t="shared" si="0"/>
        <v>0</v>
      </c>
      <c r="J17" s="146">
        <f t="shared" si="0"/>
        <v>0</v>
      </c>
    </row>
    <row r="18" spans="1:10" ht="22.5" customHeight="1">
      <c r="A18" s="114">
        <v>13</v>
      </c>
      <c r="B18" s="764" t="s">
        <v>139</v>
      </c>
      <c r="C18" s="133"/>
      <c r="D18" s="133"/>
      <c r="E18" s="133"/>
      <c r="F18" s="133"/>
      <c r="G18" s="133"/>
      <c r="H18" s="133"/>
      <c r="I18" s="145">
        <f t="shared" si="0"/>
        <v>0</v>
      </c>
      <c r="J18" s="146">
        <f t="shared" si="0"/>
        <v>0</v>
      </c>
    </row>
    <row r="19" spans="1:10" ht="22.5" customHeight="1">
      <c r="A19" s="114">
        <v>14</v>
      </c>
      <c r="B19" s="764" t="s">
        <v>140</v>
      </c>
      <c r="C19" s="133"/>
      <c r="D19" s="133"/>
      <c r="E19" s="133"/>
      <c r="F19" s="133"/>
      <c r="G19" s="133"/>
      <c r="H19" s="122"/>
      <c r="I19" s="145">
        <f t="shared" si="0"/>
        <v>0</v>
      </c>
      <c r="J19" s="146">
        <f t="shared" si="0"/>
        <v>0</v>
      </c>
    </row>
    <row r="20" spans="1:10" ht="22.5" customHeight="1">
      <c r="A20" s="114">
        <v>15</v>
      </c>
      <c r="B20" s="764" t="s">
        <v>141</v>
      </c>
      <c r="C20" s="133"/>
      <c r="D20" s="133"/>
      <c r="E20" s="133"/>
      <c r="F20" s="133"/>
      <c r="G20" s="133"/>
      <c r="H20" s="122"/>
      <c r="I20" s="145">
        <f t="shared" si="0"/>
        <v>0</v>
      </c>
      <c r="J20" s="146">
        <f t="shared" si="0"/>
        <v>0</v>
      </c>
    </row>
    <row r="21" spans="1:10" ht="22.5" customHeight="1">
      <c r="A21" s="114">
        <v>16</v>
      </c>
      <c r="B21" s="764" t="s">
        <v>142</v>
      </c>
      <c r="C21" s="133"/>
      <c r="D21" s="133"/>
      <c r="E21" s="133"/>
      <c r="F21" s="133"/>
      <c r="G21" s="133"/>
      <c r="H21" s="122"/>
      <c r="I21" s="145">
        <f t="shared" si="0"/>
        <v>0</v>
      </c>
      <c r="J21" s="146">
        <f t="shared" si="0"/>
        <v>0</v>
      </c>
    </row>
    <row r="22" spans="1:10" ht="22.5" customHeight="1">
      <c r="A22" s="114">
        <v>17</v>
      </c>
      <c r="B22" s="764" t="s">
        <v>143</v>
      </c>
      <c r="C22" s="133">
        <v>1</v>
      </c>
      <c r="D22" s="133">
        <v>11</v>
      </c>
      <c r="E22" s="133"/>
      <c r="F22" s="133"/>
      <c r="G22" s="133"/>
      <c r="H22" s="122"/>
      <c r="I22" s="145">
        <f t="shared" si="0"/>
        <v>1</v>
      </c>
      <c r="J22" s="146">
        <f t="shared" si="0"/>
        <v>11</v>
      </c>
    </row>
    <row r="23" spans="1:10" ht="22.5" customHeight="1">
      <c r="A23" s="114">
        <v>18</v>
      </c>
      <c r="B23" s="764" t="s">
        <v>144</v>
      </c>
      <c r="C23" s="133"/>
      <c r="D23" s="133"/>
      <c r="E23" s="133"/>
      <c r="F23" s="133"/>
      <c r="G23" s="133"/>
      <c r="H23" s="122"/>
      <c r="I23" s="145">
        <f t="shared" si="0"/>
        <v>0</v>
      </c>
      <c r="J23" s="146">
        <f t="shared" si="0"/>
        <v>0</v>
      </c>
    </row>
    <row r="24" spans="1:10" ht="22.5" customHeight="1">
      <c r="A24" s="114">
        <v>19</v>
      </c>
      <c r="B24" s="764" t="s">
        <v>145</v>
      </c>
      <c r="C24" s="133"/>
      <c r="D24" s="133"/>
      <c r="E24" s="133"/>
      <c r="F24" s="133"/>
      <c r="G24" s="133"/>
      <c r="H24" s="122"/>
      <c r="I24" s="145">
        <f t="shared" si="0"/>
        <v>0</v>
      </c>
      <c r="J24" s="146">
        <f t="shared" si="0"/>
        <v>0</v>
      </c>
    </row>
    <row r="25" spans="1:10" ht="22.5" customHeight="1">
      <c r="A25" s="114">
        <v>20</v>
      </c>
      <c r="B25" s="764" t="s">
        <v>146</v>
      </c>
      <c r="C25" s="133"/>
      <c r="D25" s="133"/>
      <c r="E25" s="133"/>
      <c r="F25" s="133"/>
      <c r="G25" s="133"/>
      <c r="H25" s="122"/>
      <c r="I25" s="145">
        <f t="shared" si="0"/>
        <v>0</v>
      </c>
      <c r="J25" s="146">
        <f t="shared" si="0"/>
        <v>0</v>
      </c>
    </row>
    <row r="26" spans="1:10" ht="22.5" customHeight="1">
      <c r="A26" s="114">
        <v>21</v>
      </c>
      <c r="B26" s="764" t="s">
        <v>147</v>
      </c>
      <c r="C26" s="133"/>
      <c r="D26" s="133"/>
      <c r="E26" s="133"/>
      <c r="F26" s="133"/>
      <c r="G26" s="133"/>
      <c r="H26" s="122"/>
      <c r="I26" s="145">
        <f t="shared" si="0"/>
        <v>0</v>
      </c>
      <c r="J26" s="146">
        <f t="shared" si="0"/>
        <v>0</v>
      </c>
    </row>
    <row r="27" spans="1:10" ht="22.5" customHeight="1">
      <c r="A27" s="114">
        <v>22</v>
      </c>
      <c r="B27" s="764" t="s">
        <v>148</v>
      </c>
      <c r="C27" s="133"/>
      <c r="D27" s="133"/>
      <c r="E27" s="133"/>
      <c r="F27" s="133"/>
      <c r="G27" s="133"/>
      <c r="H27" s="122"/>
      <c r="I27" s="145">
        <f t="shared" si="0"/>
        <v>0</v>
      </c>
      <c r="J27" s="146">
        <f t="shared" si="0"/>
        <v>0</v>
      </c>
    </row>
    <row r="28" spans="1:10" ht="22.5" customHeight="1">
      <c r="A28" s="114">
        <v>23</v>
      </c>
      <c r="B28" s="764" t="s">
        <v>149</v>
      </c>
      <c r="C28" s="133"/>
      <c r="D28" s="133"/>
      <c r="E28" s="133"/>
      <c r="F28" s="133"/>
      <c r="G28" s="133"/>
      <c r="H28" s="122"/>
      <c r="I28" s="145">
        <f t="shared" si="0"/>
        <v>0</v>
      </c>
      <c r="J28" s="146">
        <f t="shared" si="0"/>
        <v>0</v>
      </c>
    </row>
    <row r="29" spans="1:10" ht="22.5" customHeight="1">
      <c r="A29" s="1058" t="s">
        <v>285</v>
      </c>
      <c r="B29" s="1059"/>
      <c r="C29" s="137">
        <f>SUM(C6:C28)</f>
        <v>10</v>
      </c>
      <c r="D29" s="309">
        <f>SUM(D6:D28)</f>
        <v>1917</v>
      </c>
      <c r="E29" s="147" t="str">
        <f aca="true" t="shared" si="1" ref="E29:J29">IF(SUM(E6:E28)=0,"  ",SUM(E6:E28))</f>
        <v>  </v>
      </c>
      <c r="F29" s="147" t="str">
        <f t="shared" si="1"/>
        <v>  </v>
      </c>
      <c r="G29" s="147" t="str">
        <f t="shared" si="1"/>
        <v>  </v>
      </c>
      <c r="H29" s="148" t="str">
        <f t="shared" si="1"/>
        <v>  </v>
      </c>
      <c r="I29" s="147">
        <f t="shared" si="1"/>
        <v>10</v>
      </c>
      <c r="J29" s="148">
        <f t="shared" si="1"/>
        <v>1917</v>
      </c>
    </row>
  </sheetData>
  <sheetProtection/>
  <protectedRanges>
    <protectedRange sqref="C6:H28" name="範囲2_1"/>
  </protectedRanges>
  <mergeCells count="8">
    <mergeCell ref="A29:B29"/>
    <mergeCell ref="H2:J2"/>
    <mergeCell ref="A1:J1"/>
    <mergeCell ref="A3:B4"/>
    <mergeCell ref="C3:D3"/>
    <mergeCell ref="E3:F3"/>
    <mergeCell ref="G3:H3"/>
    <mergeCell ref="I3:J3"/>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dimension ref="A1:J28"/>
  <sheetViews>
    <sheetView view="pageBreakPreview" zoomScale="60" zoomScalePageLayoutView="0" workbookViewId="0" topLeftCell="A1">
      <selection activeCell="F8" sqref="F8"/>
    </sheetView>
  </sheetViews>
  <sheetFormatPr defaultColWidth="9.00390625" defaultRowHeight="13.5"/>
  <cols>
    <col min="1" max="1" width="3.50390625" style="0" bestFit="1" customWidth="1"/>
    <col min="2" max="2" width="12.75390625" style="0" customWidth="1"/>
    <col min="3" max="4" width="8.125" style="0" bestFit="1" customWidth="1"/>
    <col min="5" max="10" width="9.125" style="0" bestFit="1" customWidth="1"/>
  </cols>
  <sheetData>
    <row r="1" spans="1:10" ht="13.5">
      <c r="A1" s="1045" t="s">
        <v>117</v>
      </c>
      <c r="B1" s="1045"/>
      <c r="C1" s="1045"/>
      <c r="D1" s="1045"/>
      <c r="E1" s="1045"/>
      <c r="F1" s="1045"/>
      <c r="G1" s="1045"/>
      <c r="H1" s="1045"/>
      <c r="I1" s="1045"/>
      <c r="J1" s="1045"/>
    </row>
    <row r="2" spans="1:10" ht="13.5">
      <c r="A2" t="s">
        <v>281</v>
      </c>
      <c r="H2" s="1055" t="s">
        <v>397</v>
      </c>
      <c r="I2" s="1055"/>
      <c r="J2" s="1055"/>
    </row>
    <row r="3" spans="1:10" ht="13.5">
      <c r="A3" s="1047" t="s">
        <v>119</v>
      </c>
      <c r="B3" s="1047"/>
      <c r="C3" s="1048" t="s">
        <v>3</v>
      </c>
      <c r="D3" s="1048"/>
      <c r="E3" s="1048" t="s">
        <v>4</v>
      </c>
      <c r="F3" s="1048"/>
      <c r="G3" s="1048" t="s">
        <v>5</v>
      </c>
      <c r="H3" s="1048"/>
      <c r="I3" s="1048" t="s">
        <v>32</v>
      </c>
      <c r="J3" s="1048"/>
    </row>
    <row r="4" spans="1:10" ht="13.5">
      <c r="A4" s="1047"/>
      <c r="B4" s="1047"/>
      <c r="C4" s="114" t="s">
        <v>122</v>
      </c>
      <c r="D4" s="114" t="s">
        <v>124</v>
      </c>
      <c r="E4" s="114" t="s">
        <v>122</v>
      </c>
      <c r="F4" s="114" t="s">
        <v>124</v>
      </c>
      <c r="G4" s="114" t="s">
        <v>122</v>
      </c>
      <c r="H4" s="114" t="s">
        <v>124</v>
      </c>
      <c r="I4" s="114" t="s">
        <v>122</v>
      </c>
      <c r="J4" s="114" t="s">
        <v>124</v>
      </c>
    </row>
    <row r="5" spans="1:10" ht="22.5" customHeight="1">
      <c r="A5" s="114">
        <v>24</v>
      </c>
      <c r="B5" s="764" t="s">
        <v>151</v>
      </c>
      <c r="C5" s="300"/>
      <c r="D5" s="300"/>
      <c r="E5" s="300"/>
      <c r="F5" s="300"/>
      <c r="G5" s="300"/>
      <c r="H5" s="300"/>
      <c r="I5" s="142">
        <f aca="true" t="shared" si="0" ref="I5:J24">C5+E5+G5</f>
        <v>0</v>
      </c>
      <c r="J5" s="144">
        <f t="shared" si="0"/>
        <v>0</v>
      </c>
    </row>
    <row r="6" spans="1:10" ht="22.5" customHeight="1">
      <c r="A6" s="114">
        <v>25</v>
      </c>
      <c r="B6" s="764" t="s">
        <v>152</v>
      </c>
      <c r="C6" s="133">
        <v>3</v>
      </c>
      <c r="D6" s="133">
        <v>297</v>
      </c>
      <c r="E6" s="133"/>
      <c r="F6" s="133"/>
      <c r="G6" s="133"/>
      <c r="H6" s="133"/>
      <c r="I6" s="145">
        <f>C6+E6+G6</f>
        <v>3</v>
      </c>
      <c r="J6" s="146">
        <f>D6+F6+H6</f>
        <v>297</v>
      </c>
    </row>
    <row r="7" spans="1:10" ht="22.5" customHeight="1">
      <c r="A7" s="114">
        <v>26</v>
      </c>
      <c r="B7" s="764" t="s">
        <v>153</v>
      </c>
      <c r="C7" s="133"/>
      <c r="D7" s="133"/>
      <c r="E7" s="133"/>
      <c r="F7" s="133"/>
      <c r="G7" s="133"/>
      <c r="H7" s="133"/>
      <c r="I7" s="145">
        <f t="shared" si="0"/>
        <v>0</v>
      </c>
      <c r="J7" s="146">
        <f t="shared" si="0"/>
        <v>0</v>
      </c>
    </row>
    <row r="8" spans="1:10" ht="22.5" customHeight="1">
      <c r="A8" s="114">
        <v>27</v>
      </c>
      <c r="B8" s="764" t="s">
        <v>154</v>
      </c>
      <c r="C8" s="133"/>
      <c r="D8" s="133"/>
      <c r="E8" s="133"/>
      <c r="F8" s="133"/>
      <c r="G8" s="133"/>
      <c r="H8" s="133"/>
      <c r="I8" s="145">
        <f t="shared" si="0"/>
        <v>0</v>
      </c>
      <c r="J8" s="146">
        <f t="shared" si="0"/>
        <v>0</v>
      </c>
    </row>
    <row r="9" spans="1:10" ht="22.5" customHeight="1">
      <c r="A9" s="114">
        <v>28</v>
      </c>
      <c r="B9" s="764" t="s">
        <v>155</v>
      </c>
      <c r="C9" s="133"/>
      <c r="D9" s="133"/>
      <c r="E9" s="133"/>
      <c r="F9" s="133"/>
      <c r="G9" s="133"/>
      <c r="H9" s="133"/>
      <c r="I9" s="145">
        <f t="shared" si="0"/>
        <v>0</v>
      </c>
      <c r="J9" s="146">
        <f t="shared" si="0"/>
        <v>0</v>
      </c>
    </row>
    <row r="10" spans="1:10" ht="22.5" customHeight="1">
      <c r="A10" s="114">
        <v>29</v>
      </c>
      <c r="B10" s="764" t="s">
        <v>156</v>
      </c>
      <c r="C10" s="133"/>
      <c r="D10" s="133"/>
      <c r="E10" s="133"/>
      <c r="F10" s="133"/>
      <c r="G10" s="133"/>
      <c r="H10" s="133"/>
      <c r="I10" s="145">
        <f t="shared" si="0"/>
        <v>0</v>
      </c>
      <c r="J10" s="146">
        <f t="shared" si="0"/>
        <v>0</v>
      </c>
    </row>
    <row r="11" spans="1:10" ht="22.5" customHeight="1">
      <c r="A11" s="114">
        <v>30</v>
      </c>
      <c r="B11" s="764" t="s">
        <v>157</v>
      </c>
      <c r="C11" s="133"/>
      <c r="D11" s="133"/>
      <c r="E11" s="133"/>
      <c r="F11" s="133"/>
      <c r="G11" s="133"/>
      <c r="H11" s="133"/>
      <c r="I11" s="145">
        <f t="shared" si="0"/>
        <v>0</v>
      </c>
      <c r="J11" s="146">
        <f t="shared" si="0"/>
        <v>0</v>
      </c>
    </row>
    <row r="12" spans="1:10" ht="22.5" customHeight="1">
      <c r="A12" s="114">
        <v>31</v>
      </c>
      <c r="B12" s="764" t="s">
        <v>158</v>
      </c>
      <c r="C12" s="133"/>
      <c r="D12" s="133"/>
      <c r="E12" s="133"/>
      <c r="F12" s="133"/>
      <c r="G12" s="133"/>
      <c r="H12" s="133"/>
      <c r="I12" s="145">
        <f t="shared" si="0"/>
        <v>0</v>
      </c>
      <c r="J12" s="146">
        <f t="shared" si="0"/>
        <v>0</v>
      </c>
    </row>
    <row r="13" spans="1:10" ht="22.5" customHeight="1">
      <c r="A13" s="114">
        <v>32</v>
      </c>
      <c r="B13" s="764" t="s">
        <v>159</v>
      </c>
      <c r="C13" s="133"/>
      <c r="D13" s="133"/>
      <c r="E13" s="133"/>
      <c r="F13" s="133"/>
      <c r="G13" s="133"/>
      <c r="H13" s="133"/>
      <c r="I13" s="145">
        <f t="shared" si="0"/>
        <v>0</v>
      </c>
      <c r="J13" s="146">
        <f t="shared" si="0"/>
        <v>0</v>
      </c>
    </row>
    <row r="14" spans="1:10" ht="22.5" customHeight="1">
      <c r="A14" s="114">
        <v>33</v>
      </c>
      <c r="B14" s="764" t="s">
        <v>160</v>
      </c>
      <c r="C14" s="133"/>
      <c r="D14" s="133"/>
      <c r="E14" s="133"/>
      <c r="F14" s="133"/>
      <c r="G14" s="133"/>
      <c r="H14" s="133"/>
      <c r="I14" s="145">
        <f t="shared" si="0"/>
        <v>0</v>
      </c>
      <c r="J14" s="146">
        <f t="shared" si="0"/>
        <v>0</v>
      </c>
    </row>
    <row r="15" spans="1:10" ht="22.5" customHeight="1">
      <c r="A15" s="114">
        <v>34</v>
      </c>
      <c r="B15" s="764" t="s">
        <v>161</v>
      </c>
      <c r="C15" s="133"/>
      <c r="D15" s="133"/>
      <c r="E15" s="133"/>
      <c r="F15" s="133"/>
      <c r="G15" s="133"/>
      <c r="H15" s="133"/>
      <c r="I15" s="145">
        <f t="shared" si="0"/>
        <v>0</v>
      </c>
      <c r="J15" s="146">
        <f t="shared" si="0"/>
        <v>0</v>
      </c>
    </row>
    <row r="16" spans="1:10" ht="22.5" customHeight="1">
      <c r="A16" s="114">
        <v>35</v>
      </c>
      <c r="B16" s="764" t="s">
        <v>162</v>
      </c>
      <c r="C16" s="133"/>
      <c r="D16" s="133"/>
      <c r="E16" s="133"/>
      <c r="F16" s="133"/>
      <c r="G16" s="133"/>
      <c r="H16" s="133"/>
      <c r="I16" s="145">
        <f t="shared" si="0"/>
        <v>0</v>
      </c>
      <c r="J16" s="146">
        <f t="shared" si="0"/>
        <v>0</v>
      </c>
    </row>
    <row r="17" spans="1:10" ht="22.5" customHeight="1">
      <c r="A17" s="114">
        <v>36</v>
      </c>
      <c r="B17" s="764" t="s">
        <v>163</v>
      </c>
      <c r="C17" s="133"/>
      <c r="D17" s="133"/>
      <c r="E17" s="133"/>
      <c r="F17" s="133"/>
      <c r="G17" s="133"/>
      <c r="H17" s="133"/>
      <c r="I17" s="145">
        <f t="shared" si="0"/>
        <v>0</v>
      </c>
      <c r="J17" s="146">
        <f t="shared" si="0"/>
        <v>0</v>
      </c>
    </row>
    <row r="18" spans="1:10" ht="22.5" customHeight="1">
      <c r="A18" s="114">
        <v>37</v>
      </c>
      <c r="B18" s="764" t="s">
        <v>164</v>
      </c>
      <c r="C18" s="133"/>
      <c r="D18" s="133"/>
      <c r="E18" s="133"/>
      <c r="F18" s="133"/>
      <c r="G18" s="133"/>
      <c r="H18" s="122"/>
      <c r="I18" s="145">
        <f t="shared" si="0"/>
        <v>0</v>
      </c>
      <c r="J18" s="146">
        <f t="shared" si="0"/>
        <v>0</v>
      </c>
    </row>
    <row r="19" spans="1:10" ht="22.5" customHeight="1">
      <c r="A19" s="114">
        <v>38</v>
      </c>
      <c r="B19" s="764" t="s">
        <v>165</v>
      </c>
      <c r="C19" s="133"/>
      <c r="D19" s="133"/>
      <c r="E19" s="133"/>
      <c r="F19" s="133"/>
      <c r="G19" s="133"/>
      <c r="H19" s="122"/>
      <c r="I19" s="145">
        <f t="shared" si="0"/>
        <v>0</v>
      </c>
      <c r="J19" s="146">
        <f t="shared" si="0"/>
        <v>0</v>
      </c>
    </row>
    <row r="20" spans="1:10" ht="22.5" customHeight="1">
      <c r="A20" s="114">
        <v>39</v>
      </c>
      <c r="B20" s="764" t="s">
        <v>166</v>
      </c>
      <c r="C20" s="133"/>
      <c r="D20" s="133"/>
      <c r="E20" s="133"/>
      <c r="F20" s="133"/>
      <c r="G20" s="133"/>
      <c r="H20" s="122"/>
      <c r="I20" s="145">
        <f t="shared" si="0"/>
        <v>0</v>
      </c>
      <c r="J20" s="146">
        <f t="shared" si="0"/>
        <v>0</v>
      </c>
    </row>
    <row r="21" spans="1:10" ht="22.5" customHeight="1">
      <c r="A21" s="114">
        <v>40</v>
      </c>
      <c r="B21" s="764" t="s">
        <v>167</v>
      </c>
      <c r="C21" s="133"/>
      <c r="D21" s="133"/>
      <c r="E21" s="133"/>
      <c r="F21" s="133"/>
      <c r="G21" s="133"/>
      <c r="H21" s="133"/>
      <c r="I21" s="145">
        <f t="shared" si="0"/>
        <v>0</v>
      </c>
      <c r="J21" s="146">
        <f t="shared" si="0"/>
        <v>0</v>
      </c>
    </row>
    <row r="22" spans="1:10" ht="22.5" customHeight="1">
      <c r="A22" s="114">
        <v>41</v>
      </c>
      <c r="B22" s="764" t="s">
        <v>168</v>
      </c>
      <c r="C22" s="133"/>
      <c r="D22" s="133"/>
      <c r="E22" s="133"/>
      <c r="F22" s="133"/>
      <c r="G22" s="133"/>
      <c r="H22" s="133"/>
      <c r="I22" s="145">
        <f t="shared" si="0"/>
        <v>0</v>
      </c>
      <c r="J22" s="146">
        <f t="shared" si="0"/>
        <v>0</v>
      </c>
    </row>
    <row r="23" spans="1:10" ht="22.5" customHeight="1">
      <c r="A23" s="291">
        <v>42</v>
      </c>
      <c r="B23" s="292" t="s">
        <v>169</v>
      </c>
      <c r="C23" s="133"/>
      <c r="D23" s="133"/>
      <c r="E23" s="133"/>
      <c r="F23" s="133"/>
      <c r="G23" s="133"/>
      <c r="H23" s="133"/>
      <c r="I23" s="145">
        <f t="shared" si="0"/>
        <v>0</v>
      </c>
      <c r="J23" s="146">
        <f t="shared" si="0"/>
        <v>0</v>
      </c>
    </row>
    <row r="24" spans="1:10" ht="23.25" customHeight="1">
      <c r="A24" s="291">
        <v>43</v>
      </c>
      <c r="B24" s="292" t="s">
        <v>170</v>
      </c>
      <c r="C24" s="133"/>
      <c r="D24" s="133"/>
      <c r="E24" s="133"/>
      <c r="F24" s="133"/>
      <c r="G24" s="133"/>
      <c r="H24" s="133"/>
      <c r="I24" s="145">
        <f t="shared" si="0"/>
        <v>0</v>
      </c>
      <c r="J24" s="146">
        <f t="shared" si="0"/>
        <v>0</v>
      </c>
    </row>
    <row r="25" spans="1:10" ht="23.25" customHeight="1">
      <c r="A25" s="1062" t="s">
        <v>288</v>
      </c>
      <c r="B25" s="1063"/>
      <c r="C25" s="137">
        <f>SUM(C5:C24)</f>
        <v>3</v>
      </c>
      <c r="D25" s="137">
        <f>SUM(D5:D24)</f>
        <v>297</v>
      </c>
      <c r="E25" s="147" t="str">
        <f aca="true" t="shared" si="1" ref="E25:J25">IF(SUM(E5:E24)=0,"  ",SUM(E5:E24))</f>
        <v>  </v>
      </c>
      <c r="F25" s="147" t="str">
        <f t="shared" si="1"/>
        <v>  </v>
      </c>
      <c r="G25" s="147" t="str">
        <f t="shared" si="1"/>
        <v>  </v>
      </c>
      <c r="H25" s="148" t="str">
        <f t="shared" si="1"/>
        <v>  </v>
      </c>
      <c r="I25" s="147">
        <f t="shared" si="1"/>
        <v>3</v>
      </c>
      <c r="J25" s="148">
        <f t="shared" si="1"/>
        <v>297</v>
      </c>
    </row>
    <row r="26" spans="1:10" ht="23.25" customHeight="1">
      <c r="A26" s="1060" t="s">
        <v>287</v>
      </c>
      <c r="B26" s="1061"/>
      <c r="C26" s="150">
        <f>C25+'特別支援学校1'!C29</f>
        <v>13</v>
      </c>
      <c r="D26" s="312">
        <f>D25+'特別支援学校1'!D29</f>
        <v>2214</v>
      </c>
      <c r="E26" s="150"/>
      <c r="F26" s="150"/>
      <c r="G26" s="150"/>
      <c r="H26" s="149"/>
      <c r="I26" s="150">
        <f>I25+'特別支援学校1'!I29</f>
        <v>13</v>
      </c>
      <c r="J26" s="149">
        <f>J25+'特別支援学校1'!J29</f>
        <v>2214</v>
      </c>
    </row>
    <row r="27" spans="1:10" ht="23.25" customHeight="1">
      <c r="A27" s="1062" t="s">
        <v>172</v>
      </c>
      <c r="B27" s="1063"/>
      <c r="C27" s="151">
        <v>25</v>
      </c>
      <c r="D27" s="151">
        <v>5001</v>
      </c>
      <c r="E27" s="151"/>
      <c r="F27" s="151"/>
      <c r="G27" s="151"/>
      <c r="H27" s="151"/>
      <c r="I27" s="145">
        <f>C27+E27+G27</f>
        <v>25</v>
      </c>
      <c r="J27" s="146">
        <f>D27+F27+H27</f>
        <v>5001</v>
      </c>
    </row>
    <row r="28" spans="1:10" ht="23.25" customHeight="1">
      <c r="A28" s="1060" t="s">
        <v>32</v>
      </c>
      <c r="B28" s="1061"/>
      <c r="C28" s="152">
        <f>SUM(C26:C27)</f>
        <v>38</v>
      </c>
      <c r="D28" s="152">
        <f>SUM(D26:D27)</f>
        <v>7215</v>
      </c>
      <c r="E28" s="152"/>
      <c r="F28" s="152"/>
      <c r="G28" s="152"/>
      <c r="H28" s="152"/>
      <c r="I28" s="152">
        <f>SUM(I26:I27)</f>
        <v>38</v>
      </c>
      <c r="J28" s="152">
        <f>SUM(J26:J27)</f>
        <v>7215</v>
      </c>
    </row>
  </sheetData>
  <sheetProtection/>
  <protectedRanges>
    <protectedRange sqref="C5:H24" name="範囲2_1"/>
  </protectedRanges>
  <mergeCells count="11">
    <mergeCell ref="A1:J1"/>
    <mergeCell ref="A3:B4"/>
    <mergeCell ref="C3:D3"/>
    <mergeCell ref="H2:J2"/>
    <mergeCell ref="A25:B25"/>
    <mergeCell ref="A26:B26"/>
    <mergeCell ref="A27:B27"/>
    <mergeCell ref="A28:B28"/>
    <mergeCell ref="E3:F3"/>
    <mergeCell ref="G3:H3"/>
    <mergeCell ref="I3:J3"/>
  </mergeCells>
  <printOptions horizontalCentered="1"/>
  <pageMargins left="0.2362204724409449" right="0.2362204724409449" top="0.9055118110236221" bottom="0.5905511811023623" header="0.5118110236220472" footer="0.31496062992125984"/>
  <pageSetup horizontalDpi="600" verticalDpi="600" orientation="landscape" paperSize="9" scale="80"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yamadam</dc:creator>
  <cp:keywords/>
  <dc:description/>
  <cp:lastModifiedBy>大阪府庁</cp:lastModifiedBy>
  <cp:lastPrinted>2012-05-31T03:00:14Z</cp:lastPrinted>
  <dcterms:created xsi:type="dcterms:W3CDTF">2006-09-22T01:20:51Z</dcterms:created>
  <dcterms:modified xsi:type="dcterms:W3CDTF">2012-06-05T05:26:00Z</dcterms:modified>
  <cp:category/>
  <cp:version/>
  <cp:contentType/>
  <cp:contentStatus/>
</cp:coreProperties>
</file>