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0FB59CF6-25D8-4161-B8B1-18FA7C543433}" xr6:coauthVersionLast="47" xr6:coauthVersionMax="47" xr10:uidLastSave="{00000000-0000-0000-0000-000000000000}"/>
  <workbookProtection workbookAlgorithmName="SHA-512" workbookHashValue="QxFf1K2eTkm/Qi7Jojh8fedLwQWMluiFzngo6frWdkWIjLs+ZotkQ+QUfUgqUQfvLNs5+nD7+shDw4Sm0NTIeA==" workbookSaltValue="bYEzV+lGwYJXYIcn6OVmP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BB10" i="4"/>
  <c r="AT10" i="4"/>
  <c r="W10" i="4"/>
  <c r="P10" i="4"/>
  <c r="AL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<sst xmlns="http://schemas.openxmlformats.org/spreadsheetml/2006/main" count="231" uniqueCount="116">
  <si>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</si>
  <si>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</si>
  <si>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</si>
  <si>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</si>
  <si>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</si>
  <si>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</si>
  <si>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</si>
  <si>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</si>
  <si>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</si>
  <si>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</si>
  <si>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</si>
  <si>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</si>
  <si>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</si>
  <si>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</si>
  <si>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</si>
  <si>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</si>
  <si>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</si>
  <si>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</si>
  <si>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</si>
  <si>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</si>
  <si>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</si>
  <si>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</si>
  <si>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</si>
  <si>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</si>
  <si>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</si>
  <si>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</si>
  <si>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</si>
  <si>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</si>
  <si>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</si>
  <si>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</si>
  <si>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</si>
  <si>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</si>
  <si>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</si>
  <si>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</si>
  <si>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</si>
  <si>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</si>
  <si>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</si>
  <si>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</si>
  <si>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</si>
  <si>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</si>
  <si>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</si>
  <si>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</si>
  <si>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</si>
  <si>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</si>
  <si>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</si>
  <si>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</si>
  <si>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</si>
  <si>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</si>
  <si>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</si>
  <si>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</si>
  <si>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</si>
  <si>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</si>
  <si>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</si>
  <si>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</si>
  <si>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</si>
  <si>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</si>
  <si>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</si>
  <si>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</si>
  <si>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</si>
  <si>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</si>
  <si>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</si>
  <si>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</si>
  <si>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</si>
  <si>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</si>
  <si>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</si>
  <si>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</si>
  <si>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</si>
  <si>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</si>
  <si>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</si>
  <si>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</si>
  <si>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</si>
  <si>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</si>
  <si>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</si>
  <si>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</si>
  <si>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</si>
  <si>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</si>
  <si>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</si>
  <si>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</si>
  <si>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</si>
  <si>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</si>
  <si>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</si>
  <si>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</si>
  <si>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</si>
  <si>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</si>
  <si>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</si>
  <si>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</si>
  <si>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</si>
  <si>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</si>
  <si>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</si>
  <si>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</si>
  <si>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</si>
  <si>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</si>
  <si>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</si>
  <si>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</si>
  <si>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</si>
  <si>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</si>
  <si>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</si>
  <si>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</si>
  <si>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</si>
  <si>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</si>
  <si>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</si>
  <si>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</si>
  <si>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</si>
  <si>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</si>
  <si>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</si>
  <si>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</si>
  <si>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</si>
  <si>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</si>
  <si>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</si>
  <si>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</si>
  <si>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</si>
  <si>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</si>
  <si>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</si>
  <si>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有形固定資産減価償却率は、下水道施設の老朽度合いを示す指標である。投資額を抑制し施設の更新をあまり進めていないため、年々増加しており、類似団体平均値を上回っている。
　管渠老朽化率は、法定耐用年数の50年を経過した管渠の割合を示すが、本市において管渠施設を集中的に整備したのが平成の時代に入ってからであるため、類似団体平均値と比べ、まだ低い水準にあるものの、増加傾向にある。
　管渠改善率は、管渠全体のうち当該年度に更新・修繕等を行った割合を示す指標だが、管渠老朽化率が低いため、類似団体平均値と比べて低い水準である。</t>
    <phoneticPr fontId="4"/>
  </si>
  <si>
    <t>　令和4年度は、料金収入が減少したが、費用も減少したため、経常収支比率は100％を大きく上回り、経常的な費用を収入で賄えている。
　流動比率は、短期的な支払能力を示す指標である。経常収支で黒字が発生しているが、その全てを企業債（借金）の償還に使ってしまい、手元に残る資金が増加していないことから、十分な支払い能力があることを示す100％を大幅に下回った状態が続いている。
　企業債残高対事業規模比率は、1年間の料金収入に対してどれくらい企業債の残高があるかを示す指標である。減少傾向であるが、過去下水道の普及を進めた時代に財源として借り入れた企業債がまだ多く残っているため、類似団体平均値と比べて高い水準となっている。
　経費回収率は100％を上回っており、汚水処理に係る費用を料金収入で賄うことができている。類似団体平均値を大きく上回っているのは、料金水準が類似団体と比べて高いためと考えられる。
　汚水処理原価は、汚水1㎥を処理するのにかかる費用であるが、企業債利息等の費用が大幅に減少し、類似団体平均値を下回っている。
　施設利用率は、処理施設の能力のうち利用している割合を示す指標で、本市単独で運営している処理場は、流域下水道への編入を進めた結果、低い利用率となっている。
　水洗化率は、下水道が供用されている地域内で、実際に下水道へ接続済みの人口の割合であるが、下水道の普及促進の取り組みにより増加傾向にある。</t>
    <rPh sb="248" eb="251">
      <t>ゲスイドウ</t>
    </rPh>
    <rPh sb="252" eb="254">
      <t>フキュウ</t>
    </rPh>
    <rPh sb="255" eb="256">
      <t>スス</t>
    </rPh>
    <rPh sb="258" eb="260">
      <t>ジダイ</t>
    </rPh>
    <rPh sb="261" eb="263">
      <t>ザイゲン</t>
    </rPh>
    <rPh sb="300" eb="302">
      <t>スイジュン</t>
    </rPh>
    <rPh sb="548" eb="551">
      <t>ゲスイドウ</t>
    </rPh>
    <rPh sb="552" eb="554">
      <t>キョウヨウ</t>
    </rPh>
    <rPh sb="559" eb="561">
      <t>チイキ</t>
    </rPh>
    <rPh sb="561" eb="562">
      <t>ナイ</t>
    </rPh>
    <rPh sb="564" eb="566">
      <t>ジッサイ</t>
    </rPh>
    <rPh sb="567" eb="570">
      <t>ゲスイドウ</t>
    </rPh>
    <rPh sb="571" eb="573">
      <t>セツゾク</t>
    </rPh>
    <rPh sb="573" eb="574">
      <t>ス</t>
    </rPh>
    <rPh sb="576" eb="578">
      <t>ジンコウ</t>
    </rPh>
    <rPh sb="579" eb="581">
      <t>ワリアイ</t>
    </rPh>
    <phoneticPr fontId="4"/>
  </si>
  <si>
    <t>　経常収支では黒字を確保できているが、発生した黒字は全て企業債償還の財源に充てており、厳しい資金状況はほとんど改善していない。令和4年度末時点で企業債の残高がなお約400億円あり、今後も企業債の償還が経営の負担となる見込みである。
　管渠は比較的新しいが、過去集中的に整備したものが将来一斉に更新時期を迎える見込みである。また、処理場、ポンプ場の施設・設備の老朽化も進んでいる。
　今後も厳しい資金状況が続く見込みであるが、施設の改築更新についても計画的に順次取り組む必要があるため、ストック・マネジメント計画及び経営戦略に基づき、事業費を平準化しつつ費用の縮減に取り組み、経営基盤の強化を図っていくものである。</t>
    <rPh sb="81" eb="82">
      <t>ヤク</t>
    </rPh>
    <rPh sb="141" eb="143">
      <t>ショウライ</t>
    </rPh>
    <rPh sb="143" eb="145">
      <t>イッセイ</t>
    </rPh>
    <rPh sb="282" eb="283">
      <t>ト</t>
    </rPh>
    <rPh sb="284" eb="28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</si>
</sst>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0.01</c:v>
                </c:pt>
                <c:pt idx="1">
                  <c:v>0.02</c:v>
                </c:pt>
                <c:pt idx="2">
                  <c:v>0.01</c:v>
                </c:pt>
                <c:pt idx="3">
                  <c:v>0.01</c:v>
                </c:pt>
                <c:pt idx="4" formatCode="#,##0.00;&quot;△&quot;#,##0.00">
                  <c:v>0</c:v>
                </c:pt>
              </c:numCache>
            </c:numRef>
          </c:val>
          <c:extLst>
            <c:ext xmlns:c16="http://schemas.microsoft.com/office/drawing/2014/chart" uri="{C3380CC4-5D6E-409C-BE32-E72D297353CC}">
              <c16:uniqueId val="{00000000-5041-4E3A-9E89-4E496F28AF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5041-4E3A-9E89-4E496F28AF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21.8</c:v>
                </c:pt>
                <c:pt idx="1">
                  <c:v>18.63</c:v>
                </c:pt>
                <c:pt idx="2">
                  <c:v>20.09</c:v>
                </c:pt>
                <c:pt idx="3">
                  <c:v>18.75</c:v>
                </c:pt>
                <c:pt idx="4">
                  <c:v>15.77</c:v>
                </c:pt>
              </c:numCache>
            </c:numRef>
          </c:val>
          <c:extLst>
            <c:ext xmlns:c16="http://schemas.microsoft.com/office/drawing/2014/chart" uri="{C3380CC4-5D6E-409C-BE32-E72D297353CC}">
              <c16:uniqueId val="{00000000-A17B-4A90-96E6-86C0920392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A17B-4A90-96E6-86C0920392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92.17</c:v>
                </c:pt>
                <c:pt idx="1">
                  <c:v>92.55</c:v>
                </c:pt>
                <c:pt idx="2">
                  <c:v>92.89</c:v>
                </c:pt>
                <c:pt idx="3">
                  <c:v>93.14</c:v>
                </c:pt>
                <c:pt idx="4">
                  <c:v>93.31</c:v>
                </c:pt>
              </c:numCache>
            </c:numRef>
          </c:val>
          <c:extLst>
            <c:ext xmlns:c16="http://schemas.microsoft.com/office/drawing/2014/chart" uri="{C3380CC4-5D6E-409C-BE32-E72D297353CC}">
              <c16:uniqueId val="{00000000-5092-4695-B3CB-2589F9E222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5092-4695-B3CB-2589F9E222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113.07</c:v>
                </c:pt>
                <c:pt idx="1">
                  <c:v>113.71</c:v>
                </c:pt>
                <c:pt idx="2">
                  <c:v>115.4</c:v>
                </c:pt>
                <c:pt idx="3">
                  <c:v>115.67</c:v>
                </c:pt>
                <c:pt idx="4">
                  <c:v>115.82</c:v>
                </c:pt>
              </c:numCache>
            </c:numRef>
          </c:val>
          <c:extLst>
            <c:ext xmlns:c16="http://schemas.microsoft.com/office/drawing/2014/chart" uri="{C3380CC4-5D6E-409C-BE32-E72D297353CC}">
              <c16:uniqueId val="{00000000-DAFE-4456-8A82-0109B91A11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DAFE-4456-8A82-0109B91A11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31.84</c:v>
                </c:pt>
                <c:pt idx="1">
                  <c:v>34</c:v>
                </c:pt>
                <c:pt idx="2">
                  <c:v>36.14</c:v>
                </c:pt>
                <c:pt idx="3">
                  <c:v>38.26</c:v>
                </c:pt>
                <c:pt idx="4">
                  <c:v>40.119999999999997</c:v>
                </c:pt>
              </c:numCache>
            </c:numRef>
          </c:val>
          <c:extLst>
            <c:ext xmlns:c16="http://schemas.microsoft.com/office/drawing/2014/chart" uri="{C3380CC4-5D6E-409C-BE32-E72D297353CC}">
              <c16:uniqueId val="{00000000-88D9-41DA-BE70-AC1DCEF1C2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88D9-41DA-BE70-AC1DCEF1C2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1.28</c:v>
                </c:pt>
                <c:pt idx="1">
                  <c:v>1.53</c:v>
                </c:pt>
                <c:pt idx="2">
                  <c:v>1.73</c:v>
                </c:pt>
                <c:pt idx="3">
                  <c:v>2.3199999999999998</c:v>
                </c:pt>
                <c:pt idx="4">
                  <c:v>3.31</c:v>
                </c:pt>
              </c:numCache>
            </c:numRef>
          </c:val>
          <c:extLst>
            <c:ext xmlns:c16="http://schemas.microsoft.com/office/drawing/2014/chart" uri="{C3380CC4-5D6E-409C-BE32-E72D297353CC}">
              <c16:uniqueId val="{00000000-6E53-4658-BB2A-25E727800C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6E53-4658-BB2A-25E727800C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1B-41F1-8B60-F9D456DABD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141B-41F1-8B60-F9D456DABD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c:v>
                </c:pt>
                <c:pt idx="1">
                  <c:v>15.43</c:v>
                </c:pt>
                <c:pt idx="2">
                  <c:v>14.8</c:v>
                </c:pt>
                <c:pt idx="3">
                  <c:v>16.16</c:v>
                </c:pt>
                <c:pt idx="4">
                  <c:v>12.71</c:v>
                </c:pt>
              </c:numCache>
            </c:numRef>
          </c:val>
          <c:extLst>
            <c:ext xmlns:c16="http://schemas.microsoft.com/office/drawing/2014/chart" uri="{C3380CC4-5D6E-409C-BE32-E72D297353CC}">
              <c16:uniqueId val="{00000000-B56C-4532-BC0E-57B03EE1BF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B56C-4532-BC0E-57B03EE1BF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1030.1400000000001</c:v>
                </c:pt>
                <c:pt idx="1">
                  <c:v>995.03</c:v>
                </c:pt>
                <c:pt idx="2">
                  <c:v>966.05</c:v>
                </c:pt>
                <c:pt idx="3">
                  <c:v>931.6</c:v>
                </c:pt>
                <c:pt idx="4">
                  <c:v>886.3</c:v>
                </c:pt>
              </c:numCache>
            </c:numRef>
          </c:val>
          <c:extLst>
            <c:ext xmlns:c16="http://schemas.microsoft.com/office/drawing/2014/chart" uri="{C3380CC4-5D6E-409C-BE32-E72D297353CC}">
              <c16:uniqueId val="{00000000-030C-45A7-8E7B-884809E31E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030C-45A7-8E7B-884809E31E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128.94</c:v>
                </c:pt>
                <c:pt idx="1">
                  <c:v>130.9</c:v>
                </c:pt>
                <c:pt idx="2">
                  <c:v>136.22</c:v>
                </c:pt>
                <c:pt idx="3">
                  <c:v>136.94</c:v>
                </c:pt>
                <c:pt idx="4">
                  <c:v>137.91999999999999</c:v>
                </c:pt>
              </c:numCache>
            </c:numRef>
          </c:val>
          <c:extLst>
            <c:ext xmlns:c16="http://schemas.microsoft.com/office/drawing/2014/chart" uri="{C3380CC4-5D6E-409C-BE32-E72D297353CC}">
              <c16:uniqueId val="{00000000-C142-4FDF-B953-0F295CA87A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C142-4FDF-B953-0F295CA87A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138.97999999999999</c:v>
                </c:pt>
                <c:pt idx="1">
                  <c:v>136.09</c:v>
                </c:pt>
                <c:pt idx="2">
                  <c:v>128.15</c:v>
                </c:pt>
                <c:pt idx="3">
                  <c:v>126.91</c:v>
                </c:pt>
                <c:pt idx="4">
                  <c:v>126.01</c:v>
                </c:pt>
              </c:numCache>
            </c:numRef>
          </c:val>
          <c:extLst>
            <c:ext xmlns:c16="http://schemas.microsoft.com/office/drawing/2014/chart" uri="{C3380CC4-5D6E-409C-BE32-E72D297353CC}">
              <c16:uniqueId val="{00000000-EAEA-46DD-A126-620971C8ED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EAEA-46DD-A126-620971C8ED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85"/>
  <sheetViews>
    <sheetView showGridLines="0" tabSelected="1" view="pageBreakPreview" topLeftCell="AA1" zoomScaleNormal="80" zoomScaleSheetLayoutView="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大阪府　岸和田市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41" t="str">
        <f>データ!I6</f>
        <v>法適用</v>
      </c>
      <c r="C8" s="41"/>
      <c r="D8" s="41"/>
      <c r="E8" s="41"/>
      <c r="F8" s="41"/>
      <c r="G8" s="41"/>
      <c r="H8" s="41"/>
      <c r="I8" s="41" t="str">
        <f>データ!J6</f>
        <v>下水道事業</v>
      </c>
      <c r="J8" s="41"/>
      <c r="K8" s="41"/>
      <c r="L8" s="41"/>
      <c r="M8" s="41"/>
      <c r="N8" s="41"/>
      <c r="O8" s="41"/>
      <c r="P8" s="41" t="str">
        <f>データ!K6</f>
        <v>公共下水道</v>
      </c>
      <c r="Q8" s="41"/>
      <c r="R8" s="41"/>
      <c r="S8" s="41"/>
      <c r="T8" s="41"/>
      <c r="U8" s="41"/>
      <c r="V8" s="41"/>
      <c r="W8" s="41" t="str">
        <f>データ!L6</f>
        <v>Ac1</v>
      </c>
      <c r="X8" s="41"/>
      <c r="Y8" s="41"/>
      <c r="Z8" s="41"/>
      <c r="AA8" s="41"/>
      <c r="AB8" s="41"/>
      <c r="AC8" s="41"/>
      <c r="AD8" s="42" t="str">
        <f>データ!$M$6</f>
        <v>非設置</v>
      </c>
      <c r="AE8" s="42"/>
      <c r="AF8" s="42"/>
      <c r="AG8" s="42"/>
      <c r="AH8" s="42"/>
      <c r="AI8" s="42"/>
      <c r="AJ8" s="42"/>
      <c r="AK8" s="3"/>
      <c r="AL8" s="43">
        <f>データ!S6</f>
        <v>189396</v>
      </c>
      <c r="AM8" s="43"/>
      <c r="AN8" s="43"/>
      <c r="AO8" s="43"/>
      <c r="AP8" s="43"/>
      <c r="AQ8" s="43"/>
      <c r="AR8" s="43"/>
      <c r="AS8" s="43"/>
      <c r="AT8" s="36">
        <f>データ!T6</f>
        <v>72.72</v>
      </c>
      <c r="AU8" s="36"/>
      <c r="AV8" s="36"/>
      <c r="AW8" s="36"/>
      <c r="AX8" s="36"/>
      <c r="AY8" s="36"/>
      <c r="AZ8" s="36"/>
      <c r="BA8" s="36"/>
      <c r="BB8" s="36">
        <f>データ!U6</f>
        <v>2604.46</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2">
      <c r="A10" s="2"/>
      <c r="B10" s="36" t="str">
        <f>データ!N6</f>
        <v>-</v>
      </c>
      <c r="C10" s="36"/>
      <c r="D10" s="36"/>
      <c r="E10" s="36"/>
      <c r="F10" s="36"/>
      <c r="G10" s="36"/>
      <c r="H10" s="36"/>
      <c r="I10" s="36">
        <f>データ!O6</f>
        <v>54.64</v>
      </c>
      <c r="J10" s="36"/>
      <c r="K10" s="36"/>
      <c r="L10" s="36"/>
      <c r="M10" s="36"/>
      <c r="N10" s="36"/>
      <c r="O10" s="36"/>
      <c r="P10" s="36">
        <f>データ!P6</f>
        <v>96.12</v>
      </c>
      <c r="Q10" s="36"/>
      <c r="R10" s="36"/>
      <c r="S10" s="36"/>
      <c r="T10" s="36"/>
      <c r="U10" s="36"/>
      <c r="V10" s="36"/>
      <c r="W10" s="36">
        <f>データ!Q6</f>
        <v>82.09</v>
      </c>
      <c r="X10" s="36"/>
      <c r="Y10" s="36"/>
      <c r="Z10" s="36"/>
      <c r="AA10" s="36"/>
      <c r="AB10" s="36"/>
      <c r="AC10" s="36"/>
      <c r="AD10" s="43">
        <f>データ!R6</f>
        <v>2871</v>
      </c>
      <c r="AE10" s="43"/>
      <c r="AF10" s="43"/>
      <c r="AG10" s="43"/>
      <c r="AH10" s="43"/>
      <c r="AI10" s="43"/>
      <c r="AJ10" s="43"/>
      <c r="AK10" s="2"/>
      <c r="AL10" s="43">
        <f>データ!V6</f>
        <v>181512</v>
      </c>
      <c r="AM10" s="43"/>
      <c r="AN10" s="43"/>
      <c r="AO10" s="43"/>
      <c r="AP10" s="43"/>
      <c r="AQ10" s="43"/>
      <c r="AR10" s="43"/>
      <c r="AS10" s="43"/>
      <c r="AT10" s="36">
        <f>データ!W6</f>
        <v>28.48</v>
      </c>
      <c r="AU10" s="36"/>
      <c r="AV10" s="36"/>
      <c r="AW10" s="36"/>
      <c r="AX10" s="36"/>
      <c r="AY10" s="36"/>
      <c r="AZ10" s="36"/>
      <c r="BA10" s="36"/>
      <c r="BB10" s="36">
        <f>データ!X6</f>
        <v>6373.31</v>
      </c>
      <c r="BC10" s="36"/>
      <c r="BD10" s="36"/>
      <c r="BE10" s="36"/>
      <c r="BF10" s="36"/>
      <c r="BG10" s="36"/>
      <c r="BH10" s="36"/>
      <c r="BI10" s="36"/>
      <c r="BJ10" s="2"/>
      <c r="BK10" s="2"/>
      <c r="BL10" s="62" t="s">
        <v>22</v>
      </c>
      <c r="BM10" s="63"/>
      <c r="BN10" s="64" t="s">
        <v>23</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114</v>
      </c>
      <c r="BM16" s="88"/>
      <c r="BN16" s="88"/>
      <c r="BO16" s="88"/>
      <c r="BP16" s="88"/>
      <c r="BQ16" s="88"/>
      <c r="BR16" s="88"/>
      <c r="BS16" s="88"/>
      <c r="BT16" s="88"/>
      <c r="BU16" s="88"/>
      <c r="BV16" s="88"/>
      <c r="BW16" s="88"/>
      <c r="BX16" s="88"/>
      <c r="BY16" s="88"/>
      <c r="BZ16" s="89"/>
    </row>
    <row r="17" spans="1:84"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84"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84"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84"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84"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84"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84"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84"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84"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84"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84"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84"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84"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84"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84"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c r="CF31" s="29"/>
    </row>
    <row r="32" spans="1:84"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6" t="s">
        <v>113</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6"/>
      <c r="BM58" s="67"/>
      <c r="BN58" s="67"/>
      <c r="BO58" s="67"/>
      <c r="BP58" s="67"/>
      <c r="BQ58" s="67"/>
      <c r="BR58" s="67"/>
      <c r="BS58" s="67"/>
      <c r="BT58" s="67"/>
      <c r="BU58" s="67"/>
      <c r="BV58" s="67"/>
      <c r="BW58" s="67"/>
      <c r="BX58" s="67"/>
      <c r="BY58" s="67"/>
      <c r="BZ58" s="68"/>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6"/>
      <c r="BM59" s="67"/>
      <c r="BN59" s="67"/>
      <c r="BO59" s="67"/>
      <c r="BP59" s="67"/>
      <c r="BQ59" s="67"/>
      <c r="BR59" s="67"/>
      <c r="BS59" s="67"/>
      <c r="BT59" s="67"/>
      <c r="BU59" s="67"/>
      <c r="BV59" s="67"/>
      <c r="BW59" s="67"/>
      <c r="BX59" s="67"/>
      <c r="BY59" s="67"/>
      <c r="BZ59" s="68"/>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6"/>
      <c r="BM60" s="67"/>
      <c r="BN60" s="67"/>
      <c r="BO60" s="67"/>
      <c r="BP60" s="67"/>
      <c r="BQ60" s="67"/>
      <c r="BR60" s="67"/>
      <c r="BS60" s="67"/>
      <c r="BT60" s="67"/>
      <c r="BU60" s="67"/>
      <c r="BV60" s="67"/>
      <c r="BW60" s="67"/>
      <c r="BX60" s="67"/>
      <c r="BY60" s="67"/>
      <c r="BZ60" s="68"/>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7RnfJSi4H2B9kLh//Gayoeomrgby22/r8OCa7ci/lZpawV/TtB6v1wj6v3xN39IdNMiwkPKMwUPX2CHlLlVhQ==" saltValue="Kgl627prh9X9iFid9x/3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272027</v>
      </c>
      <c r="D6" s="19">
        <f t="shared" si="3"/>
        <v>46</v>
      </c>
      <c r="E6" s="19">
        <f t="shared" si="3"/>
        <v>17</v>
      </c>
      <c r="F6" s="19">
        <f t="shared" si="3"/>
        <v>1</v>
      </c>
      <c r="G6" s="19">
        <f t="shared" si="3"/>
        <v>0</v>
      </c>
      <c r="H6" s="19" t="str">
        <f t="shared" si="3"/>
        <v>大阪府　岸和田市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54.64</v>
      </c>
      <c r="P6" s="20">
        <f t="shared" si="3"/>
        <v>96.12</v>
      </c>
      <c r="Q6" s="20">
        <f t="shared" si="3"/>
        <v>82.09</v>
      </c>
      <c r="R6" s="20">
        <f t="shared" si="3"/>
        <v>2871</v>
      </c>
      <c r="S6" s="20">
        <f t="shared" si="3"/>
        <v>189396</v>
      </c>
      <c r="T6" s="20">
        <f t="shared" si="3"/>
        <v>72.72</v>
      </c>
      <c r="U6" s="20">
        <f t="shared" si="3"/>
        <v>2604.46</v>
      </c>
      <c r="V6" s="20">
        <f t="shared" si="3"/>
        <v>181512</v>
      </c>
      <c r="W6" s="20">
        <f t="shared" si="3"/>
        <v>28.48</v>
      </c>
      <c r="X6" s="20">
        <f t="shared" si="3"/>
        <v>6373.31</v>
      </c>
      <c r="Y6" s="21">
        <f>IF(Y7="",NA(),Y7)</f>
        <v>113.07</v>
      </c>
      <c r="Z6" s="21">
        <f t="shared" ref="Z6:AH6" si="4">IF(Z7="",NA(),Z7)</f>
        <v>113.71</v>
      </c>
      <c r="AA6" s="21">
        <f t="shared" si="4"/>
        <v>115.4</v>
      </c>
      <c r="AB6" s="21">
        <f t="shared" si="4"/>
        <v>115.67</v>
      </c>
      <c r="AC6" s="21">
        <f t="shared" si="4"/>
        <v>115.82</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10</v>
      </c>
      <c r="AV6" s="21">
        <f t="shared" ref="AV6:BD6" si="6">IF(AV7="",NA(),AV7)</f>
        <v>15.43</v>
      </c>
      <c r="AW6" s="21">
        <f t="shared" si="6"/>
        <v>14.8</v>
      </c>
      <c r="AX6" s="21">
        <f t="shared" si="6"/>
        <v>16.16</v>
      </c>
      <c r="AY6" s="21">
        <f t="shared" si="6"/>
        <v>12.71</v>
      </c>
      <c r="AZ6" s="21">
        <f t="shared" si="6"/>
        <v>72.22</v>
      </c>
      <c r="BA6" s="21">
        <f t="shared" si="6"/>
        <v>73.02</v>
      </c>
      <c r="BB6" s="21">
        <f t="shared" si="6"/>
        <v>72.930000000000007</v>
      </c>
      <c r="BC6" s="21">
        <f t="shared" si="6"/>
        <v>80.08</v>
      </c>
      <c r="BD6" s="21">
        <f t="shared" si="6"/>
        <v>87.33</v>
      </c>
      <c r="BE6" s="20" t="str">
        <f>IF(BE7="","",IF(BE7="-","【-】","【"&amp;SUBSTITUTE(TEXT(BE7,"#,##0.00"),"-","△")&amp;"】"))</f>
        <v>【73.44】</v>
      </c>
      <c r="BF6" s="21">
        <f>IF(BF7="",NA(),BF7)</f>
        <v>1030.1400000000001</v>
      </c>
      <c r="BG6" s="21">
        <f t="shared" ref="BG6:BO6" si="7">IF(BG7="",NA(),BG7)</f>
        <v>995.03</v>
      </c>
      <c r="BH6" s="21">
        <f t="shared" si="7"/>
        <v>966.05</v>
      </c>
      <c r="BI6" s="21">
        <f t="shared" si="7"/>
        <v>931.6</v>
      </c>
      <c r="BJ6" s="21">
        <f t="shared" si="7"/>
        <v>886.3</v>
      </c>
      <c r="BK6" s="21">
        <f t="shared" si="7"/>
        <v>730.93</v>
      </c>
      <c r="BL6" s="21">
        <f t="shared" si="7"/>
        <v>708.89</v>
      </c>
      <c r="BM6" s="21">
        <f t="shared" si="7"/>
        <v>730.52</v>
      </c>
      <c r="BN6" s="21">
        <f t="shared" si="7"/>
        <v>672.33</v>
      </c>
      <c r="BO6" s="21">
        <f t="shared" si="7"/>
        <v>668.8</v>
      </c>
      <c r="BP6" s="20" t="str">
        <f>IF(BP7="","",IF(BP7="-","【-】","【"&amp;SUBSTITUTE(TEXT(BP7,"#,##0.00"),"-","△")&amp;"】"))</f>
        <v>【652.82】</v>
      </c>
      <c r="BQ6" s="21">
        <f>IF(BQ7="",NA(),BQ7)</f>
        <v>128.94</v>
      </c>
      <c r="BR6" s="21">
        <f t="shared" ref="BR6:BZ6" si="8">IF(BR7="",NA(),BR7)</f>
        <v>130.9</v>
      </c>
      <c r="BS6" s="21">
        <f t="shared" si="8"/>
        <v>136.22</v>
      </c>
      <c r="BT6" s="21">
        <f t="shared" si="8"/>
        <v>136.94</v>
      </c>
      <c r="BU6" s="21">
        <f t="shared" si="8"/>
        <v>137.91999999999999</v>
      </c>
      <c r="BV6" s="21">
        <f t="shared" si="8"/>
        <v>98.09</v>
      </c>
      <c r="BW6" s="21">
        <f t="shared" si="8"/>
        <v>97.91</v>
      </c>
      <c r="BX6" s="21">
        <f t="shared" si="8"/>
        <v>98.61</v>
      </c>
      <c r="BY6" s="21">
        <f t="shared" si="8"/>
        <v>98.75</v>
      </c>
      <c r="BZ6" s="21">
        <f t="shared" si="8"/>
        <v>98.36</v>
      </c>
      <c r="CA6" s="20" t="str">
        <f>IF(CA7="","",IF(CA7="-","【-】","【"&amp;SUBSTITUTE(TEXT(CA7,"#,##0.00"),"-","△")&amp;"】"))</f>
        <v>【97.61】</v>
      </c>
      <c r="CB6" s="21">
        <f>IF(CB7="",NA(),CB7)</f>
        <v>138.97999999999999</v>
      </c>
      <c r="CC6" s="21">
        <f t="shared" ref="CC6:CK6" si="9">IF(CC7="",NA(),CC7)</f>
        <v>136.09</v>
      </c>
      <c r="CD6" s="21">
        <f t="shared" si="9"/>
        <v>128.15</v>
      </c>
      <c r="CE6" s="21">
        <f t="shared" si="9"/>
        <v>126.91</v>
      </c>
      <c r="CF6" s="21">
        <f t="shared" si="9"/>
        <v>126.01</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21.8</v>
      </c>
      <c r="CN6" s="21">
        <f t="shared" ref="CN6:CV6" si="10">IF(CN7="",NA(),CN7)</f>
        <v>18.63</v>
      </c>
      <c r="CO6" s="21">
        <f t="shared" si="10"/>
        <v>20.09</v>
      </c>
      <c r="CP6" s="21">
        <f t="shared" si="10"/>
        <v>18.75</v>
      </c>
      <c r="CQ6" s="21">
        <f t="shared" si="10"/>
        <v>15.77</v>
      </c>
      <c r="CR6" s="21">
        <f t="shared" si="10"/>
        <v>61.93</v>
      </c>
      <c r="CS6" s="21">
        <f t="shared" si="10"/>
        <v>61.32</v>
      </c>
      <c r="CT6" s="21">
        <f t="shared" si="10"/>
        <v>61.7</v>
      </c>
      <c r="CU6" s="21">
        <f t="shared" si="10"/>
        <v>63.04</v>
      </c>
      <c r="CV6" s="21">
        <f t="shared" si="10"/>
        <v>60.55</v>
      </c>
      <c r="CW6" s="20" t="str">
        <f>IF(CW7="","",IF(CW7="-","【-】","【"&amp;SUBSTITUTE(TEXT(CW7,"#,##0.00"),"-","△")&amp;"】"))</f>
        <v>【59.10】</v>
      </c>
      <c r="CX6" s="21">
        <f>IF(CX7="",NA(),CX7)</f>
        <v>92.17</v>
      </c>
      <c r="CY6" s="21">
        <f t="shared" ref="CY6:DG6" si="11">IF(CY7="",NA(),CY7)</f>
        <v>92.55</v>
      </c>
      <c r="CZ6" s="21">
        <f t="shared" si="11"/>
        <v>92.89</v>
      </c>
      <c r="DA6" s="21">
        <f t="shared" si="11"/>
        <v>93.14</v>
      </c>
      <c r="DB6" s="21">
        <f t="shared" si="11"/>
        <v>93.31</v>
      </c>
      <c r="DC6" s="21">
        <f t="shared" si="11"/>
        <v>94.45</v>
      </c>
      <c r="DD6" s="21">
        <f t="shared" si="11"/>
        <v>94.58</v>
      </c>
      <c r="DE6" s="21">
        <f t="shared" si="11"/>
        <v>94.56</v>
      </c>
      <c r="DF6" s="21">
        <f t="shared" si="11"/>
        <v>94.75</v>
      </c>
      <c r="DG6" s="21">
        <f t="shared" si="11"/>
        <v>94.92</v>
      </c>
      <c r="DH6" s="20" t="str">
        <f>IF(DH7="","",IF(DH7="-","【-】","【"&amp;SUBSTITUTE(TEXT(DH7,"#,##0.00"),"-","△")&amp;"】"))</f>
        <v>【95.82】</v>
      </c>
      <c r="DI6" s="21">
        <f>IF(DI7="",NA(),DI7)</f>
        <v>31.84</v>
      </c>
      <c r="DJ6" s="21">
        <f t="shared" ref="DJ6:DR6" si="12">IF(DJ7="",NA(),DJ7)</f>
        <v>34</v>
      </c>
      <c r="DK6" s="21">
        <f t="shared" si="12"/>
        <v>36.14</v>
      </c>
      <c r="DL6" s="21">
        <f t="shared" si="12"/>
        <v>38.26</v>
      </c>
      <c r="DM6" s="21">
        <f t="shared" si="12"/>
        <v>40.119999999999997</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1.28</v>
      </c>
      <c r="DU6" s="21">
        <f t="shared" ref="DU6:EC6" si="13">IF(DU7="",NA(),DU7)</f>
        <v>1.53</v>
      </c>
      <c r="DV6" s="21">
        <f t="shared" si="13"/>
        <v>1.73</v>
      </c>
      <c r="DW6" s="21">
        <f t="shared" si="13"/>
        <v>2.3199999999999998</v>
      </c>
      <c r="DX6" s="21">
        <f t="shared" si="13"/>
        <v>3.31</v>
      </c>
      <c r="DY6" s="21">
        <f t="shared" si="13"/>
        <v>4.8499999999999996</v>
      </c>
      <c r="DZ6" s="21">
        <f t="shared" si="13"/>
        <v>4.95</v>
      </c>
      <c r="EA6" s="21">
        <f t="shared" si="13"/>
        <v>5.64</v>
      </c>
      <c r="EB6" s="21">
        <f t="shared" si="13"/>
        <v>6.43</v>
      </c>
      <c r="EC6" s="21">
        <f t="shared" si="13"/>
        <v>7.75</v>
      </c>
      <c r="ED6" s="20" t="str">
        <f>IF(ED7="","",IF(ED7="-","【-】","【"&amp;SUBSTITUTE(TEXT(ED7,"#,##0.00"),"-","△")&amp;"】"))</f>
        <v>【7.62】</v>
      </c>
      <c r="EE6" s="21">
        <f>IF(EE7="",NA(),EE7)</f>
        <v>0.01</v>
      </c>
      <c r="EF6" s="21">
        <f t="shared" ref="EF6:EN6" si="14">IF(EF7="",NA(),EF7)</f>
        <v>0.02</v>
      </c>
      <c r="EG6" s="21">
        <f t="shared" si="14"/>
        <v>0.01</v>
      </c>
      <c r="EH6" s="21">
        <f t="shared" si="14"/>
        <v>0.01</v>
      </c>
      <c r="EI6" s="20">
        <f t="shared" si="14"/>
        <v>0</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272027</v>
      </c>
      <c r="D7" s="23">
        <v>46</v>
      </c>
      <c r="E7" s="23">
        <v>17</v>
      </c>
      <c r="F7" s="23">
        <v>1</v>
      </c>
      <c r="G7" s="23">
        <v>0</v>
      </c>
      <c r="H7" s="23" t="s">
        <v>96</v>
      </c>
      <c r="I7" s="23" t="s">
        <v>97</v>
      </c>
      <c r="J7" s="23" t="s">
        <v>98</v>
      </c>
      <c r="K7" s="23" t="s">
        <v>99</v>
      </c>
      <c r="L7" s="23" t="s">
        <v>100</v>
      </c>
      <c r="M7" s="23" t="s">
        <v>101</v>
      </c>
      <c r="N7" s="24" t="s">
        <v>102</v>
      </c>
      <c r="O7" s="24">
        <v>54.64</v>
      </c>
      <c r="P7" s="24">
        <v>96.12</v>
      </c>
      <c r="Q7" s="24">
        <v>82.09</v>
      </c>
      <c r="R7" s="24">
        <v>2871</v>
      </c>
      <c r="S7" s="24">
        <v>189396</v>
      </c>
      <c r="T7" s="24">
        <v>72.72</v>
      </c>
      <c r="U7" s="24">
        <v>2604.46</v>
      </c>
      <c r="V7" s="24">
        <v>181512</v>
      </c>
      <c r="W7" s="24">
        <v>28.48</v>
      </c>
      <c r="X7" s="24">
        <v>6373.31</v>
      </c>
      <c r="Y7" s="24">
        <v>113.07</v>
      </c>
      <c r="Z7" s="24">
        <v>113.71</v>
      </c>
      <c r="AA7" s="24">
        <v>115.4</v>
      </c>
      <c r="AB7" s="24">
        <v>115.67</v>
      </c>
      <c r="AC7" s="24">
        <v>115.82</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10</v>
      </c>
      <c r="AV7" s="24">
        <v>15.43</v>
      </c>
      <c r="AW7" s="24">
        <v>14.8</v>
      </c>
      <c r="AX7" s="24">
        <v>16.16</v>
      </c>
      <c r="AY7" s="24">
        <v>12.71</v>
      </c>
      <c r="AZ7" s="24">
        <v>72.22</v>
      </c>
      <c r="BA7" s="24">
        <v>73.02</v>
      </c>
      <c r="BB7" s="24">
        <v>72.930000000000007</v>
      </c>
      <c r="BC7" s="24">
        <v>80.08</v>
      </c>
      <c r="BD7" s="24">
        <v>87.33</v>
      </c>
      <c r="BE7" s="24">
        <v>73.44</v>
      </c>
      <c r="BF7" s="24">
        <v>1030.1400000000001</v>
      </c>
      <c r="BG7" s="24">
        <v>995.03</v>
      </c>
      <c r="BH7" s="24">
        <v>966.05</v>
      </c>
      <c r="BI7" s="24">
        <v>931.6</v>
      </c>
      <c r="BJ7" s="24">
        <v>886.3</v>
      </c>
      <c r="BK7" s="24">
        <v>730.93</v>
      </c>
      <c r="BL7" s="24">
        <v>708.89</v>
      </c>
      <c r="BM7" s="24">
        <v>730.52</v>
      </c>
      <c r="BN7" s="24">
        <v>672.33</v>
      </c>
      <c r="BO7" s="24">
        <v>668.8</v>
      </c>
      <c r="BP7" s="24">
        <v>652.82000000000005</v>
      </c>
      <c r="BQ7" s="24">
        <v>128.94</v>
      </c>
      <c r="BR7" s="24">
        <v>130.9</v>
      </c>
      <c r="BS7" s="24">
        <v>136.22</v>
      </c>
      <c r="BT7" s="24">
        <v>136.94</v>
      </c>
      <c r="BU7" s="24">
        <v>137.91999999999999</v>
      </c>
      <c r="BV7" s="24">
        <v>98.09</v>
      </c>
      <c r="BW7" s="24">
        <v>97.91</v>
      </c>
      <c r="BX7" s="24">
        <v>98.61</v>
      </c>
      <c r="BY7" s="24">
        <v>98.75</v>
      </c>
      <c r="BZ7" s="24">
        <v>98.36</v>
      </c>
      <c r="CA7" s="24">
        <v>97.61</v>
      </c>
      <c r="CB7" s="24">
        <v>138.97999999999999</v>
      </c>
      <c r="CC7" s="24">
        <v>136.09</v>
      </c>
      <c r="CD7" s="24">
        <v>128.15</v>
      </c>
      <c r="CE7" s="24">
        <v>126.91</v>
      </c>
      <c r="CF7" s="24">
        <v>126.01</v>
      </c>
      <c r="CG7" s="24">
        <v>146.08000000000001</v>
      </c>
      <c r="CH7" s="24">
        <v>144.11000000000001</v>
      </c>
      <c r="CI7" s="24">
        <v>141.24</v>
      </c>
      <c r="CJ7" s="24">
        <v>142.03</v>
      </c>
      <c r="CK7" s="24">
        <v>142.11000000000001</v>
      </c>
      <c r="CL7" s="24">
        <v>138.29</v>
      </c>
      <c r="CM7" s="24">
        <v>21.8</v>
      </c>
      <c r="CN7" s="24">
        <v>18.63</v>
      </c>
      <c r="CO7" s="24">
        <v>20.09</v>
      </c>
      <c r="CP7" s="24">
        <v>18.75</v>
      </c>
      <c r="CQ7" s="24">
        <v>15.77</v>
      </c>
      <c r="CR7" s="24">
        <v>61.93</v>
      </c>
      <c r="CS7" s="24">
        <v>61.32</v>
      </c>
      <c r="CT7" s="24">
        <v>61.7</v>
      </c>
      <c r="CU7" s="24">
        <v>63.04</v>
      </c>
      <c r="CV7" s="24">
        <v>60.55</v>
      </c>
      <c r="CW7" s="24">
        <v>59.1</v>
      </c>
      <c r="CX7" s="24">
        <v>92.17</v>
      </c>
      <c r="CY7" s="24">
        <v>92.55</v>
      </c>
      <c r="CZ7" s="24">
        <v>92.89</v>
      </c>
      <c r="DA7" s="24">
        <v>93.14</v>
      </c>
      <c r="DB7" s="24">
        <v>93.31</v>
      </c>
      <c r="DC7" s="24">
        <v>94.45</v>
      </c>
      <c r="DD7" s="24">
        <v>94.58</v>
      </c>
      <c r="DE7" s="24">
        <v>94.56</v>
      </c>
      <c r="DF7" s="24">
        <v>94.75</v>
      </c>
      <c r="DG7" s="24">
        <v>94.92</v>
      </c>
      <c r="DH7" s="24">
        <v>95.82</v>
      </c>
      <c r="DI7" s="24">
        <v>31.84</v>
      </c>
      <c r="DJ7" s="24">
        <v>34</v>
      </c>
      <c r="DK7" s="24">
        <v>36.14</v>
      </c>
      <c r="DL7" s="24">
        <v>38.26</v>
      </c>
      <c r="DM7" s="24">
        <v>40.119999999999997</v>
      </c>
      <c r="DN7" s="24">
        <v>30.45</v>
      </c>
      <c r="DO7" s="24">
        <v>31.01</v>
      </c>
      <c r="DP7" s="24">
        <v>28.87</v>
      </c>
      <c r="DQ7" s="24">
        <v>31.34</v>
      </c>
      <c r="DR7" s="24">
        <v>32.909999999999997</v>
      </c>
      <c r="DS7" s="24">
        <v>39.74</v>
      </c>
      <c r="DT7" s="24">
        <v>1.28</v>
      </c>
      <c r="DU7" s="24">
        <v>1.53</v>
      </c>
      <c r="DV7" s="24">
        <v>1.73</v>
      </c>
      <c r="DW7" s="24">
        <v>2.3199999999999998</v>
      </c>
      <c r="DX7" s="24">
        <v>3.31</v>
      </c>
      <c r="DY7" s="24">
        <v>4.8499999999999996</v>
      </c>
      <c r="DZ7" s="24">
        <v>4.95</v>
      </c>
      <c r="EA7" s="24">
        <v>5.64</v>
      </c>
      <c r="EB7" s="24">
        <v>6.43</v>
      </c>
      <c r="EC7" s="24">
        <v>7.75</v>
      </c>
      <c r="ED7" s="24">
        <v>7.62</v>
      </c>
      <c r="EE7" s="24">
        <v>0.01</v>
      </c>
      <c r="EF7" s="24">
        <v>0.02</v>
      </c>
      <c r="EG7" s="24">
        <v>0.01</v>
      </c>
      <c r="EH7" s="24">
        <v>0.01</v>
      </c>
      <c r="EI7" s="24">
        <v>0</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2024-02-19T07:35:52Z</cp:lastPrinted>
  <dcterms:modified xsi:type="dcterms:W3CDTF">2024-02-19T07:35:53Z</dcterms:modified>
</cp:coreProperties>
</file>