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0023w$\作業用\財政G\経営比較分析表\03 経営比較分析表（R1決算）\04 補佐・総括チェック用データ\40 岬町〇\"/>
    </mc:Choice>
  </mc:AlternateContent>
  <workbookProtection workbookAlgorithmName="SHA-512" workbookHashValue="oogiZwUgKZ5MN+lkaxYYEPEtJxLN52dgDDMGBgjyRGmTAdmh5zplFu5ZJNOFkrrWCqzttXKvwHRbQcTOKy10lw==" workbookSaltValue="wZp2Cux/a37Cs++twQ8XnA==" workbookSpinCount="100000" lockStructure="1"/>
  <bookViews>
    <workbookView xWindow="-105" yWindow="-105" windowWidth="25185" windowHeight="16260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P10" i="4"/>
  <c r="I10" i="4"/>
  <c r="B10" i="4"/>
  <c r="AT8" i="4"/>
  <c r="AL8" i="4"/>
  <c r="P8" i="4"/>
  <c r="I8" i="4"/>
</calcChain>
</file>

<file path=xl/sharedStrings.xml><?xml version="1.0" encoding="utf-8"?>
<sst xmlns="http://schemas.openxmlformats.org/spreadsheetml/2006/main" count="241" uniqueCount="120">
  <si>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</si>
  <si>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</si>
  <si>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</si>
  <si>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</si>
  <si>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</si>
  <si>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</si>
  <si>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</si>
  <si>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</si>
  <si>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</si>
  <si>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</si>
  <si>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</si>
  <si>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</si>
  <si>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</si>
  <si>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</si>
  <si>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</si>
  <si>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</si>
  <si>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</si>
  <si>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</si>
  <si>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</si>
  <si>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</si>
  <si>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</si>
  <si>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</si>
  <si>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</si>
  <si>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</si>
  <si>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</si>
  <si>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</si>
  <si>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</si>
  <si>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</si>
  <si>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</si>
  <si>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</si>
  <si>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</si>
  <si>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</si>
  <si>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</si>
  <si>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</si>
  <si>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</si>
  <si>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</si>
  <si>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</si>
  <si>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</si>
  <si>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</si>
  <si>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</si>
  <si>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</si>
  <si>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</si>
  <si>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</si>
  <si>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</si>
  <si>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</si>
  <si>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</si>
  <si>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</si>
  <si>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</si>
  <si>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</si>
  <si>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</si>
  <si>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</si>
  <si>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</si>
  <si>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</si>
  <si>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</si>
  <si>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</si>
  <si>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</si>
  <si>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</si>
  <si>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</si>
  <si>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</si>
  <si>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</si>
  <si>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</si>
  <si>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</si>
  <si>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</si>
  <si>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</si>
  <si>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</si>
  <si>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</si>
  <si>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</si>
  <si>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</si>
  <si>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</si>
  <si>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</si>
  <si>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</si>
  <si>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</si>
  <si>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</si>
  <si>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</si>
  <si>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</si>
  <si>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</si>
  <si>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</si>
  <si>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</si>
  <si>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</si>
  <si>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</si>
  <si>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</si>
  <si>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</si>
  <si>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</si>
  <si>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</si>
  <si>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</si>
  <si>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</si>
  <si>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</si>
  <si>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</si>
  <si>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</si>
  <si>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</si>
  <si>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</si>
  <si>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</si>
  <si>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</si>
  <si>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</si>
  <si>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</si>
  <si>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</si>
  <si>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</si>
  <si>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</si>
  <si>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大阪府　岬町</t>
  </si>
  <si>
    <t>法非適用</t>
  </si>
  <si>
    <t>下水道事業</t>
  </si>
  <si>
    <t>公共下水道</t>
  </si>
  <si>
    <t>Cc2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</si>
  <si>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</si>
  <si>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</si>
  <si>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</si>
  <si>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</si>
  <si>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</si>
  <si>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</si>
  <si>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</si>
  <si>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</si>
  <si>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</si>
  <si>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</si>
  <si>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</si>
  <si>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</si>
  <si>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</si>
  <si>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</si>
  <si>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本町では、平成元年から下水道事業に着手しており、現在までに布設した管渠について、老朽化している箇所は特に見られない。
　また、本町は、ポンプ場等の施設は保有していない。ただし、一部の引取管渠については、管更生等の補修を行っている。</t>
    <phoneticPr fontId="4"/>
  </si>
  <si>
    <t>　収益的収支比率・経費回収率・水洗化率が低く、収支均衡を保つために現在、一般会計からの繰入金に頼る状況にある。
　今後は、水洗化率の向上（広報掲載・住民説明会）や維持管理費・建設改良費の削減を図ることで、経営健全化に努めていくものである。
　令和3年3月に経営戦略を策定する予定である。</t>
    <rPh sb="123" eb="125">
      <t>レイワ</t>
    </rPh>
    <rPh sb="126" eb="127">
      <t>ネン</t>
    </rPh>
    <rPh sb="128" eb="129">
      <t>ガツ</t>
    </rPh>
    <rPh sb="130" eb="132">
      <t>ケイエイ</t>
    </rPh>
    <rPh sb="132" eb="134">
      <t>センリャク</t>
    </rPh>
    <rPh sb="135" eb="137">
      <t>サクテイ</t>
    </rPh>
    <rPh sb="139" eb="141">
      <t>ヨテイ</t>
    </rPh>
    <phoneticPr fontId="4"/>
  </si>
  <si>
    <t>　収益的収支比率については、分母となっている地方債償還金の増加に伴い、低減傾向にある。
　経費回収率については、普及率が低いことなどから、汚水処理費に見合う使用料収入を確保できておらず、類似団体平均値を下回っている。
　汚水処理原価については、ポンプ場等の施設を保有していないことから、類似団体平均値を下回っている。
　水洗化については、類似団体平均値を上回ったが、高齢者世帯のうち多くの世帯で未接続の状況が見られる。
　なお、施設利用率については、単独処理場を設置していないため、当該値を計上していない。</t>
    <rPh sb="14" eb="16">
      <t>ブンボ</t>
    </rPh>
    <rPh sb="127" eb="128">
      <t>ジョウ</t>
    </rPh>
    <rPh sb="128" eb="129">
      <t>トウ</t>
    </rPh>
    <rPh sb="130" eb="132">
      <t>シセツ</t>
    </rPh>
    <rPh sb="133" eb="135">
      <t>ホユウ</t>
    </rPh>
    <rPh sb="145" eb="147">
      <t>ルイジ</t>
    </rPh>
    <rPh sb="147" eb="149">
      <t>ダンタイ</t>
    </rPh>
    <rPh sb="149" eb="152">
      <t>ヘイキンチ</t>
    </rPh>
    <rPh sb="153" eb="155">
      <t>シタマワ</t>
    </rPh>
    <rPh sb="176" eb="179">
      <t>ヘイキンチ</t>
    </rPh>
    <rPh sb="180" eb="182">
      <t>ウワマワ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</si>
</sst>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30-4C83-956F-790A0DECF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443920"/>
        <c:axId val="35544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0.11</c:v>
                </c:pt>
                <c:pt idx="1">
                  <c:v>0.15</c:v>
                </c:pt>
                <c:pt idx="2">
                  <c:v>0.16</c:v>
                </c:pt>
                <c:pt idx="3">
                  <c:v>0.13</c:v>
                </c:pt>
                <c:pt idx="4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30-4C83-956F-790A0DECF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443920"/>
        <c:axId val="355447056"/>
      </c:lineChart>
      <c:dateAx>
        <c:axId val="355443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55447056"/>
        <c:crosses val="autoZero"/>
        <c:auto val="1"/>
        <c:lblOffset val="100"/>
        <c:baseTimeUnit val="years"/>
      </c:dateAx>
      <c:valAx>
        <c:axId val="35544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5443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7F-48AF-B250-B51E9D63AA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665904"/>
        <c:axId val="391661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54.67</c:v>
                </c:pt>
                <c:pt idx="1">
                  <c:v>53.51</c:v>
                </c:pt>
                <c:pt idx="2">
                  <c:v>53.5</c:v>
                </c:pt>
                <c:pt idx="3">
                  <c:v>52.58</c:v>
                </c:pt>
                <c:pt idx="4">
                  <c:v>50.94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7F-48AF-B250-B51E9D63AA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665904"/>
        <c:axId val="391661200"/>
      </c:lineChart>
      <c:dateAx>
        <c:axId val="3916659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91661200"/>
        <c:crosses val="autoZero"/>
        <c:auto val="1"/>
        <c:lblOffset val="100"/>
        <c:baseTimeUnit val="years"/>
      </c:dateAx>
      <c:valAx>
        <c:axId val="391661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1665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81.87</c:v>
                </c:pt>
                <c:pt idx="1">
                  <c:v>81.760000000000005</c:v>
                </c:pt>
                <c:pt idx="2">
                  <c:v>81.459999999999994</c:v>
                </c:pt>
                <c:pt idx="3">
                  <c:v>81.17</c:v>
                </c:pt>
                <c:pt idx="4">
                  <c:v>82.75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FC-40F2-BB68-2F655D0166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661984"/>
        <c:axId val="391663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83.8</c:v>
                </c:pt>
                <c:pt idx="1">
                  <c:v>83.91</c:v>
                </c:pt>
                <c:pt idx="2">
                  <c:v>83.51</c:v>
                </c:pt>
                <c:pt idx="3">
                  <c:v>83.02</c:v>
                </c:pt>
                <c:pt idx="4">
                  <c:v>82.55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FC-40F2-BB68-2F655D0166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661984"/>
        <c:axId val="391663160"/>
      </c:lineChart>
      <c:dateAx>
        <c:axId val="3916619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91663160"/>
        <c:crosses val="autoZero"/>
        <c:auto val="1"/>
        <c:lblOffset val="100"/>
        <c:baseTimeUnit val="years"/>
      </c:dateAx>
      <c:valAx>
        <c:axId val="391663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16619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45.18</c:v>
                </c:pt>
                <c:pt idx="1">
                  <c:v>42.98</c:v>
                </c:pt>
                <c:pt idx="2">
                  <c:v>42.12</c:v>
                </c:pt>
                <c:pt idx="3">
                  <c:v>39.840000000000003</c:v>
                </c:pt>
                <c:pt idx="4">
                  <c:v>38.99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EB-4EB9-BD8A-2FD3C7B7B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0907312"/>
        <c:axId val="360907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EB-4EB9-BD8A-2FD3C7B7B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907312"/>
        <c:axId val="360907704"/>
      </c:lineChart>
      <c:dateAx>
        <c:axId val="3609073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60907704"/>
        <c:crosses val="autoZero"/>
        <c:auto val="1"/>
        <c:lblOffset val="100"/>
        <c:baseTimeUnit val="years"/>
      </c:dateAx>
      <c:valAx>
        <c:axId val="360907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0907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45-4573-8951-DE72C684BF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0901824"/>
        <c:axId val="360902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45-4573-8951-DE72C684BF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901824"/>
        <c:axId val="360902608"/>
      </c:lineChart>
      <c:dateAx>
        <c:axId val="3609018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60902608"/>
        <c:crosses val="autoZero"/>
        <c:auto val="1"/>
        <c:lblOffset val="100"/>
        <c:baseTimeUnit val="years"/>
      </c:dateAx>
      <c:valAx>
        <c:axId val="360902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090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C7-41EF-B648-0A6548DBEA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9728424"/>
        <c:axId val="359728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C7-41EF-B648-0A6548DBEA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728424"/>
        <c:axId val="359728816"/>
      </c:lineChart>
      <c:dateAx>
        <c:axId val="3597284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59728816"/>
        <c:crosses val="autoZero"/>
        <c:auto val="1"/>
        <c:lblOffset val="100"/>
        <c:baseTimeUnit val="years"/>
      </c:dateAx>
      <c:valAx>
        <c:axId val="359728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9728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75-419D-ACA0-854C80F029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9731952"/>
        <c:axId val="359724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75-419D-ACA0-854C80F029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731952"/>
        <c:axId val="359724896"/>
      </c:lineChart>
      <c:dateAx>
        <c:axId val="35973195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59724896"/>
        <c:crosses val="autoZero"/>
        <c:auto val="1"/>
        <c:lblOffset val="100"/>
        <c:baseTimeUnit val="years"/>
      </c:dateAx>
      <c:valAx>
        <c:axId val="359724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9731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B5-4698-B79F-F292DF25D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1177560"/>
        <c:axId val="361179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B5-4698-B79F-F292DF25D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177560"/>
        <c:axId val="361179912"/>
      </c:lineChart>
      <c:dateAx>
        <c:axId val="3611775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61179912"/>
        <c:crosses val="autoZero"/>
        <c:auto val="1"/>
        <c:lblOffset val="100"/>
        <c:baseTimeUnit val="years"/>
      </c:dateAx>
      <c:valAx>
        <c:axId val="361179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11775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838.44</c:v>
                </c:pt>
                <c:pt idx="1">
                  <c:v>839.84</c:v>
                </c:pt>
                <c:pt idx="2">
                  <c:v>658.04</c:v>
                </c:pt>
                <c:pt idx="3">
                  <c:v>756.29</c:v>
                </c:pt>
                <c:pt idx="4">
                  <c:v>654.85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BF-4FA8-B5BC-D36B29D95C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1184616"/>
        <c:axId val="30631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1118.56</c:v>
                </c:pt>
                <c:pt idx="1">
                  <c:v>1111.31</c:v>
                </c:pt>
                <c:pt idx="2">
                  <c:v>966.33</c:v>
                </c:pt>
                <c:pt idx="3">
                  <c:v>958.81</c:v>
                </c:pt>
                <c:pt idx="4">
                  <c:v>1001.3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BF-4FA8-B5BC-D36B29D95C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184616"/>
        <c:axId val="306311184"/>
      </c:lineChart>
      <c:dateAx>
        <c:axId val="3611846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06311184"/>
        <c:crosses val="autoZero"/>
        <c:auto val="1"/>
        <c:lblOffset val="100"/>
        <c:baseTimeUnit val="years"/>
      </c:dateAx>
      <c:valAx>
        <c:axId val="30631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1184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76.650000000000006</c:v>
                </c:pt>
                <c:pt idx="1">
                  <c:v>76.349999999999994</c:v>
                </c:pt>
                <c:pt idx="2">
                  <c:v>76.48</c:v>
                </c:pt>
                <c:pt idx="3">
                  <c:v>77</c:v>
                </c:pt>
                <c:pt idx="4">
                  <c:v>75.91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6D-4F49-BB73-78D8F0770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4623488"/>
        <c:axId val="391659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72.33</c:v>
                </c:pt>
                <c:pt idx="1">
                  <c:v>75.540000000000006</c:v>
                </c:pt>
                <c:pt idx="2">
                  <c:v>81.739999999999995</c:v>
                </c:pt>
                <c:pt idx="3">
                  <c:v>82.88</c:v>
                </c:pt>
                <c:pt idx="4">
                  <c:v>81.88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6D-4F49-BB73-78D8F0770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623488"/>
        <c:axId val="391659632"/>
      </c:lineChart>
      <c:dateAx>
        <c:axId val="3046234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91659632"/>
        <c:crosses val="autoZero"/>
        <c:auto val="1"/>
        <c:lblOffset val="100"/>
        <c:baseTimeUnit val="years"/>
      </c:dateAx>
      <c:valAx>
        <c:axId val="391659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4623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7D-4930-870F-9A0FEC5CA5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661592"/>
        <c:axId val="391660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215.28</c:v>
                </c:pt>
                <c:pt idx="1">
                  <c:v>207.96</c:v>
                </c:pt>
                <c:pt idx="2">
                  <c:v>194.31</c:v>
                </c:pt>
                <c:pt idx="3">
                  <c:v>190.99</c:v>
                </c:pt>
                <c:pt idx="4">
                  <c:v>187.55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7D-4930-870F-9A0FEC5CA5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661592"/>
        <c:axId val="391660024"/>
      </c:lineChart>
      <c:dateAx>
        <c:axId val="391661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91660024"/>
        <c:crosses val="autoZero"/>
        <c:auto val="1"/>
        <c:lblOffset val="100"/>
        <c:baseTimeUnit val="years"/>
      </c:dateAx>
      <c:valAx>
        <c:axId val="391660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1661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【682.51】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大阪府　岬町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公共下水道</v>
      </c>
      <c r="Q8" s="72"/>
      <c r="R8" s="72"/>
      <c r="S8" s="72"/>
      <c r="T8" s="72"/>
      <c r="U8" s="72"/>
      <c r="V8" s="72"/>
      <c r="W8" s="72" t="str">
        <f>データ!L6</f>
        <v>Cc2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15634</v>
      </c>
      <c r="AM8" s="69"/>
      <c r="AN8" s="69"/>
      <c r="AO8" s="69"/>
      <c r="AP8" s="69"/>
      <c r="AQ8" s="69"/>
      <c r="AR8" s="69"/>
      <c r="AS8" s="69"/>
      <c r="AT8" s="68">
        <f>データ!T6</f>
        <v>49.18</v>
      </c>
      <c r="AU8" s="68"/>
      <c r="AV8" s="68"/>
      <c r="AW8" s="68"/>
      <c r="AX8" s="68"/>
      <c r="AY8" s="68"/>
      <c r="AZ8" s="68"/>
      <c r="BA8" s="68"/>
      <c r="BB8" s="68">
        <f>データ!U6</f>
        <v>317.89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 t="str">
        <f>データ!O6</f>
        <v>該当数値なし</v>
      </c>
      <c r="J10" s="68"/>
      <c r="K10" s="68"/>
      <c r="L10" s="68"/>
      <c r="M10" s="68"/>
      <c r="N10" s="68"/>
      <c r="O10" s="68"/>
      <c r="P10" s="68">
        <f>データ!P6</f>
        <v>78.78</v>
      </c>
      <c r="Q10" s="68"/>
      <c r="R10" s="68"/>
      <c r="S10" s="68"/>
      <c r="T10" s="68"/>
      <c r="U10" s="68"/>
      <c r="V10" s="68"/>
      <c r="W10" s="68">
        <f>データ!Q6</f>
        <v>85.5</v>
      </c>
      <c r="X10" s="68"/>
      <c r="Y10" s="68"/>
      <c r="Z10" s="68"/>
      <c r="AA10" s="68"/>
      <c r="AB10" s="68"/>
      <c r="AC10" s="68"/>
      <c r="AD10" s="69">
        <f>データ!R6</f>
        <v>1990</v>
      </c>
      <c r="AE10" s="69"/>
      <c r="AF10" s="69"/>
      <c r="AG10" s="69"/>
      <c r="AH10" s="69"/>
      <c r="AI10" s="69"/>
      <c r="AJ10" s="69"/>
      <c r="AK10" s="2"/>
      <c r="AL10" s="69">
        <f>データ!V6</f>
        <v>12215</v>
      </c>
      <c r="AM10" s="69"/>
      <c r="AN10" s="69"/>
      <c r="AO10" s="69"/>
      <c r="AP10" s="69"/>
      <c r="AQ10" s="69"/>
      <c r="AR10" s="69"/>
      <c r="AS10" s="69"/>
      <c r="AT10" s="68">
        <f>データ!W6</f>
        <v>4.26</v>
      </c>
      <c r="AU10" s="68"/>
      <c r="AV10" s="68"/>
      <c r="AW10" s="68"/>
      <c r="AX10" s="68"/>
      <c r="AY10" s="68"/>
      <c r="AZ10" s="68"/>
      <c r="BA10" s="68"/>
      <c r="BB10" s="68">
        <f>データ!X6</f>
        <v>2867.37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119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117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118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【682.51】</v>
      </c>
      <c r="I86" s="26" t="str">
        <f>データ!CA6</f>
        <v>【100.34】</v>
      </c>
      <c r="J86" s="26" t="str">
        <f>データ!CL6</f>
        <v>【136.15】</v>
      </c>
      <c r="K86" s="26" t="str">
        <f>データ!CW6</f>
        <v>【59.64】</v>
      </c>
      <c r="L86" s="26" t="str">
        <f>データ!DH6</f>
        <v>【95.35】</v>
      </c>
      <c r="M86" s="26" t="s">
        <v>44</v>
      </c>
      <c r="N86" s="26" t="s">
        <v>44</v>
      </c>
      <c r="O86" s="26" t="str">
        <f>データ!EO6</f>
        <v>【0.22】</v>
      </c>
    </row>
  </sheetData>
  <sheetProtection algorithmName="SHA-512" hashValue="qLqFcoDuPsMEur6y1QnDc3zH/c9VPxNN0K6EzIFQO10hH3tI9plJs32T0vF9V0b3IitOrATVQjSseg7iIU2IOw==" saltValue="9AXILZTNnXnjlE15JEEzhw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2019</v>
      </c>
      <c r="C6" s="33">
        <f t="shared" ref="C6:X6" si="3">C7</f>
        <v>273660</v>
      </c>
      <c r="D6" s="33">
        <f t="shared" si="3"/>
        <v>47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大阪府　岬町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Cc2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78.78</v>
      </c>
      <c r="Q6" s="34">
        <f t="shared" si="3"/>
        <v>85.5</v>
      </c>
      <c r="R6" s="34">
        <f t="shared" si="3"/>
        <v>1990</v>
      </c>
      <c r="S6" s="34">
        <f t="shared" si="3"/>
        <v>15634</v>
      </c>
      <c r="T6" s="34">
        <f t="shared" si="3"/>
        <v>49.18</v>
      </c>
      <c r="U6" s="34">
        <f t="shared" si="3"/>
        <v>317.89</v>
      </c>
      <c r="V6" s="34">
        <f t="shared" si="3"/>
        <v>12215</v>
      </c>
      <c r="W6" s="34">
        <f t="shared" si="3"/>
        <v>4.26</v>
      </c>
      <c r="X6" s="34">
        <f t="shared" si="3"/>
        <v>2867.37</v>
      </c>
      <c r="Y6" s="35">
        <f>IF(Y7="",NA(),Y7)</f>
        <v>45.18</v>
      </c>
      <c r="Z6" s="35">
        <f t="shared" ref="Z6:AH6" si="4">IF(Z7="",NA(),Z7)</f>
        <v>42.98</v>
      </c>
      <c r="AA6" s="35">
        <f t="shared" si="4"/>
        <v>42.12</v>
      </c>
      <c r="AB6" s="35">
        <f t="shared" si="4"/>
        <v>39.840000000000003</v>
      </c>
      <c r="AC6" s="35">
        <f t="shared" si="4"/>
        <v>38.99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838.44</v>
      </c>
      <c r="BG6" s="35">
        <f t="shared" ref="BG6:BO6" si="7">IF(BG7="",NA(),BG7)</f>
        <v>839.84</v>
      </c>
      <c r="BH6" s="35">
        <f t="shared" si="7"/>
        <v>658.04</v>
      </c>
      <c r="BI6" s="35">
        <f t="shared" si="7"/>
        <v>756.29</v>
      </c>
      <c r="BJ6" s="35">
        <f t="shared" si="7"/>
        <v>654.85</v>
      </c>
      <c r="BK6" s="35">
        <f t="shared" si="7"/>
        <v>1118.56</v>
      </c>
      <c r="BL6" s="35">
        <f t="shared" si="7"/>
        <v>1111.31</v>
      </c>
      <c r="BM6" s="35">
        <f t="shared" si="7"/>
        <v>966.33</v>
      </c>
      <c r="BN6" s="35">
        <f t="shared" si="7"/>
        <v>958.81</v>
      </c>
      <c r="BO6" s="35">
        <f t="shared" si="7"/>
        <v>1001.3</v>
      </c>
      <c r="BP6" s="34" t="str">
        <f>IF(BP7="","",IF(BP7="-","【-】","【"&amp;SUBSTITUTE(TEXT(BP7,"#,##0.00"),"-","△")&amp;"】"))</f>
        <v>【682.51】</v>
      </c>
      <c r="BQ6" s="35">
        <f>IF(BQ7="",NA(),BQ7)</f>
        <v>76.650000000000006</v>
      </c>
      <c r="BR6" s="35">
        <f t="shared" ref="BR6:BZ6" si="8">IF(BR7="",NA(),BR7)</f>
        <v>76.349999999999994</v>
      </c>
      <c r="BS6" s="35">
        <f t="shared" si="8"/>
        <v>76.48</v>
      </c>
      <c r="BT6" s="35">
        <f t="shared" si="8"/>
        <v>77</v>
      </c>
      <c r="BU6" s="35">
        <f t="shared" si="8"/>
        <v>75.91</v>
      </c>
      <c r="BV6" s="35">
        <f t="shared" si="8"/>
        <v>72.33</v>
      </c>
      <c r="BW6" s="35">
        <f t="shared" si="8"/>
        <v>75.540000000000006</v>
      </c>
      <c r="BX6" s="35">
        <f t="shared" si="8"/>
        <v>81.739999999999995</v>
      </c>
      <c r="BY6" s="35">
        <f t="shared" si="8"/>
        <v>82.88</v>
      </c>
      <c r="BZ6" s="35">
        <f t="shared" si="8"/>
        <v>81.88</v>
      </c>
      <c r="CA6" s="34" t="str">
        <f>IF(CA7="","",IF(CA7="-","【-】","【"&amp;SUBSTITUTE(TEXT(CA7,"#,##0.00"),"-","△")&amp;"】"))</f>
        <v>【100.34】</v>
      </c>
      <c r="CB6" s="35">
        <f>IF(CB7="",NA(),CB7)</f>
        <v>150</v>
      </c>
      <c r="CC6" s="35">
        <f t="shared" ref="CC6:CK6" si="9">IF(CC7="",NA(),CC7)</f>
        <v>150</v>
      </c>
      <c r="CD6" s="35">
        <f t="shared" si="9"/>
        <v>150</v>
      </c>
      <c r="CE6" s="35">
        <f t="shared" si="9"/>
        <v>150</v>
      </c>
      <c r="CF6" s="35">
        <f t="shared" si="9"/>
        <v>150</v>
      </c>
      <c r="CG6" s="35">
        <f t="shared" si="9"/>
        <v>215.28</v>
      </c>
      <c r="CH6" s="35">
        <f t="shared" si="9"/>
        <v>207.96</v>
      </c>
      <c r="CI6" s="35">
        <f t="shared" si="9"/>
        <v>194.31</v>
      </c>
      <c r="CJ6" s="35">
        <f t="shared" si="9"/>
        <v>190.99</v>
      </c>
      <c r="CK6" s="35">
        <f t="shared" si="9"/>
        <v>187.55</v>
      </c>
      <c r="CL6" s="34" t="str">
        <f>IF(CL7="","",IF(CL7="-","【-】","【"&amp;SUBSTITUTE(TEXT(CL7,"#,##0.00"),"-","△")&amp;"】"))</f>
        <v>【136.15】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54.67</v>
      </c>
      <c r="CS6" s="35">
        <f t="shared" si="10"/>
        <v>53.51</v>
      </c>
      <c r="CT6" s="35">
        <f t="shared" si="10"/>
        <v>53.5</v>
      </c>
      <c r="CU6" s="35">
        <f t="shared" si="10"/>
        <v>52.58</v>
      </c>
      <c r="CV6" s="35">
        <f t="shared" si="10"/>
        <v>50.94</v>
      </c>
      <c r="CW6" s="34" t="str">
        <f>IF(CW7="","",IF(CW7="-","【-】","【"&amp;SUBSTITUTE(TEXT(CW7,"#,##0.00"),"-","△")&amp;"】"))</f>
        <v>【59.64】</v>
      </c>
      <c r="CX6" s="35">
        <f>IF(CX7="",NA(),CX7)</f>
        <v>81.87</v>
      </c>
      <c r="CY6" s="35">
        <f t="shared" ref="CY6:DG6" si="11">IF(CY7="",NA(),CY7)</f>
        <v>81.760000000000005</v>
      </c>
      <c r="CZ6" s="35">
        <f t="shared" si="11"/>
        <v>81.459999999999994</v>
      </c>
      <c r="DA6" s="35">
        <f t="shared" si="11"/>
        <v>81.17</v>
      </c>
      <c r="DB6" s="35">
        <f t="shared" si="11"/>
        <v>82.75</v>
      </c>
      <c r="DC6" s="35">
        <f t="shared" si="11"/>
        <v>83.8</v>
      </c>
      <c r="DD6" s="35">
        <f t="shared" si="11"/>
        <v>83.91</v>
      </c>
      <c r="DE6" s="35">
        <f t="shared" si="11"/>
        <v>83.51</v>
      </c>
      <c r="DF6" s="35">
        <f t="shared" si="11"/>
        <v>83.02</v>
      </c>
      <c r="DG6" s="35">
        <f t="shared" si="11"/>
        <v>82.55</v>
      </c>
      <c r="DH6" s="34" t="str">
        <f>IF(DH7="","",IF(DH7="-","【-】","【"&amp;SUBSTITUTE(TEXT(DH7,"#,##0.00"),"-","△")&amp;"】"))</f>
        <v>【95.35】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0.11</v>
      </c>
      <c r="EK6" s="35">
        <f t="shared" si="14"/>
        <v>0.15</v>
      </c>
      <c r="EL6" s="35">
        <f t="shared" si="14"/>
        <v>0.16</v>
      </c>
      <c r="EM6" s="35">
        <f t="shared" si="14"/>
        <v>0.13</v>
      </c>
      <c r="EN6" s="35">
        <f t="shared" si="14"/>
        <v>0.15</v>
      </c>
      <c r="EO6" s="34" t="str">
        <f>IF(EO7="","",IF(EO7="-","【-】","【"&amp;SUBSTITUTE(TEXT(EO7,"#,##0.00"),"-","△")&amp;"】"))</f>
        <v>【0.22】</v>
      </c>
    </row>
    <row r="7" spans="1:145" s="36" customFormat="1" x14ac:dyDescent="0.15">
      <c r="A7" s="28"/>
      <c r="B7" s="37">
        <v>2019</v>
      </c>
      <c r="C7" s="37">
        <v>273660</v>
      </c>
      <c r="D7" s="37">
        <v>47</v>
      </c>
      <c r="E7" s="37">
        <v>17</v>
      </c>
      <c r="F7" s="37">
        <v>1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78.78</v>
      </c>
      <c r="Q7" s="38">
        <v>85.5</v>
      </c>
      <c r="R7" s="38">
        <v>1990</v>
      </c>
      <c r="S7" s="38">
        <v>15634</v>
      </c>
      <c r="T7" s="38">
        <v>49.18</v>
      </c>
      <c r="U7" s="38">
        <v>317.89</v>
      </c>
      <c r="V7" s="38">
        <v>12215</v>
      </c>
      <c r="W7" s="38">
        <v>4.26</v>
      </c>
      <c r="X7" s="38">
        <v>2867.37</v>
      </c>
      <c r="Y7" s="38">
        <v>45.18</v>
      </c>
      <c r="Z7" s="38">
        <v>42.98</v>
      </c>
      <c r="AA7" s="38">
        <v>42.12</v>
      </c>
      <c r="AB7" s="38">
        <v>39.840000000000003</v>
      </c>
      <c r="AC7" s="38">
        <v>38.99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838.44</v>
      </c>
      <c r="BG7" s="38">
        <v>839.84</v>
      </c>
      <c r="BH7" s="38">
        <v>658.04</v>
      </c>
      <c r="BI7" s="38">
        <v>756.29</v>
      </c>
      <c r="BJ7" s="38">
        <v>654.85</v>
      </c>
      <c r="BK7" s="38">
        <v>1118.56</v>
      </c>
      <c r="BL7" s="38">
        <v>1111.31</v>
      </c>
      <c r="BM7" s="38">
        <v>966.33</v>
      </c>
      <c r="BN7" s="38">
        <v>958.81</v>
      </c>
      <c r="BO7" s="38">
        <v>1001.3</v>
      </c>
      <c r="BP7" s="38">
        <v>682.51</v>
      </c>
      <c r="BQ7" s="38">
        <v>76.650000000000006</v>
      </c>
      <c r="BR7" s="38">
        <v>76.349999999999994</v>
      </c>
      <c r="BS7" s="38">
        <v>76.48</v>
      </c>
      <c r="BT7" s="38">
        <v>77</v>
      </c>
      <c r="BU7" s="38">
        <v>75.91</v>
      </c>
      <c r="BV7" s="38">
        <v>72.33</v>
      </c>
      <c r="BW7" s="38">
        <v>75.540000000000006</v>
      </c>
      <c r="BX7" s="38">
        <v>81.739999999999995</v>
      </c>
      <c r="BY7" s="38">
        <v>82.88</v>
      </c>
      <c r="BZ7" s="38">
        <v>81.88</v>
      </c>
      <c r="CA7" s="38">
        <v>100.34</v>
      </c>
      <c r="CB7" s="38">
        <v>150</v>
      </c>
      <c r="CC7" s="38">
        <v>150</v>
      </c>
      <c r="CD7" s="38">
        <v>150</v>
      </c>
      <c r="CE7" s="38">
        <v>150</v>
      </c>
      <c r="CF7" s="38">
        <v>150</v>
      </c>
      <c r="CG7" s="38">
        <v>215.28</v>
      </c>
      <c r="CH7" s="38">
        <v>207.96</v>
      </c>
      <c r="CI7" s="38">
        <v>194.31</v>
      </c>
      <c r="CJ7" s="38">
        <v>190.99</v>
      </c>
      <c r="CK7" s="38">
        <v>187.55</v>
      </c>
      <c r="CL7" s="38">
        <v>136.15</v>
      </c>
      <c r="CM7" s="38" t="s">
        <v>104</v>
      </c>
      <c r="CN7" s="38" t="s">
        <v>104</v>
      </c>
      <c r="CO7" s="38" t="s">
        <v>104</v>
      </c>
      <c r="CP7" s="38" t="s">
        <v>104</v>
      </c>
      <c r="CQ7" s="38" t="s">
        <v>104</v>
      </c>
      <c r="CR7" s="38">
        <v>54.67</v>
      </c>
      <c r="CS7" s="38">
        <v>53.51</v>
      </c>
      <c r="CT7" s="38">
        <v>53.5</v>
      </c>
      <c r="CU7" s="38">
        <v>52.58</v>
      </c>
      <c r="CV7" s="38">
        <v>50.94</v>
      </c>
      <c r="CW7" s="38">
        <v>59.64</v>
      </c>
      <c r="CX7" s="38">
        <v>81.87</v>
      </c>
      <c r="CY7" s="38">
        <v>81.760000000000005</v>
      </c>
      <c r="CZ7" s="38">
        <v>81.459999999999994</v>
      </c>
      <c r="DA7" s="38">
        <v>81.17</v>
      </c>
      <c r="DB7" s="38">
        <v>82.75</v>
      </c>
      <c r="DC7" s="38">
        <v>83.8</v>
      </c>
      <c r="DD7" s="38">
        <v>83.91</v>
      </c>
      <c r="DE7" s="38">
        <v>83.51</v>
      </c>
      <c r="DF7" s="38">
        <v>83.02</v>
      </c>
      <c r="DG7" s="38">
        <v>82.55</v>
      </c>
      <c r="DH7" s="38">
        <v>95.35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0.11</v>
      </c>
      <c r="EK7" s="38">
        <v>0.15</v>
      </c>
      <c r="EL7" s="38">
        <v>0.16</v>
      </c>
      <c r="EM7" s="38">
        <v>0.13</v>
      </c>
      <c r="EN7" s="38">
        <v>0.15</v>
      </c>
      <c r="EO7" s="38">
        <v>0.22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112</v>
      </c>
    </row>
    <row r="13" spans="1:145" x14ac:dyDescent="0.15">
      <c r="B13" t="s">
        <v>113</v>
      </c>
      <c r="C13" t="s">
        <v>113</v>
      </c>
      <c r="D13" t="s">
        <v>113</v>
      </c>
      <c r="E13" t="s">
        <v>114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2021-02-18T04:04:37Z</cp:lastPrinted>
  <dcterms:created xsi:type="dcterms:W3CDTF">2020-12-04T02:47:52Z</dcterms:created>
  <dcterms:modified xsi:type="dcterms:W3CDTF">2021-02-18T10:03:24Z</dcterms:modified>
  <cp:category/>
</cp:coreProperties>
</file>