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G0000SV0NS101\D10023w$\作業用\財政G\経営比較分析表\03 経営比較分析表（R1決算）\05 チェック完了後データ\26 高石市〇（上水まだ）\"/>
    </mc:Choice>
  </mc:AlternateContent>
  <xr:revisionPtr revIDLastSave="0" documentId="13_ncr:1_{45B4114A-AC8A-459B-9C52-735C12073B00}" xr6:coauthVersionLast="44" xr6:coauthVersionMax="44" xr10:uidLastSave="{00000000-0000-0000-0000-000000000000}"/>
  <workbookProtection workbookAlgorithmName="SHA-512" workbookHashValue="eG5EaIJtgf//FVS5HHinkMQEKPKvVGNftdo3rV762pNTWXHePVmvXOhBAe62NbmSJp0p8S0NZk78oy62ScnBAw==" workbookSaltValue="jeYJcN+AoaL8OTS9UoGZww==" workbookSpinCount="100000" lockStructure="1"/>
  <bookViews>
    <workbookView xWindow="-110" yWindow="-110" windowWidth="19420" windowHeight="1042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P6" i="5"/>
  <c r="P10" i="4" s="1"/>
  <c r="O6" i="5"/>
  <c r="N6" i="5"/>
  <c r="B10" i="4" s="1"/>
  <c r="M6" i="5"/>
  <c r="AD8" i="4" s="1"/>
  <c r="L6" i="5"/>
  <c r="W8" i="4" s="1"/>
  <c r="K6" i="5"/>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W10" i="4"/>
  <c r="I10" i="4"/>
  <c r="AL8" i="4"/>
  <c r="P8" i="4"/>
</calcChain>
</file>

<file path=xl/sharedStrings.xml><?xml version="1.0" encoding="utf-8"?>
<sst xmlns="http://schemas.openxmlformats.org/spreadsheetml/2006/main" count="245" uniqueCount="120">
  <si>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</si>
  <si>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</si>
  <si>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</si>
  <si>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</si>
  <si>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</si>
  <si>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</si>
  <si>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</si>
  <si>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</si>
  <si>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</si>
  <si>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</si>
  <si>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</si>
  <si>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</si>
  <si>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</si>
  <si>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</si>
  <si>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</si>
  <si>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</si>
  <si>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</si>
  <si>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</si>
  <si>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</si>
  <si>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</si>
  <si>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</si>
  <si>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</si>
  <si>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</si>
  <si>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</si>
  <si>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</si>
  <si>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</si>
  <si>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</si>
  <si>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</si>
  <si>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</si>
  <si>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</si>
  <si>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</si>
  <si>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</si>
  <si>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</si>
  <si>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</si>
  <si>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</si>
  <si>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</si>
  <si>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</si>
  <si>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</si>
  <si>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</si>
  <si>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</si>
  <si>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</si>
  <si>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</si>
  <si>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</si>
  <si>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</si>
  <si>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</si>
  <si>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</si>
  <si>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</si>
  <si>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</si>
  <si>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</si>
  <si>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</si>
  <si>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</si>
  <si>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</si>
  <si>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</si>
  <si>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</si>
  <si>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</si>
  <si>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</si>
  <si>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</si>
  <si>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</si>
  <si>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</si>
  <si>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</si>
  <si>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</si>
  <si>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</si>
  <si>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</si>
  <si>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</si>
  <si>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</si>
  <si>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</si>
  <si>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</si>
  <si>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</si>
  <si>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</si>
  <si>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</si>
  <si>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</si>
  <si>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</si>
  <si>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</si>
  <si>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</si>
  <si>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</si>
  <si>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</si>
  <si>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</si>
  <si>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</si>
  <si>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</si>
  <si>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</si>
  <si>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</si>
  <si>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</si>
  <si>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</si>
  <si>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</si>
  <si>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</si>
  <si>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</si>
  <si>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</si>
  <si>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</si>
  <si>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</si>
  <si>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</si>
  <si>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</si>
  <si>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</si>
  <si>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</si>
  <si>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</si>
  <si>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</si>
  <si>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</si>
  <si>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</si>
  <si>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</si>
  <si>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</si>
  <si>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高石市</t>
  </si>
  <si>
    <t>法非適用</t>
  </si>
  <si>
    <t>下水道事業</t>
  </si>
  <si>
    <t>公共下水道</t>
  </si>
  <si>
    <t>Bb1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</si>
  <si>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</si>
  <si>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</si>
  <si>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</si>
  <si>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</si>
  <si>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</si>
  <si>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</si>
  <si>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</si>
  <si>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</si>
  <si>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</si>
  <si>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</si>
  <si>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</si>
  <si>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</si>
  <si>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</si>
  <si>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下水道使用料のみでは下水道事業費を賄うことが出来ない状況であったため、一般会計からの基準外繰入金を得ていたが、経営状況改善のため、令和元年10月に下水道使用料の改定を実施した。
　また、安定的で持続可能な経営を進めていくために、令和2年4月より地方公営企業法を一部適用した。令和2年度には経営戦略の策定を予定しており、より効率的な経営に努めていく。
　ポンプ場施設や管渠等の下水道施設の老朽化対策については、令和元年度にストックマネジメント計画を策定しており、令和3年度より本計画に基づき更新工事を進めていく。</t>
    <rPh sb="96" eb="97">
      <t>テキ</t>
    </rPh>
    <rPh sb="98" eb="100">
      <t>ジゾク</t>
    </rPh>
    <rPh sb="100" eb="102">
      <t>カノウ</t>
    </rPh>
    <rPh sb="120" eb="121">
      <t>ガツ</t>
    </rPh>
    <rPh sb="131" eb="133">
      <t>イチブ</t>
    </rPh>
    <rPh sb="153" eb="155">
      <t>ヨテイ</t>
    </rPh>
    <rPh sb="231" eb="233">
      <t>レイワ</t>
    </rPh>
    <rPh sb="234" eb="236">
      <t>ネンド</t>
    </rPh>
    <phoneticPr fontId="4"/>
  </si>
  <si>
    <t>　本市が管理してきた区域については、平成2年より供用開始のため、管渠更新の必要はなく、管渠の老朽化対策を講じていない。
　一方、泉北環境整備施設組合から移管を受けた区域については、昭和43年より供用開始しており、平成26年度に長寿命化計画を作成し、平成27・28年度には管渠の改築工事に取り組んだ。
　平成29年度以降の管渠改善率は0.00となっているが、平成26年度策定の長寿命化計画に基づく管渠更新工事が平成28年度に完了したためである。平成29年度から令和元年度までの3ヵ年でストックマネジメント計画を策定しており、令和3年度より本計画に基づき管渠更新工事を進めていく予定である。</t>
    <rPh sb="157" eb="159">
      <t>イコウ</t>
    </rPh>
    <rPh sb="229" eb="231">
      <t>レイワ</t>
    </rPh>
    <rPh sb="231" eb="232">
      <t>ガン</t>
    </rPh>
    <rPh sb="261" eb="263">
      <t>レイワ</t>
    </rPh>
    <rPh sb="264" eb="266">
      <t>ネンド</t>
    </rPh>
    <rPh sb="268" eb="269">
      <t>ホン</t>
    </rPh>
    <phoneticPr fontId="4"/>
  </si>
  <si>
    <t>　平成26年4月より高石市・和泉市・泉大津市の一部事務組合である泉北環境整備施設組合が管理していた区域の移管が行われ、同組合が要した地方債の元利償還金等は、本市下水道事業が同組合に負担金として支出をしている。
　また、令和2年4月に地方公営企業法を一部適用し、令和元年度は打切決算となり、収支の一部を翌年度の特例的収支（未収金及び未払金）として処理している。
　①、④、⑤、⑥の項目について類似団体と比較のため、上記の負担金を地方債償還金とみなし、特例的収支を含んで算定すると、下記のとおりとなる。
　①H27:  53.72%、H28:  54.68%、H29:  52.83%、
    H30:  52.54%、R01:　50.22%
　④H27:1159.61%、H28:1119.54%、H29: 848.89%、
　　H30: 837.91%、R01: 741.17%
　⑤R01:  97.98%、⑥R01:158.80円
　①については、平成28年度の料金改定の影響で微増したが、地方債償還金の増加等により減少傾向にある。
　④については、地方債償還金の増加等により企業債残高が減少し、当該値は減少傾向にある。
　⑤については、平成30年度までは類似団体と同様に推移してきたが、令和元年度は料金改定を行ったことで増収となり、100％に近づいた。
　⑥については、近年大きな変化要因はなく、類似団体と同様の推移となっている。
　⑦については、処理施設が無いため該当なし。
　⑧については、令和元年度より本市の類似団体区分がBb1（供用開始後30年以上）となったため、類似団体と比較すると低値だが、下水道工事による整備率の向上や、水洗便所改造費助成制度の活用により、水洗化人口は年々増加している。</t>
    <rPh sb="206" eb="208">
      <t>ジョウキ</t>
    </rPh>
    <rPh sb="417" eb="418">
      <t>エン</t>
    </rPh>
    <rPh sb="442" eb="444">
      <t>ビゾウ</t>
    </rPh>
    <rPh sb="461" eb="463">
      <t>ゲンショウ</t>
    </rPh>
    <rPh sb="522" eb="524">
      <t>ヘイセイ</t>
    </rPh>
    <rPh sb="526" eb="528">
      <t>ネンド</t>
    </rPh>
    <rPh sb="531" eb="532">
      <t>フク</t>
    </rPh>
    <rPh sb="545" eb="547">
      <t>ルイジ</t>
    </rPh>
    <rPh sb="551" eb="552">
      <t>ド</t>
    </rPh>
    <rPh sb="558" eb="559">
      <t>オコナ</t>
    </rPh>
    <rPh sb="564" eb="566">
      <t>ゾウシュウ</t>
    </rPh>
    <rPh sb="582" eb="583">
      <t>ガツ</t>
    </rPh>
    <rPh sb="584" eb="586">
      <t>リョウキン</t>
    </rPh>
    <rPh sb="586" eb="588">
      <t>カイテイ</t>
    </rPh>
    <rPh sb="589" eb="591">
      <t>キンネン</t>
    </rPh>
    <rPh sb="591" eb="592">
      <t>オオ</t>
    </rPh>
    <rPh sb="594" eb="596">
      <t>ヘンカ</t>
    </rPh>
    <rPh sb="596" eb="598">
      <t>ヨウイン</t>
    </rPh>
    <rPh sb="607" eb="609">
      <t>ドウヨウ</t>
    </rPh>
    <rPh sb="610" eb="612">
      <t>スイイ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</si>
</sst>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0.28999999999999998</c:v>
                </c:pt>
                <c:pt idx="1">
                  <c:v>0.09</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C022-4536-8229-8CFC7F2B05FE}"/>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0.01</c:v>
                </c:pt>
                <c:pt idx="2">
                  <c:v>0.08</c:v>
                </c:pt>
                <c:pt idx="3">
                  <c:v>0.05</c:v>
                </c:pt>
                <c:pt idx="4">
                  <c:v>0.12</c:v>
                </c:pt>
              </c:numCache>
            </c:numRef>
          </c:val>
          <c:smooth val="0"/>
          <c:extLst>
            <c:ext xmlns:c16="http://schemas.microsoft.com/office/drawing/2014/chart" uri="{C3380CC4-5D6E-409C-BE32-E72D297353CC}">
              <c16:uniqueId val="{00000001-C022-4536-8229-8CFC7F2B05FE}"/>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F9F-4F67-9428-0DC972B9CFAE}"/>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70.3</c:v>
                </c:pt>
              </c:numCache>
            </c:numRef>
          </c:val>
          <c:smooth val="0"/>
          <c:extLst>
            <c:ext xmlns:c16="http://schemas.microsoft.com/office/drawing/2014/chart" uri="{C3380CC4-5D6E-409C-BE32-E72D297353CC}">
              <c16:uniqueId val="{00000001-5F9F-4F67-9428-0DC972B9CFAE}"/>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92.59</c:v>
                </c:pt>
                <c:pt idx="1">
                  <c:v>92.8</c:v>
                </c:pt>
                <c:pt idx="2">
                  <c:v>93.77</c:v>
                </c:pt>
                <c:pt idx="3">
                  <c:v>93.81</c:v>
                </c:pt>
                <c:pt idx="4">
                  <c:v>94.07</c:v>
                </c:pt>
              </c:numCache>
            </c:numRef>
          </c:val>
          <c:extLst>
            <c:ext xmlns:c16="http://schemas.microsoft.com/office/drawing/2014/chart" uri="{C3380CC4-5D6E-409C-BE32-E72D297353CC}">
              <c16:uniqueId val="{00000000-C1B4-4CDA-8F1C-8008A0FA385D}"/>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89.96</c:v>
                </c:pt>
                <c:pt idx="1">
                  <c:v>89.15</c:v>
                </c:pt>
                <c:pt idx="2">
                  <c:v>89.5</c:v>
                </c:pt>
                <c:pt idx="3">
                  <c:v>90.66</c:v>
                </c:pt>
                <c:pt idx="4">
                  <c:v>95.95</c:v>
                </c:pt>
              </c:numCache>
            </c:numRef>
          </c:val>
          <c:smooth val="0"/>
          <c:extLst>
            <c:ext xmlns:c16="http://schemas.microsoft.com/office/drawing/2014/chart" uri="{C3380CC4-5D6E-409C-BE32-E72D297353CC}">
              <c16:uniqueId val="{00000001-C1B4-4CDA-8F1C-8008A0FA385D}"/>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63.7</c:v>
                </c:pt>
                <c:pt idx="1">
                  <c:v>64.5</c:v>
                </c:pt>
                <c:pt idx="2">
                  <c:v>62.06</c:v>
                </c:pt>
                <c:pt idx="3">
                  <c:v>61.15</c:v>
                </c:pt>
                <c:pt idx="4">
                  <c:v>53.1</c:v>
                </c:pt>
              </c:numCache>
            </c:numRef>
          </c:val>
          <c:extLst>
            <c:ext xmlns:c16="http://schemas.microsoft.com/office/drawing/2014/chart" uri="{C3380CC4-5D6E-409C-BE32-E72D297353CC}">
              <c16:uniqueId val="{00000000-6530-4278-B42A-E58482CBA71F}"/>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530-4278-B42A-E58482CBA71F}"/>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E45-40AE-87C1-EAFEEC635185}"/>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E45-40AE-87C1-EAFEEC635185}"/>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256-432C-B5D1-9C7C69E92749}"/>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256-432C-B5D1-9C7C69E92749}"/>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850-4AB1-AC6B-9E0E877D3509}"/>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850-4AB1-AC6B-9E0E877D3509}"/>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105-4DEA-9D3D-E4A82E4409B9}"/>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105-4DEA-9D3D-E4A82E4409B9}"/>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988.27</c:v>
                </c:pt>
                <c:pt idx="1">
                  <c:v>815.85</c:v>
                </c:pt>
                <c:pt idx="2">
                  <c:v>700.58</c:v>
                </c:pt>
                <c:pt idx="3">
                  <c:v>702.61</c:v>
                </c:pt>
                <c:pt idx="4">
                  <c:v>760.14</c:v>
                </c:pt>
              </c:numCache>
            </c:numRef>
          </c:val>
          <c:extLst>
            <c:ext xmlns:c16="http://schemas.microsoft.com/office/drawing/2014/chart" uri="{C3380CC4-5D6E-409C-BE32-E72D297353CC}">
              <c16:uniqueId val="{00000000-0127-4F50-AC6E-0D05F734D3CF}"/>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1378.57</c:v>
                </c:pt>
                <c:pt idx="1">
                  <c:v>1461.84</c:v>
                </c:pt>
                <c:pt idx="2">
                  <c:v>1367.44</c:v>
                </c:pt>
                <c:pt idx="3">
                  <c:v>1304.68</c:v>
                </c:pt>
                <c:pt idx="4">
                  <c:v>813.96</c:v>
                </c:pt>
              </c:numCache>
            </c:numRef>
          </c:val>
          <c:smooth val="0"/>
          <c:extLst>
            <c:ext xmlns:c16="http://schemas.microsoft.com/office/drawing/2014/chart" uri="{C3380CC4-5D6E-409C-BE32-E72D297353CC}">
              <c16:uniqueId val="{00000001-0127-4F50-AC6E-0D05F734D3CF}"/>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92.53</c:v>
                </c:pt>
                <c:pt idx="1">
                  <c:v>93.26</c:v>
                </c:pt>
                <c:pt idx="2">
                  <c:v>91.19</c:v>
                </c:pt>
                <c:pt idx="3">
                  <c:v>93.82</c:v>
                </c:pt>
                <c:pt idx="4">
                  <c:v>85.55</c:v>
                </c:pt>
              </c:numCache>
            </c:numRef>
          </c:val>
          <c:extLst>
            <c:ext xmlns:c16="http://schemas.microsoft.com/office/drawing/2014/chart" uri="{C3380CC4-5D6E-409C-BE32-E72D297353CC}">
              <c16:uniqueId val="{00000000-EDFF-4A6D-9F3D-7B68B85C6F60}"/>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89.95</c:v>
                </c:pt>
                <c:pt idx="1">
                  <c:v>91.59</c:v>
                </c:pt>
                <c:pt idx="2">
                  <c:v>86.04</c:v>
                </c:pt>
                <c:pt idx="3">
                  <c:v>90.13</c:v>
                </c:pt>
                <c:pt idx="4">
                  <c:v>92.08</c:v>
                </c:pt>
              </c:numCache>
            </c:numRef>
          </c:val>
          <c:smooth val="0"/>
          <c:extLst>
            <c:ext xmlns:c16="http://schemas.microsoft.com/office/drawing/2014/chart" uri="{C3380CC4-5D6E-409C-BE32-E72D297353CC}">
              <c16:uniqueId val="{00000001-EDFF-4A6D-9F3D-7B68B85C6F60}"/>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163.83000000000001</c:v>
                </c:pt>
                <c:pt idx="1">
                  <c:v>163.98</c:v>
                </c:pt>
                <c:pt idx="2">
                  <c:v>168.04</c:v>
                </c:pt>
                <c:pt idx="3">
                  <c:v>161.87</c:v>
                </c:pt>
                <c:pt idx="4">
                  <c:v>151.16999999999999</c:v>
                </c:pt>
              </c:numCache>
            </c:numRef>
          </c:val>
          <c:extLst>
            <c:ext xmlns:c16="http://schemas.microsoft.com/office/drawing/2014/chart" uri="{C3380CC4-5D6E-409C-BE32-E72D297353CC}">
              <c16:uniqueId val="{00000000-4BBE-4571-8B4E-28D7A87045A0}"/>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150.88</c:v>
                </c:pt>
                <c:pt idx="1">
                  <c:v>148.1</c:v>
                </c:pt>
                <c:pt idx="2">
                  <c:v>150.41999999999999</c:v>
                </c:pt>
                <c:pt idx="3">
                  <c:v>140.65</c:v>
                </c:pt>
                <c:pt idx="4">
                  <c:v>132.94999999999999</c:v>
                </c:pt>
              </c:numCache>
            </c:numRef>
          </c:val>
          <c:smooth val="0"/>
          <c:extLst>
            <c:ext xmlns:c16="http://schemas.microsoft.com/office/drawing/2014/chart" uri="{C3380CC4-5D6E-409C-BE32-E72D297353CC}">
              <c16:uniqueId val="{00000001-4BBE-4571-8B4E-28D7A87045A0}"/>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Normal="100" workbookViewId="0"/>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2">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2">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4" t="str">
        <f>データ!H6</f>
        <v>大阪府　高石市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2">
      <c r="A8" s="2"/>
      <c r="B8" s="49" t="str">
        <f>データ!I6</f>
        <v>法非適用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Bb1</v>
      </c>
      <c r="X8" s="49"/>
      <c r="Y8" s="49"/>
      <c r="Z8" s="49"/>
      <c r="AA8" s="49"/>
      <c r="AB8" s="49"/>
      <c r="AC8" s="49"/>
      <c r="AD8" s="50" t="str">
        <f>データ!$M$6</f>
        <v>非設置</v>
      </c>
      <c r="AE8" s="50"/>
      <c r="AF8" s="50"/>
      <c r="AG8" s="50"/>
      <c r="AH8" s="50"/>
      <c r="AI8" s="50"/>
      <c r="AJ8" s="50"/>
      <c r="AK8" s="3"/>
      <c r="AL8" s="51">
        <f>データ!S6</f>
        <v>57805</v>
      </c>
      <c r="AM8" s="51"/>
      <c r="AN8" s="51"/>
      <c r="AO8" s="51"/>
      <c r="AP8" s="51"/>
      <c r="AQ8" s="51"/>
      <c r="AR8" s="51"/>
      <c r="AS8" s="51"/>
      <c r="AT8" s="46">
        <f>データ!T6</f>
        <v>11.3</v>
      </c>
      <c r="AU8" s="46"/>
      <c r="AV8" s="46"/>
      <c r="AW8" s="46"/>
      <c r="AX8" s="46"/>
      <c r="AY8" s="46"/>
      <c r="AZ8" s="46"/>
      <c r="BA8" s="46"/>
      <c r="BB8" s="46">
        <f>データ!U6</f>
        <v>5115.49</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2">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2">
      <c r="A10" s="2"/>
      <c r="B10" s="46" t="str">
        <f>データ!N6</f>
        <v>-</v>
      </c>
      <c r="C10" s="46"/>
      <c r="D10" s="46"/>
      <c r="E10" s="46"/>
      <c r="F10" s="46"/>
      <c r="G10" s="46"/>
      <c r="H10" s="46"/>
      <c r="I10" s="46" t="str">
        <f>データ!O6</f>
        <v>該当数値なし</v>
      </c>
      <c r="J10" s="46"/>
      <c r="K10" s="46"/>
      <c r="L10" s="46"/>
      <c r="M10" s="46"/>
      <c r="N10" s="46"/>
      <c r="O10" s="46"/>
      <c r="P10" s="46">
        <f>データ!P6</f>
        <v>91.43</v>
      </c>
      <c r="Q10" s="46"/>
      <c r="R10" s="46"/>
      <c r="S10" s="46"/>
      <c r="T10" s="46"/>
      <c r="U10" s="46"/>
      <c r="V10" s="46"/>
      <c r="W10" s="46">
        <f>データ!Q6</f>
        <v>79.13</v>
      </c>
      <c r="X10" s="46"/>
      <c r="Y10" s="46"/>
      <c r="Z10" s="46"/>
      <c r="AA10" s="46"/>
      <c r="AB10" s="46"/>
      <c r="AC10" s="46"/>
      <c r="AD10" s="51">
        <f>データ!R6</f>
        <v>2755</v>
      </c>
      <c r="AE10" s="51"/>
      <c r="AF10" s="51"/>
      <c r="AG10" s="51"/>
      <c r="AH10" s="51"/>
      <c r="AI10" s="51"/>
      <c r="AJ10" s="51"/>
      <c r="AK10" s="2"/>
      <c r="AL10" s="51">
        <f>データ!V6</f>
        <v>52681</v>
      </c>
      <c r="AM10" s="51"/>
      <c r="AN10" s="51"/>
      <c r="AO10" s="51"/>
      <c r="AP10" s="51"/>
      <c r="AQ10" s="51"/>
      <c r="AR10" s="51"/>
      <c r="AS10" s="51"/>
      <c r="AT10" s="46">
        <f>データ!W6</f>
        <v>5.93</v>
      </c>
      <c r="AU10" s="46"/>
      <c r="AV10" s="46"/>
      <c r="AW10" s="46"/>
      <c r="AX10" s="46"/>
      <c r="AY10" s="46"/>
      <c r="AZ10" s="46"/>
      <c r="BA10" s="46"/>
      <c r="BB10" s="46">
        <f>データ!X6</f>
        <v>8883.81</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2">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2">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6" t="s">
        <v>119</v>
      </c>
      <c r="BM16" s="77"/>
      <c r="BN16" s="77"/>
      <c r="BO16" s="77"/>
      <c r="BP16" s="77"/>
      <c r="BQ16" s="77"/>
      <c r="BR16" s="77"/>
      <c r="BS16" s="77"/>
      <c r="BT16" s="77"/>
      <c r="BU16" s="77"/>
      <c r="BV16" s="77"/>
      <c r="BW16" s="77"/>
      <c r="BX16" s="77"/>
      <c r="BY16" s="77"/>
      <c r="BZ16" s="78"/>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6"/>
      <c r="BM17" s="77"/>
      <c r="BN17" s="77"/>
      <c r="BO17" s="77"/>
      <c r="BP17" s="77"/>
      <c r="BQ17" s="77"/>
      <c r="BR17" s="77"/>
      <c r="BS17" s="77"/>
      <c r="BT17" s="77"/>
      <c r="BU17" s="77"/>
      <c r="BV17" s="77"/>
      <c r="BW17" s="77"/>
      <c r="BX17" s="77"/>
      <c r="BY17" s="77"/>
      <c r="BZ17" s="78"/>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6"/>
      <c r="BM18" s="77"/>
      <c r="BN18" s="77"/>
      <c r="BO18" s="77"/>
      <c r="BP18" s="77"/>
      <c r="BQ18" s="77"/>
      <c r="BR18" s="77"/>
      <c r="BS18" s="77"/>
      <c r="BT18" s="77"/>
      <c r="BU18" s="77"/>
      <c r="BV18" s="77"/>
      <c r="BW18" s="77"/>
      <c r="BX18" s="77"/>
      <c r="BY18" s="77"/>
      <c r="BZ18" s="78"/>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6"/>
      <c r="BM19" s="77"/>
      <c r="BN19" s="77"/>
      <c r="BO19" s="77"/>
      <c r="BP19" s="77"/>
      <c r="BQ19" s="77"/>
      <c r="BR19" s="77"/>
      <c r="BS19" s="77"/>
      <c r="BT19" s="77"/>
      <c r="BU19" s="77"/>
      <c r="BV19" s="77"/>
      <c r="BW19" s="77"/>
      <c r="BX19" s="77"/>
      <c r="BY19" s="77"/>
      <c r="BZ19" s="78"/>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6"/>
      <c r="BM20" s="77"/>
      <c r="BN20" s="77"/>
      <c r="BO20" s="77"/>
      <c r="BP20" s="77"/>
      <c r="BQ20" s="77"/>
      <c r="BR20" s="77"/>
      <c r="BS20" s="77"/>
      <c r="BT20" s="77"/>
      <c r="BU20" s="77"/>
      <c r="BV20" s="77"/>
      <c r="BW20" s="77"/>
      <c r="BX20" s="77"/>
      <c r="BY20" s="77"/>
      <c r="BZ20" s="78"/>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6"/>
      <c r="BM21" s="77"/>
      <c r="BN21" s="77"/>
      <c r="BO21" s="77"/>
      <c r="BP21" s="77"/>
      <c r="BQ21" s="77"/>
      <c r="BR21" s="77"/>
      <c r="BS21" s="77"/>
      <c r="BT21" s="77"/>
      <c r="BU21" s="77"/>
      <c r="BV21" s="77"/>
      <c r="BW21" s="77"/>
      <c r="BX21" s="77"/>
      <c r="BY21" s="77"/>
      <c r="BZ21" s="78"/>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6"/>
      <c r="BM22" s="77"/>
      <c r="BN22" s="77"/>
      <c r="BO22" s="77"/>
      <c r="BP22" s="77"/>
      <c r="BQ22" s="77"/>
      <c r="BR22" s="77"/>
      <c r="BS22" s="77"/>
      <c r="BT22" s="77"/>
      <c r="BU22" s="77"/>
      <c r="BV22" s="77"/>
      <c r="BW22" s="77"/>
      <c r="BX22" s="77"/>
      <c r="BY22" s="77"/>
      <c r="BZ22" s="78"/>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6"/>
      <c r="BM23" s="77"/>
      <c r="BN23" s="77"/>
      <c r="BO23" s="77"/>
      <c r="BP23" s="77"/>
      <c r="BQ23" s="77"/>
      <c r="BR23" s="77"/>
      <c r="BS23" s="77"/>
      <c r="BT23" s="77"/>
      <c r="BU23" s="77"/>
      <c r="BV23" s="77"/>
      <c r="BW23" s="77"/>
      <c r="BX23" s="77"/>
      <c r="BY23" s="77"/>
      <c r="BZ23" s="78"/>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6"/>
      <c r="BM24" s="77"/>
      <c r="BN24" s="77"/>
      <c r="BO24" s="77"/>
      <c r="BP24" s="77"/>
      <c r="BQ24" s="77"/>
      <c r="BR24" s="77"/>
      <c r="BS24" s="77"/>
      <c r="BT24" s="77"/>
      <c r="BU24" s="77"/>
      <c r="BV24" s="77"/>
      <c r="BW24" s="77"/>
      <c r="BX24" s="77"/>
      <c r="BY24" s="77"/>
      <c r="BZ24" s="78"/>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6"/>
      <c r="BM25" s="77"/>
      <c r="BN25" s="77"/>
      <c r="BO25" s="77"/>
      <c r="BP25" s="77"/>
      <c r="BQ25" s="77"/>
      <c r="BR25" s="77"/>
      <c r="BS25" s="77"/>
      <c r="BT25" s="77"/>
      <c r="BU25" s="77"/>
      <c r="BV25" s="77"/>
      <c r="BW25" s="77"/>
      <c r="BX25" s="77"/>
      <c r="BY25" s="77"/>
      <c r="BZ25" s="78"/>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6"/>
      <c r="BM26" s="77"/>
      <c r="BN26" s="77"/>
      <c r="BO26" s="77"/>
      <c r="BP26" s="77"/>
      <c r="BQ26" s="77"/>
      <c r="BR26" s="77"/>
      <c r="BS26" s="77"/>
      <c r="BT26" s="77"/>
      <c r="BU26" s="77"/>
      <c r="BV26" s="77"/>
      <c r="BW26" s="77"/>
      <c r="BX26" s="77"/>
      <c r="BY26" s="77"/>
      <c r="BZ26" s="78"/>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6"/>
      <c r="BM27" s="77"/>
      <c r="BN27" s="77"/>
      <c r="BO27" s="77"/>
      <c r="BP27" s="77"/>
      <c r="BQ27" s="77"/>
      <c r="BR27" s="77"/>
      <c r="BS27" s="77"/>
      <c r="BT27" s="77"/>
      <c r="BU27" s="77"/>
      <c r="BV27" s="77"/>
      <c r="BW27" s="77"/>
      <c r="BX27" s="77"/>
      <c r="BY27" s="77"/>
      <c r="BZ27" s="78"/>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6"/>
      <c r="BM28" s="77"/>
      <c r="BN28" s="77"/>
      <c r="BO28" s="77"/>
      <c r="BP28" s="77"/>
      <c r="BQ28" s="77"/>
      <c r="BR28" s="77"/>
      <c r="BS28" s="77"/>
      <c r="BT28" s="77"/>
      <c r="BU28" s="77"/>
      <c r="BV28" s="77"/>
      <c r="BW28" s="77"/>
      <c r="BX28" s="77"/>
      <c r="BY28" s="77"/>
      <c r="BZ28" s="78"/>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6"/>
      <c r="BM29" s="77"/>
      <c r="BN29" s="77"/>
      <c r="BO29" s="77"/>
      <c r="BP29" s="77"/>
      <c r="BQ29" s="77"/>
      <c r="BR29" s="77"/>
      <c r="BS29" s="77"/>
      <c r="BT29" s="77"/>
      <c r="BU29" s="77"/>
      <c r="BV29" s="77"/>
      <c r="BW29" s="77"/>
      <c r="BX29" s="77"/>
      <c r="BY29" s="77"/>
      <c r="BZ29" s="78"/>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6"/>
      <c r="BM30" s="77"/>
      <c r="BN30" s="77"/>
      <c r="BO30" s="77"/>
      <c r="BP30" s="77"/>
      <c r="BQ30" s="77"/>
      <c r="BR30" s="77"/>
      <c r="BS30" s="77"/>
      <c r="BT30" s="77"/>
      <c r="BU30" s="77"/>
      <c r="BV30" s="77"/>
      <c r="BW30" s="77"/>
      <c r="BX30" s="77"/>
      <c r="BY30" s="77"/>
      <c r="BZ30" s="78"/>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6"/>
      <c r="BM31" s="77"/>
      <c r="BN31" s="77"/>
      <c r="BO31" s="77"/>
      <c r="BP31" s="77"/>
      <c r="BQ31" s="77"/>
      <c r="BR31" s="77"/>
      <c r="BS31" s="77"/>
      <c r="BT31" s="77"/>
      <c r="BU31" s="77"/>
      <c r="BV31" s="77"/>
      <c r="BW31" s="77"/>
      <c r="BX31" s="77"/>
      <c r="BY31" s="77"/>
      <c r="BZ31" s="78"/>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6"/>
      <c r="BM32" s="77"/>
      <c r="BN32" s="77"/>
      <c r="BO32" s="77"/>
      <c r="BP32" s="77"/>
      <c r="BQ32" s="77"/>
      <c r="BR32" s="77"/>
      <c r="BS32" s="77"/>
      <c r="BT32" s="77"/>
      <c r="BU32" s="77"/>
      <c r="BV32" s="77"/>
      <c r="BW32" s="77"/>
      <c r="BX32" s="77"/>
      <c r="BY32" s="77"/>
      <c r="BZ32" s="78"/>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6"/>
      <c r="BM33" s="77"/>
      <c r="BN33" s="77"/>
      <c r="BO33" s="77"/>
      <c r="BP33" s="77"/>
      <c r="BQ33" s="77"/>
      <c r="BR33" s="77"/>
      <c r="BS33" s="77"/>
      <c r="BT33" s="77"/>
      <c r="BU33" s="77"/>
      <c r="BV33" s="77"/>
      <c r="BW33" s="77"/>
      <c r="BX33" s="77"/>
      <c r="BY33" s="77"/>
      <c r="BZ33" s="78"/>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6"/>
      <c r="BM34" s="77"/>
      <c r="BN34" s="77"/>
      <c r="BO34" s="77"/>
      <c r="BP34" s="77"/>
      <c r="BQ34" s="77"/>
      <c r="BR34" s="77"/>
      <c r="BS34" s="77"/>
      <c r="BT34" s="77"/>
      <c r="BU34" s="77"/>
      <c r="BV34" s="77"/>
      <c r="BW34" s="77"/>
      <c r="BX34" s="77"/>
      <c r="BY34" s="77"/>
      <c r="BZ34" s="78"/>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6"/>
      <c r="BM35" s="77"/>
      <c r="BN35" s="77"/>
      <c r="BO35" s="77"/>
      <c r="BP35" s="77"/>
      <c r="BQ35" s="77"/>
      <c r="BR35" s="77"/>
      <c r="BS35" s="77"/>
      <c r="BT35" s="77"/>
      <c r="BU35" s="77"/>
      <c r="BV35" s="77"/>
      <c r="BW35" s="77"/>
      <c r="BX35" s="77"/>
      <c r="BY35" s="77"/>
      <c r="BZ35" s="78"/>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6"/>
      <c r="BM36" s="77"/>
      <c r="BN36" s="77"/>
      <c r="BO36" s="77"/>
      <c r="BP36" s="77"/>
      <c r="BQ36" s="77"/>
      <c r="BR36" s="77"/>
      <c r="BS36" s="77"/>
      <c r="BT36" s="77"/>
      <c r="BU36" s="77"/>
      <c r="BV36" s="77"/>
      <c r="BW36" s="77"/>
      <c r="BX36" s="77"/>
      <c r="BY36" s="77"/>
      <c r="BZ36" s="78"/>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6"/>
      <c r="BM37" s="77"/>
      <c r="BN37" s="77"/>
      <c r="BO37" s="77"/>
      <c r="BP37" s="77"/>
      <c r="BQ37" s="77"/>
      <c r="BR37" s="77"/>
      <c r="BS37" s="77"/>
      <c r="BT37" s="77"/>
      <c r="BU37" s="77"/>
      <c r="BV37" s="77"/>
      <c r="BW37" s="77"/>
      <c r="BX37" s="77"/>
      <c r="BY37" s="77"/>
      <c r="BZ37" s="78"/>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6"/>
      <c r="BM38" s="77"/>
      <c r="BN38" s="77"/>
      <c r="BO38" s="77"/>
      <c r="BP38" s="77"/>
      <c r="BQ38" s="77"/>
      <c r="BR38" s="77"/>
      <c r="BS38" s="77"/>
      <c r="BT38" s="77"/>
      <c r="BU38" s="77"/>
      <c r="BV38" s="77"/>
      <c r="BW38" s="77"/>
      <c r="BX38" s="77"/>
      <c r="BY38" s="77"/>
      <c r="BZ38" s="78"/>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6"/>
      <c r="BM39" s="77"/>
      <c r="BN39" s="77"/>
      <c r="BO39" s="77"/>
      <c r="BP39" s="77"/>
      <c r="BQ39" s="77"/>
      <c r="BR39" s="77"/>
      <c r="BS39" s="77"/>
      <c r="BT39" s="77"/>
      <c r="BU39" s="77"/>
      <c r="BV39" s="77"/>
      <c r="BW39" s="77"/>
      <c r="BX39" s="77"/>
      <c r="BY39" s="77"/>
      <c r="BZ39" s="78"/>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6"/>
      <c r="BM40" s="77"/>
      <c r="BN40" s="77"/>
      <c r="BO40" s="77"/>
      <c r="BP40" s="77"/>
      <c r="BQ40" s="77"/>
      <c r="BR40" s="77"/>
      <c r="BS40" s="77"/>
      <c r="BT40" s="77"/>
      <c r="BU40" s="77"/>
      <c r="BV40" s="77"/>
      <c r="BW40" s="77"/>
      <c r="BX40" s="77"/>
      <c r="BY40" s="77"/>
      <c r="BZ40" s="78"/>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6"/>
      <c r="BM41" s="77"/>
      <c r="BN41" s="77"/>
      <c r="BO41" s="77"/>
      <c r="BP41" s="77"/>
      <c r="BQ41" s="77"/>
      <c r="BR41" s="77"/>
      <c r="BS41" s="77"/>
      <c r="BT41" s="77"/>
      <c r="BU41" s="77"/>
      <c r="BV41" s="77"/>
      <c r="BW41" s="77"/>
      <c r="BX41" s="77"/>
      <c r="BY41" s="77"/>
      <c r="BZ41" s="78"/>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6"/>
      <c r="BM42" s="77"/>
      <c r="BN42" s="77"/>
      <c r="BO42" s="77"/>
      <c r="BP42" s="77"/>
      <c r="BQ42" s="77"/>
      <c r="BR42" s="77"/>
      <c r="BS42" s="77"/>
      <c r="BT42" s="77"/>
      <c r="BU42" s="77"/>
      <c r="BV42" s="77"/>
      <c r="BW42" s="77"/>
      <c r="BX42" s="77"/>
      <c r="BY42" s="77"/>
      <c r="BZ42" s="78"/>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6"/>
      <c r="BM43" s="77"/>
      <c r="BN43" s="77"/>
      <c r="BO43" s="77"/>
      <c r="BP43" s="77"/>
      <c r="BQ43" s="77"/>
      <c r="BR43" s="77"/>
      <c r="BS43" s="77"/>
      <c r="BT43" s="77"/>
      <c r="BU43" s="77"/>
      <c r="BV43" s="77"/>
      <c r="BW43" s="77"/>
      <c r="BX43" s="77"/>
      <c r="BY43" s="77"/>
      <c r="BZ43" s="78"/>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9"/>
      <c r="BM44" s="80"/>
      <c r="BN44" s="80"/>
      <c r="BO44" s="80"/>
      <c r="BP44" s="80"/>
      <c r="BQ44" s="80"/>
      <c r="BR44" s="80"/>
      <c r="BS44" s="80"/>
      <c r="BT44" s="80"/>
      <c r="BU44" s="80"/>
      <c r="BV44" s="80"/>
      <c r="BW44" s="80"/>
      <c r="BX44" s="80"/>
      <c r="BY44" s="80"/>
      <c r="BZ44" s="81"/>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118</v>
      </c>
      <c r="BM47" s="55"/>
      <c r="BN47" s="55"/>
      <c r="BO47" s="55"/>
      <c r="BP47" s="55"/>
      <c r="BQ47" s="55"/>
      <c r="BR47" s="55"/>
      <c r="BS47" s="55"/>
      <c r="BT47" s="55"/>
      <c r="BU47" s="55"/>
      <c r="BV47" s="55"/>
      <c r="BW47" s="55"/>
      <c r="BX47" s="55"/>
      <c r="BY47" s="55"/>
      <c r="BZ47" s="56"/>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2">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2">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117</v>
      </c>
      <c r="BM66" s="55"/>
      <c r="BN66" s="55"/>
      <c r="BO66" s="55"/>
      <c r="BP66" s="55"/>
      <c r="BQ66" s="55"/>
      <c r="BR66" s="55"/>
      <c r="BS66" s="55"/>
      <c r="BT66" s="55"/>
      <c r="BU66" s="55"/>
      <c r="BV66" s="55"/>
      <c r="BW66" s="55"/>
      <c r="BX66" s="55"/>
      <c r="BY66" s="55"/>
      <c r="BZ66" s="56"/>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44</v>
      </c>
      <c r="H86" s="26" t="str">
        <f>データ!BP6</f>
        <v>【682.51】</v>
      </c>
      <c r="I86" s="26" t="str">
        <f>データ!CA6</f>
        <v>【100.34】</v>
      </c>
      <c r="J86" s="26" t="str">
        <f>データ!CL6</f>
        <v>【136.15】</v>
      </c>
      <c r="K86" s="26" t="str">
        <f>データ!CW6</f>
        <v>【59.64】</v>
      </c>
      <c r="L86" s="26" t="str">
        <f>データ!DH6</f>
        <v>【95.35】</v>
      </c>
      <c r="M86" s="26" t="s">
        <v>45</v>
      </c>
      <c r="N86" s="26" t="s">
        <v>44</v>
      </c>
      <c r="O86" s="26" t="str">
        <f>データ!EO6</f>
        <v>【0.22】</v>
      </c>
    </row>
  </sheetData>
  <sheetProtection algorithmName="SHA-512" hashValue="r5cIoytpJfDwFD+fzYLqUgUQflPfCAUFr4UBuPfCJ/dsByt+YoQx8kTqMiE3fcAkliEM6XOca6032JAnAQSHdA==" saltValue="oY8tfS/V1uwJhcomRWBwR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 x14ac:dyDescent="0.2"/>
  <cols>
    <col min="2" max="144" width="11.90625" customWidth="1"/>
  </cols>
  <sheetData>
    <row r="1" spans="1:145" x14ac:dyDescent="0.2">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48</v>
      </c>
      <c r="B3" s="29" t="s">
        <v>49</v>
      </c>
      <c r="C3" s="29" t="s">
        <v>50</v>
      </c>
      <c r="D3" s="29" t="s">
        <v>51</v>
      </c>
      <c r="E3" s="29" t="s">
        <v>52</v>
      </c>
      <c r="F3" s="29" t="s">
        <v>53</v>
      </c>
      <c r="G3" s="29" t="s">
        <v>54</v>
      </c>
      <c r="H3" s="83" t="s">
        <v>55</v>
      </c>
      <c r="I3" s="84"/>
      <c r="J3" s="84"/>
      <c r="K3" s="84"/>
      <c r="L3" s="84"/>
      <c r="M3" s="84"/>
      <c r="N3" s="84"/>
      <c r="O3" s="84"/>
      <c r="P3" s="84"/>
      <c r="Q3" s="84"/>
      <c r="R3" s="84"/>
      <c r="S3" s="84"/>
      <c r="T3" s="84"/>
      <c r="U3" s="84"/>
      <c r="V3" s="84"/>
      <c r="W3" s="84"/>
      <c r="X3" s="85"/>
      <c r="Y3" s="89" t="s">
        <v>56</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57</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2">
      <c r="A4" s="28" t="s">
        <v>58</v>
      </c>
      <c r="B4" s="30"/>
      <c r="C4" s="30"/>
      <c r="D4" s="30"/>
      <c r="E4" s="30"/>
      <c r="F4" s="30"/>
      <c r="G4" s="30"/>
      <c r="H4" s="86"/>
      <c r="I4" s="87"/>
      <c r="J4" s="87"/>
      <c r="K4" s="87"/>
      <c r="L4" s="87"/>
      <c r="M4" s="87"/>
      <c r="N4" s="87"/>
      <c r="O4" s="87"/>
      <c r="P4" s="87"/>
      <c r="Q4" s="87"/>
      <c r="R4" s="87"/>
      <c r="S4" s="87"/>
      <c r="T4" s="87"/>
      <c r="U4" s="87"/>
      <c r="V4" s="87"/>
      <c r="W4" s="87"/>
      <c r="X4" s="88"/>
      <c r="Y4" s="82" t="s">
        <v>59</v>
      </c>
      <c r="Z4" s="82"/>
      <c r="AA4" s="82"/>
      <c r="AB4" s="82"/>
      <c r="AC4" s="82"/>
      <c r="AD4" s="82"/>
      <c r="AE4" s="82"/>
      <c r="AF4" s="82"/>
      <c r="AG4" s="82"/>
      <c r="AH4" s="82"/>
      <c r="AI4" s="82"/>
      <c r="AJ4" s="82" t="s">
        <v>60</v>
      </c>
      <c r="AK4" s="82"/>
      <c r="AL4" s="82"/>
      <c r="AM4" s="82"/>
      <c r="AN4" s="82"/>
      <c r="AO4" s="82"/>
      <c r="AP4" s="82"/>
      <c r="AQ4" s="82"/>
      <c r="AR4" s="82"/>
      <c r="AS4" s="82"/>
      <c r="AT4" s="82"/>
      <c r="AU4" s="82" t="s">
        <v>61</v>
      </c>
      <c r="AV4" s="82"/>
      <c r="AW4" s="82"/>
      <c r="AX4" s="82"/>
      <c r="AY4" s="82"/>
      <c r="AZ4" s="82"/>
      <c r="BA4" s="82"/>
      <c r="BB4" s="82"/>
      <c r="BC4" s="82"/>
      <c r="BD4" s="82"/>
      <c r="BE4" s="82"/>
      <c r="BF4" s="82" t="s">
        <v>62</v>
      </c>
      <c r="BG4" s="82"/>
      <c r="BH4" s="82"/>
      <c r="BI4" s="82"/>
      <c r="BJ4" s="82"/>
      <c r="BK4" s="82"/>
      <c r="BL4" s="82"/>
      <c r="BM4" s="82"/>
      <c r="BN4" s="82"/>
      <c r="BO4" s="82"/>
      <c r="BP4" s="82"/>
      <c r="BQ4" s="82" t="s">
        <v>63</v>
      </c>
      <c r="BR4" s="82"/>
      <c r="BS4" s="82"/>
      <c r="BT4" s="82"/>
      <c r="BU4" s="82"/>
      <c r="BV4" s="82"/>
      <c r="BW4" s="82"/>
      <c r="BX4" s="82"/>
      <c r="BY4" s="82"/>
      <c r="BZ4" s="82"/>
      <c r="CA4" s="82"/>
      <c r="CB4" s="82" t="s">
        <v>64</v>
      </c>
      <c r="CC4" s="82"/>
      <c r="CD4" s="82"/>
      <c r="CE4" s="82"/>
      <c r="CF4" s="82"/>
      <c r="CG4" s="82"/>
      <c r="CH4" s="82"/>
      <c r="CI4" s="82"/>
      <c r="CJ4" s="82"/>
      <c r="CK4" s="82"/>
      <c r="CL4" s="82"/>
      <c r="CM4" s="82" t="s">
        <v>65</v>
      </c>
      <c r="CN4" s="82"/>
      <c r="CO4" s="82"/>
      <c r="CP4" s="82"/>
      <c r="CQ4" s="82"/>
      <c r="CR4" s="82"/>
      <c r="CS4" s="82"/>
      <c r="CT4" s="82"/>
      <c r="CU4" s="82"/>
      <c r="CV4" s="82"/>
      <c r="CW4" s="82"/>
      <c r="CX4" s="82" t="s">
        <v>66</v>
      </c>
      <c r="CY4" s="82"/>
      <c r="CZ4" s="82"/>
      <c r="DA4" s="82"/>
      <c r="DB4" s="82"/>
      <c r="DC4" s="82"/>
      <c r="DD4" s="82"/>
      <c r="DE4" s="82"/>
      <c r="DF4" s="82"/>
      <c r="DG4" s="82"/>
      <c r="DH4" s="82"/>
      <c r="DI4" s="82" t="s">
        <v>67</v>
      </c>
      <c r="DJ4" s="82"/>
      <c r="DK4" s="82"/>
      <c r="DL4" s="82"/>
      <c r="DM4" s="82"/>
      <c r="DN4" s="82"/>
      <c r="DO4" s="82"/>
      <c r="DP4" s="82"/>
      <c r="DQ4" s="82"/>
      <c r="DR4" s="82"/>
      <c r="DS4" s="82"/>
      <c r="DT4" s="82" t="s">
        <v>68</v>
      </c>
      <c r="DU4" s="82"/>
      <c r="DV4" s="82"/>
      <c r="DW4" s="82"/>
      <c r="DX4" s="82"/>
      <c r="DY4" s="82"/>
      <c r="DZ4" s="82"/>
      <c r="EA4" s="82"/>
      <c r="EB4" s="82"/>
      <c r="EC4" s="82"/>
      <c r="ED4" s="82"/>
      <c r="EE4" s="82" t="s">
        <v>69</v>
      </c>
      <c r="EF4" s="82"/>
      <c r="EG4" s="82"/>
      <c r="EH4" s="82"/>
      <c r="EI4" s="82"/>
      <c r="EJ4" s="82"/>
      <c r="EK4" s="82"/>
      <c r="EL4" s="82"/>
      <c r="EM4" s="82"/>
      <c r="EN4" s="82"/>
      <c r="EO4" s="82"/>
    </row>
    <row r="5" spans="1:145" x14ac:dyDescent="0.2">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2">
      <c r="A6" s="28" t="s">
        <v>98</v>
      </c>
      <c r="B6" s="33">
        <f>B7</f>
        <v>2019</v>
      </c>
      <c r="C6" s="33">
        <f t="shared" ref="C6:X6" si="3">C7</f>
        <v>272256</v>
      </c>
      <c r="D6" s="33">
        <f t="shared" si="3"/>
        <v>47</v>
      </c>
      <c r="E6" s="33">
        <f t="shared" si="3"/>
        <v>17</v>
      </c>
      <c r="F6" s="33">
        <f t="shared" si="3"/>
        <v>1</v>
      </c>
      <c r="G6" s="33">
        <f t="shared" si="3"/>
        <v>0</v>
      </c>
      <c r="H6" s="33" t="str">
        <f t="shared" si="3"/>
        <v>大阪府　高石市</v>
      </c>
      <c r="I6" s="33" t="str">
        <f t="shared" si="3"/>
        <v>法非適用</v>
      </c>
      <c r="J6" s="33" t="str">
        <f t="shared" si="3"/>
        <v>下水道事業</v>
      </c>
      <c r="K6" s="33" t="str">
        <f t="shared" si="3"/>
        <v>公共下水道</v>
      </c>
      <c r="L6" s="33" t="str">
        <f t="shared" si="3"/>
        <v>Bb1</v>
      </c>
      <c r="M6" s="33" t="str">
        <f t="shared" si="3"/>
        <v>非設置</v>
      </c>
      <c r="N6" s="34" t="str">
        <f t="shared" si="3"/>
        <v>-</v>
      </c>
      <c r="O6" s="34" t="str">
        <f t="shared" si="3"/>
        <v>該当数値なし</v>
      </c>
      <c r="P6" s="34">
        <f t="shared" si="3"/>
        <v>91.43</v>
      </c>
      <c r="Q6" s="34">
        <f t="shared" si="3"/>
        <v>79.13</v>
      </c>
      <c r="R6" s="34">
        <f t="shared" si="3"/>
        <v>2755</v>
      </c>
      <c r="S6" s="34">
        <f t="shared" si="3"/>
        <v>57805</v>
      </c>
      <c r="T6" s="34">
        <f t="shared" si="3"/>
        <v>11.3</v>
      </c>
      <c r="U6" s="34">
        <f t="shared" si="3"/>
        <v>5115.49</v>
      </c>
      <c r="V6" s="34">
        <f t="shared" si="3"/>
        <v>52681</v>
      </c>
      <c r="W6" s="34">
        <f t="shared" si="3"/>
        <v>5.93</v>
      </c>
      <c r="X6" s="34">
        <f t="shared" si="3"/>
        <v>8883.81</v>
      </c>
      <c r="Y6" s="35">
        <f>IF(Y7="",NA(),Y7)</f>
        <v>63.7</v>
      </c>
      <c r="Z6" s="35">
        <f t="shared" ref="Z6:AH6" si="4">IF(Z7="",NA(),Z7)</f>
        <v>64.5</v>
      </c>
      <c r="AA6" s="35">
        <f t="shared" si="4"/>
        <v>62.06</v>
      </c>
      <c r="AB6" s="35">
        <f t="shared" si="4"/>
        <v>61.15</v>
      </c>
      <c r="AC6" s="35">
        <f t="shared" si="4"/>
        <v>53.1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988.27</v>
      </c>
      <c r="BG6" s="35">
        <f t="shared" ref="BG6:BO6" si="7">IF(BG7="",NA(),BG7)</f>
        <v>815.85</v>
      </c>
      <c r="BH6" s="35">
        <f t="shared" si="7"/>
        <v>700.58</v>
      </c>
      <c r="BI6" s="35">
        <f t="shared" si="7"/>
        <v>702.61</v>
      </c>
      <c r="BJ6" s="35">
        <f t="shared" si="7"/>
        <v>760.14</v>
      </c>
      <c r="BK6" s="35">
        <f t="shared" si="7"/>
        <v>1378.57</v>
      </c>
      <c r="BL6" s="35">
        <f t="shared" si="7"/>
        <v>1461.84</v>
      </c>
      <c r="BM6" s="35">
        <f t="shared" si="7"/>
        <v>1367.44</v>
      </c>
      <c r="BN6" s="35">
        <f t="shared" si="7"/>
        <v>1304.68</v>
      </c>
      <c r="BO6" s="35">
        <f t="shared" si="7"/>
        <v>813.96</v>
      </c>
      <c r="BP6" s="34" t="str">
        <f>IF(BP7="","",IF(BP7="-","【-】","【"&amp;SUBSTITUTE(TEXT(BP7,"#,##0.00"),"-","△")&amp;"】"))</f>
        <v>【682.51】</v>
      </c>
      <c r="BQ6" s="35">
        <f>IF(BQ7="",NA(),BQ7)</f>
        <v>92.53</v>
      </c>
      <c r="BR6" s="35">
        <f t="shared" ref="BR6:BZ6" si="8">IF(BR7="",NA(),BR7)</f>
        <v>93.26</v>
      </c>
      <c r="BS6" s="35">
        <f t="shared" si="8"/>
        <v>91.19</v>
      </c>
      <c r="BT6" s="35">
        <f t="shared" si="8"/>
        <v>93.82</v>
      </c>
      <c r="BU6" s="35">
        <f t="shared" si="8"/>
        <v>85.55</v>
      </c>
      <c r="BV6" s="35">
        <f t="shared" si="8"/>
        <v>89.95</v>
      </c>
      <c r="BW6" s="35">
        <f t="shared" si="8"/>
        <v>91.59</v>
      </c>
      <c r="BX6" s="35">
        <f t="shared" si="8"/>
        <v>86.04</v>
      </c>
      <c r="BY6" s="35">
        <f t="shared" si="8"/>
        <v>90.13</v>
      </c>
      <c r="BZ6" s="35">
        <f t="shared" si="8"/>
        <v>92.08</v>
      </c>
      <c r="CA6" s="34" t="str">
        <f>IF(CA7="","",IF(CA7="-","【-】","【"&amp;SUBSTITUTE(TEXT(CA7,"#,##0.00"),"-","△")&amp;"】"))</f>
        <v>【100.34】</v>
      </c>
      <c r="CB6" s="35">
        <f>IF(CB7="",NA(),CB7)</f>
        <v>163.83000000000001</v>
      </c>
      <c r="CC6" s="35">
        <f t="shared" ref="CC6:CK6" si="9">IF(CC7="",NA(),CC7)</f>
        <v>163.98</v>
      </c>
      <c r="CD6" s="35">
        <f t="shared" si="9"/>
        <v>168.04</v>
      </c>
      <c r="CE6" s="35">
        <f t="shared" si="9"/>
        <v>161.87</v>
      </c>
      <c r="CF6" s="35">
        <f t="shared" si="9"/>
        <v>151.16999999999999</v>
      </c>
      <c r="CG6" s="35">
        <f t="shared" si="9"/>
        <v>150.88</v>
      </c>
      <c r="CH6" s="35">
        <f t="shared" si="9"/>
        <v>148.1</v>
      </c>
      <c r="CI6" s="35">
        <f t="shared" si="9"/>
        <v>150.41999999999999</v>
      </c>
      <c r="CJ6" s="35">
        <f t="shared" si="9"/>
        <v>140.65</v>
      </c>
      <c r="CK6" s="35">
        <f t="shared" si="9"/>
        <v>132.94999999999999</v>
      </c>
      <c r="CL6" s="34" t="str">
        <f>IF(CL7="","",IF(CL7="-","【-】","【"&amp;SUBSTITUTE(TEXT(CL7,"#,##0.00"),"-","△")&amp;"】"))</f>
        <v>【136.15】</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t="str">
        <f t="shared" si="10"/>
        <v>-</v>
      </c>
      <c r="CU6" s="35" t="str">
        <f t="shared" si="10"/>
        <v>-</v>
      </c>
      <c r="CV6" s="35">
        <f t="shared" si="10"/>
        <v>70.3</v>
      </c>
      <c r="CW6" s="34" t="str">
        <f>IF(CW7="","",IF(CW7="-","【-】","【"&amp;SUBSTITUTE(TEXT(CW7,"#,##0.00"),"-","△")&amp;"】"))</f>
        <v>【59.64】</v>
      </c>
      <c r="CX6" s="35">
        <f>IF(CX7="",NA(),CX7)</f>
        <v>92.59</v>
      </c>
      <c r="CY6" s="35">
        <f t="shared" ref="CY6:DG6" si="11">IF(CY7="",NA(),CY7)</f>
        <v>92.8</v>
      </c>
      <c r="CZ6" s="35">
        <f t="shared" si="11"/>
        <v>93.77</v>
      </c>
      <c r="DA6" s="35">
        <f t="shared" si="11"/>
        <v>93.81</v>
      </c>
      <c r="DB6" s="35">
        <f t="shared" si="11"/>
        <v>94.07</v>
      </c>
      <c r="DC6" s="35">
        <f t="shared" si="11"/>
        <v>89.96</v>
      </c>
      <c r="DD6" s="35">
        <f t="shared" si="11"/>
        <v>89.15</v>
      </c>
      <c r="DE6" s="35">
        <f t="shared" si="11"/>
        <v>89.5</v>
      </c>
      <c r="DF6" s="35">
        <f t="shared" si="11"/>
        <v>90.66</v>
      </c>
      <c r="DG6" s="35">
        <f t="shared" si="11"/>
        <v>95.95</v>
      </c>
      <c r="DH6" s="34" t="str">
        <f>IF(DH7="","",IF(DH7="-","【-】","【"&amp;SUBSTITUTE(TEXT(DH7,"#,##0.00"),"-","△")&amp;"】"))</f>
        <v>【95.35】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0.28999999999999998</v>
      </c>
      <c r="EF6" s="35">
        <f t="shared" ref="EF6:EN6" si="14">IF(EF7="",NA(),EF7)</f>
        <v>0.09</v>
      </c>
      <c r="EG6" s="34">
        <f t="shared" si="14"/>
        <v>0</v>
      </c>
      <c r="EH6" s="34">
        <f t="shared" si="14"/>
        <v>0</v>
      </c>
      <c r="EI6" s="34">
        <f t="shared" si="14"/>
        <v>0</v>
      </c>
      <c r="EJ6" s="35">
        <f t="shared" si="14"/>
        <v>0.04</v>
      </c>
      <c r="EK6" s="35">
        <f t="shared" si="14"/>
        <v>0.01</v>
      </c>
      <c r="EL6" s="35">
        <f t="shared" si="14"/>
        <v>0.08</v>
      </c>
      <c r="EM6" s="35">
        <f t="shared" si="14"/>
        <v>0.05</v>
      </c>
      <c r="EN6" s="35">
        <f t="shared" si="14"/>
        <v>0.12</v>
      </c>
      <c r="EO6" s="34" t="str">
        <f>IF(EO7="","",IF(EO7="-","【-】","【"&amp;SUBSTITUTE(TEXT(EO7,"#,##0.00"),"-","△")&amp;"】"))</f>
        <v>【0.22】</v>
      </c>
    </row>
    <row r="7" spans="1:145" s="36" customFormat="1" x14ac:dyDescent="0.2">
      <c r="A7" s="28"/>
      <c r="B7" s="37">
        <v>2019</v>
      </c>
      <c r="C7" s="37">
        <v>272256</v>
      </c>
      <c r="D7" s="37">
        <v>47</v>
      </c>
      <c r="E7" s="37">
        <v>17</v>
      </c>
      <c r="F7" s="37">
        <v>1</v>
      </c>
      <c r="G7" s="37">
        <v>0</v>
      </c>
      <c r="H7" s="37" t="s">
        <v>99</v>
      </c>
      <c r="I7" s="37" t="s">
        <v>100</v>
      </c>
      <c r="J7" s="37" t="s">
        <v>101</v>
      </c>
      <c r="K7" s="37" t="s">
        <v>102</v>
      </c>
      <c r="L7" s="37" t="s">
        <v>103</v>
      </c>
      <c r="M7" s="37" t="s">
        <v>104</v>
      </c>
      <c r="N7" s="38" t="s">
        <v>105</v>
      </c>
      <c r="O7" s="38" t="s">
        <v>106</v>
      </c>
      <c r="P7" s="38">
        <v>91.43</v>
      </c>
      <c r="Q7" s="38">
        <v>79.13</v>
      </c>
      <c r="R7" s="38">
        <v>2755</v>
      </c>
      <c r="S7" s="38">
        <v>57805</v>
      </c>
      <c r="T7" s="38">
        <v>11.3</v>
      </c>
      <c r="U7" s="38">
        <v>5115.49</v>
      </c>
      <c r="V7" s="38">
        <v>52681</v>
      </c>
      <c r="W7" s="38">
        <v>5.93</v>
      </c>
      <c r="X7" s="38">
        <v>8883.81</v>
      </c>
      <c r="Y7" s="38">
        <v>63.7</v>
      </c>
      <c r="Z7" s="38">
        <v>64.5</v>
      </c>
      <c r="AA7" s="38">
        <v>62.06</v>
      </c>
      <c r="AB7" s="38">
        <v>61.15</v>
      </c>
      <c r="AC7" s="38">
        <v>53.1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988.27</v>
      </c>
      <c r="BG7" s="38">
        <v>815.85</v>
      </c>
      <c r="BH7" s="38">
        <v>700.58</v>
      </c>
      <c r="BI7" s="38">
        <v>702.61</v>
      </c>
      <c r="BJ7" s="38">
        <v>760.14</v>
      </c>
      <c r="BK7" s="38">
        <v>1378.57</v>
      </c>
      <c r="BL7" s="38">
        <v>1461.84</v>
      </c>
      <c r="BM7" s="38">
        <v>1367.44</v>
      </c>
      <c r="BN7" s="38">
        <v>1304.68</v>
      </c>
      <c r="BO7" s="38">
        <v>813.96</v>
      </c>
      <c r="BP7" s="38">
        <v>682.51</v>
      </c>
      <c r="BQ7" s="38">
        <v>92.53</v>
      </c>
      <c r="BR7" s="38">
        <v>93.26</v>
      </c>
      <c r="BS7" s="38">
        <v>91.19</v>
      </c>
      <c r="BT7" s="38">
        <v>93.82</v>
      </c>
      <c r="BU7" s="38">
        <v>85.55</v>
      </c>
      <c r="BV7" s="38">
        <v>89.95</v>
      </c>
      <c r="BW7" s="38">
        <v>91.59</v>
      </c>
      <c r="BX7" s="38">
        <v>86.04</v>
      </c>
      <c r="BY7" s="38">
        <v>90.13</v>
      </c>
      <c r="BZ7" s="38">
        <v>92.08</v>
      </c>
      <c r="CA7" s="38">
        <v>100.34</v>
      </c>
      <c r="CB7" s="38">
        <v>163.83000000000001</v>
      </c>
      <c r="CC7" s="38">
        <v>163.98</v>
      </c>
      <c r="CD7" s="38">
        <v>168.04</v>
      </c>
      <c r="CE7" s="38">
        <v>161.87</v>
      </c>
      <c r="CF7" s="38">
        <v>151.16999999999999</v>
      </c>
      <c r="CG7" s="38">
        <v>150.88</v>
      </c>
      <c r="CH7" s="38">
        <v>148.1</v>
      </c>
      <c r="CI7" s="38">
        <v>150.41999999999999</v>
      </c>
      <c r="CJ7" s="38">
        <v>140.65</v>
      </c>
      <c r="CK7" s="38">
        <v>132.94999999999999</v>
      </c>
      <c r="CL7" s="38">
        <v>136.15</v>
      </c>
      <c r="CM7" s="38" t="s">
        <v>105</v>
      </c>
      <c r="CN7" s="38" t="s">
        <v>105</v>
      </c>
      <c r="CO7" s="38" t="s">
        <v>105</v>
      </c>
      <c r="CP7" s="38" t="s">
        <v>105</v>
      </c>
      <c r="CQ7" s="38" t="s">
        <v>105</v>
      </c>
      <c r="CR7" s="38" t="s">
        <v>105</v>
      </c>
      <c r="CS7" s="38" t="s">
        <v>105</v>
      </c>
      <c r="CT7" s="38" t="s">
        <v>105</v>
      </c>
      <c r="CU7" s="38" t="s">
        <v>105</v>
      </c>
      <c r="CV7" s="38">
        <v>70.3</v>
      </c>
      <c r="CW7" s="38">
        <v>59.64</v>
      </c>
      <c r="CX7" s="38">
        <v>92.59</v>
      </c>
      <c r="CY7" s="38">
        <v>92.8</v>
      </c>
      <c r="CZ7" s="38">
        <v>93.77</v>
      </c>
      <c r="DA7" s="38">
        <v>93.81</v>
      </c>
      <c r="DB7" s="38">
        <v>94.07</v>
      </c>
      <c r="DC7" s="38">
        <v>89.96</v>
      </c>
      <c r="DD7" s="38">
        <v>89.15</v>
      </c>
      <c r="DE7" s="38">
        <v>89.5</v>
      </c>
      <c r="DF7" s="38">
        <v>90.66</v>
      </c>
      <c r="DG7" s="38">
        <v>95.95</v>
      </c>
      <c r="DH7" s="38">
        <v>95.35</v>
      </c>
      <c r="DI7" s="38"/>
      <c r="DJ7" s="38"/>
      <c r="DK7" s="38"/>
      <c r="DL7" s="38"/>
      <c r="DM7" s="38"/>
      <c r="DN7" s="38"/>
      <c r="DO7" s="38"/>
      <c r="DP7" s="38"/>
      <c r="DQ7" s="38"/>
      <c r="DR7" s="38"/>
      <c r="DS7" s="38"/>
      <c r="DT7" s="38"/>
      <c r="DU7" s="38"/>
      <c r="DV7" s="38"/>
      <c r="DW7" s="38"/>
      <c r="DX7" s="38"/>
      <c r="DY7" s="38"/>
      <c r="DZ7" s="38"/>
      <c r="EA7" s="38"/>
      <c r="EB7" s="38"/>
      <c r="EC7" s="38"/>
      <c r="ED7" s="38"/>
      <c r="EE7" s="38">
        <v>0.28999999999999998</v>
      </c>
      <c r="EF7" s="38">
        <v>0.09</v>
      </c>
      <c r="EG7" s="38">
        <v>0</v>
      </c>
      <c r="EH7" s="38">
        <v>0</v>
      </c>
      <c r="EI7" s="38">
        <v>0</v>
      </c>
      <c r="EJ7" s="38">
        <v>0.04</v>
      </c>
      <c r="EK7" s="38">
        <v>0.01</v>
      </c>
      <c r="EL7" s="38">
        <v>0.08</v>
      </c>
      <c r="EM7" s="38">
        <v>0.05</v>
      </c>
      <c r="EN7" s="38">
        <v>0.12</v>
      </c>
      <c r="EO7" s="38">
        <v>0.22</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49</v>
      </c>
      <c r="B10" s="41">
        <f t="shared" ref="B10:E10" si="15">DATEVALUE($B7+12-B11&amp;"/1/"&amp;B12)</f>
        <v>46388</v>
      </c>
      <c r="C10" s="41">
        <f t="shared" si="15"/>
        <v>46753</v>
      </c>
      <c r="D10" s="41">
        <f t="shared" si="15"/>
        <v>47119</v>
      </c>
      <c r="E10" s="41">
        <f t="shared" si="15"/>
        <v>47484</v>
      </c>
      <c r="F10" s="42">
        <f>DATEVALUE($B7+12-F11&amp;"/1/"&amp;F12)</f>
        <v>47849</v>
      </c>
    </row>
    <row r="11" spans="1:145" x14ac:dyDescent="0.2">
      <c r="B11">
        <v>4</v>
      </c>
      <c r="C11">
        <v>3</v>
      </c>
      <c r="D11">
        <v>2</v>
      </c>
      <c r="E11">
        <v>1</v>
      </c>
      <c r="F11">
        <v>0</v>
      </c>
      <c r="G11" t="s">
        <v>112</v>
      </c>
    </row>
    <row r="12" spans="1:145" x14ac:dyDescent="0.2">
      <c r="B12">
        <v>1</v>
      </c>
      <c r="C12">
        <v>1</v>
      </c>
      <c r="D12">
        <v>1</v>
      </c>
      <c r="E12">
        <v>1</v>
      </c>
      <c r="F12">
        <v>1</v>
      </c>
      <c r="G12" t="s">
        <v>113</v>
      </c>
    </row>
    <row r="13" spans="1:145" x14ac:dyDescent="0.2">
      <c r="B13" t="s">
        <v>114</v>
      </c>
      <c r="C13" t="s">
        <v>114</v>
      </c>
      <c r="D13" t="s">
        <v>114</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竹田　いさむ</cp:lastModifiedBy>
  <cp:lastPrinted>2021-02-17T01:49:45Z</cp:lastPrinted>
  <dcterms:created xsi:type="dcterms:W3CDTF">2020-12-04T02:47:46Z</dcterms:created>
  <dcterms:modified xsi:type="dcterms:W3CDTF">2021-02-17T01:49:49Z</dcterms:modified>
  <cp:category/>
</cp:coreProperties>
</file>