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1\社会教育g\H31年度\28　社会教育調査\05 府Web掲載\01 案\01 起案\(案5)\"/>
    </mc:Choice>
  </mc:AlternateContent>
  <bookViews>
    <workbookView xWindow="0" yWindow="0" windowWidth="20460" windowHeight="8160"/>
  </bookViews>
  <sheets>
    <sheet name="(HP)公民館･公民館類似施設の主催事業以外の利用状況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D43" i="1" s="1"/>
  <c r="C34" i="1"/>
  <c r="C43" i="1" s="1"/>
  <c r="H28" i="1"/>
  <c r="G28" i="1"/>
  <c r="D28" i="1"/>
  <c r="C28" i="1"/>
  <c r="H27" i="1"/>
  <c r="G27" i="1"/>
  <c r="D27" i="1"/>
  <c r="C27" i="1"/>
  <c r="H26" i="1"/>
  <c r="G26" i="1"/>
  <c r="D26" i="1"/>
  <c r="C26" i="1"/>
  <c r="H25" i="1"/>
  <c r="G25" i="1"/>
  <c r="D25" i="1"/>
  <c r="C25" i="1"/>
  <c r="H24" i="1"/>
  <c r="G24" i="1"/>
  <c r="D24" i="1"/>
  <c r="C24" i="1"/>
  <c r="H23" i="1"/>
  <c r="G23" i="1"/>
  <c r="D23" i="1"/>
  <c r="C23" i="1"/>
  <c r="H22" i="1"/>
  <c r="G22" i="1"/>
  <c r="D22" i="1"/>
  <c r="C22" i="1"/>
  <c r="H21" i="1"/>
  <c r="G21" i="1"/>
  <c r="D21" i="1"/>
  <c r="C21" i="1"/>
  <c r="H20" i="1"/>
  <c r="H29" i="1" s="1"/>
  <c r="G20" i="1"/>
  <c r="G29" i="1" s="1"/>
  <c r="D20" i="1"/>
  <c r="D29" i="1" s="1"/>
  <c r="C20" i="1"/>
  <c r="C29" i="1" s="1"/>
  <c r="D14" i="1"/>
  <c r="C14" i="1"/>
  <c r="H13" i="1"/>
  <c r="G13" i="1"/>
  <c r="D13" i="1"/>
  <c r="C13" i="1"/>
  <c r="H12" i="1"/>
  <c r="G12" i="1"/>
  <c r="D12" i="1"/>
  <c r="C12" i="1"/>
  <c r="H11" i="1"/>
  <c r="G11" i="1"/>
  <c r="D11" i="1"/>
  <c r="C11" i="1"/>
  <c r="H10" i="1"/>
  <c r="G10" i="1"/>
  <c r="D10" i="1"/>
  <c r="C10" i="1"/>
  <c r="H9" i="1"/>
  <c r="G9" i="1"/>
  <c r="D9" i="1"/>
  <c r="C9" i="1"/>
  <c r="H8" i="1"/>
  <c r="G8" i="1"/>
  <c r="D8" i="1"/>
  <c r="C8" i="1"/>
  <c r="H7" i="1"/>
  <c r="G7" i="1"/>
  <c r="D7" i="1"/>
  <c r="C7" i="1"/>
  <c r="H6" i="1"/>
  <c r="G6" i="1"/>
  <c r="D6" i="1"/>
  <c r="C6" i="1"/>
  <c r="H5" i="1"/>
  <c r="H14" i="1" s="1"/>
  <c r="G5" i="1"/>
  <c r="G14" i="1" s="1"/>
  <c r="D5" i="1"/>
  <c r="D15" i="1" s="1"/>
  <c r="C5" i="1"/>
  <c r="C15" i="1" s="1"/>
</calcChain>
</file>

<file path=xl/sharedStrings.xml><?xml version="1.0" encoding="utf-8"?>
<sst xmlns="http://schemas.openxmlformats.org/spreadsheetml/2006/main" count="84" uniqueCount="59">
  <si>
    <t>公民館･公民館類似施設の主催事業以外の利用状況</t>
    <rPh sb="0" eb="3">
      <t>コウミンカン</t>
    </rPh>
    <rPh sb="4" eb="7">
      <t>コウミンカン</t>
    </rPh>
    <rPh sb="7" eb="9">
      <t>ルイジ</t>
    </rPh>
    <rPh sb="9" eb="11">
      <t>シセツ</t>
    </rPh>
    <phoneticPr fontId="4"/>
  </si>
  <si>
    <t>平成30</t>
    <rPh sb="0" eb="2">
      <t>ヘイセイ</t>
    </rPh>
    <phoneticPr fontId="6"/>
  </si>
  <si>
    <t>年度状況</t>
    <rPh sb="0" eb="2">
      <t>ヘイネンド</t>
    </rPh>
    <rPh sb="2" eb="4">
      <t>ジョウキョウ</t>
    </rPh>
    <phoneticPr fontId="6"/>
  </si>
  <si>
    <t>登録クラブ</t>
    <rPh sb="0" eb="2">
      <t>トウロク</t>
    </rPh>
    <phoneticPr fontId="4"/>
  </si>
  <si>
    <t>公民館</t>
    <rPh sb="0" eb="3">
      <t>コウミンカン</t>
    </rPh>
    <phoneticPr fontId="6"/>
  </si>
  <si>
    <t>公民館類似施設</t>
    <rPh sb="0" eb="3">
      <t>コウミンカン</t>
    </rPh>
    <rPh sb="3" eb="5">
      <t>ルイジ</t>
    </rPh>
    <rPh sb="5" eb="7">
      <t>シセツ</t>
    </rPh>
    <phoneticPr fontId="6"/>
  </si>
  <si>
    <t>登録クラブ数</t>
    <rPh sb="0" eb="2">
      <t>トウロク</t>
    </rPh>
    <rPh sb="5" eb="6">
      <t>スウ</t>
    </rPh>
    <phoneticPr fontId="4"/>
  </si>
  <si>
    <t>市町村数</t>
    <rPh sb="0" eb="3">
      <t>シチョウソン</t>
    </rPh>
    <rPh sb="3" eb="4">
      <t>スウ</t>
    </rPh>
    <phoneticPr fontId="4"/>
  </si>
  <si>
    <t>登録クラブ人数（人）</t>
    <rPh sb="0" eb="2">
      <t>トウロク</t>
    </rPh>
    <rPh sb="5" eb="7">
      <t>ニンズウ</t>
    </rPh>
    <rPh sb="8" eb="9">
      <t>ニン</t>
    </rPh>
    <phoneticPr fontId="4"/>
  </si>
  <si>
    <t>0・不明</t>
    <rPh sb="2" eb="4">
      <t>フメイ</t>
    </rPh>
    <phoneticPr fontId="6"/>
  </si>
  <si>
    <t>0  ・　不明</t>
    <rPh sb="5" eb="7">
      <t>フメイ</t>
    </rPh>
    <phoneticPr fontId="4"/>
  </si>
  <si>
    <t>5,000～9,999</t>
    <phoneticPr fontId="4"/>
  </si>
  <si>
    <t>20,000以上</t>
    <rPh sb="6" eb="8">
      <t>イジョウ</t>
    </rPh>
    <phoneticPr fontId="4"/>
  </si>
  <si>
    <t>1,000以上</t>
    <rPh sb="5" eb="7">
      <t>イジョウ</t>
    </rPh>
    <phoneticPr fontId="4"/>
  </si>
  <si>
    <t>合計</t>
    <rPh sb="0" eb="2">
      <t>ゴウケイ</t>
    </rPh>
    <phoneticPr fontId="4"/>
  </si>
  <si>
    <t>団体利用</t>
    <rPh sb="0" eb="2">
      <t>ダンタイ</t>
    </rPh>
    <rPh sb="2" eb="4">
      <t>リヨウ</t>
    </rPh>
    <phoneticPr fontId="4"/>
  </si>
  <si>
    <t>延利用人数(人）</t>
    <rPh sb="3" eb="4">
      <t>ニン</t>
    </rPh>
    <rPh sb="6" eb="7">
      <t>ニン</t>
    </rPh>
    <phoneticPr fontId="4"/>
  </si>
  <si>
    <t>0　・　不明</t>
    <rPh sb="4" eb="6">
      <t>フメイ</t>
    </rPh>
    <phoneticPr fontId="4"/>
  </si>
  <si>
    <t>10,000～19,999</t>
    <phoneticPr fontId="4"/>
  </si>
  <si>
    <t>500,000以上</t>
    <rPh sb="7" eb="9">
      <t>イジョウ</t>
    </rPh>
    <phoneticPr fontId="4"/>
  </si>
  <si>
    <t>個人利用</t>
    <rPh sb="0" eb="2">
      <t>コジン</t>
    </rPh>
    <rPh sb="2" eb="4">
      <t>リヨウ</t>
    </rPh>
    <phoneticPr fontId="4"/>
  </si>
  <si>
    <t>延利用人数（人）</t>
    <rPh sb="3" eb="4">
      <t>ニン</t>
    </rPh>
    <rPh sb="6" eb="7">
      <t>ニン</t>
    </rPh>
    <phoneticPr fontId="4"/>
  </si>
  <si>
    <t>200,000以上</t>
    <rPh sb="7" eb="9">
      <t>イジョウ</t>
    </rPh>
    <phoneticPr fontId="4"/>
  </si>
  <si>
    <t>1～49</t>
    <phoneticPr fontId="4"/>
  </si>
  <si>
    <t>１～999</t>
    <phoneticPr fontId="4"/>
  </si>
  <si>
    <t>50～99</t>
    <phoneticPr fontId="4"/>
  </si>
  <si>
    <t>1,000～1,999</t>
    <phoneticPr fontId="4"/>
  </si>
  <si>
    <t>100～149</t>
    <phoneticPr fontId="4"/>
  </si>
  <si>
    <t>2,000～2,999</t>
    <phoneticPr fontId="4"/>
  </si>
  <si>
    <t>150～199</t>
    <phoneticPr fontId="4"/>
  </si>
  <si>
    <t>3,000～3,999</t>
    <phoneticPr fontId="4"/>
  </si>
  <si>
    <t>200～299</t>
    <phoneticPr fontId="4"/>
  </si>
  <si>
    <t>4,000～4,999</t>
    <phoneticPr fontId="4"/>
  </si>
  <si>
    <t>300～399</t>
    <phoneticPr fontId="4"/>
  </si>
  <si>
    <t>400～499</t>
    <phoneticPr fontId="4"/>
  </si>
  <si>
    <t>500～999</t>
    <phoneticPr fontId="4"/>
  </si>
  <si>
    <t>延利用団体数</t>
    <phoneticPr fontId="4"/>
  </si>
  <si>
    <t>１～999</t>
    <phoneticPr fontId="4"/>
  </si>
  <si>
    <t>１～49,999</t>
    <phoneticPr fontId="4"/>
  </si>
  <si>
    <t>1,000～1,999</t>
    <phoneticPr fontId="4"/>
  </si>
  <si>
    <t>50,000～99,999</t>
    <phoneticPr fontId="4"/>
  </si>
  <si>
    <t>2,000～2,999</t>
    <phoneticPr fontId="4"/>
  </si>
  <si>
    <t>100,000～149,999</t>
    <phoneticPr fontId="4"/>
  </si>
  <si>
    <t>3,000～3,999</t>
    <phoneticPr fontId="4"/>
  </si>
  <si>
    <t>150,000～199,999</t>
    <phoneticPr fontId="4"/>
  </si>
  <si>
    <t>4,000～4,999</t>
    <phoneticPr fontId="4"/>
  </si>
  <si>
    <t>200,000～299,999</t>
    <phoneticPr fontId="4"/>
  </si>
  <si>
    <t>5,000～9,999</t>
    <phoneticPr fontId="4"/>
  </si>
  <si>
    <t>300,000～399,999</t>
    <phoneticPr fontId="4"/>
  </si>
  <si>
    <t>10,000～19,999</t>
    <phoneticPr fontId="4"/>
  </si>
  <si>
    <t>400,000～499,999</t>
    <phoneticPr fontId="4"/>
  </si>
  <si>
    <t>※表の値は、公民館・公民館類似施設を</t>
    <phoneticPr fontId="6"/>
  </si>
  <si>
    <t>　設置している市町村の値です。</t>
    <phoneticPr fontId="6"/>
  </si>
  <si>
    <t>１～9,999</t>
    <phoneticPr fontId="4"/>
  </si>
  <si>
    <t>20,000～29,999</t>
    <phoneticPr fontId="4"/>
  </si>
  <si>
    <t>30,000～39,999</t>
    <phoneticPr fontId="4"/>
  </si>
  <si>
    <t>40,000～49,999</t>
    <phoneticPr fontId="4"/>
  </si>
  <si>
    <t>50,000～99,999</t>
    <phoneticPr fontId="4"/>
  </si>
  <si>
    <t>100,000～199,999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</si>
</sst>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0" fontId="1" fillId="2" borderId="0" xfId="1" applyFill="1">
      <alignment vertical="center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left" vertical="center"/>
    </xf>
    <xf numFmtId="0" fontId="1" fillId="2" borderId="0" xfId="1" applyFill="1" applyBorder="1">
      <alignment vertical="center"/>
    </xf>
    <xf numFmtId="0" fontId="7" fillId="2" borderId="0" xfId="1" applyFont="1" applyFill="1">
      <alignment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0" xfId="1" applyFont="1" applyFill="1" applyBorder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0" xfId="1" applyFont="1" applyFill="1">
      <alignment vertical="center"/>
    </xf>
    <xf numFmtId="0" fontId="5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31&#24180;&#24230;/28&#12288;&#31038;&#20250;&#25945;&#32946;&#35519;&#26619;/04%20&#38598;&#35336;/02&#38598;&#35336;&#12475;&#12483;&#12488;/&#35519;&#26619;&#8544;(&#27096;&#24335;1&#12539;&#27096;&#24335;2&#12539;&#27096;&#24335;4-1&#12539;&#27096;&#24335;5&#12539;&#27096;&#24335;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データ入力用"/>
      <sheetName val="(HP)社会教育委員数及び社会教育委員会議の開催回数"/>
      <sheetName val="(HP)府内公立社会教育施設設置状況"/>
      <sheetName val="(HP)家庭教育学級実施状況"/>
      <sheetName val="(HP)公民館･公民館類似施設の主催事業以外の利用状況"/>
      <sheetName val="(HP)図書館のサービスの状況"/>
      <sheetName val="(様式2 自由記述)"/>
    </sheetNames>
    <sheetDataSet>
      <sheetData sheetId="0"/>
      <sheetData sheetId="1">
        <row r="6">
          <cell r="CT6" t="str">
            <v>-</v>
          </cell>
          <cell r="CU6" t="str">
            <v>-</v>
          </cell>
          <cell r="CV6" t="str">
            <v>-</v>
          </cell>
          <cell r="CW6" t="str">
            <v>-</v>
          </cell>
          <cell r="CX6" t="str">
            <v>-</v>
          </cell>
          <cell r="CY6" t="str">
            <v>-</v>
          </cell>
          <cell r="CZ6" t="str">
            <v>-</v>
          </cell>
          <cell r="DA6">
            <v>28160</v>
          </cell>
          <cell r="DB6">
            <v>520220</v>
          </cell>
          <cell r="DC6">
            <v>78843</v>
          </cell>
        </row>
        <row r="7">
          <cell r="CT7">
            <v>113</v>
          </cell>
          <cell r="CU7">
            <v>2069</v>
          </cell>
          <cell r="CV7">
            <v>13302</v>
          </cell>
          <cell r="CW7">
            <v>168679</v>
          </cell>
          <cell r="CX7" t="str">
            <v>-</v>
          </cell>
          <cell r="CY7" t="str">
            <v>-</v>
          </cell>
          <cell r="CZ7" t="str">
            <v>-</v>
          </cell>
          <cell r="DA7" t="str">
            <v>-</v>
          </cell>
          <cell r="DB7" t="str">
            <v>-</v>
          </cell>
          <cell r="DC7" t="str">
            <v>-</v>
          </cell>
        </row>
        <row r="8">
          <cell r="CT8">
            <v>1045</v>
          </cell>
          <cell r="CU8">
            <v>13585</v>
          </cell>
          <cell r="CV8">
            <v>19540</v>
          </cell>
          <cell r="CW8">
            <v>184735</v>
          </cell>
          <cell r="CX8" t="str">
            <v>-</v>
          </cell>
          <cell r="CY8" t="str">
            <v>-</v>
          </cell>
          <cell r="CZ8" t="str">
            <v>-</v>
          </cell>
          <cell r="DA8" t="str">
            <v>-</v>
          </cell>
          <cell r="DB8" t="str">
            <v>-</v>
          </cell>
          <cell r="DC8" t="str">
            <v>-</v>
          </cell>
        </row>
        <row r="9">
          <cell r="CT9">
            <v>1536</v>
          </cell>
          <cell r="CU9">
            <v>52250</v>
          </cell>
          <cell r="CV9">
            <v>42469</v>
          </cell>
          <cell r="CW9">
            <v>569361</v>
          </cell>
          <cell r="CX9" t="str">
            <v>-</v>
          </cell>
          <cell r="CY9" t="str">
            <v>-</v>
          </cell>
          <cell r="CZ9" t="str">
            <v>-</v>
          </cell>
          <cell r="DA9" t="str">
            <v>-</v>
          </cell>
          <cell r="DB9" t="str">
            <v>-</v>
          </cell>
          <cell r="DC9" t="str">
            <v>-</v>
          </cell>
        </row>
        <row r="10">
          <cell r="CT10" t="str">
            <v>-</v>
          </cell>
          <cell r="CU10" t="str">
            <v>-</v>
          </cell>
          <cell r="CV10">
            <v>21351</v>
          </cell>
          <cell r="CW10">
            <v>291922</v>
          </cell>
          <cell r="CX10" t="str">
            <v>-</v>
          </cell>
          <cell r="CY10">
            <v>85</v>
          </cell>
          <cell r="CZ10">
            <v>1843</v>
          </cell>
          <cell r="DA10" t="str">
            <v>-</v>
          </cell>
          <cell r="DB10">
            <v>160120</v>
          </cell>
          <cell r="DC10">
            <v>5518</v>
          </cell>
        </row>
        <row r="11">
          <cell r="CT11">
            <v>154</v>
          </cell>
          <cell r="CU11" t="str">
            <v>-</v>
          </cell>
          <cell r="CV11" t="str">
            <v>-</v>
          </cell>
          <cell r="CW11" t="str">
            <v>-</v>
          </cell>
          <cell r="CX11" t="str">
            <v>-</v>
          </cell>
          <cell r="CY11" t="str">
            <v>-</v>
          </cell>
          <cell r="CZ11" t="str">
            <v>-</v>
          </cell>
          <cell r="DA11" t="str">
            <v>-</v>
          </cell>
          <cell r="DB11" t="str">
            <v>-</v>
          </cell>
          <cell r="DC11" t="str">
            <v>-</v>
          </cell>
        </row>
        <row r="12">
          <cell r="CT12" t="str">
            <v>-</v>
          </cell>
          <cell r="CU12" t="str">
            <v>-</v>
          </cell>
          <cell r="CV12" t="str">
            <v>-</v>
          </cell>
          <cell r="CW12" t="str">
            <v>-</v>
          </cell>
          <cell r="CX12" t="str">
            <v>-</v>
          </cell>
          <cell r="CY12">
            <v>137</v>
          </cell>
          <cell r="CZ12" t="str">
            <v>-</v>
          </cell>
          <cell r="DA12" t="str">
            <v>-</v>
          </cell>
          <cell r="DB12">
            <v>49417</v>
          </cell>
          <cell r="DC12" t="str">
            <v>-</v>
          </cell>
        </row>
        <row r="13">
          <cell r="CT13">
            <v>379</v>
          </cell>
          <cell r="CU13">
            <v>6477</v>
          </cell>
          <cell r="CV13">
            <v>22875</v>
          </cell>
          <cell r="CW13">
            <v>319458</v>
          </cell>
          <cell r="CX13" t="str">
            <v>-</v>
          </cell>
          <cell r="CY13" t="str">
            <v>-</v>
          </cell>
          <cell r="CZ13" t="str">
            <v>-</v>
          </cell>
          <cell r="DA13">
            <v>1978</v>
          </cell>
          <cell r="DB13">
            <v>22684</v>
          </cell>
          <cell r="DC13" t="str">
            <v>-</v>
          </cell>
        </row>
        <row r="14">
          <cell r="CT14">
            <v>32</v>
          </cell>
          <cell r="CU14">
            <v>423</v>
          </cell>
          <cell r="CV14">
            <v>2294</v>
          </cell>
          <cell r="CW14">
            <v>72181</v>
          </cell>
          <cell r="CX14" t="str">
            <v>-</v>
          </cell>
          <cell r="CY14">
            <v>188</v>
          </cell>
          <cell r="CZ14">
            <v>993</v>
          </cell>
          <cell r="DA14">
            <v>488</v>
          </cell>
          <cell r="DB14">
            <v>16069</v>
          </cell>
          <cell r="DC14" t="str">
            <v>-</v>
          </cell>
        </row>
        <row r="15">
          <cell r="CT15" t="str">
            <v>-</v>
          </cell>
          <cell r="CU15" t="str">
            <v>-</v>
          </cell>
          <cell r="CV15" t="str">
            <v>-</v>
          </cell>
          <cell r="CW15" t="str">
            <v>-</v>
          </cell>
          <cell r="CX15" t="str">
            <v>-</v>
          </cell>
          <cell r="CY15" t="str">
            <v>-</v>
          </cell>
          <cell r="CZ15" t="str">
            <v>-</v>
          </cell>
          <cell r="DA15">
            <v>13398</v>
          </cell>
          <cell r="DB15">
            <v>184733</v>
          </cell>
          <cell r="DC15" t="str">
            <v>-</v>
          </cell>
        </row>
        <row r="16">
          <cell r="CT16">
            <v>276</v>
          </cell>
          <cell r="CU16">
            <v>5502</v>
          </cell>
          <cell r="CV16">
            <v>5300</v>
          </cell>
          <cell r="CW16">
            <v>66687</v>
          </cell>
          <cell r="CX16">
            <v>497</v>
          </cell>
          <cell r="CY16" t="str">
            <v>-</v>
          </cell>
          <cell r="CZ16" t="str">
            <v>-</v>
          </cell>
          <cell r="DA16" t="str">
            <v>-</v>
          </cell>
          <cell r="DB16" t="str">
            <v>-</v>
          </cell>
          <cell r="DC16" t="str">
            <v>-</v>
          </cell>
        </row>
        <row r="17">
          <cell r="CT17" t="str">
            <v>-</v>
          </cell>
          <cell r="CU17" t="str">
            <v>-</v>
          </cell>
          <cell r="CV17" t="str">
            <v>-</v>
          </cell>
          <cell r="CW17" t="str">
            <v>-</v>
          </cell>
          <cell r="CX17" t="str">
            <v>-</v>
          </cell>
          <cell r="CY17" t="str">
            <v>-</v>
          </cell>
          <cell r="CZ17" t="str">
            <v>-</v>
          </cell>
          <cell r="DA17">
            <v>280</v>
          </cell>
          <cell r="DB17">
            <v>3058</v>
          </cell>
          <cell r="DC17" t="str">
            <v>-</v>
          </cell>
        </row>
        <row r="18">
          <cell r="CT18">
            <v>99</v>
          </cell>
          <cell r="CU18">
            <v>1397</v>
          </cell>
          <cell r="CV18">
            <v>4487</v>
          </cell>
          <cell r="CW18">
            <v>53090</v>
          </cell>
          <cell r="CX18">
            <v>19152</v>
          </cell>
          <cell r="CY18" t="str">
            <v>-</v>
          </cell>
          <cell r="CZ18" t="str">
            <v>-</v>
          </cell>
          <cell r="DA18" t="str">
            <v>-</v>
          </cell>
          <cell r="DB18" t="str">
            <v>-</v>
          </cell>
          <cell r="DC18" t="str">
            <v>-</v>
          </cell>
        </row>
        <row r="19">
          <cell r="CT19" t="str">
            <v>-</v>
          </cell>
          <cell r="CU19" t="str">
            <v>-</v>
          </cell>
          <cell r="CV19" t="str">
            <v>-</v>
          </cell>
          <cell r="CW19" t="str">
            <v>-</v>
          </cell>
          <cell r="CX19" t="str">
            <v>-</v>
          </cell>
          <cell r="CY19" t="str">
            <v>-</v>
          </cell>
          <cell r="CZ19" t="str">
            <v>-</v>
          </cell>
          <cell r="DA19" t="str">
            <v>-</v>
          </cell>
          <cell r="DB19" t="str">
            <v>-</v>
          </cell>
          <cell r="DC19" t="str">
            <v>-</v>
          </cell>
        </row>
        <row r="20">
          <cell r="CT20">
            <v>229</v>
          </cell>
          <cell r="CU20">
            <v>2782</v>
          </cell>
          <cell r="CV20">
            <v>9084</v>
          </cell>
          <cell r="CW20">
            <v>136371</v>
          </cell>
          <cell r="CX20" t="str">
            <v>-</v>
          </cell>
          <cell r="CY20" t="str">
            <v>-</v>
          </cell>
          <cell r="CZ20" t="str">
            <v>-</v>
          </cell>
          <cell r="DA20" t="str">
            <v>-</v>
          </cell>
          <cell r="DB20" t="str">
            <v>-</v>
          </cell>
          <cell r="DC20" t="str">
            <v>-</v>
          </cell>
        </row>
        <row r="21">
          <cell r="CT21">
            <v>61</v>
          </cell>
          <cell r="CU21">
            <v>788</v>
          </cell>
          <cell r="CV21">
            <v>482</v>
          </cell>
          <cell r="CW21">
            <v>7052</v>
          </cell>
          <cell r="CX21" t="str">
            <v>-</v>
          </cell>
          <cell r="CY21" t="str">
            <v>-</v>
          </cell>
          <cell r="CZ21" t="str">
            <v>-</v>
          </cell>
          <cell r="DA21" t="str">
            <v>-</v>
          </cell>
          <cell r="DB21" t="str">
            <v>-</v>
          </cell>
          <cell r="DC21" t="str">
            <v>-</v>
          </cell>
        </row>
        <row r="22">
          <cell r="CT22">
            <v>559</v>
          </cell>
          <cell r="CU22">
            <v>8696</v>
          </cell>
          <cell r="CV22">
            <v>5161</v>
          </cell>
          <cell r="CW22">
            <v>105532</v>
          </cell>
          <cell r="CX22">
            <v>72457</v>
          </cell>
          <cell r="CY22">
            <v>72</v>
          </cell>
          <cell r="CZ22">
            <v>946</v>
          </cell>
          <cell r="DA22">
            <v>477</v>
          </cell>
          <cell r="DB22">
            <v>7616</v>
          </cell>
          <cell r="DC22">
            <v>7979</v>
          </cell>
        </row>
        <row r="23">
          <cell r="CT23">
            <v>122</v>
          </cell>
          <cell r="CU23">
            <v>1623</v>
          </cell>
          <cell r="CV23">
            <v>3634</v>
          </cell>
          <cell r="CW23">
            <v>65971</v>
          </cell>
          <cell r="CX23">
            <v>30954</v>
          </cell>
          <cell r="CY23" t="str">
            <v>-</v>
          </cell>
          <cell r="CZ23" t="str">
            <v>-</v>
          </cell>
          <cell r="DA23" t="str">
            <v>-</v>
          </cell>
          <cell r="DB23" t="str">
            <v>-</v>
          </cell>
          <cell r="DC23" t="str">
            <v>-</v>
          </cell>
        </row>
        <row r="24">
          <cell r="CT24">
            <v>114</v>
          </cell>
          <cell r="CU24" t="str">
            <v>-</v>
          </cell>
          <cell r="CV24">
            <v>3623</v>
          </cell>
          <cell r="CW24">
            <v>32720</v>
          </cell>
          <cell r="CX24">
            <v>2773</v>
          </cell>
          <cell r="CY24">
            <v>106</v>
          </cell>
          <cell r="CZ24" t="str">
            <v>-</v>
          </cell>
          <cell r="DA24">
            <v>3193</v>
          </cell>
          <cell r="DB24">
            <v>31675</v>
          </cell>
          <cell r="DC24">
            <v>21042</v>
          </cell>
        </row>
        <row r="25">
          <cell r="CT25">
            <v>116</v>
          </cell>
          <cell r="CU25">
            <v>1372</v>
          </cell>
          <cell r="CV25">
            <v>5107</v>
          </cell>
          <cell r="CW25">
            <v>51981</v>
          </cell>
          <cell r="CX25" t="str">
            <v>-</v>
          </cell>
          <cell r="CY25" t="str">
            <v>-</v>
          </cell>
          <cell r="CZ25" t="str">
            <v>-</v>
          </cell>
          <cell r="DA25" t="str">
            <v>-</v>
          </cell>
          <cell r="DB25" t="str">
            <v>-</v>
          </cell>
          <cell r="DC25" t="str">
            <v>-</v>
          </cell>
        </row>
        <row r="26">
          <cell r="CT26">
            <v>77</v>
          </cell>
          <cell r="CU26">
            <v>1260</v>
          </cell>
          <cell r="CV26">
            <v>2173</v>
          </cell>
          <cell r="CW26">
            <v>27945</v>
          </cell>
          <cell r="CX26">
            <v>1001</v>
          </cell>
          <cell r="CY26" t="str">
            <v>-</v>
          </cell>
          <cell r="CZ26" t="str">
            <v>-</v>
          </cell>
          <cell r="DA26" t="str">
            <v>-</v>
          </cell>
          <cell r="DB26" t="str">
            <v>-</v>
          </cell>
          <cell r="DC26" t="str">
            <v>-</v>
          </cell>
        </row>
        <row r="27">
          <cell r="CT27">
            <v>40</v>
          </cell>
          <cell r="CU27">
            <v>493</v>
          </cell>
          <cell r="CV27" t="str">
            <v>-</v>
          </cell>
          <cell r="CW27" t="str">
            <v>-</v>
          </cell>
          <cell r="CX27" t="str">
            <v>-</v>
          </cell>
          <cell r="CY27" t="str">
            <v>-</v>
          </cell>
          <cell r="CZ27" t="str">
            <v>-</v>
          </cell>
          <cell r="DA27" t="str">
            <v>-</v>
          </cell>
          <cell r="DB27" t="str">
            <v>-</v>
          </cell>
          <cell r="DC27" t="str">
            <v>-</v>
          </cell>
        </row>
        <row r="28">
          <cell r="CT28">
            <v>18</v>
          </cell>
          <cell r="CU28">
            <v>181</v>
          </cell>
          <cell r="CV28" t="str">
            <v>-</v>
          </cell>
          <cell r="CW28">
            <v>5726</v>
          </cell>
          <cell r="CX28">
            <v>6155</v>
          </cell>
          <cell r="CY28" t="str">
            <v>-</v>
          </cell>
          <cell r="CZ28" t="str">
            <v>-</v>
          </cell>
          <cell r="DA28" t="str">
            <v>-</v>
          </cell>
          <cell r="DB28" t="str">
            <v>-</v>
          </cell>
          <cell r="DC28" t="str">
            <v>-</v>
          </cell>
        </row>
        <row r="29">
          <cell r="CT29">
            <v>19</v>
          </cell>
          <cell r="CU29">
            <v>177</v>
          </cell>
          <cell r="CV29">
            <v>761</v>
          </cell>
          <cell r="CW29">
            <v>12097</v>
          </cell>
          <cell r="CX29">
            <v>2245</v>
          </cell>
          <cell r="CY29" t="str">
            <v>-</v>
          </cell>
          <cell r="CZ29" t="str">
            <v>-</v>
          </cell>
          <cell r="DA29" t="str">
            <v>-</v>
          </cell>
          <cell r="DB29" t="str">
            <v>-</v>
          </cell>
          <cell r="DC29" t="str">
            <v>-</v>
          </cell>
        </row>
        <row r="30">
          <cell r="CT30">
            <v>140</v>
          </cell>
          <cell r="CU30">
            <v>2113</v>
          </cell>
          <cell r="CV30">
            <v>4570</v>
          </cell>
          <cell r="CW30">
            <v>94752</v>
          </cell>
          <cell r="CX30">
            <v>80</v>
          </cell>
          <cell r="CY30" t="str">
            <v>-</v>
          </cell>
          <cell r="CZ30" t="str">
            <v>-</v>
          </cell>
          <cell r="DA30">
            <v>1134</v>
          </cell>
          <cell r="DB30">
            <v>10520</v>
          </cell>
          <cell r="DC30" t="str">
            <v>-</v>
          </cell>
        </row>
        <row r="31">
          <cell r="CT31">
            <v>208</v>
          </cell>
          <cell r="CU31">
            <v>3090</v>
          </cell>
          <cell r="CV31" t="str">
            <v>-</v>
          </cell>
          <cell r="CW31">
            <v>37068</v>
          </cell>
          <cell r="CX31">
            <v>64824</v>
          </cell>
          <cell r="CY31" t="str">
            <v>-</v>
          </cell>
          <cell r="CZ31" t="str">
            <v>-</v>
          </cell>
          <cell r="DA31" t="str">
            <v>-</v>
          </cell>
          <cell r="DB31" t="str">
            <v>-</v>
          </cell>
          <cell r="DC31" t="str">
            <v>-</v>
          </cell>
        </row>
        <row r="32">
          <cell r="CT32" t="str">
            <v>-</v>
          </cell>
          <cell r="CU32" t="str">
            <v>-</v>
          </cell>
          <cell r="CV32">
            <v>4755</v>
          </cell>
          <cell r="CW32">
            <v>60165</v>
          </cell>
          <cell r="CX32" t="str">
            <v>-</v>
          </cell>
          <cell r="CY32" t="str">
            <v>-</v>
          </cell>
          <cell r="CZ32" t="str">
            <v>-</v>
          </cell>
          <cell r="DA32" t="str">
            <v>-</v>
          </cell>
          <cell r="DB32" t="str">
            <v>-</v>
          </cell>
          <cell r="DC32" t="str">
            <v>-</v>
          </cell>
        </row>
        <row r="33">
          <cell r="CT33">
            <v>94</v>
          </cell>
          <cell r="CU33">
            <v>1332</v>
          </cell>
          <cell r="CV33">
            <v>2744</v>
          </cell>
          <cell r="CW33">
            <v>38870</v>
          </cell>
          <cell r="CX33" t="str">
            <v>-</v>
          </cell>
          <cell r="CY33" t="str">
            <v>-</v>
          </cell>
          <cell r="CZ33" t="str">
            <v>-</v>
          </cell>
          <cell r="DA33" t="str">
            <v>-</v>
          </cell>
          <cell r="DB33" t="str">
            <v>-</v>
          </cell>
          <cell r="DC33" t="str">
            <v>-</v>
          </cell>
        </row>
        <row r="34">
          <cell r="CT34">
            <v>66</v>
          </cell>
          <cell r="CU34">
            <v>2159</v>
          </cell>
          <cell r="CV34">
            <v>1632</v>
          </cell>
          <cell r="CW34">
            <v>39356</v>
          </cell>
          <cell r="CX34">
            <v>78904</v>
          </cell>
          <cell r="CY34" t="str">
            <v>-</v>
          </cell>
          <cell r="CZ34" t="str">
            <v>-</v>
          </cell>
          <cell r="DA34" t="str">
            <v>-</v>
          </cell>
          <cell r="DB34" t="str">
            <v>-</v>
          </cell>
          <cell r="DC34" t="str">
            <v>-</v>
          </cell>
        </row>
        <row r="35">
          <cell r="CT35">
            <v>293</v>
          </cell>
          <cell r="CU35">
            <v>10028</v>
          </cell>
          <cell r="CV35">
            <v>5040</v>
          </cell>
          <cell r="CW35">
            <v>77674</v>
          </cell>
          <cell r="CX35" t="str">
            <v>-</v>
          </cell>
          <cell r="CY35">
            <v>226</v>
          </cell>
          <cell r="CZ35">
            <v>2486</v>
          </cell>
          <cell r="DA35">
            <v>2413</v>
          </cell>
          <cell r="DB35">
            <v>20674</v>
          </cell>
          <cell r="DC35" t="str">
            <v>-</v>
          </cell>
        </row>
        <row r="36">
          <cell r="CT36">
            <v>24</v>
          </cell>
          <cell r="CU36">
            <v>495</v>
          </cell>
          <cell r="CV36">
            <v>2425</v>
          </cell>
          <cell r="CW36">
            <v>32957</v>
          </cell>
          <cell r="CX36" t="str">
            <v>-</v>
          </cell>
          <cell r="CY36" t="str">
            <v>-</v>
          </cell>
          <cell r="CZ36" t="str">
            <v>-</v>
          </cell>
          <cell r="DA36" t="str">
            <v>-</v>
          </cell>
          <cell r="DB36" t="str">
            <v>-</v>
          </cell>
          <cell r="DC36" t="str">
            <v>-</v>
          </cell>
        </row>
        <row r="37">
          <cell r="CT37">
            <v>40</v>
          </cell>
          <cell r="CU37" t="str">
            <v>-</v>
          </cell>
          <cell r="CV37">
            <v>1763</v>
          </cell>
          <cell r="CW37">
            <v>24965</v>
          </cell>
          <cell r="CX37" t="str">
            <v>-</v>
          </cell>
          <cell r="CY37" t="str">
            <v>-</v>
          </cell>
          <cell r="CZ37" t="str">
            <v>-</v>
          </cell>
          <cell r="DA37" t="str">
            <v>-</v>
          </cell>
          <cell r="DB37" t="str">
            <v>-</v>
          </cell>
          <cell r="DC37" t="str">
            <v>-</v>
          </cell>
        </row>
        <row r="38">
          <cell r="CT38" t="str">
            <v>-</v>
          </cell>
          <cell r="CU38" t="str">
            <v>-</v>
          </cell>
          <cell r="CV38" t="str">
            <v>-</v>
          </cell>
          <cell r="CW38" t="str">
            <v>-</v>
          </cell>
          <cell r="CX38" t="str">
            <v>-</v>
          </cell>
          <cell r="CY38" t="str">
            <v>-</v>
          </cell>
          <cell r="CZ38" t="str">
            <v>-</v>
          </cell>
          <cell r="DA38" t="str">
            <v>-</v>
          </cell>
          <cell r="DB38" t="str">
            <v>-</v>
          </cell>
          <cell r="DC38" t="str">
            <v>-</v>
          </cell>
        </row>
        <row r="39">
          <cell r="CT39" t="str">
            <v>-</v>
          </cell>
          <cell r="CU39" t="str">
            <v>-</v>
          </cell>
          <cell r="CV39" t="str">
            <v>-</v>
          </cell>
          <cell r="CW39" t="str">
            <v>-</v>
          </cell>
          <cell r="CX39" t="str">
            <v>-</v>
          </cell>
          <cell r="CY39">
            <v>72</v>
          </cell>
          <cell r="CZ39">
            <v>1102</v>
          </cell>
          <cell r="DA39" t="str">
            <v>-</v>
          </cell>
          <cell r="DB39" t="str">
            <v>-</v>
          </cell>
          <cell r="DC39" t="str">
            <v>-</v>
          </cell>
        </row>
        <row r="40">
          <cell r="CT40">
            <v>48</v>
          </cell>
          <cell r="CU40">
            <v>1026</v>
          </cell>
          <cell r="CV40">
            <v>4596</v>
          </cell>
          <cell r="CW40">
            <v>73533</v>
          </cell>
          <cell r="CX40" t="str">
            <v>-</v>
          </cell>
          <cell r="CY40" t="str">
            <v>-</v>
          </cell>
          <cell r="CZ40" t="str">
            <v>-</v>
          </cell>
          <cell r="DA40" t="str">
            <v>-</v>
          </cell>
          <cell r="DB40" t="str">
            <v>-</v>
          </cell>
          <cell r="DC40" t="str">
            <v>-</v>
          </cell>
        </row>
        <row r="41">
          <cell r="CT41">
            <v>117</v>
          </cell>
          <cell r="CU41">
            <v>36308</v>
          </cell>
          <cell r="CV41">
            <v>29627</v>
          </cell>
          <cell r="CW41">
            <v>425963</v>
          </cell>
          <cell r="CX41" t="str">
            <v>-</v>
          </cell>
          <cell r="CY41" t="str">
            <v>-</v>
          </cell>
          <cell r="CZ41" t="str">
            <v>-</v>
          </cell>
          <cell r="DA41" t="str">
            <v>-</v>
          </cell>
          <cell r="DB41" t="str">
            <v>-</v>
          </cell>
          <cell r="DC41" t="str">
            <v>-</v>
          </cell>
        </row>
        <row r="42">
          <cell r="CT42" t="str">
            <v>-</v>
          </cell>
          <cell r="CU42" t="str">
            <v>-</v>
          </cell>
          <cell r="CV42" t="str">
            <v>-</v>
          </cell>
          <cell r="CW42" t="str">
            <v>-</v>
          </cell>
          <cell r="CX42" t="str">
            <v>-</v>
          </cell>
          <cell r="CY42" t="str">
            <v>-</v>
          </cell>
          <cell r="CZ42" t="str">
            <v>-</v>
          </cell>
          <cell r="DA42" t="str">
            <v>-</v>
          </cell>
          <cell r="DB42" t="str">
            <v>-</v>
          </cell>
          <cell r="DC42" t="str">
            <v>-</v>
          </cell>
        </row>
        <row r="43">
          <cell r="CT43" t="str">
            <v>-</v>
          </cell>
          <cell r="CU43" t="str">
            <v>-</v>
          </cell>
          <cell r="CV43" t="str">
            <v>-</v>
          </cell>
          <cell r="CW43" t="str">
            <v>-</v>
          </cell>
          <cell r="CX43" t="str">
            <v>-</v>
          </cell>
          <cell r="CY43">
            <v>3110</v>
          </cell>
          <cell r="CZ43" t="str">
            <v>-</v>
          </cell>
          <cell r="DA43">
            <v>57169</v>
          </cell>
          <cell r="DB43">
            <v>730532</v>
          </cell>
          <cell r="DC43">
            <v>830</v>
          </cell>
        </row>
        <row r="44">
          <cell r="CT44">
            <v>105</v>
          </cell>
          <cell r="CU44">
            <v>6100</v>
          </cell>
          <cell r="CV44">
            <v>1299</v>
          </cell>
          <cell r="CW44">
            <v>47201</v>
          </cell>
          <cell r="CX44" t="str">
            <v>-</v>
          </cell>
          <cell r="CY44">
            <v>101</v>
          </cell>
          <cell r="CZ44">
            <v>853</v>
          </cell>
          <cell r="DA44">
            <v>1452</v>
          </cell>
          <cell r="DB44">
            <v>12415</v>
          </cell>
          <cell r="DC44">
            <v>79</v>
          </cell>
        </row>
        <row r="45">
          <cell r="CT45">
            <v>62</v>
          </cell>
          <cell r="CU45">
            <v>850</v>
          </cell>
          <cell r="CV45">
            <v>187</v>
          </cell>
          <cell r="CW45">
            <v>37211</v>
          </cell>
          <cell r="CX45" t="str">
            <v>-</v>
          </cell>
          <cell r="CY45">
            <v>465</v>
          </cell>
          <cell r="CZ45">
            <v>6260</v>
          </cell>
          <cell r="DA45">
            <v>3677</v>
          </cell>
          <cell r="DB45">
            <v>72513</v>
          </cell>
          <cell r="DC45" t="str">
            <v>-</v>
          </cell>
        </row>
        <row r="46">
          <cell r="CT46">
            <v>56</v>
          </cell>
          <cell r="CU46">
            <v>769</v>
          </cell>
          <cell r="CV46">
            <v>2942</v>
          </cell>
          <cell r="CW46">
            <v>34422</v>
          </cell>
          <cell r="CX46">
            <v>276</v>
          </cell>
          <cell r="CY46">
            <v>530</v>
          </cell>
          <cell r="CZ46">
            <v>6240</v>
          </cell>
          <cell r="DA46">
            <v>5757</v>
          </cell>
          <cell r="DB46">
            <v>122602</v>
          </cell>
          <cell r="DC46">
            <v>10216</v>
          </cell>
        </row>
        <row r="47">
          <cell r="CT47">
            <v>85</v>
          </cell>
          <cell r="CU47">
            <v>3495</v>
          </cell>
          <cell r="CV47">
            <v>5159</v>
          </cell>
          <cell r="CW47">
            <v>81003</v>
          </cell>
          <cell r="CX47" t="str">
            <v>-</v>
          </cell>
          <cell r="CY47">
            <v>66</v>
          </cell>
          <cell r="CZ47">
            <v>820</v>
          </cell>
          <cell r="DA47">
            <v>1887</v>
          </cell>
          <cell r="DB47">
            <v>26229</v>
          </cell>
          <cell r="DC47">
            <v>8830</v>
          </cell>
        </row>
        <row r="48">
          <cell r="CT48" t="str">
            <v>-</v>
          </cell>
          <cell r="CU48" t="str">
            <v>-</v>
          </cell>
          <cell r="CV48" t="str">
            <v>-</v>
          </cell>
          <cell r="CW48" t="str">
            <v>-</v>
          </cell>
          <cell r="CX48" t="str">
            <v>-</v>
          </cell>
          <cell r="CY48" t="str">
            <v>-</v>
          </cell>
          <cell r="CZ48" t="str">
            <v>-</v>
          </cell>
          <cell r="DA48" t="str">
            <v>-</v>
          </cell>
          <cell r="DB48" t="str">
            <v>-</v>
          </cell>
          <cell r="DC48" t="str">
            <v>-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4"/>
  <sheetViews>
    <sheetView tabSelected="1" view="pageBreakPreview" zoomScaleNormal="100" zoomScaleSheetLayoutView="100" workbookViewId="0">
      <selection activeCell="D5" sqref="D5"/>
    </sheetView>
  </sheetViews>
  <sheetFormatPr defaultRowHeight="18.75" x14ac:dyDescent="0.4"/>
  <cols>
    <col min="1" max="1" width="2.625" customWidth="1"/>
    <col min="2" max="2" width="21.625" customWidth="1"/>
    <col min="3" max="3" width="12.625" customWidth="1"/>
    <col min="4" max="4" width="14.125" customWidth="1"/>
    <col min="5" max="5" width="4.375" customWidth="1"/>
    <col min="6" max="6" width="21.625" customWidth="1"/>
    <col min="7" max="7" width="13.125" customWidth="1"/>
    <col min="8" max="8" width="15.125" customWidth="1"/>
    <col min="9" max="9" width="2.75" customWidth="1"/>
  </cols>
  <sheetData>
    <row r="1" spans="1:9" x14ac:dyDescent="0.4">
      <c r="A1" s="27" t="s">
        <v>0</v>
      </c>
      <c r="B1" s="27"/>
      <c r="C1" s="27"/>
      <c r="D1" s="27"/>
      <c r="E1" s="1"/>
      <c r="F1" s="1"/>
      <c r="G1" s="2" t="s">
        <v>1</v>
      </c>
      <c r="H1" s="3" t="s">
        <v>2</v>
      </c>
      <c r="I1" s="4"/>
    </row>
    <row r="2" spans="1:9" x14ac:dyDescent="0.4">
      <c r="A2" s="1"/>
      <c r="B2" s="1"/>
      <c r="C2" s="1"/>
      <c r="D2" s="1"/>
      <c r="E2" s="1"/>
      <c r="F2" s="1"/>
      <c r="G2" s="1"/>
      <c r="H2" s="1"/>
      <c r="I2" s="4"/>
    </row>
    <row r="3" spans="1:9" ht="19.5" thickBot="1" x14ac:dyDescent="0.45">
      <c r="A3" s="1"/>
      <c r="B3" s="5" t="s">
        <v>3</v>
      </c>
      <c r="C3" s="6" t="s">
        <v>4</v>
      </c>
      <c r="D3" s="6" t="s">
        <v>5</v>
      </c>
      <c r="E3" s="1"/>
      <c r="F3" s="1"/>
      <c r="G3" s="6" t="s">
        <v>4</v>
      </c>
      <c r="H3" s="6" t="s">
        <v>5</v>
      </c>
      <c r="I3" s="4"/>
    </row>
    <row r="4" spans="1:9" ht="19.5" thickBot="1" x14ac:dyDescent="0.45">
      <c r="A4" s="1"/>
      <c r="B4" s="7" t="s">
        <v>6</v>
      </c>
      <c r="C4" s="8" t="s">
        <v>7</v>
      </c>
      <c r="D4" s="9" t="s">
        <v>7</v>
      </c>
      <c r="E4" s="10"/>
      <c r="F4" s="8" t="s">
        <v>8</v>
      </c>
      <c r="G4" s="11" t="s">
        <v>7</v>
      </c>
      <c r="H4" s="8" t="s">
        <v>7</v>
      </c>
      <c r="I4" s="4"/>
    </row>
    <row r="5" spans="1:9" x14ac:dyDescent="0.4">
      <c r="A5" s="1"/>
      <c r="B5" s="12" t="s">
        <v>9</v>
      </c>
      <c r="C5" s="13">
        <f>COUNTIF([1]データ入力用!CT6:CT48,"-")-10</f>
        <v>2</v>
      </c>
      <c r="D5" s="14">
        <f>COUNTIF([1]データ入力用!CY6:CY48,"-")-21</f>
        <v>10</v>
      </c>
      <c r="E5" s="10"/>
      <c r="F5" s="13" t="s">
        <v>10</v>
      </c>
      <c r="G5" s="15">
        <f>COUNTIF([1]データ入力用!CU6:CU48,"-")-10</f>
        <v>5</v>
      </c>
      <c r="H5" s="13">
        <f>COUNTIF([1]データ入力用!CZ6:CZ48,"-")-21</f>
        <v>13</v>
      </c>
      <c r="I5" s="4"/>
    </row>
    <row r="6" spans="1:9" x14ac:dyDescent="0.4">
      <c r="A6" s="1"/>
      <c r="B6" s="16" t="s">
        <v>23</v>
      </c>
      <c r="C6" s="17">
        <f>COUNTIFS([1]データ入力用!CT6:CT48,"&gt;=1",[1]データ入力用!CT6:CT48,"&lt;50")</f>
        <v>7</v>
      </c>
      <c r="D6" s="18">
        <f>COUNTIFS([1]データ入力用!CY6:CY48,"&gt;=1",[1]データ入力用!CY6:CY48,"&lt;50")</f>
        <v>0</v>
      </c>
      <c r="E6" s="10"/>
      <c r="F6" s="17" t="s">
        <v>24</v>
      </c>
      <c r="G6" s="19">
        <f>COUNTIFS([1]データ入力用!CU6:CU48,"&gt;=1",[1]データ入力用!CU6:CU48,"&lt;1000")</f>
        <v>8</v>
      </c>
      <c r="H6" s="17">
        <f>COUNTIFS([1]データ入力用!CZ6:CZ48,"&gt;=1",[1]データ入力用!CZ6:CZ48,"&lt;1000")</f>
        <v>4</v>
      </c>
      <c r="I6" s="4"/>
    </row>
    <row r="7" spans="1:9" x14ac:dyDescent="0.4">
      <c r="A7" s="1"/>
      <c r="B7" s="16" t="s">
        <v>25</v>
      </c>
      <c r="C7" s="17">
        <f>COUNTIFS([1]データ入力用!CT6:CT48,"&gt;=50",[1]データ入力用!CT6:CT48,"&lt;100")</f>
        <v>8</v>
      </c>
      <c r="D7" s="18">
        <f>COUNTIFS([1]データ入力用!CY6:CY48,"&gt;=50",[1]データ入力用!CY6:CY48,"&lt;100")</f>
        <v>4</v>
      </c>
      <c r="E7" s="10"/>
      <c r="F7" s="17" t="s">
        <v>26</v>
      </c>
      <c r="G7" s="19">
        <f>COUNTIFS([1]データ入力用!CU6:CU48,"&gt;=1000",[1]データ入力用!CU6:CU48,"&lt;2000")</f>
        <v>6</v>
      </c>
      <c r="H7" s="17">
        <f>COUNTIFS([1]データ入力用!CZ6:CZ48,"&gt;=1000",[1]データ入力用!CZ6:CZ48,"&lt;2000")</f>
        <v>2</v>
      </c>
      <c r="I7" s="4"/>
    </row>
    <row r="8" spans="1:9" x14ac:dyDescent="0.4">
      <c r="A8" s="1"/>
      <c r="B8" s="16" t="s">
        <v>27</v>
      </c>
      <c r="C8" s="17">
        <f>COUNTIFS([1]データ入力用!CT6:CT48,"&gt;=100",[1]データ入力用!CT6:CT48,"&lt;150")</f>
        <v>7</v>
      </c>
      <c r="D8" s="18">
        <f>COUNTIFS([1]データ入力用!CY6:CY48,"&gt;=100",[1]データ入力用!CY6:CY48,"&lt;150")</f>
        <v>3</v>
      </c>
      <c r="E8" s="10"/>
      <c r="F8" s="17" t="s">
        <v>28</v>
      </c>
      <c r="G8" s="19">
        <f>COUNTIFS([1]データ入力用!CU6:CU48,"&gt;=2000",[1]データ入力用!CU6:CU48,"&lt;3000")</f>
        <v>4</v>
      </c>
      <c r="H8" s="17">
        <f>COUNTIFS([1]データ入力用!CZ6:CZ48,"&gt;=2000",[1]データ入力用!CZ6:CZ48,"&lt;3000")</f>
        <v>1</v>
      </c>
      <c r="I8" s="4"/>
    </row>
    <row r="9" spans="1:9" x14ac:dyDescent="0.4">
      <c r="A9" s="1"/>
      <c r="B9" s="16" t="s">
        <v>29</v>
      </c>
      <c r="C9" s="17">
        <f>COUNTIFS([1]データ入力用!CT6:CT48,"&gt;=150",[1]データ入力用!CT6:CT48,"&lt;200")</f>
        <v>1</v>
      </c>
      <c r="D9" s="18">
        <f>COUNTIFS([1]データ入力用!CY6:CY48,"&gt;=150",[1]データ入力用!CY6:CY48,"&lt;200")</f>
        <v>1</v>
      </c>
      <c r="E9" s="10"/>
      <c r="F9" s="17" t="s">
        <v>30</v>
      </c>
      <c r="G9" s="19">
        <f>COUNTIFS([1]データ入力用!CU6:CU48,"&gt;=3000",[1]データ入力用!CU6:CU48,"&lt;4000")</f>
        <v>2</v>
      </c>
      <c r="H9" s="17">
        <f>COUNTIFS([1]データ入力用!CZ6:CZ48,"&gt;=3000",[1]データ入力用!CZ6:CZ48,"&lt;4000")</f>
        <v>0</v>
      </c>
      <c r="I9" s="4"/>
    </row>
    <row r="10" spans="1:9" x14ac:dyDescent="0.4">
      <c r="A10" s="1"/>
      <c r="B10" s="16" t="s">
        <v>31</v>
      </c>
      <c r="C10" s="17">
        <f>COUNTIFS([1]データ入力用!CT6:CT48,"&gt;=200",[1]データ入力用!CT6:CT48,"&lt;300")</f>
        <v>4</v>
      </c>
      <c r="D10" s="18">
        <f>COUNTIFS([1]データ入力用!CY6:CY48,"&gt;=200",[1]データ入力用!CY6:CY48,"&lt;300")</f>
        <v>1</v>
      </c>
      <c r="E10" s="10"/>
      <c r="F10" s="17" t="s">
        <v>32</v>
      </c>
      <c r="G10" s="19">
        <f>COUNTIFS([1]データ入力用!CU6:CU48,"&gt;=4000",[1]データ入力用!CU6:CU48,"&lt;5000")</f>
        <v>0</v>
      </c>
      <c r="H10" s="17">
        <f>COUNTIFS([1]データ入力用!CZ6:CZ48,"&gt;=4000",[1]データ入力用!CZ6:CZ48,"&lt;5000")</f>
        <v>0</v>
      </c>
      <c r="I10" s="4"/>
    </row>
    <row r="11" spans="1:9" x14ac:dyDescent="0.4">
      <c r="A11" s="1"/>
      <c r="B11" s="16" t="s">
        <v>33</v>
      </c>
      <c r="C11" s="17">
        <f>COUNTIFS([1]データ入力用!CT6:CT48,"&gt;=300",[1]データ入力用!CT6:CT48,"&lt;400")</f>
        <v>1</v>
      </c>
      <c r="D11" s="18">
        <f>COUNTIFS([1]データ入力用!CY6:CY48,"&gt;=300",[1]データ入力用!CY6:CY48,"&lt;400")</f>
        <v>0</v>
      </c>
      <c r="E11" s="10"/>
      <c r="F11" s="17" t="s">
        <v>11</v>
      </c>
      <c r="G11" s="19">
        <f>COUNTIFS([1]データ入力用!CU6:CU48,"&gt;=5000",[1]データ入力用!CU6:CU48,"&lt;10000")</f>
        <v>4</v>
      </c>
      <c r="H11" s="17">
        <f>COUNTIFS([1]データ入力用!CZ6:CZ48,"&gt;=5000",[1]データ入力用!CZ6:CZ48,"&lt;10000")</f>
        <v>2</v>
      </c>
      <c r="I11" s="4"/>
    </row>
    <row r="12" spans="1:9" x14ac:dyDescent="0.4">
      <c r="A12" s="1"/>
      <c r="B12" s="16" t="s">
        <v>34</v>
      </c>
      <c r="C12" s="17">
        <f>COUNTIFS([1]データ入力用!CT6:CT48,"&gt;=400",[1]データ入力用!CT6:CT48,"&lt;500")</f>
        <v>0</v>
      </c>
      <c r="D12" s="18">
        <f>COUNTIFS([1]データ入力用!CY6:CY48,"&gt;=400",[1]データ入力用!CY6:CY48,"&lt;500")</f>
        <v>1</v>
      </c>
      <c r="E12" s="10"/>
      <c r="F12" s="17" t="s">
        <v>18</v>
      </c>
      <c r="G12" s="19">
        <f>COUNTIFS([1]データ入力用!CU6:CU48,"&gt;=10000",[1]データ入力用!CU6:CU48,"&lt;20000")</f>
        <v>2</v>
      </c>
      <c r="H12" s="17">
        <f>COUNTIFS([1]データ入力用!CZ6:CZ48,"&gt;=10000",[1]データ入力用!CZ6:CZ48,"&lt;20000")</f>
        <v>0</v>
      </c>
      <c r="I12" s="4"/>
    </row>
    <row r="13" spans="1:9" x14ac:dyDescent="0.4">
      <c r="A13" s="1"/>
      <c r="B13" s="16" t="s">
        <v>35</v>
      </c>
      <c r="C13" s="17">
        <f>COUNTIFS([1]データ入力用!CT6:CT48,"&gt;=500",[1]データ入力用!CT6:CT48,"&lt;1000")</f>
        <v>1</v>
      </c>
      <c r="D13" s="18">
        <f>COUNTIFS([1]データ入力用!CY6:CY48,"&gt;=500",[1]データ入力用!CY6:CY48,"&lt;1000")</f>
        <v>1</v>
      </c>
      <c r="E13" s="10"/>
      <c r="F13" s="17" t="s">
        <v>12</v>
      </c>
      <c r="G13" s="19">
        <f>COUNTIF([1]データ入力用!CU6:CU48,"&gt;=20000")</f>
        <v>2</v>
      </c>
      <c r="H13" s="17">
        <f>COUNTIF([1]データ入力用!CZ6:CZ48,"&gt;=20000")</f>
        <v>0</v>
      </c>
      <c r="I13" s="4"/>
    </row>
    <row r="14" spans="1:9" ht="19.5" thickBot="1" x14ac:dyDescent="0.45">
      <c r="A14" s="1"/>
      <c r="B14" s="16" t="s">
        <v>13</v>
      </c>
      <c r="C14" s="17">
        <f>COUNTIF([1]データ入力用!CT6:CT48,"&gt;=1000")</f>
        <v>2</v>
      </c>
      <c r="D14" s="18">
        <f>COUNTIF([1]データ入力用!CY6:CY48,"&gt;=1000")</f>
        <v>1</v>
      </c>
      <c r="E14" s="10"/>
      <c r="F14" s="20" t="s">
        <v>14</v>
      </c>
      <c r="G14" s="21">
        <f>SUM(G5:G13)</f>
        <v>33</v>
      </c>
      <c r="H14" s="20">
        <f>SUM(H5:H13)</f>
        <v>22</v>
      </c>
      <c r="I14" s="4"/>
    </row>
    <row r="15" spans="1:9" ht="19.5" thickBot="1" x14ac:dyDescent="0.45">
      <c r="A15" s="1"/>
      <c r="B15" s="22" t="s">
        <v>14</v>
      </c>
      <c r="C15" s="20">
        <f>SUM(C5:C14)</f>
        <v>33</v>
      </c>
      <c r="D15" s="21">
        <f>SUM(D5:D14)</f>
        <v>22</v>
      </c>
      <c r="E15" s="23"/>
      <c r="F15" s="23"/>
      <c r="G15" s="23"/>
      <c r="H15" s="23"/>
      <c r="I15" s="4"/>
    </row>
    <row r="16" spans="1:9" x14ac:dyDescent="0.4">
      <c r="A16" s="1"/>
      <c r="B16" s="24"/>
      <c r="C16" s="24"/>
      <c r="D16" s="24"/>
      <c r="E16" s="23"/>
      <c r="F16" s="23"/>
      <c r="G16" s="23"/>
      <c r="H16" s="23"/>
      <c r="I16" s="4"/>
    </row>
    <row r="17" spans="1:9" x14ac:dyDescent="0.4">
      <c r="A17" s="1"/>
      <c r="B17" s="24"/>
      <c r="C17" s="24"/>
      <c r="D17" s="24"/>
      <c r="E17" s="23"/>
      <c r="F17" s="23"/>
      <c r="G17" s="23"/>
      <c r="H17" s="23"/>
      <c r="I17" s="4"/>
    </row>
    <row r="18" spans="1:9" ht="19.5" thickBot="1" x14ac:dyDescent="0.45">
      <c r="A18" s="1"/>
      <c r="B18" s="25" t="s">
        <v>15</v>
      </c>
      <c r="C18" s="6" t="s">
        <v>4</v>
      </c>
      <c r="D18" s="6" t="s">
        <v>5</v>
      </c>
      <c r="E18" s="23"/>
      <c r="F18" s="5"/>
      <c r="G18" s="6" t="s">
        <v>4</v>
      </c>
      <c r="H18" s="6" t="s">
        <v>5</v>
      </c>
      <c r="I18" s="4"/>
    </row>
    <row r="19" spans="1:9" ht="19.5" thickBot="1" x14ac:dyDescent="0.45">
      <c r="A19" s="1"/>
      <c r="B19" s="7" t="s">
        <v>36</v>
      </c>
      <c r="C19" s="8" t="s">
        <v>7</v>
      </c>
      <c r="D19" s="9" t="s">
        <v>7</v>
      </c>
      <c r="E19" s="10"/>
      <c r="F19" s="8" t="s">
        <v>16</v>
      </c>
      <c r="G19" s="11" t="s">
        <v>7</v>
      </c>
      <c r="H19" s="8" t="s">
        <v>7</v>
      </c>
      <c r="I19" s="4"/>
    </row>
    <row r="20" spans="1:9" x14ac:dyDescent="0.4">
      <c r="A20" s="1"/>
      <c r="B20" s="12" t="s">
        <v>17</v>
      </c>
      <c r="C20" s="13">
        <f>COUNTIF([1]データ入力用!CV6:CV48,"-")-10</f>
        <v>4</v>
      </c>
      <c r="D20" s="14">
        <f>COUNTIF([1]データ入力用!DA6:DA48,"-")-21</f>
        <v>8</v>
      </c>
      <c r="E20" s="10"/>
      <c r="F20" s="13" t="s">
        <v>17</v>
      </c>
      <c r="G20" s="15">
        <f>COUNTIF([1]データ入力用!CW6:CW48,"-")-10</f>
        <v>2</v>
      </c>
      <c r="H20" s="13">
        <f>COUNTIF([1]データ入力用!DB6:DB48,"-")-21</f>
        <v>6</v>
      </c>
      <c r="I20" s="4"/>
    </row>
    <row r="21" spans="1:9" x14ac:dyDescent="0.4">
      <c r="A21" s="1"/>
      <c r="B21" s="16" t="s">
        <v>37</v>
      </c>
      <c r="C21" s="17">
        <f>COUNTIFS([1]データ入力用!CV6:CV48,"&gt;=1",[1]データ入力用!CV6:CV48,"&lt;1000")</f>
        <v>3</v>
      </c>
      <c r="D21" s="18">
        <f>COUNTIFS([1]データ入力用!DA6:DA48,"&gt;=1",[1]データ入力用!DA6:DA48,"&lt;1000")</f>
        <v>3</v>
      </c>
      <c r="E21" s="10"/>
      <c r="F21" s="17" t="s">
        <v>38</v>
      </c>
      <c r="G21" s="19">
        <f>COUNTIFS([1]データ入力用!CW6:CW48,"&gt;=1",[1]データ入力用!CW6:CW48,"&lt;50000")</f>
        <v>13</v>
      </c>
      <c r="H21" s="17">
        <f>COUNTIFS([1]データ入力用!DB6:DB48,"&gt;=1",[1]データ入力用!DB6:DB48,"&lt;50000")</f>
        <v>10</v>
      </c>
      <c r="I21" s="4"/>
    </row>
    <row r="22" spans="1:9" x14ac:dyDescent="0.4">
      <c r="A22" s="1"/>
      <c r="B22" s="16" t="s">
        <v>39</v>
      </c>
      <c r="C22" s="17">
        <f>COUNTIFS([1]データ入力用!CV6:CV48,"&gt;=1000",[1]データ入力用!CV6:CV48,"&lt;2000")</f>
        <v>3</v>
      </c>
      <c r="D22" s="18">
        <f>COUNTIFS([1]データ入力用!DA6:DA48,"&gt;=1000",[1]データ入力用!DA6:DA48,"&lt;2000")</f>
        <v>4</v>
      </c>
      <c r="E22" s="10"/>
      <c r="F22" s="17" t="s">
        <v>40</v>
      </c>
      <c r="G22" s="19">
        <f>COUNTIFS([1]データ入力用!CW6:CW48,"&gt;=50000",[1]データ入力用!CW6:CW48,"&lt;100000")</f>
        <v>10</v>
      </c>
      <c r="H22" s="17">
        <f>COUNTIFS([1]データ入力用!DB7:DB49,"&gt;=50000",[1]データ入力用!DB7:DB49,"&lt;100000")</f>
        <v>1</v>
      </c>
      <c r="I22" s="4"/>
    </row>
    <row r="23" spans="1:9" x14ac:dyDescent="0.4">
      <c r="A23" s="1"/>
      <c r="B23" s="16" t="s">
        <v>41</v>
      </c>
      <c r="C23" s="17">
        <f>COUNTIFS([1]データ入力用!CV6:CV48,"&gt;=2000",[1]データ入力用!CV6:CV48,"&lt;3000")</f>
        <v>5</v>
      </c>
      <c r="D23" s="18">
        <f>COUNTIFS([1]データ入力用!DA6:DA48,"&gt;=2000",[1]データ入力用!DA6:DA48,"&lt;3000")</f>
        <v>1</v>
      </c>
      <c r="E23" s="10"/>
      <c r="F23" s="17" t="s">
        <v>42</v>
      </c>
      <c r="G23" s="19">
        <f>COUNTIFS([1]データ入力用!CW6:CW48,"&gt;=100000",[1]データ入力用!CW6:CW48,"&lt;150000")</f>
        <v>2</v>
      </c>
      <c r="H23" s="17">
        <f>COUNTIFS([1]データ入力用!DB8:DB50,"&gt;=100000",[1]データ入力用!DB8:DB50,"&lt;150000")</f>
        <v>1</v>
      </c>
      <c r="I23" s="4"/>
    </row>
    <row r="24" spans="1:9" x14ac:dyDescent="0.4">
      <c r="A24" s="1"/>
      <c r="B24" s="16" t="s">
        <v>43</v>
      </c>
      <c r="C24" s="17">
        <f>COUNTIFS([1]データ入力用!CV6:CV48,"&gt;=3000",[1]データ入力用!CV6:CV48,"&lt;4000")</f>
        <v>2</v>
      </c>
      <c r="D24" s="18">
        <f>COUNTIFS([1]データ入力用!DA6:DA48,"&gt;=3000",[1]データ入力用!DA6:DA48,"&lt;4000")</f>
        <v>2</v>
      </c>
      <c r="E24" s="10"/>
      <c r="F24" s="17" t="s">
        <v>44</v>
      </c>
      <c r="G24" s="19">
        <f>COUNTIFS([1]データ入力用!CW6:CW48,"&gt;=150000",[1]データ入力用!CW6:CW48,"&lt;200000")</f>
        <v>2</v>
      </c>
      <c r="H24" s="17">
        <f>COUNTIFS([1]データ入力用!DB9:DB51,"&gt;=150000",[1]データ入力用!DB9:DB51,"&lt;200000")</f>
        <v>2</v>
      </c>
      <c r="I24" s="4"/>
    </row>
    <row r="25" spans="1:9" x14ac:dyDescent="0.4">
      <c r="A25" s="1"/>
      <c r="B25" s="16" t="s">
        <v>45</v>
      </c>
      <c r="C25" s="17">
        <f>COUNTIFS([1]データ入力用!CV6:CV48,"&gt;=4000",[1]データ入力用!CV6:CV48,"&lt;5000")</f>
        <v>4</v>
      </c>
      <c r="D25" s="18">
        <f>COUNTIFS([1]データ入力用!DA6:DA48,"&gt;=4000",[1]データ入力用!DA6:DA48,"&lt;5000")</f>
        <v>0</v>
      </c>
      <c r="E25" s="10"/>
      <c r="F25" s="17" t="s">
        <v>46</v>
      </c>
      <c r="G25" s="19">
        <f>COUNTIFS([1]データ入力用!CW6:CW48,"&gt;=200000",[1]データ入力用!CW6:CW48,"&lt;300000")</f>
        <v>1</v>
      </c>
      <c r="H25" s="17">
        <f>COUNTIFS([1]データ入力用!DB10:DB52,"&gt;=200000",[1]データ入力用!DB10:DB52,"&lt;300000")</f>
        <v>0</v>
      </c>
      <c r="I25" s="4"/>
    </row>
    <row r="26" spans="1:9" x14ac:dyDescent="0.4">
      <c r="A26" s="1"/>
      <c r="B26" s="16" t="s">
        <v>47</v>
      </c>
      <c r="C26" s="17">
        <f>COUNTIFS([1]データ入力用!CV6:CV48,"&gt;=5000",[1]データ入力用!CV6:CV48,"&lt;10000")</f>
        <v>6</v>
      </c>
      <c r="D26" s="18">
        <f>COUNTIFS([1]データ入力用!DA6:DA48,"&gt;=5000",[1]データ入力用!DA6:DA48,"&lt;10000")</f>
        <v>1</v>
      </c>
      <c r="E26" s="10"/>
      <c r="F26" s="17" t="s">
        <v>48</v>
      </c>
      <c r="G26" s="19">
        <f>COUNTIFS([1]データ入力用!CW6:CW48,"&gt;=300000",[1]データ入力用!CW6:CW48,"&lt;400000")</f>
        <v>1</v>
      </c>
      <c r="H26" s="17">
        <f>COUNTIFS([1]データ入力用!DB11:DB53,"&gt;=300000",[1]データ入力用!DB11:DB53,"&lt;400000")</f>
        <v>0</v>
      </c>
      <c r="I26" s="4"/>
    </row>
    <row r="27" spans="1:9" x14ac:dyDescent="0.4">
      <c r="A27" s="1"/>
      <c r="B27" s="16" t="s">
        <v>49</v>
      </c>
      <c r="C27" s="17">
        <f>COUNTIFS([1]データ入力用!CV6:CV48,"&gt;=10000",[1]データ入力用!CV6:CV48,"&lt;20000")</f>
        <v>2</v>
      </c>
      <c r="D27" s="18">
        <f>COUNTIFS([1]データ入力用!DA6:DA48,"&gt;=10000",[1]データ入力用!DA6:DA48,"&lt;20000")</f>
        <v>1</v>
      </c>
      <c r="E27" s="10"/>
      <c r="F27" s="17" t="s">
        <v>50</v>
      </c>
      <c r="G27" s="19">
        <f>COUNTIFS([1]データ入力用!CW6:CW48,"&gt;=400000",[1]データ入力用!CW6:CW48,"&lt;500000")</f>
        <v>1</v>
      </c>
      <c r="H27" s="17">
        <f>COUNTIFS([1]データ入力用!DB12:DB54,"&gt;=400000",[1]データ入力用!DB12:DB54,"&lt;500000")</f>
        <v>0</v>
      </c>
      <c r="I27" s="4"/>
    </row>
    <row r="28" spans="1:9" x14ac:dyDescent="0.4">
      <c r="A28" s="1"/>
      <c r="B28" s="16" t="s">
        <v>12</v>
      </c>
      <c r="C28" s="17">
        <f>COUNTIF([1]データ入力用!CV6:CV48,"&gt;=20000")</f>
        <v>4</v>
      </c>
      <c r="D28" s="18">
        <f>COUNTIF([1]データ入力用!DA6:DA48,"&gt;=20000")</f>
        <v>2</v>
      </c>
      <c r="E28" s="10"/>
      <c r="F28" s="17" t="s">
        <v>19</v>
      </c>
      <c r="G28" s="19">
        <f>COUNTIF([1]データ入力用!CW6:CW48,"&gt;=500000")</f>
        <v>1</v>
      </c>
      <c r="H28" s="17">
        <f>COUNTIF([1]データ入力用!DB6:DB48,"&gt;=500000")</f>
        <v>2</v>
      </c>
      <c r="I28" s="4"/>
    </row>
    <row r="29" spans="1:9" ht="19.5" thickBot="1" x14ac:dyDescent="0.45">
      <c r="A29" s="1"/>
      <c r="B29" s="22" t="s">
        <v>14</v>
      </c>
      <c r="C29" s="20">
        <f>SUM(C20:C28)</f>
        <v>33</v>
      </c>
      <c r="D29" s="26">
        <f>SUM(D20:D28)</f>
        <v>22</v>
      </c>
      <c r="E29" s="10"/>
      <c r="F29" s="20" t="s">
        <v>14</v>
      </c>
      <c r="G29" s="21">
        <f>SUM(G20:G28)</f>
        <v>33</v>
      </c>
      <c r="H29" s="20">
        <f>SUM(H20:H28)</f>
        <v>22</v>
      </c>
      <c r="I29" s="4"/>
    </row>
    <row r="30" spans="1:9" x14ac:dyDescent="0.4">
      <c r="A30" s="1"/>
      <c r="B30" s="24"/>
      <c r="C30" s="24"/>
      <c r="D30" s="24"/>
      <c r="E30" s="23"/>
      <c r="F30" s="24"/>
      <c r="G30" s="24"/>
      <c r="H30" s="24"/>
      <c r="I30" s="4"/>
    </row>
    <row r="31" spans="1:9" x14ac:dyDescent="0.4">
      <c r="A31" s="1"/>
      <c r="B31" s="23"/>
      <c r="C31" s="23"/>
      <c r="D31" s="23"/>
      <c r="E31" s="23"/>
      <c r="F31" s="23"/>
      <c r="G31" s="23"/>
      <c r="H31" s="23"/>
      <c r="I31" s="4"/>
    </row>
    <row r="32" spans="1:9" ht="19.5" thickBot="1" x14ac:dyDescent="0.45">
      <c r="A32" s="1"/>
      <c r="B32" s="25" t="s">
        <v>20</v>
      </c>
      <c r="C32" s="6" t="s">
        <v>4</v>
      </c>
      <c r="D32" s="6" t="s">
        <v>5</v>
      </c>
      <c r="E32" s="23"/>
      <c r="F32" s="23"/>
      <c r="G32" s="23"/>
      <c r="H32" s="23"/>
      <c r="I32" s="4"/>
    </row>
    <row r="33" spans="1:9" ht="19.5" thickBot="1" x14ac:dyDescent="0.45">
      <c r="A33" s="1"/>
      <c r="B33" s="7" t="s">
        <v>21</v>
      </c>
      <c r="C33" s="8" t="s">
        <v>7</v>
      </c>
      <c r="D33" s="9" t="s">
        <v>7</v>
      </c>
      <c r="E33" s="23"/>
      <c r="F33" s="23" t="s">
        <v>51</v>
      </c>
      <c r="G33" s="23"/>
      <c r="H33" s="23"/>
      <c r="I33" s="4"/>
    </row>
    <row r="34" spans="1:9" x14ac:dyDescent="0.4">
      <c r="A34" s="1"/>
      <c r="B34" s="12" t="s">
        <v>17</v>
      </c>
      <c r="C34" s="13">
        <f>COUNTIF([1]データ入力用!CX6:CX48,"-")-10</f>
        <v>21</v>
      </c>
      <c r="D34" s="14">
        <f>COUNTIF([1]データ入力用!DC6:DC48,"-")-21</f>
        <v>14</v>
      </c>
      <c r="E34" s="23"/>
      <c r="F34" s="23" t="s">
        <v>52</v>
      </c>
      <c r="G34" s="23"/>
      <c r="H34" s="23"/>
      <c r="I34" s="4"/>
    </row>
    <row r="35" spans="1:9" x14ac:dyDescent="0.4">
      <c r="A35" s="1"/>
      <c r="B35" s="16" t="s">
        <v>53</v>
      </c>
      <c r="C35" s="17">
        <f>COUNTIFS([1]データ入力用!CX6:CX48,"&gt;=1",[1]データ入力用!CX6:CX48,"&lt;10000")</f>
        <v>7</v>
      </c>
      <c r="D35" s="18">
        <f>COUNTIFS([1]データ入力用!DC6:DC48,"&gt;=1",[1]データ入力用!DC6:DC48,"&lt;10000")</f>
        <v>5</v>
      </c>
      <c r="E35" s="23"/>
      <c r="F35" s="23"/>
      <c r="G35" s="23"/>
      <c r="H35" s="23"/>
      <c r="I35" s="4"/>
    </row>
    <row r="36" spans="1:9" x14ac:dyDescent="0.4">
      <c r="A36" s="1"/>
      <c r="B36" s="16" t="s">
        <v>49</v>
      </c>
      <c r="C36" s="17">
        <f>COUNTIFS([1]データ入力用!CX6:CX48,"&gt;=10000",[1]データ入力用!CX6:CX48,"&lt;20000")</f>
        <v>1</v>
      </c>
      <c r="D36" s="18">
        <f>COUNTIFS([1]データ入力用!DC6:DC48,"&gt;=10000",[1]データ入力用!DC6:DC48,"&lt;20000")</f>
        <v>1</v>
      </c>
      <c r="E36" s="23"/>
      <c r="F36" s="23"/>
      <c r="G36" s="23"/>
      <c r="H36" s="23"/>
      <c r="I36" s="4"/>
    </row>
    <row r="37" spans="1:9" x14ac:dyDescent="0.4">
      <c r="A37" s="1"/>
      <c r="B37" s="16" t="s">
        <v>54</v>
      </c>
      <c r="C37" s="17">
        <f>COUNTIFS([1]データ入力用!CX6:CX48,"&gt;=20000",[1]データ入力用!CX6:CX48,"&lt;30000")</f>
        <v>0</v>
      </c>
      <c r="D37" s="18">
        <f>COUNTIFS([1]データ入力用!DC6:DC48,"&gt;=20000",[1]データ入力用!DC6:DC48,"&lt;30000")</f>
        <v>1</v>
      </c>
      <c r="E37" s="23"/>
      <c r="F37" s="23"/>
      <c r="G37" s="23"/>
      <c r="H37" s="23"/>
      <c r="I37" s="4"/>
    </row>
    <row r="38" spans="1:9" x14ac:dyDescent="0.4">
      <c r="A38" s="1"/>
      <c r="B38" s="16" t="s">
        <v>55</v>
      </c>
      <c r="C38" s="17">
        <f>COUNTIFS([1]データ入力用!CX6:CX48,"&gt;=30000",[1]データ入力用!CX6:CX48,"&lt;40000")</f>
        <v>1</v>
      </c>
      <c r="D38" s="18">
        <f>COUNTIFS([1]データ入力用!DC6:DC48,"&gt;=30000",[1]データ入力用!DC6:DC48,"&lt;40000")</f>
        <v>0</v>
      </c>
      <c r="E38" s="23"/>
      <c r="F38" s="23"/>
      <c r="G38" s="23"/>
      <c r="H38" s="23"/>
      <c r="I38" s="4"/>
    </row>
    <row r="39" spans="1:9" x14ac:dyDescent="0.4">
      <c r="A39" s="1"/>
      <c r="B39" s="16" t="s">
        <v>56</v>
      </c>
      <c r="C39" s="17">
        <f>COUNTIFS([1]データ入力用!CX6:CX48,"&gt;=40000",[1]データ入力用!CX6:CX48,"&lt;50000")</f>
        <v>0</v>
      </c>
      <c r="D39" s="18">
        <f>COUNTIFS([1]データ入力用!DC6:DC48,"&gt;=40000",[1]データ入力用!DC6:DC48,"&lt;50000")</f>
        <v>0</v>
      </c>
      <c r="E39" s="23"/>
      <c r="F39" s="23"/>
      <c r="G39" s="23"/>
      <c r="H39" s="23"/>
      <c r="I39" s="4"/>
    </row>
    <row r="40" spans="1:9" x14ac:dyDescent="0.4">
      <c r="A40" s="1"/>
      <c r="B40" s="16" t="s">
        <v>57</v>
      </c>
      <c r="C40" s="17">
        <f>COUNTIFS([1]データ入力用!CX6:CX48,"&gt;=50000",[1]データ入力用!CX6:CX48,"&lt;100000")</f>
        <v>3</v>
      </c>
      <c r="D40" s="18">
        <f>COUNTIFS([1]データ入力用!DC6:DC48,"&gt;=50000",[1]データ入力用!DC6:DC48,"&lt;100000")</f>
        <v>1</v>
      </c>
      <c r="E40" s="23"/>
      <c r="F40" s="23"/>
      <c r="G40" s="23"/>
      <c r="H40" s="23"/>
      <c r="I40" s="4"/>
    </row>
    <row r="41" spans="1:9" x14ac:dyDescent="0.4">
      <c r="A41" s="1"/>
      <c r="B41" s="16" t="s">
        <v>58</v>
      </c>
      <c r="C41" s="17">
        <f>COUNTIFS([1]データ入力用!CX6:CX48,"&gt;=100000",[1]データ入力用!CX6:CX48,"&lt;200000")</f>
        <v>0</v>
      </c>
      <c r="D41" s="18">
        <f>COUNTIFS([1]データ入力用!DC6:DC48,"&gt;=100000",[1]データ入力用!DC6:DC48,"&lt;200000")</f>
        <v>0</v>
      </c>
      <c r="E41" s="23"/>
      <c r="F41" s="23"/>
      <c r="G41" s="23"/>
      <c r="H41" s="23"/>
      <c r="I41" s="4"/>
    </row>
    <row r="42" spans="1:9" x14ac:dyDescent="0.4">
      <c r="A42" s="1"/>
      <c r="B42" s="16" t="s">
        <v>22</v>
      </c>
      <c r="C42" s="17">
        <f>COUNTIF([1]データ入力用!CX6:CX48,"&gt;=200000")</f>
        <v>0</v>
      </c>
      <c r="D42" s="18">
        <f>COUNTIF([1]データ入力用!DC6:DC48,"&gt;=200000")</f>
        <v>0</v>
      </c>
      <c r="E42" s="23"/>
      <c r="F42" s="23"/>
      <c r="G42" s="23"/>
      <c r="H42" s="23"/>
      <c r="I42" s="4"/>
    </row>
    <row r="43" spans="1:9" ht="19.5" thickBot="1" x14ac:dyDescent="0.45">
      <c r="A43" s="1"/>
      <c r="B43" s="22" t="s">
        <v>14</v>
      </c>
      <c r="C43" s="20">
        <f>SUM(C34:C42)</f>
        <v>33</v>
      </c>
      <c r="D43" s="26">
        <f>SUM(D34:D42)</f>
        <v>22</v>
      </c>
      <c r="E43" s="23"/>
      <c r="F43" s="23"/>
      <c r="G43" s="23"/>
      <c r="H43" s="23"/>
      <c r="I43" s="4"/>
    </row>
    <row r="44" spans="1:9" x14ac:dyDescent="0.4">
      <c r="A44" s="1"/>
      <c r="B44" s="1"/>
      <c r="C44" s="1"/>
      <c r="D44" s="1"/>
      <c r="E44" s="1"/>
      <c r="F44" s="1"/>
      <c r="G44" s="1"/>
      <c r="H44" s="1"/>
      <c r="I44" s="4"/>
    </row>
  </sheetData>
  <mergeCells count="1">
    <mergeCell ref="A1:D1"/>
  </mergeCells>
  <phoneticPr fontId="3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(HP)公民館･公民館類似施設の主催事業以外の利用状況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2019-09-18T11:03:34Z</dcterms:created>
  <dcterms:modified xsi:type="dcterms:W3CDTF">2019-09-24T01:32:08Z</dcterms:modified>
</cp:coreProperties>
</file>