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905" windowWidth="15360" windowHeight="8865" tabRatio="778" activeTab="1"/>
  </bookViews>
  <sheets>
    <sheet name="１８自動車税" sheetId="1" r:id="rId1"/>
    <sheet name="１９自動車取得税" sheetId="2" r:id="rId2"/>
    <sheet name="２０予算決算" sheetId="3" r:id="rId3"/>
    <sheet name="２１諸収入" sheetId="4" r:id="rId4"/>
  </sheets>
  <definedNames>
    <definedName name="_xlnm.Print_Area" localSheetId="0">'１８自動車税'!$A$1:$J$12</definedName>
    <definedName name="_xlnm.Print_Area" localSheetId="1">'１９自動車取得税'!$A$1:$L$20</definedName>
  </definedNames>
  <calcPr fullCalcOnLoad="1"/>
</workbook>
</file>

<file path=xl/sharedStrings.xml><?xml version="1.0" encoding="utf-8"?>
<sst xmlns="http://schemas.openxmlformats.org/spreadsheetml/2006/main" count="195" uniqueCount="106">
  <si>
    <t>不動産取得税</t>
  </si>
  <si>
    <t>計</t>
  </si>
  <si>
    <t>円</t>
  </si>
  <si>
    <t>件</t>
  </si>
  <si>
    <t>ゴルフ場利用税</t>
  </si>
  <si>
    <t>自動車取得税</t>
  </si>
  <si>
    <t>％</t>
  </si>
  <si>
    <t>鉱区税</t>
  </si>
  <si>
    <t>合計</t>
  </si>
  <si>
    <t>予　　算　　額</t>
  </si>
  <si>
    <t>調　　定　　額</t>
  </si>
  <si>
    <t>収　入　済　額</t>
  </si>
  <si>
    <t>対　　予　　算</t>
  </si>
  <si>
    <t>対　　調　　定</t>
  </si>
  <si>
    <t>（款）</t>
  </si>
  <si>
    <t>（項）</t>
  </si>
  <si>
    <t>（目）</t>
  </si>
  <si>
    <t>個人</t>
  </si>
  <si>
    <t>法人</t>
  </si>
  <si>
    <t>利子割</t>
  </si>
  <si>
    <t>地方消費税</t>
  </si>
  <si>
    <t>府たばこ税</t>
  </si>
  <si>
    <t>自動車税</t>
  </si>
  <si>
    <t>軽油引取税</t>
  </si>
  <si>
    <t>料理飲食等消費税</t>
  </si>
  <si>
    <t>備　　　　考</t>
  </si>
  <si>
    <t>延　　　　　滞　　　　　金</t>
  </si>
  <si>
    <t>（節）</t>
  </si>
  <si>
    <t>延滞金</t>
  </si>
  <si>
    <t>加　　　　　算　　　　　金</t>
  </si>
  <si>
    <t>加算金</t>
  </si>
  <si>
    <t>滞　　納　　処　　分　　費</t>
  </si>
  <si>
    <t>滞納処分費</t>
  </si>
  <si>
    <t>備　　　考</t>
  </si>
  <si>
    <t>過誤納還付未済</t>
  </si>
  <si>
    <t>自動車</t>
  </si>
  <si>
    <t>科　　　　目</t>
  </si>
  <si>
    <t>府　　　民　　　税</t>
  </si>
  <si>
    <t>事　　　業　　　税</t>
  </si>
  <si>
    <t>府　　　　　　　　税</t>
  </si>
  <si>
    <t>不 納 欠 損 額</t>
  </si>
  <si>
    <t>収 入 未 済 額</t>
  </si>
  <si>
    <t>過少申告加算金</t>
  </si>
  <si>
    <t>不申告加算金</t>
  </si>
  <si>
    <t>重加算金</t>
  </si>
  <si>
    <t>延 滞 金 、 加 算 金 及 び 過 料</t>
  </si>
  <si>
    <t>科　　　　　　　　目</t>
  </si>
  <si>
    <t>諸　　　　　収　　　　　入</t>
  </si>
  <si>
    <t>雑　　　　　　　　　　入</t>
  </si>
  <si>
    <t>本年度</t>
  </si>
  <si>
    <t>前年度</t>
  </si>
  <si>
    <t>区分</t>
  </si>
  <si>
    <t>課税台数</t>
  </si>
  <si>
    <t>前年度対比</t>
  </si>
  <si>
    <t>乗用車</t>
  </si>
  <si>
    <t>特種用途車</t>
  </si>
  <si>
    <t>小型三輪車</t>
  </si>
  <si>
    <t>証紙徴収</t>
  </si>
  <si>
    <t>普通徴収</t>
  </si>
  <si>
    <t>台</t>
  </si>
  <si>
    <t>課　税　台　数</t>
  </si>
  <si>
    <t>税　　　　額</t>
  </si>
  <si>
    <t>税　　額</t>
  </si>
  <si>
    <t>普通車</t>
  </si>
  <si>
    <t>小型車</t>
  </si>
  <si>
    <t>小計</t>
  </si>
  <si>
    <t>四輪車</t>
  </si>
  <si>
    <t>三輪車</t>
  </si>
  <si>
    <t>被けん引車</t>
  </si>
  <si>
    <t>四輪乗用車</t>
  </si>
  <si>
    <t>三輪トラック</t>
  </si>
  <si>
    <t>総計</t>
  </si>
  <si>
    <t>軽自動車</t>
  </si>
  <si>
    <t>課　税　件　数</t>
  </si>
  <si>
    <t>件　　数</t>
  </si>
  <si>
    <t>四輪トラック</t>
  </si>
  <si>
    <t>合　　計</t>
  </si>
  <si>
    <t>小　計</t>
  </si>
  <si>
    <t>円</t>
  </si>
  <si>
    <t>収　　　入　　　歩　　　合</t>
  </si>
  <si>
    <t>(個人府民税内訳)</t>
  </si>
  <si>
    <t>均等割及び所得割</t>
  </si>
  <si>
    <t>配当割</t>
  </si>
  <si>
    <t>株式等譲渡所得割</t>
  </si>
  <si>
    <t>特別地方消費税</t>
  </si>
  <si>
    <t>狩猟税</t>
  </si>
  <si>
    <t>％</t>
  </si>
  <si>
    <t>トラック</t>
  </si>
  <si>
    <t>バ     ス</t>
  </si>
  <si>
    <t>トラック</t>
  </si>
  <si>
    <t>バ　　　ス</t>
  </si>
  <si>
    <t>.</t>
  </si>
  <si>
    <t>固定資産税</t>
  </si>
  <si>
    <t>　予算額及び決算見込額調</t>
  </si>
  <si>
    <t>-</t>
  </si>
  <si>
    <t>-</t>
  </si>
  <si>
    <t>宿泊税</t>
  </si>
  <si>
    <t>旧法による税</t>
  </si>
  <si>
    <t>１９　平成30年度　自動車取得税決定税額等調</t>
  </si>
  <si>
    <t>１８　平成30年度　自動車税決定税額等調</t>
  </si>
  <si>
    <t>-</t>
  </si>
  <si>
    <t>-</t>
  </si>
  <si>
    <t>-</t>
  </si>
  <si>
    <t>２０　平成30年度府税歳入　</t>
  </si>
  <si>
    <t>２１　平成30年度府税関係諸収入等決算見込額調</t>
  </si>
  <si>
    <t>確認中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</si>
</sst>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[&lt;=999]000;000\-00"/>
    <numFmt numFmtId="179" formatCode="\(#,##0\);\(&quot;▲ &quot;#,##0"/>
    <numFmt numFmtId="180" formatCode="#,##0_ "/>
    <numFmt numFmtId="181" formatCode="0.0_ "/>
    <numFmt numFmtId="182" formatCode="0;&quot;▲ &quot;0"/>
    <numFmt numFmtId="183" formatCode="#,##0.0;[Red]\-#,##0.0"/>
    <numFmt numFmtId="184" formatCode="#,##0.000;[Red]\-#,##0.000"/>
    <numFmt numFmtId="185" formatCode="#,##0_);[Red]\(#,##0\)"/>
    <numFmt numFmtId="186" formatCode="#,##0.0;&quot;▲ &quot;#,##0.0"/>
    <numFmt numFmtId="187" formatCode="\(#,##0\);\(&quot;▲&quot;#,##0\)"/>
    <numFmt numFmtId="188" formatCode="\(#,##0.0\);\(&quot;▲&quot;#,##0.0\)"/>
    <numFmt numFmtId="189" formatCode="#,##0_);\(#,##0\)"/>
    <numFmt numFmtId="190" formatCode="#,##0;&quot;△ &quot;#,##0"/>
    <numFmt numFmtId="191" formatCode="0.0"/>
    <numFmt numFmtId="192" formatCode="&quot;―&quot;"/>
    <numFmt numFmtId="193" formatCode="#,##0_ ;[Red]\-#,##0\ "/>
    <numFmt numFmtId="194" formatCode="0.0_);[Red]\(0.0\)"/>
    <numFmt numFmtId="195" formatCode="0_ "/>
    <numFmt numFmtId="196" formatCode="0.00_ "/>
    <numFmt numFmtId="197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8" fontId="4" fillId="0" borderId="0" xfId="51" applyFont="1" applyFill="1" applyAlignment="1">
      <alignment horizontal="left" vertical="center"/>
    </xf>
    <xf numFmtId="38" fontId="6" fillId="0" borderId="0" xfId="51" applyFont="1" applyFill="1" applyAlignment="1">
      <alignment vertical="center"/>
    </xf>
    <xf numFmtId="38" fontId="9" fillId="0" borderId="0" xfId="5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38" fontId="7" fillId="0" borderId="11" xfId="5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center"/>
    </xf>
    <xf numFmtId="38" fontId="10" fillId="0" borderId="12" xfId="5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/>
    </xf>
    <xf numFmtId="185" fontId="6" fillId="0" borderId="13" xfId="51" applyNumberFormat="1" applyFont="1" applyFill="1" applyBorder="1" applyAlignment="1">
      <alignment horizontal="right" vertical="top"/>
    </xf>
    <xf numFmtId="38" fontId="6" fillId="0" borderId="13" xfId="51" applyFont="1" applyFill="1" applyBorder="1" applyAlignment="1">
      <alignment horizontal="right" vertical="top"/>
    </xf>
    <xf numFmtId="191" fontId="6" fillId="0" borderId="0" xfId="0" applyNumberFormat="1" applyFont="1" applyFill="1" applyBorder="1" applyAlignment="1">
      <alignment vertical="top"/>
    </xf>
    <xf numFmtId="191" fontId="6" fillId="0" borderId="0" xfId="0" applyNumberFormat="1" applyFont="1" applyFill="1" applyBorder="1" applyAlignment="1">
      <alignment horizontal="right" vertical="top"/>
    </xf>
    <xf numFmtId="38" fontId="9" fillId="0" borderId="14" xfId="51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185" fontId="6" fillId="0" borderId="16" xfId="51" applyNumberFormat="1" applyFont="1" applyFill="1" applyBorder="1" applyAlignment="1">
      <alignment horizontal="right" vertical="center"/>
    </xf>
    <xf numFmtId="38" fontId="6" fillId="0" borderId="16" xfId="51" applyFont="1" applyFill="1" applyBorder="1" applyAlignment="1">
      <alignment horizontal="right" vertical="center"/>
    </xf>
    <xf numFmtId="191" fontId="7" fillId="0" borderId="16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38" fontId="9" fillId="0" borderId="17" xfId="5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5" fontId="6" fillId="0" borderId="16" xfId="0" applyNumberFormat="1" applyFont="1" applyFill="1" applyBorder="1" applyAlignment="1">
      <alignment horizontal="right" vertical="center"/>
    </xf>
    <xf numFmtId="38" fontId="6" fillId="0" borderId="16" xfId="51" applyFont="1" applyFill="1" applyBorder="1" applyAlignment="1">
      <alignment vertical="center"/>
    </xf>
    <xf numFmtId="192" fontId="6" fillId="0" borderId="16" xfId="51" applyNumberFormat="1" applyFont="1" applyFill="1" applyBorder="1" applyAlignment="1">
      <alignment vertical="center"/>
    </xf>
    <xf numFmtId="193" fontId="6" fillId="0" borderId="16" xfId="51" applyNumberFormat="1" applyFont="1" applyFill="1" applyBorder="1" applyAlignment="1">
      <alignment horizontal="right" vertical="center"/>
    </xf>
    <xf numFmtId="38" fontId="6" fillId="0" borderId="16" xfId="5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38" fontId="6" fillId="0" borderId="20" xfId="51" applyFont="1" applyFill="1" applyBorder="1" applyAlignment="1">
      <alignment horizontal="right" vertical="center"/>
    </xf>
    <xf numFmtId="193" fontId="6" fillId="0" borderId="20" xfId="51" applyNumberFormat="1" applyFont="1" applyFill="1" applyBorder="1" applyAlignment="1">
      <alignment horizontal="right" vertical="center"/>
    </xf>
    <xf numFmtId="191" fontId="7" fillId="0" borderId="20" xfId="0" applyNumberFormat="1" applyFont="1" applyFill="1" applyBorder="1" applyAlignment="1">
      <alignment vertical="center"/>
    </xf>
    <xf numFmtId="191" fontId="7" fillId="0" borderId="19" xfId="0" applyNumberFormat="1" applyFont="1" applyFill="1" applyBorder="1" applyAlignment="1">
      <alignment vertical="center"/>
    </xf>
    <xf numFmtId="38" fontId="9" fillId="0" borderId="21" xfId="5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4" xfId="51" applyFont="1" applyFill="1" applyBorder="1" applyAlignment="1">
      <alignment horizontal="right" vertical="center"/>
    </xf>
    <xf numFmtId="193" fontId="6" fillId="0" borderId="24" xfId="51" applyNumberFormat="1" applyFont="1" applyFill="1" applyBorder="1" applyAlignment="1">
      <alignment horizontal="right" vertical="center"/>
    </xf>
    <xf numFmtId="191" fontId="7" fillId="0" borderId="24" xfId="0" applyNumberFormat="1" applyFont="1" applyFill="1" applyBorder="1" applyAlignment="1">
      <alignment vertical="center"/>
    </xf>
    <xf numFmtId="191" fontId="7" fillId="0" borderId="23" xfId="0" applyNumberFormat="1" applyFont="1" applyFill="1" applyBorder="1" applyAlignment="1">
      <alignment vertical="center"/>
    </xf>
    <xf numFmtId="38" fontId="9" fillId="0" borderId="25" xfId="5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38" fontId="7" fillId="0" borderId="29" xfId="51" applyFont="1" applyFill="1" applyBorder="1" applyAlignment="1">
      <alignment vertical="center"/>
    </xf>
    <xf numFmtId="38" fontId="6" fillId="0" borderId="11" xfId="51" applyFont="1" applyFill="1" applyBorder="1" applyAlignment="1">
      <alignment vertical="center"/>
    </xf>
    <xf numFmtId="194" fontId="6" fillId="0" borderId="11" xfId="0" applyNumberFormat="1" applyFont="1" applyFill="1" applyBorder="1" applyAlignment="1">
      <alignment vertical="center"/>
    </xf>
    <xf numFmtId="38" fontId="9" fillId="0" borderId="30" xfId="5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8" fontId="7" fillId="0" borderId="16" xfId="51" applyFont="1" applyFill="1" applyBorder="1" applyAlignment="1">
      <alignment vertical="center"/>
    </xf>
    <xf numFmtId="194" fontId="6" fillId="0" borderId="16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vertical="center"/>
    </xf>
    <xf numFmtId="38" fontId="6" fillId="0" borderId="33" xfId="51" applyFont="1" applyFill="1" applyBorder="1" applyAlignment="1">
      <alignment vertical="center"/>
    </xf>
    <xf numFmtId="38" fontId="7" fillId="0" borderId="33" xfId="51" applyFont="1" applyFill="1" applyBorder="1" applyAlignment="1">
      <alignment vertical="center"/>
    </xf>
    <xf numFmtId="194" fontId="6" fillId="0" borderId="33" xfId="0" applyNumberFormat="1" applyFont="1" applyFill="1" applyBorder="1" applyAlignment="1">
      <alignment vertical="center"/>
    </xf>
    <xf numFmtId="38" fontId="9" fillId="0" borderId="34" xfId="51" applyFont="1" applyFill="1" applyBorder="1" applyAlignment="1">
      <alignment vertical="center"/>
    </xf>
    <xf numFmtId="38" fontId="7" fillId="0" borderId="16" xfId="51" applyFont="1" applyFill="1" applyBorder="1" applyAlignment="1">
      <alignment horizontal="right" vertical="center"/>
    </xf>
    <xf numFmtId="185" fontId="6" fillId="0" borderId="20" xfId="51" applyNumberFormat="1" applyFont="1" applyFill="1" applyBorder="1" applyAlignment="1">
      <alignment horizontal="right" vertical="center"/>
    </xf>
    <xf numFmtId="38" fontId="7" fillId="0" borderId="20" xfId="51" applyFont="1" applyFill="1" applyBorder="1" applyAlignment="1">
      <alignment horizontal="right" vertical="center"/>
    </xf>
    <xf numFmtId="185" fontId="6" fillId="0" borderId="24" xfId="51" applyNumberFormat="1" applyFont="1" applyFill="1" applyBorder="1" applyAlignment="1">
      <alignment horizontal="right" vertical="center"/>
    </xf>
    <xf numFmtId="38" fontId="7" fillId="0" borderId="24" xfId="5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38" fontId="8" fillId="33" borderId="0" xfId="51" applyFont="1" applyFill="1" applyAlignment="1">
      <alignment vertical="center"/>
    </xf>
    <xf numFmtId="38" fontId="6" fillId="33" borderId="35" xfId="51" applyFont="1" applyFill="1" applyBorder="1" applyAlignment="1">
      <alignment horizontal="center" vertical="center"/>
    </xf>
    <xf numFmtId="38" fontId="7" fillId="33" borderId="13" xfId="51" applyFont="1" applyFill="1" applyBorder="1" applyAlignment="1">
      <alignment horizontal="left" vertical="top"/>
    </xf>
    <xf numFmtId="0" fontId="11" fillId="33" borderId="0" xfId="0" applyFont="1" applyFill="1" applyAlignment="1">
      <alignment vertical="center"/>
    </xf>
    <xf numFmtId="38" fontId="6" fillId="33" borderId="0" xfId="51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/>
    </xf>
    <xf numFmtId="38" fontId="6" fillId="33" borderId="10" xfId="51" applyFont="1" applyFill="1" applyBorder="1" applyAlignment="1">
      <alignment vertical="center"/>
    </xf>
    <xf numFmtId="38" fontId="6" fillId="33" borderId="36" xfId="51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distributed" vertical="center"/>
    </xf>
    <xf numFmtId="38" fontId="6" fillId="33" borderId="23" xfId="51" applyFont="1" applyFill="1" applyBorder="1" applyAlignment="1">
      <alignment vertical="center"/>
    </xf>
    <xf numFmtId="38" fontId="6" fillId="33" borderId="37" xfId="5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41" xfId="51" applyFont="1" applyFill="1" applyBorder="1" applyAlignment="1">
      <alignment horizontal="center" vertical="center"/>
    </xf>
    <xf numFmtId="38" fontId="6" fillId="0" borderId="11" xfId="51" applyFont="1" applyFill="1" applyBorder="1" applyAlignment="1">
      <alignment horizontal="center" vertical="center"/>
    </xf>
    <xf numFmtId="38" fontId="6" fillId="0" borderId="42" xfId="51" applyFont="1" applyFill="1" applyBorder="1" applyAlignment="1">
      <alignment horizontal="center" vertical="center"/>
    </xf>
    <xf numFmtId="38" fontId="6" fillId="0" borderId="13" xfId="51" applyFont="1" applyFill="1" applyBorder="1" applyAlignment="1">
      <alignment horizontal="center" vertical="center"/>
    </xf>
    <xf numFmtId="38" fontId="6" fillId="0" borderId="43" xfId="51" applyFont="1" applyFill="1" applyBorder="1" applyAlignment="1">
      <alignment horizontal="center" vertical="center"/>
    </xf>
    <xf numFmtId="38" fontId="6" fillId="0" borderId="33" xfId="5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38" fontId="9" fillId="0" borderId="44" xfId="51" applyFont="1" applyFill="1" applyBorder="1" applyAlignment="1">
      <alignment horizontal="center" vertical="center"/>
    </xf>
    <xf numFmtId="38" fontId="9" fillId="0" borderId="46" xfId="51" applyFont="1" applyFill="1" applyBorder="1" applyAlignment="1">
      <alignment horizontal="center" vertical="center"/>
    </xf>
    <xf numFmtId="38" fontId="9" fillId="0" borderId="47" xfId="51" applyFont="1" applyFill="1" applyBorder="1" applyAlignment="1">
      <alignment horizontal="center" vertical="center"/>
    </xf>
    <xf numFmtId="38" fontId="9" fillId="0" borderId="17" xfId="5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9" fillId="0" borderId="48" xfId="51" applyFont="1" applyFill="1" applyBorder="1" applyAlignment="1">
      <alignment horizontal="distributed" vertical="center"/>
    </xf>
    <xf numFmtId="38" fontId="9" fillId="0" borderId="25" xfId="5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8" xfId="5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horizontal="center" vertical="center"/>
    </xf>
    <xf numFmtId="38" fontId="6" fillId="0" borderId="32" xfId="5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38" fontId="6" fillId="33" borderId="52" xfId="51" applyFont="1" applyFill="1" applyBorder="1" applyAlignment="1">
      <alignment horizontal="center" vertical="center"/>
    </xf>
    <xf numFmtId="38" fontId="6" fillId="33" borderId="51" xfId="51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38" fontId="6" fillId="33" borderId="54" xfId="51" applyFont="1" applyFill="1" applyBorder="1" applyAlignment="1">
      <alignment horizontal="left" vertical="center"/>
    </xf>
    <xf numFmtId="38" fontId="6" fillId="33" borderId="55" xfId="51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 horizontal="distributed" vertical="center"/>
    </xf>
    <xf numFmtId="180" fontId="6" fillId="0" borderId="4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185" fontId="6" fillId="0" borderId="42" xfId="0" applyNumberFormat="1" applyFont="1" applyFill="1" applyBorder="1" applyAlignment="1">
      <alignment vertical="center"/>
    </xf>
    <xf numFmtId="181" fontId="6" fillId="0" borderId="4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top"/>
    </xf>
    <xf numFmtId="0" fontId="6" fillId="0" borderId="63" xfId="0" applyFont="1" applyFill="1" applyBorder="1" applyAlignment="1">
      <alignment horizontal="center" vertical="center" textRotation="255"/>
    </xf>
    <xf numFmtId="0" fontId="6" fillId="0" borderId="64" xfId="0" applyFont="1" applyFill="1" applyBorder="1" applyAlignment="1">
      <alignment horizontal="distributed" vertical="center"/>
    </xf>
    <xf numFmtId="180" fontId="6" fillId="0" borderId="47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5" fontId="6" fillId="0" borderId="47" xfId="0" applyNumberFormat="1" applyFont="1" applyFill="1" applyBorder="1" applyAlignment="1">
      <alignment vertical="center"/>
    </xf>
    <xf numFmtId="181" fontId="6" fillId="0" borderId="4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/>
    </xf>
    <xf numFmtId="0" fontId="6" fillId="0" borderId="63" xfId="0" applyFont="1" applyFill="1" applyBorder="1" applyAlignment="1">
      <alignment horizontal="distributed" vertical="center"/>
    </xf>
    <xf numFmtId="0" fontId="6" fillId="0" borderId="64" xfId="0" applyFont="1" applyFill="1" applyBorder="1" applyAlignment="1">
      <alignment horizontal="distributed" vertical="center"/>
    </xf>
    <xf numFmtId="180" fontId="6" fillId="0" borderId="47" xfId="0" applyNumberFormat="1" applyFont="1" applyFill="1" applyBorder="1" applyAlignment="1">
      <alignment horizontal="right" vertical="center"/>
    </xf>
    <xf numFmtId="181" fontId="6" fillId="0" borderId="47" xfId="0" applyNumberFormat="1" applyFont="1" applyFill="1" applyBorder="1" applyAlignment="1">
      <alignment horizontal="right" vertical="center"/>
    </xf>
    <xf numFmtId="0" fontId="29" fillId="0" borderId="5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180" fontId="6" fillId="0" borderId="43" xfId="0" applyNumberFormat="1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185" fontId="6" fillId="0" borderId="43" xfId="0" applyNumberFormat="1" applyFont="1" applyFill="1" applyBorder="1" applyAlignment="1">
      <alignment vertical="center"/>
    </xf>
    <xf numFmtId="181" fontId="6" fillId="0" borderId="43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38" fontId="6" fillId="33" borderId="41" xfId="51" applyFont="1" applyFill="1" applyBorder="1" applyAlignment="1">
      <alignment horizontal="right" vertical="center"/>
    </xf>
    <xf numFmtId="38" fontId="6" fillId="33" borderId="65" xfId="51" applyFont="1" applyFill="1" applyBorder="1" applyAlignment="1">
      <alignment horizontal="right" vertical="center"/>
    </xf>
    <xf numFmtId="38" fontId="6" fillId="33" borderId="47" xfId="51" applyFont="1" applyFill="1" applyBorder="1" applyAlignment="1">
      <alignment horizontal="right" vertical="center"/>
    </xf>
    <xf numFmtId="38" fontId="6" fillId="33" borderId="48" xfId="51" applyFont="1" applyFill="1" applyBorder="1" applyAlignment="1">
      <alignment horizontal="right" vertical="center"/>
    </xf>
    <xf numFmtId="38" fontId="7" fillId="0" borderId="28" xfId="51" applyFont="1" applyFill="1" applyBorder="1" applyAlignment="1">
      <alignment horizontal="right" vertical="center"/>
    </xf>
    <xf numFmtId="38" fontId="7" fillId="0" borderId="41" xfId="51" applyFont="1" applyFill="1" applyBorder="1" applyAlignment="1">
      <alignment horizontal="right" vertical="center"/>
    </xf>
    <xf numFmtId="191" fontId="7" fillId="0" borderId="41" xfId="51" applyNumberFormat="1" applyFont="1" applyFill="1" applyBorder="1" applyAlignment="1">
      <alignment horizontal="right" vertical="center"/>
    </xf>
    <xf numFmtId="38" fontId="7" fillId="0" borderId="39" xfId="51" applyFont="1" applyFill="1" applyBorder="1" applyAlignment="1">
      <alignment horizontal="right" vertical="center"/>
    </xf>
    <xf numFmtId="38" fontId="7" fillId="0" borderId="65" xfId="51" applyFont="1" applyFill="1" applyBorder="1" applyAlignment="1">
      <alignment horizontal="right" vertical="center"/>
    </xf>
    <xf numFmtId="191" fontId="7" fillId="0" borderId="65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38" fontId="7" fillId="0" borderId="10" xfId="51" applyFont="1" applyFill="1" applyBorder="1" applyAlignment="1">
      <alignment horizontal="right" vertical="center"/>
    </xf>
    <xf numFmtId="38" fontId="7" fillId="0" borderId="47" xfId="51" applyFont="1" applyFill="1" applyBorder="1" applyAlignment="1">
      <alignment horizontal="right" vertical="center"/>
    </xf>
    <xf numFmtId="191" fontId="7" fillId="0" borderId="47" xfId="0" applyNumberFormat="1" applyFont="1" applyFill="1" applyBorder="1" applyAlignment="1">
      <alignment horizontal="right" vertical="center"/>
    </xf>
    <xf numFmtId="0" fontId="7" fillId="0" borderId="47" xfId="0" applyNumberFormat="1" applyFont="1" applyFill="1" applyBorder="1" applyAlignment="1">
      <alignment vertical="center"/>
    </xf>
    <xf numFmtId="3" fontId="7" fillId="0" borderId="10" xfId="51" applyNumberFormat="1" applyFont="1" applyFill="1" applyBorder="1" applyAlignment="1">
      <alignment horizontal="right" vertical="center"/>
    </xf>
    <xf numFmtId="0" fontId="7" fillId="0" borderId="47" xfId="51" applyNumberFormat="1" applyFont="1" applyFill="1" applyBorder="1" applyAlignment="1">
      <alignment vertical="center"/>
    </xf>
    <xf numFmtId="38" fontId="7" fillId="0" borderId="47" xfId="0" applyNumberFormat="1" applyFont="1" applyFill="1" applyBorder="1" applyAlignment="1">
      <alignment vertical="center"/>
    </xf>
    <xf numFmtId="38" fontId="7" fillId="0" borderId="47" xfId="51" applyFont="1" applyFill="1" applyBorder="1" applyAlignment="1">
      <alignment vertical="center"/>
    </xf>
    <xf numFmtId="0" fontId="7" fillId="0" borderId="47" xfId="51" applyNumberFormat="1" applyFont="1" applyFill="1" applyBorder="1" applyAlignment="1">
      <alignment horizontal="right" vertical="center"/>
    </xf>
    <xf numFmtId="38" fontId="7" fillId="0" borderId="19" xfId="51" applyFont="1" applyFill="1" applyBorder="1" applyAlignment="1">
      <alignment horizontal="right" vertical="center"/>
    </xf>
    <xf numFmtId="191" fontId="7" fillId="0" borderId="66" xfId="0" applyNumberFormat="1" applyFont="1" applyFill="1" applyBorder="1" applyAlignment="1">
      <alignment horizontal="right" vertical="center"/>
    </xf>
    <xf numFmtId="38" fontId="7" fillId="0" borderId="66" xfId="51" applyFont="1" applyFill="1" applyBorder="1" applyAlignment="1">
      <alignment horizontal="right" vertical="center"/>
    </xf>
    <xf numFmtId="38" fontId="7" fillId="0" borderId="66" xfId="0" applyNumberFormat="1" applyFont="1" applyFill="1" applyBorder="1" applyAlignment="1">
      <alignment horizontal="right" vertical="center"/>
    </xf>
    <xf numFmtId="38" fontId="7" fillId="0" borderId="48" xfId="51" applyFont="1" applyFill="1" applyBorder="1" applyAlignment="1">
      <alignment horizontal="right" vertical="center"/>
    </xf>
    <xf numFmtId="38" fontId="7" fillId="0" borderId="23" xfId="51" applyFont="1" applyFill="1" applyBorder="1" applyAlignment="1">
      <alignment horizontal="right" vertical="center"/>
    </xf>
    <xf numFmtId="191" fontId="7" fillId="0" borderId="48" xfId="0" applyNumberFormat="1" applyFont="1" applyFill="1" applyBorder="1" applyAlignment="1">
      <alignment horizontal="right" vertical="center"/>
    </xf>
    <xf numFmtId="0" fontId="7" fillId="0" borderId="48" xfId="51" applyNumberFormat="1" applyFont="1" applyFill="1" applyBorder="1" applyAlignment="1">
      <alignment horizontal="right" vertical="center"/>
    </xf>
    <xf numFmtId="38" fontId="7" fillId="0" borderId="41" xfId="51" applyFont="1" applyFill="1" applyBorder="1" applyAlignment="1">
      <alignment vertical="center"/>
    </xf>
    <xf numFmtId="38" fontId="7" fillId="0" borderId="44" xfId="51" applyFont="1" applyFill="1" applyBorder="1" applyAlignment="1">
      <alignment vertical="center"/>
    </xf>
    <xf numFmtId="38" fontId="7" fillId="0" borderId="28" xfId="51" applyFont="1" applyFill="1" applyBorder="1" applyAlignment="1">
      <alignment vertical="center"/>
    </xf>
    <xf numFmtId="194" fontId="7" fillId="0" borderId="28" xfId="0" applyNumberFormat="1" applyFont="1" applyFill="1" applyBorder="1" applyAlignment="1">
      <alignment vertical="center"/>
    </xf>
    <xf numFmtId="0" fontId="7" fillId="0" borderId="28" xfId="51" applyNumberFormat="1" applyFont="1" applyFill="1" applyBorder="1" applyAlignment="1">
      <alignment vertical="center"/>
    </xf>
    <xf numFmtId="38" fontId="7" fillId="0" borderId="10" xfId="51" applyFont="1" applyFill="1" applyBorder="1" applyAlignment="1">
      <alignment vertical="center"/>
    </xf>
    <xf numFmtId="194" fontId="7" fillId="0" borderId="47" xfId="0" applyNumberFormat="1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0" fontId="7" fillId="0" borderId="10" xfId="51" applyNumberFormat="1" applyFont="1" applyFill="1" applyBorder="1" applyAlignment="1">
      <alignment vertical="center"/>
    </xf>
    <xf numFmtId="38" fontId="7" fillId="0" borderId="23" xfId="51" applyFont="1" applyFill="1" applyBorder="1" applyAlignment="1">
      <alignment vertical="center"/>
    </xf>
    <xf numFmtId="38" fontId="7" fillId="0" borderId="48" xfId="51" applyFont="1" applyFill="1" applyBorder="1" applyAlignment="1">
      <alignment vertical="center"/>
    </xf>
    <xf numFmtId="194" fontId="7" fillId="0" borderId="48" xfId="0" applyNumberFormat="1" applyFont="1" applyFill="1" applyBorder="1" applyAlignment="1">
      <alignment vertical="center"/>
    </xf>
    <xf numFmtId="194" fontId="7" fillId="0" borderId="43" xfId="0" applyNumberFormat="1" applyFont="1" applyFill="1" applyBorder="1" applyAlignment="1">
      <alignment vertical="center"/>
    </xf>
    <xf numFmtId="194" fontId="7" fillId="0" borderId="32" xfId="0" applyNumberFormat="1" applyFont="1" applyFill="1" applyBorder="1" applyAlignment="1">
      <alignment vertical="center"/>
    </xf>
    <xf numFmtId="0" fontId="7" fillId="0" borderId="32" xfId="51" applyNumberFormat="1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textRotation="255"/>
    </xf>
    <xf numFmtId="0" fontId="6" fillId="0" borderId="69" xfId="0" applyFont="1" applyFill="1" applyBorder="1" applyAlignment="1">
      <alignment horizontal="center" vertical="center" textRotation="255"/>
    </xf>
    <xf numFmtId="180" fontId="6" fillId="0" borderId="0" xfId="0" applyNumberFormat="1" applyFont="1" applyFill="1" applyAlignment="1">
      <alignment/>
    </xf>
    <xf numFmtId="0" fontId="7" fillId="0" borderId="0" xfId="0" applyFont="1" applyFill="1" applyAlignment="1">
      <alignment vertical="top"/>
    </xf>
    <xf numFmtId="180" fontId="6" fillId="0" borderId="4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/>
    </xf>
    <xf numFmtId="181" fontId="6" fillId="0" borderId="0" xfId="0" applyNumberFormat="1" applyFont="1" applyFill="1" applyAlignment="1">
      <alignment/>
    </xf>
    <xf numFmtId="0" fontId="7" fillId="0" borderId="30" xfId="0" applyFont="1" applyFill="1" applyBorder="1" applyAlignment="1">
      <alignment vertical="top"/>
    </xf>
    <xf numFmtId="0" fontId="0" fillId="0" borderId="70" xfId="0" applyFont="1" applyFill="1" applyBorder="1" applyAlignment="1">
      <alignment horizontal="center" vertical="center" textRotation="255"/>
    </xf>
    <xf numFmtId="0" fontId="6" fillId="0" borderId="64" xfId="0" applyFont="1" applyFill="1" applyBorder="1" applyAlignment="1">
      <alignment horizontal="center" vertical="center"/>
    </xf>
    <xf numFmtId="180" fontId="6" fillId="0" borderId="47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62" xfId="0" applyFont="1" applyFill="1" applyBorder="1" applyAlignment="1">
      <alignment horizontal="center" vertical="center" textRotation="255"/>
    </xf>
    <xf numFmtId="0" fontId="6" fillId="0" borderId="68" xfId="0" applyFont="1" applyFill="1" applyBorder="1" applyAlignment="1">
      <alignment horizontal="center" vertical="center" textRotation="255"/>
    </xf>
    <xf numFmtId="0" fontId="6" fillId="0" borderId="64" xfId="0" applyFont="1" applyFill="1" applyBorder="1" applyAlignment="1">
      <alignment horizontal="center" vertical="center" textRotation="255"/>
    </xf>
    <xf numFmtId="0" fontId="6" fillId="0" borderId="64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textRotation="255"/>
    </xf>
    <xf numFmtId="197" fontId="6" fillId="0" borderId="47" xfId="0" applyNumberFormat="1" applyFont="1" applyFill="1" applyBorder="1" applyAlignment="1">
      <alignment vertical="center"/>
    </xf>
    <xf numFmtId="180" fontId="6" fillId="0" borderId="47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textRotation="255"/>
    </xf>
    <xf numFmtId="0" fontId="29" fillId="0" borderId="64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180" fontId="6" fillId="0" borderId="48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5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3.375" style="2" customWidth="1"/>
    <col min="2" max="2" width="12.25390625" style="2" customWidth="1"/>
    <col min="3" max="3" width="22.625" style="2" customWidth="1"/>
    <col min="4" max="4" width="3.50390625" style="2" bestFit="1" customWidth="1"/>
    <col min="5" max="5" width="22.625" style="2" customWidth="1"/>
    <col min="6" max="6" width="3.50390625" style="2" bestFit="1" customWidth="1"/>
    <col min="7" max="7" width="8.625" style="2" customWidth="1"/>
    <col min="8" max="8" width="3.50390625" style="2" bestFit="1" customWidth="1"/>
    <col min="9" max="9" width="8.625" style="2" customWidth="1"/>
    <col min="10" max="10" width="3.50390625" style="2" bestFit="1" customWidth="1"/>
    <col min="11" max="11" width="8.625" style="2" customWidth="1"/>
    <col min="12" max="16384" width="9.00390625" style="2" customWidth="1"/>
  </cols>
  <sheetData>
    <row r="1" spans="1:10" s="1" customFormat="1" ht="24.75" customHeight="1">
      <c r="A1" s="156" t="s">
        <v>99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9" s="1" customFormat="1" ht="24.75" customHeight="1" thickBot="1">
      <c r="A2" s="157"/>
      <c r="C2" s="158"/>
      <c r="D2" s="158"/>
      <c r="E2" s="159"/>
      <c r="F2" s="159"/>
      <c r="I2" s="1" t="s">
        <v>105</v>
      </c>
    </row>
    <row r="3" spans="1:10" ht="32.25" customHeight="1">
      <c r="A3" s="160" t="s">
        <v>51</v>
      </c>
      <c r="B3" s="161"/>
      <c r="C3" s="162" t="s">
        <v>60</v>
      </c>
      <c r="D3" s="162"/>
      <c r="E3" s="162" t="s">
        <v>61</v>
      </c>
      <c r="F3" s="162"/>
      <c r="G3" s="162" t="s">
        <v>53</v>
      </c>
      <c r="H3" s="161"/>
      <c r="I3" s="161"/>
      <c r="J3" s="163"/>
    </row>
    <row r="4" spans="1:10" ht="32.25" customHeight="1" thickBot="1">
      <c r="A4" s="164"/>
      <c r="B4" s="165"/>
      <c r="C4" s="166"/>
      <c r="D4" s="166"/>
      <c r="E4" s="166"/>
      <c r="F4" s="166"/>
      <c r="G4" s="166" t="s">
        <v>52</v>
      </c>
      <c r="H4" s="166"/>
      <c r="I4" s="166" t="s">
        <v>62</v>
      </c>
      <c r="J4" s="167"/>
    </row>
    <row r="5" spans="1:10" ht="54.75" customHeight="1">
      <c r="A5" s="168" t="s">
        <v>58</v>
      </c>
      <c r="B5" s="169" t="s">
        <v>54</v>
      </c>
      <c r="C5" s="170">
        <v>1810283</v>
      </c>
      <c r="D5" s="171" t="s">
        <v>59</v>
      </c>
      <c r="E5" s="172">
        <v>67760620100</v>
      </c>
      <c r="F5" s="171" t="s">
        <v>2</v>
      </c>
      <c r="G5" s="173">
        <v>99.9</v>
      </c>
      <c r="H5" s="171" t="s">
        <v>86</v>
      </c>
      <c r="I5" s="173">
        <v>100.8</v>
      </c>
      <c r="J5" s="174" t="s">
        <v>86</v>
      </c>
    </row>
    <row r="6" spans="1:10" ht="54.75" customHeight="1">
      <c r="A6" s="175"/>
      <c r="B6" s="176" t="s">
        <v>87</v>
      </c>
      <c r="C6" s="177">
        <v>341647</v>
      </c>
      <c r="D6" s="178"/>
      <c r="E6" s="179">
        <v>6310615300</v>
      </c>
      <c r="F6" s="178"/>
      <c r="G6" s="180">
        <v>100.6</v>
      </c>
      <c r="H6" s="178"/>
      <c r="I6" s="180">
        <v>102.4</v>
      </c>
      <c r="J6" s="181"/>
    </row>
    <row r="7" spans="1:10" ht="54.75" customHeight="1">
      <c r="A7" s="175"/>
      <c r="B7" s="176" t="s">
        <v>88</v>
      </c>
      <c r="C7" s="177">
        <v>9316</v>
      </c>
      <c r="D7" s="178"/>
      <c r="E7" s="179">
        <v>300749900</v>
      </c>
      <c r="F7" s="178"/>
      <c r="G7" s="180">
        <v>108.9</v>
      </c>
      <c r="H7" s="178"/>
      <c r="I7" s="180">
        <v>107.2</v>
      </c>
      <c r="J7" s="181"/>
    </row>
    <row r="8" spans="1:10" ht="54.75" customHeight="1">
      <c r="A8" s="175"/>
      <c r="B8" s="176" t="s">
        <v>55</v>
      </c>
      <c r="C8" s="177">
        <v>14839</v>
      </c>
      <c r="D8" s="178"/>
      <c r="E8" s="179">
        <v>438258800</v>
      </c>
      <c r="F8" s="178"/>
      <c r="G8" s="180">
        <v>103.5</v>
      </c>
      <c r="H8" s="178"/>
      <c r="I8" s="180">
        <v>103.4</v>
      </c>
      <c r="J8" s="181"/>
    </row>
    <row r="9" spans="1:10" ht="54.75" customHeight="1">
      <c r="A9" s="175"/>
      <c r="B9" s="176" t="s">
        <v>56</v>
      </c>
      <c r="C9" s="177">
        <v>23</v>
      </c>
      <c r="D9" s="178"/>
      <c r="E9" s="179">
        <v>149700</v>
      </c>
      <c r="F9" s="178"/>
      <c r="G9" s="180">
        <v>100</v>
      </c>
      <c r="H9" s="178"/>
      <c r="I9" s="180">
        <v>99.3</v>
      </c>
      <c r="J9" s="181"/>
    </row>
    <row r="10" spans="1:10" ht="54.75" customHeight="1">
      <c r="A10" s="175"/>
      <c r="B10" s="176" t="s">
        <v>1</v>
      </c>
      <c r="C10" s="177">
        <f>SUM(C5:C9)</f>
        <v>2176108</v>
      </c>
      <c r="D10" s="178"/>
      <c r="E10" s="179">
        <f>SUM(E5:E9)</f>
        <v>74810393800</v>
      </c>
      <c r="F10" s="178"/>
      <c r="G10" s="180">
        <v>100</v>
      </c>
      <c r="H10" s="178"/>
      <c r="I10" s="180">
        <v>101</v>
      </c>
      <c r="J10" s="181"/>
    </row>
    <row r="11" spans="1:10" ht="54.75" customHeight="1">
      <c r="A11" s="182" t="s">
        <v>57</v>
      </c>
      <c r="B11" s="183"/>
      <c r="C11" s="184">
        <v>213264</v>
      </c>
      <c r="D11" s="178"/>
      <c r="E11" s="179">
        <v>3663971200</v>
      </c>
      <c r="F11" s="178"/>
      <c r="G11" s="185">
        <v>102.5</v>
      </c>
      <c r="H11" s="178"/>
      <c r="I11" s="180">
        <v>100.2</v>
      </c>
      <c r="J11" s="181"/>
    </row>
    <row r="12" spans="1:10" ht="54.75" customHeight="1" thickBot="1">
      <c r="A12" s="186" t="s">
        <v>8</v>
      </c>
      <c r="B12" s="187"/>
      <c r="C12" s="188">
        <f>SUM(C10:C11)</f>
        <v>2389372</v>
      </c>
      <c r="D12" s="189"/>
      <c r="E12" s="190">
        <f>SUM(E10:E11)</f>
        <v>78474365000</v>
      </c>
      <c r="F12" s="189"/>
      <c r="G12" s="191">
        <v>100.3</v>
      </c>
      <c r="H12" s="189"/>
      <c r="I12" s="191">
        <v>100.9</v>
      </c>
      <c r="J12" s="192"/>
    </row>
    <row r="13" spans="1:10" ht="14.25">
      <c r="A13" s="3"/>
      <c r="B13" s="3"/>
      <c r="C13" s="193"/>
      <c r="D13" s="194"/>
      <c r="E13" s="194"/>
      <c r="F13" s="194"/>
      <c r="G13" s="194"/>
      <c r="H13" s="194"/>
      <c r="I13" s="194"/>
      <c r="J13" s="195"/>
    </row>
    <row r="14" spans="1:10" ht="14.25">
      <c r="A14" s="3"/>
      <c r="B14" s="3"/>
      <c r="C14" s="194"/>
      <c r="D14" s="194"/>
      <c r="E14" s="194"/>
      <c r="F14" s="194"/>
      <c r="G14" s="194"/>
      <c r="H14" s="194"/>
      <c r="I14" s="194"/>
      <c r="J14" s="195"/>
    </row>
    <row r="15" spans="1:10" ht="13.5">
      <c r="A15" s="195"/>
      <c r="B15" s="195"/>
      <c r="C15" s="195"/>
      <c r="D15" s="195"/>
      <c r="E15" s="195"/>
      <c r="F15" s="195"/>
      <c r="G15" s="195"/>
      <c r="H15" s="195"/>
      <c r="I15" s="195"/>
      <c r="J15" s="195"/>
    </row>
    <row r="16" spans="1:10" ht="13.5">
      <c r="A16" s="195"/>
      <c r="B16" s="195"/>
      <c r="C16" s="195"/>
      <c r="D16" s="195"/>
      <c r="E16" s="195"/>
      <c r="F16" s="195"/>
      <c r="G16" s="195"/>
      <c r="H16" s="195"/>
      <c r="I16" s="195"/>
      <c r="J16" s="195"/>
    </row>
    <row r="17" spans="1:10" ht="13.5">
      <c r="A17" s="195"/>
      <c r="B17" s="195"/>
      <c r="C17" s="195"/>
      <c r="D17" s="195"/>
      <c r="E17" s="195"/>
      <c r="F17" s="195"/>
      <c r="G17" s="195"/>
      <c r="H17" s="195"/>
      <c r="I17" s="195"/>
      <c r="J17" s="195"/>
    </row>
    <row r="18" spans="1:10" ht="13.5">
      <c r="A18" s="195"/>
      <c r="B18" s="195"/>
      <c r="C18" s="195"/>
      <c r="D18" s="195"/>
      <c r="E18" s="195"/>
      <c r="F18" s="195"/>
      <c r="G18" s="195"/>
      <c r="H18" s="195"/>
      <c r="I18" s="195"/>
      <c r="J18" s="195"/>
    </row>
    <row r="19" spans="1:10" ht="13.5">
      <c r="A19" s="195"/>
      <c r="B19" s="195"/>
      <c r="C19" s="195"/>
      <c r="D19" s="195"/>
      <c r="E19" s="195"/>
      <c r="F19" s="195"/>
      <c r="G19" s="195"/>
      <c r="H19" s="195"/>
      <c r="I19" s="195"/>
      <c r="J19" s="195"/>
    </row>
    <row r="20" spans="1:10" ht="13.5">
      <c r="A20" s="195"/>
      <c r="B20" s="195"/>
      <c r="C20" s="195"/>
      <c r="D20" s="195"/>
      <c r="E20" s="195"/>
      <c r="F20" s="195"/>
      <c r="G20" s="195"/>
      <c r="H20" s="195"/>
      <c r="I20" s="195"/>
      <c r="J20" s="195"/>
    </row>
    <row r="21" spans="1:10" ht="13.5">
      <c r="A21" s="195"/>
      <c r="B21" s="195"/>
      <c r="C21" s="195"/>
      <c r="D21" s="195"/>
      <c r="E21" s="195"/>
      <c r="F21" s="195"/>
      <c r="G21" s="195"/>
      <c r="H21" s="195"/>
      <c r="I21" s="195"/>
      <c r="J21" s="195"/>
    </row>
    <row r="22" spans="1:10" ht="13.5">
      <c r="A22" s="195"/>
      <c r="B22" s="195"/>
      <c r="C22" s="195"/>
      <c r="D22" s="195"/>
      <c r="E22" s="195"/>
      <c r="F22" s="195"/>
      <c r="G22" s="195"/>
      <c r="H22" s="195"/>
      <c r="I22" s="195"/>
      <c r="J22" s="195"/>
    </row>
    <row r="23" spans="1:10" ht="13.5">
      <c r="A23" s="195"/>
      <c r="B23" s="195"/>
      <c r="C23" s="195"/>
      <c r="D23" s="195"/>
      <c r="E23" s="195"/>
      <c r="F23" s="195"/>
      <c r="G23" s="195"/>
      <c r="H23" s="195"/>
      <c r="I23" s="195"/>
      <c r="J23" s="195"/>
    </row>
    <row r="24" spans="1:10" ht="13.5">
      <c r="A24" s="195"/>
      <c r="B24" s="195"/>
      <c r="C24" s="195"/>
      <c r="D24" s="195"/>
      <c r="E24" s="195"/>
      <c r="F24" s="195"/>
      <c r="G24" s="195"/>
      <c r="H24" s="195"/>
      <c r="I24" s="195"/>
      <c r="J24" s="195"/>
    </row>
    <row r="25" spans="1:10" ht="13.5">
      <c r="A25" s="195"/>
      <c r="B25" s="195"/>
      <c r="C25" s="195"/>
      <c r="D25" s="195"/>
      <c r="E25" s="195"/>
      <c r="F25" s="195"/>
      <c r="G25" s="195"/>
      <c r="H25" s="195"/>
      <c r="I25" s="195"/>
      <c r="J25" s="195"/>
    </row>
    <row r="26" spans="1:10" ht="13.5">
      <c r="A26" s="195"/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0" ht="13.5">
      <c r="A27" s="195"/>
      <c r="B27" s="195"/>
      <c r="C27" s="195"/>
      <c r="D27" s="195"/>
      <c r="E27" s="195"/>
      <c r="F27" s="195"/>
      <c r="G27" s="195"/>
      <c r="H27" s="195"/>
      <c r="I27" s="195"/>
      <c r="J27" s="195"/>
    </row>
    <row r="28" spans="1:10" ht="13.5">
      <c r="A28" s="195"/>
      <c r="B28" s="195"/>
      <c r="C28" s="195"/>
      <c r="D28" s="195"/>
      <c r="E28" s="195"/>
      <c r="F28" s="195"/>
      <c r="G28" s="195"/>
      <c r="H28" s="195"/>
      <c r="I28" s="195"/>
      <c r="J28" s="195"/>
    </row>
    <row r="29" spans="1:10" ht="13.5">
      <c r="A29" s="195"/>
      <c r="B29" s="195"/>
      <c r="C29" s="195"/>
      <c r="D29" s="195"/>
      <c r="E29" s="195"/>
      <c r="F29" s="195"/>
      <c r="G29" s="195"/>
      <c r="H29" s="195"/>
      <c r="I29" s="195"/>
      <c r="J29" s="195"/>
    </row>
    <row r="30" spans="1:10" ht="13.5">
      <c r="A30" s="195"/>
      <c r="B30" s="195"/>
      <c r="C30" s="195"/>
      <c r="D30" s="195"/>
      <c r="E30" s="195"/>
      <c r="F30" s="195"/>
      <c r="G30" s="195"/>
      <c r="H30" s="195"/>
      <c r="I30" s="195"/>
      <c r="J30" s="195"/>
    </row>
    <row r="31" spans="1:10" ht="13.5">
      <c r="A31" s="195"/>
      <c r="B31" s="195"/>
      <c r="C31" s="195"/>
      <c r="D31" s="195"/>
      <c r="E31" s="195"/>
      <c r="F31" s="195"/>
      <c r="G31" s="195"/>
      <c r="H31" s="195"/>
      <c r="I31" s="195"/>
      <c r="J31" s="195"/>
    </row>
    <row r="32" spans="1:10" ht="13.5">
      <c r="A32" s="195"/>
      <c r="B32" s="195"/>
      <c r="C32" s="195"/>
      <c r="D32" s="195"/>
      <c r="E32" s="195"/>
      <c r="F32" s="195"/>
      <c r="G32" s="195"/>
      <c r="H32" s="195"/>
      <c r="I32" s="195"/>
      <c r="J32" s="195"/>
    </row>
    <row r="33" spans="1:10" ht="13.5">
      <c r="A33" s="195"/>
      <c r="B33" s="195"/>
      <c r="C33" s="195"/>
      <c r="D33" s="195"/>
      <c r="E33" s="195"/>
      <c r="F33" s="195"/>
      <c r="G33" s="195"/>
      <c r="H33" s="195"/>
      <c r="I33" s="195"/>
      <c r="J33" s="195"/>
    </row>
    <row r="34" spans="1:10" ht="13.5">
      <c r="A34" s="195"/>
      <c r="B34" s="195"/>
      <c r="C34" s="195"/>
      <c r="D34" s="195"/>
      <c r="E34" s="195"/>
      <c r="F34" s="195"/>
      <c r="G34" s="195"/>
      <c r="H34" s="195"/>
      <c r="I34" s="195"/>
      <c r="J34" s="195"/>
    </row>
    <row r="35" spans="1:10" ht="13.5">
      <c r="A35" s="195"/>
      <c r="B35" s="195"/>
      <c r="C35" s="195"/>
      <c r="D35" s="195"/>
      <c r="E35" s="195"/>
      <c r="F35" s="195"/>
      <c r="G35" s="195"/>
      <c r="H35" s="195"/>
      <c r="I35" s="195"/>
      <c r="J35" s="195"/>
    </row>
    <row r="36" spans="1:10" ht="13.5">
      <c r="A36" s="195"/>
      <c r="B36" s="195"/>
      <c r="C36" s="195"/>
      <c r="D36" s="195"/>
      <c r="E36" s="195"/>
      <c r="F36" s="195"/>
      <c r="G36" s="195"/>
      <c r="H36" s="195"/>
      <c r="I36" s="195"/>
      <c r="J36" s="195"/>
    </row>
    <row r="37" spans="1:10" ht="13.5">
      <c r="A37" s="195"/>
      <c r="B37" s="195"/>
      <c r="C37" s="195"/>
      <c r="D37" s="195"/>
      <c r="E37" s="195"/>
      <c r="F37" s="195"/>
      <c r="G37" s="195"/>
      <c r="H37" s="195"/>
      <c r="I37" s="195"/>
      <c r="J37" s="195"/>
    </row>
    <row r="38" spans="1:10" ht="13.5">
      <c r="A38" s="195"/>
      <c r="B38" s="195"/>
      <c r="C38" s="195"/>
      <c r="D38" s="195"/>
      <c r="E38" s="195"/>
      <c r="F38" s="195"/>
      <c r="G38" s="195"/>
      <c r="H38" s="195"/>
      <c r="I38" s="195"/>
      <c r="J38" s="195"/>
    </row>
    <row r="39" spans="1:10" ht="13.5">
      <c r="A39" s="195"/>
      <c r="B39" s="195"/>
      <c r="C39" s="195"/>
      <c r="D39" s="195"/>
      <c r="E39" s="195"/>
      <c r="F39" s="195"/>
      <c r="G39" s="195"/>
      <c r="H39" s="195"/>
      <c r="I39" s="195"/>
      <c r="J39" s="195"/>
    </row>
    <row r="40" spans="1:10" ht="13.5">
      <c r="A40" s="195"/>
      <c r="B40" s="195"/>
      <c r="C40" s="195"/>
      <c r="D40" s="195"/>
      <c r="E40" s="195"/>
      <c r="F40" s="195"/>
      <c r="G40" s="195"/>
      <c r="H40" s="195"/>
      <c r="I40" s="195"/>
      <c r="J40" s="195"/>
    </row>
    <row r="41" spans="1:10" ht="13.5">
      <c r="A41" s="195"/>
      <c r="B41" s="195"/>
      <c r="C41" s="195"/>
      <c r="D41" s="195"/>
      <c r="E41" s="195"/>
      <c r="F41" s="195"/>
      <c r="G41" s="195"/>
      <c r="H41" s="195"/>
      <c r="I41" s="195"/>
      <c r="J41" s="195"/>
    </row>
    <row r="42" spans="1:10" ht="13.5">
      <c r="A42" s="195"/>
      <c r="B42" s="195"/>
      <c r="C42" s="195"/>
      <c r="D42" s="195"/>
      <c r="E42" s="195"/>
      <c r="F42" s="195"/>
      <c r="G42" s="195"/>
      <c r="H42" s="195"/>
      <c r="I42" s="195"/>
      <c r="J42" s="195"/>
    </row>
    <row r="43" spans="1:10" ht="13.5">
      <c r="A43" s="195"/>
      <c r="B43" s="195"/>
      <c r="C43" s="195"/>
      <c r="D43" s="195"/>
      <c r="E43" s="195"/>
      <c r="F43" s="195"/>
      <c r="G43" s="195"/>
      <c r="H43" s="195"/>
      <c r="I43" s="195"/>
      <c r="J43" s="195"/>
    </row>
    <row r="44" spans="1:10" ht="13.5">
      <c r="A44" s="195"/>
      <c r="B44" s="195"/>
      <c r="C44" s="195"/>
      <c r="D44" s="195"/>
      <c r="E44" s="195"/>
      <c r="F44" s="195"/>
      <c r="G44" s="195"/>
      <c r="H44" s="195"/>
      <c r="I44" s="195"/>
      <c r="J44" s="195"/>
    </row>
    <row r="45" spans="1:10" ht="13.5">
      <c r="A45" s="195"/>
      <c r="B45" s="195"/>
      <c r="C45" s="195"/>
      <c r="D45" s="195"/>
      <c r="E45" s="195"/>
      <c r="F45" s="195"/>
      <c r="G45" s="195"/>
      <c r="H45" s="195"/>
      <c r="I45" s="195"/>
      <c r="J45" s="195"/>
    </row>
  </sheetData>
  <sheetProtection/>
  <mergeCells count="10">
    <mergeCell ref="G3:J3"/>
    <mergeCell ref="G4:H4"/>
    <mergeCell ref="I4:J4"/>
    <mergeCell ref="A1:J1"/>
    <mergeCell ref="A11:B11"/>
    <mergeCell ref="A12:B12"/>
    <mergeCell ref="C3:D4"/>
    <mergeCell ref="E3:F4"/>
    <mergeCell ref="A5:A10"/>
    <mergeCell ref="A3:B4"/>
  </mergeCells>
  <printOptions/>
  <pageMargins left="0.5905511811023623" right="0.5905511811023623" top="0.984251968503937" bottom="0.984251968503937" header="0.5118110236220472" footer="0.5118110236220472"/>
  <pageSetup firstPageNumber="233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21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2" width="3.25390625" style="2" customWidth="1"/>
    <col min="3" max="3" width="4.50390625" style="2" customWidth="1"/>
    <col min="4" max="4" width="8.375" style="2" customWidth="1"/>
    <col min="5" max="5" width="20.125" style="2" customWidth="1"/>
    <col min="6" max="6" width="3.50390625" style="2" bestFit="1" customWidth="1"/>
    <col min="7" max="7" width="20.125" style="2" customWidth="1"/>
    <col min="8" max="8" width="3.50390625" style="2" bestFit="1" customWidth="1"/>
    <col min="9" max="9" width="9.00390625" style="2" customWidth="1"/>
    <col min="10" max="10" width="3.50390625" style="2" bestFit="1" customWidth="1"/>
    <col min="11" max="11" width="9.00390625" style="2" customWidth="1"/>
    <col min="12" max="12" width="3.50390625" style="2" bestFit="1" customWidth="1"/>
    <col min="13" max="16384" width="9.00390625" style="2" customWidth="1"/>
  </cols>
  <sheetData>
    <row r="1" spans="1:12" s="1" customFormat="1" ht="24.75" customHeight="1">
      <c r="A1" s="156" t="s">
        <v>98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1" s="1" customFormat="1" ht="24.75" customHeight="1" thickBot="1">
      <c r="A2" s="157"/>
      <c r="B2" s="157"/>
      <c r="C2" s="157"/>
      <c r="E2" s="158"/>
      <c r="F2" s="158"/>
      <c r="G2" s="159"/>
      <c r="H2" s="159"/>
      <c r="K2" s="1" t="s">
        <v>105</v>
      </c>
    </row>
    <row r="3" spans="1:12" ht="32.25" customHeight="1">
      <c r="A3" s="160" t="s">
        <v>51</v>
      </c>
      <c r="B3" s="135"/>
      <c r="C3" s="135"/>
      <c r="D3" s="161"/>
      <c r="E3" s="162" t="s">
        <v>73</v>
      </c>
      <c r="F3" s="162"/>
      <c r="G3" s="162" t="s">
        <v>61</v>
      </c>
      <c r="H3" s="162"/>
      <c r="I3" s="162" t="s">
        <v>53</v>
      </c>
      <c r="J3" s="161"/>
      <c r="K3" s="161"/>
      <c r="L3" s="163"/>
    </row>
    <row r="4" spans="1:12" ht="32.25" customHeight="1" thickBot="1">
      <c r="A4" s="239"/>
      <c r="B4" s="240"/>
      <c r="C4" s="240"/>
      <c r="D4" s="241"/>
      <c r="E4" s="166"/>
      <c r="F4" s="166"/>
      <c r="G4" s="166"/>
      <c r="H4" s="166"/>
      <c r="I4" s="166" t="s">
        <v>74</v>
      </c>
      <c r="J4" s="166"/>
      <c r="K4" s="166" t="s">
        <v>62</v>
      </c>
      <c r="L4" s="167"/>
    </row>
    <row r="5" spans="1:12" ht="39.75" customHeight="1">
      <c r="A5" s="242" t="s">
        <v>35</v>
      </c>
      <c r="B5" s="243" t="s">
        <v>54</v>
      </c>
      <c r="C5" s="162" t="s">
        <v>63</v>
      </c>
      <c r="D5" s="162"/>
      <c r="E5" s="244">
        <v>81220</v>
      </c>
      <c r="F5" s="245" t="s">
        <v>3</v>
      </c>
      <c r="G5" s="246">
        <v>7180129700</v>
      </c>
      <c r="H5" s="247" t="s">
        <v>2</v>
      </c>
      <c r="I5" s="248">
        <v>104.2</v>
      </c>
      <c r="J5" s="247" t="s">
        <v>86</v>
      </c>
      <c r="K5" s="248">
        <v>113.5</v>
      </c>
      <c r="L5" s="249" t="s">
        <v>86</v>
      </c>
    </row>
    <row r="6" spans="1:12" ht="39.75" customHeight="1">
      <c r="A6" s="175"/>
      <c r="B6" s="250"/>
      <c r="C6" s="251" t="s">
        <v>64</v>
      </c>
      <c r="D6" s="251"/>
      <c r="E6" s="252">
        <v>44098</v>
      </c>
      <c r="F6" s="253"/>
      <c r="G6" s="252">
        <v>1663656600</v>
      </c>
      <c r="H6" s="254"/>
      <c r="I6" s="255">
        <v>97.3</v>
      </c>
      <c r="J6" s="254"/>
      <c r="K6" s="255">
        <v>100.3</v>
      </c>
      <c r="L6" s="256"/>
    </row>
    <row r="7" spans="1:12" ht="39.75" customHeight="1">
      <c r="A7" s="175"/>
      <c r="B7" s="257"/>
      <c r="C7" s="251" t="s">
        <v>65</v>
      </c>
      <c r="D7" s="251"/>
      <c r="E7" s="252">
        <f>SUM(E5:E6)</f>
        <v>125318</v>
      </c>
      <c r="F7" s="253"/>
      <c r="G7" s="252">
        <f>SUM(G5:G6)</f>
        <v>8843786300</v>
      </c>
      <c r="H7" s="254"/>
      <c r="I7" s="255">
        <v>101.7</v>
      </c>
      <c r="J7" s="254"/>
      <c r="K7" s="255">
        <v>110.8</v>
      </c>
      <c r="L7" s="256"/>
    </row>
    <row r="8" spans="1:12" ht="39.75" customHeight="1">
      <c r="A8" s="175"/>
      <c r="B8" s="258" t="s">
        <v>89</v>
      </c>
      <c r="C8" s="251" t="s">
        <v>63</v>
      </c>
      <c r="D8" s="251"/>
      <c r="E8" s="252">
        <v>8959</v>
      </c>
      <c r="F8" s="253"/>
      <c r="G8" s="252">
        <v>681060300</v>
      </c>
      <c r="H8" s="254"/>
      <c r="I8" s="255">
        <v>102.5</v>
      </c>
      <c r="J8" s="254"/>
      <c r="K8" s="255">
        <v>91</v>
      </c>
      <c r="L8" s="256"/>
    </row>
    <row r="9" spans="1:12" ht="39.75" customHeight="1">
      <c r="A9" s="175"/>
      <c r="B9" s="250"/>
      <c r="C9" s="259" t="s">
        <v>64</v>
      </c>
      <c r="D9" s="260" t="s">
        <v>66</v>
      </c>
      <c r="E9" s="252">
        <v>14553</v>
      </c>
      <c r="F9" s="253"/>
      <c r="G9" s="252">
        <v>418669600</v>
      </c>
      <c r="H9" s="254"/>
      <c r="I9" s="255">
        <v>95.8</v>
      </c>
      <c r="J9" s="254"/>
      <c r="K9" s="255">
        <v>84.4</v>
      </c>
      <c r="L9" s="256"/>
    </row>
    <row r="10" spans="1:12" ht="39.75" customHeight="1">
      <c r="A10" s="175"/>
      <c r="B10" s="261"/>
      <c r="C10" s="259"/>
      <c r="D10" s="260" t="s">
        <v>67</v>
      </c>
      <c r="E10" s="177"/>
      <c r="F10" s="253"/>
      <c r="G10" s="177"/>
      <c r="H10" s="254"/>
      <c r="I10" s="262"/>
      <c r="J10" s="254"/>
      <c r="K10" s="263"/>
      <c r="L10" s="256"/>
    </row>
    <row r="11" spans="1:12" ht="39.75" customHeight="1">
      <c r="A11" s="175"/>
      <c r="B11" s="261"/>
      <c r="C11" s="251" t="s">
        <v>68</v>
      </c>
      <c r="D11" s="251"/>
      <c r="E11" s="252">
        <v>1981</v>
      </c>
      <c r="F11" s="253"/>
      <c r="G11" s="252">
        <v>187193600</v>
      </c>
      <c r="H11" s="254"/>
      <c r="I11" s="255">
        <v>103.2</v>
      </c>
      <c r="J11" s="254"/>
      <c r="K11" s="255">
        <v>98.2</v>
      </c>
      <c r="L11" s="256"/>
    </row>
    <row r="12" spans="1:12" ht="39.75" customHeight="1">
      <c r="A12" s="175"/>
      <c r="B12" s="264"/>
      <c r="C12" s="251" t="s">
        <v>77</v>
      </c>
      <c r="D12" s="251"/>
      <c r="E12" s="252">
        <f>SUM(E8:E11)</f>
        <v>25493</v>
      </c>
      <c r="F12" s="253"/>
      <c r="G12" s="252">
        <f>SUM(G8:G11)</f>
        <v>1286923500</v>
      </c>
      <c r="H12" s="254"/>
      <c r="I12" s="255">
        <v>98.6</v>
      </c>
      <c r="J12" s="254"/>
      <c r="K12" s="255">
        <v>89.7</v>
      </c>
      <c r="L12" s="256"/>
    </row>
    <row r="13" spans="1:12" ht="39.75" customHeight="1">
      <c r="A13" s="175"/>
      <c r="B13" s="251" t="s">
        <v>90</v>
      </c>
      <c r="C13" s="251"/>
      <c r="D13" s="251"/>
      <c r="E13" s="252">
        <v>811</v>
      </c>
      <c r="F13" s="253"/>
      <c r="G13" s="252">
        <v>100394500</v>
      </c>
      <c r="H13" s="254"/>
      <c r="I13" s="255">
        <v>107.1</v>
      </c>
      <c r="J13" s="254"/>
      <c r="K13" s="255">
        <v>102.3</v>
      </c>
      <c r="L13" s="256"/>
    </row>
    <row r="14" spans="1:12" ht="39.75" customHeight="1">
      <c r="A14" s="175"/>
      <c r="B14" s="251" t="s">
        <v>55</v>
      </c>
      <c r="C14" s="251"/>
      <c r="D14" s="251"/>
      <c r="E14" s="252">
        <v>3654</v>
      </c>
      <c r="F14" s="253"/>
      <c r="G14" s="252">
        <v>269047100</v>
      </c>
      <c r="H14" s="254"/>
      <c r="I14" s="255">
        <v>88.8</v>
      </c>
      <c r="J14" s="254"/>
      <c r="K14" s="255">
        <v>81.9</v>
      </c>
      <c r="L14" s="256"/>
    </row>
    <row r="15" spans="1:12" ht="39.75" customHeight="1">
      <c r="A15" s="175"/>
      <c r="B15" s="265" t="s">
        <v>76</v>
      </c>
      <c r="C15" s="265"/>
      <c r="D15" s="265"/>
      <c r="E15" s="252">
        <f>SUM(E7,E12,E13:E14)</f>
        <v>155276</v>
      </c>
      <c r="F15" s="253"/>
      <c r="G15" s="252">
        <f>SUM(G7,G12,G13:G14)</f>
        <v>10500151400</v>
      </c>
      <c r="H15" s="254"/>
      <c r="I15" s="255">
        <v>100.8</v>
      </c>
      <c r="J15" s="254"/>
      <c r="K15" s="255">
        <v>106.6</v>
      </c>
      <c r="L15" s="256"/>
    </row>
    <row r="16" spans="1:12" ht="39.75" customHeight="1">
      <c r="A16" s="175" t="s">
        <v>72</v>
      </c>
      <c r="B16" s="126" t="s">
        <v>69</v>
      </c>
      <c r="C16" s="104"/>
      <c r="D16" s="112"/>
      <c r="E16" s="252">
        <v>62256</v>
      </c>
      <c r="F16" s="253"/>
      <c r="G16" s="252">
        <v>1035962000</v>
      </c>
      <c r="H16" s="254"/>
      <c r="I16" s="255">
        <v>112.8</v>
      </c>
      <c r="J16" s="254"/>
      <c r="K16" s="255">
        <v>104.1</v>
      </c>
      <c r="L16" s="256"/>
    </row>
    <row r="17" spans="1:12" ht="39.75" customHeight="1">
      <c r="A17" s="175"/>
      <c r="B17" s="251" t="s">
        <v>75</v>
      </c>
      <c r="C17" s="251"/>
      <c r="D17" s="251"/>
      <c r="E17" s="252">
        <v>15826</v>
      </c>
      <c r="F17" s="253"/>
      <c r="G17" s="252">
        <v>261460500</v>
      </c>
      <c r="H17" s="254"/>
      <c r="I17" s="255">
        <v>108.7</v>
      </c>
      <c r="J17" s="254"/>
      <c r="K17" s="255">
        <v>109.8</v>
      </c>
      <c r="L17" s="256"/>
    </row>
    <row r="18" spans="1:12" ht="39.75" customHeight="1">
      <c r="A18" s="175"/>
      <c r="B18" s="251" t="s">
        <v>70</v>
      </c>
      <c r="C18" s="251"/>
      <c r="D18" s="251"/>
      <c r="E18" s="177"/>
      <c r="F18" s="253"/>
      <c r="G18" s="177"/>
      <c r="H18" s="254"/>
      <c r="I18" s="262"/>
      <c r="J18" s="254"/>
      <c r="K18" s="263"/>
      <c r="L18" s="256"/>
    </row>
    <row r="19" spans="1:12" ht="39.75" customHeight="1">
      <c r="A19" s="175"/>
      <c r="B19" s="265" t="s">
        <v>8</v>
      </c>
      <c r="C19" s="265"/>
      <c r="D19" s="265"/>
      <c r="E19" s="252">
        <f>SUM(E16:E18)</f>
        <v>78082</v>
      </c>
      <c r="F19" s="253"/>
      <c r="G19" s="252">
        <f>SUM(G16:G18)</f>
        <v>1297422500</v>
      </c>
      <c r="H19" s="254"/>
      <c r="I19" s="255">
        <v>111.9</v>
      </c>
      <c r="J19" s="254"/>
      <c r="K19" s="255">
        <v>105.2</v>
      </c>
      <c r="L19" s="256"/>
    </row>
    <row r="20" spans="1:12" ht="39.75" customHeight="1" thickBot="1">
      <c r="A20" s="266" t="s">
        <v>71</v>
      </c>
      <c r="B20" s="267"/>
      <c r="C20" s="267"/>
      <c r="D20" s="267"/>
      <c r="E20" s="268">
        <f>SUM(E15+E19)</f>
        <v>233358</v>
      </c>
      <c r="F20" s="269"/>
      <c r="G20" s="270">
        <f>SUM(G15,G19)</f>
        <v>11797573900</v>
      </c>
      <c r="H20" s="271"/>
      <c r="I20" s="272">
        <v>104.3</v>
      </c>
      <c r="J20" s="271"/>
      <c r="K20" s="272">
        <v>106.5</v>
      </c>
      <c r="L20" s="273"/>
    </row>
    <row r="21" ht="13.5">
      <c r="E21" s="2" t="s">
        <v>91</v>
      </c>
    </row>
  </sheetData>
  <sheetProtection/>
  <mergeCells count="26">
    <mergeCell ref="A1:L1"/>
    <mergeCell ref="A3:D4"/>
    <mergeCell ref="E3:F4"/>
    <mergeCell ref="G3:H4"/>
    <mergeCell ref="I3:L3"/>
    <mergeCell ref="I4:J4"/>
    <mergeCell ref="K4:L4"/>
    <mergeCell ref="B18:D18"/>
    <mergeCell ref="B19:D19"/>
    <mergeCell ref="B5:B7"/>
    <mergeCell ref="B8:B12"/>
    <mergeCell ref="C9:C10"/>
    <mergeCell ref="C6:D6"/>
    <mergeCell ref="C8:D8"/>
    <mergeCell ref="B16:D16"/>
    <mergeCell ref="B17:D17"/>
    <mergeCell ref="A20:D20"/>
    <mergeCell ref="C11:D11"/>
    <mergeCell ref="C12:D12"/>
    <mergeCell ref="B13:D13"/>
    <mergeCell ref="B14:D14"/>
    <mergeCell ref="A5:A15"/>
    <mergeCell ref="A16:A19"/>
    <mergeCell ref="B15:D15"/>
    <mergeCell ref="C7:D7"/>
    <mergeCell ref="C5:D5"/>
  </mergeCells>
  <printOptions/>
  <pageMargins left="0.5905511811023623" right="0.5905511811023623" top="0.984251968503937" bottom="0.984251968503937" header="0.5118110236220472" footer="0.5118110236220472"/>
  <pageSetup firstPageNumber="234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75" zoomScaleNormal="50" zoomScaleSheetLayoutView="75" zoomScalePageLayoutView="0" workbookViewId="0" topLeftCell="A1">
      <pane xSplit="6" ySplit="5" topLeftCell="G9" activePane="bottomRight" state="frozen"/>
      <selection pane="topLeft" activeCell="K5" sqref="K5"/>
      <selection pane="topRight" activeCell="K5" sqref="K5"/>
      <selection pane="bottomLeft" activeCell="K5" sqref="K5"/>
      <selection pane="bottomRight" activeCell="K5" sqref="K5"/>
    </sheetView>
  </sheetViews>
  <sheetFormatPr defaultColWidth="9.00390625" defaultRowHeight="13.5"/>
  <cols>
    <col min="1" max="1" width="0.875" style="3" customWidth="1"/>
    <col min="2" max="2" width="5.375" style="3" customWidth="1"/>
    <col min="3" max="3" width="4.00390625" style="3" customWidth="1"/>
    <col min="4" max="4" width="3.625" style="3" customWidth="1"/>
    <col min="5" max="5" width="18.625" style="3" customWidth="1"/>
    <col min="6" max="6" width="0.875" style="3" customWidth="1"/>
    <col min="7" max="7" width="16.875" style="6" customWidth="1"/>
    <col min="8" max="8" width="2.125" style="6" customWidth="1"/>
    <col min="9" max="9" width="16.875" style="6" customWidth="1"/>
    <col min="10" max="10" width="2.125" style="6" customWidth="1"/>
    <col min="11" max="11" width="16.875" style="6" customWidth="1"/>
    <col min="12" max="12" width="2.125" style="6" customWidth="1"/>
    <col min="13" max="13" width="16.00390625" style="6" customWidth="1"/>
    <col min="14" max="14" width="2.125" style="6" customWidth="1"/>
    <col min="15" max="15" width="16.625" style="6" customWidth="1"/>
    <col min="16" max="16" width="2.125" style="6" customWidth="1"/>
    <col min="17" max="17" width="7.125" style="3" customWidth="1"/>
    <col min="18" max="18" width="2.125" style="3" customWidth="1"/>
    <col min="19" max="19" width="7.125" style="3" customWidth="1"/>
    <col min="20" max="20" width="2.125" style="3" customWidth="1"/>
    <col min="21" max="21" width="7.125" style="3" customWidth="1"/>
    <col min="22" max="22" width="2.125" style="3" customWidth="1"/>
    <col min="23" max="23" width="7.125" style="3" customWidth="1"/>
    <col min="24" max="24" width="2.125" style="3" customWidth="1"/>
    <col min="25" max="25" width="15.50390625" style="7" customWidth="1"/>
    <col min="26" max="26" width="4.00390625" style="7" customWidth="1"/>
    <col min="27" max="16384" width="9.00390625" style="3" customWidth="1"/>
  </cols>
  <sheetData>
    <row r="1" spans="1:13" ht="19.5" customHeight="1">
      <c r="A1" s="132" t="s">
        <v>103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5" t="s">
        <v>93</v>
      </c>
    </row>
    <row r="2" spans="2:24" ht="16.5" customHeight="1" thickBot="1">
      <c r="B2" s="8"/>
      <c r="C2" s="8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S2" s="8"/>
      <c r="T2" s="8"/>
      <c r="U2" s="8"/>
      <c r="V2" s="8"/>
      <c r="W2" s="8"/>
      <c r="X2" s="8"/>
    </row>
    <row r="3" spans="1:26" ht="15" customHeight="1">
      <c r="A3" s="133" t="s">
        <v>36</v>
      </c>
      <c r="B3" s="134"/>
      <c r="C3" s="134"/>
      <c r="D3" s="134"/>
      <c r="E3" s="134"/>
      <c r="F3" s="135"/>
      <c r="G3" s="137" t="s">
        <v>9</v>
      </c>
      <c r="H3" s="114"/>
      <c r="I3" s="113" t="s">
        <v>10</v>
      </c>
      <c r="J3" s="114"/>
      <c r="K3" s="113" t="s">
        <v>11</v>
      </c>
      <c r="L3" s="114"/>
      <c r="M3" s="113" t="s">
        <v>40</v>
      </c>
      <c r="N3" s="114"/>
      <c r="O3" s="113" t="s">
        <v>41</v>
      </c>
      <c r="P3" s="114"/>
      <c r="Q3" s="119" t="s">
        <v>79</v>
      </c>
      <c r="R3" s="120"/>
      <c r="S3" s="120"/>
      <c r="T3" s="120"/>
      <c r="U3" s="120"/>
      <c r="V3" s="120"/>
      <c r="W3" s="120"/>
      <c r="X3" s="121"/>
      <c r="Y3" s="122" t="s">
        <v>33</v>
      </c>
      <c r="Z3" s="123"/>
    </row>
    <row r="4" spans="1:26" ht="15" customHeight="1">
      <c r="A4" s="107"/>
      <c r="B4" s="104"/>
      <c r="C4" s="104"/>
      <c r="D4" s="104"/>
      <c r="E4" s="104"/>
      <c r="F4" s="112"/>
      <c r="G4" s="138"/>
      <c r="H4" s="116"/>
      <c r="I4" s="115"/>
      <c r="J4" s="116"/>
      <c r="K4" s="115"/>
      <c r="L4" s="116"/>
      <c r="M4" s="115"/>
      <c r="N4" s="116"/>
      <c r="O4" s="115"/>
      <c r="P4" s="116"/>
      <c r="Q4" s="126" t="s">
        <v>12</v>
      </c>
      <c r="R4" s="104"/>
      <c r="S4" s="104"/>
      <c r="T4" s="112"/>
      <c r="U4" s="126" t="s">
        <v>13</v>
      </c>
      <c r="V4" s="104"/>
      <c r="W4" s="104"/>
      <c r="X4" s="112"/>
      <c r="Y4" s="124"/>
      <c r="Z4" s="125"/>
    </row>
    <row r="5" spans="1:26" ht="15" customHeight="1" thickBot="1">
      <c r="A5" s="136"/>
      <c r="B5" s="128"/>
      <c r="C5" s="128"/>
      <c r="D5" s="128"/>
      <c r="E5" s="128"/>
      <c r="F5" s="129"/>
      <c r="G5" s="139"/>
      <c r="H5" s="118"/>
      <c r="I5" s="117"/>
      <c r="J5" s="118"/>
      <c r="K5" s="117"/>
      <c r="L5" s="118"/>
      <c r="M5" s="117"/>
      <c r="N5" s="118"/>
      <c r="O5" s="117"/>
      <c r="P5" s="118"/>
      <c r="Q5" s="127" t="s">
        <v>49</v>
      </c>
      <c r="R5" s="128"/>
      <c r="S5" s="127" t="s">
        <v>50</v>
      </c>
      <c r="T5" s="129"/>
      <c r="U5" s="127" t="s">
        <v>49</v>
      </c>
      <c r="V5" s="129"/>
      <c r="W5" s="128" t="s">
        <v>50</v>
      </c>
      <c r="X5" s="129"/>
      <c r="Y5" s="130" t="s">
        <v>34</v>
      </c>
      <c r="Z5" s="131"/>
    </row>
    <row r="6" spans="1:26" ht="13.5" customHeight="1">
      <c r="A6" s="106"/>
      <c r="B6" s="108" t="s">
        <v>14</v>
      </c>
      <c r="C6" s="110" t="s">
        <v>39</v>
      </c>
      <c r="D6" s="110"/>
      <c r="E6" s="110"/>
      <c r="F6" s="111"/>
      <c r="G6" s="200">
        <f>SUM(G8,G12,G15,G16,G17,G18,G19,G20,G21,G22,G23,G24,G25,G26)</f>
        <v>1460943000000</v>
      </c>
      <c r="H6" s="9" t="s">
        <v>2</v>
      </c>
      <c r="I6" s="200">
        <f>SUM(I8,I12,I15,I16,I17,I18,I19,I20,I21,I22,I23,I24,I25,I26)</f>
        <v>1472057915414</v>
      </c>
      <c r="J6" s="9" t="s">
        <v>2</v>
      </c>
      <c r="K6" s="200">
        <f>SUM(K8,K12,K15,K16,K17,K18,K19,K20,K21,K22,K23,K24,K25,K26)</f>
        <v>1456952830796</v>
      </c>
      <c r="L6" s="9" t="s">
        <v>78</v>
      </c>
      <c r="M6" s="201">
        <f>SUM(M8,M12,M15,M16,M17,M18,M19,M20,M21,M22,M23,M24,M25,M26)</f>
        <v>1910865685</v>
      </c>
      <c r="N6" s="9" t="s">
        <v>2</v>
      </c>
      <c r="O6" s="200">
        <f>SUM(O8,O12,O15,O16,O17,O18,O19,O20,O21,O22,O23,O24,O25,O26)</f>
        <v>13194218933</v>
      </c>
      <c r="P6" s="9" t="s">
        <v>78</v>
      </c>
      <c r="Q6" s="202">
        <f>ROUND(K6/G6*100,1)</f>
        <v>99.7</v>
      </c>
      <c r="R6" s="10" t="s">
        <v>6</v>
      </c>
      <c r="S6" s="202">
        <v>100.5</v>
      </c>
      <c r="T6" s="10" t="s">
        <v>6</v>
      </c>
      <c r="U6" s="202">
        <f>ROUND(K6/I6*100,1)</f>
        <v>99</v>
      </c>
      <c r="V6" s="10" t="s">
        <v>6</v>
      </c>
      <c r="W6" s="202">
        <v>99</v>
      </c>
      <c r="X6" s="10" t="s">
        <v>6</v>
      </c>
      <c r="Y6" s="201">
        <f>SUM(Y8,Y12,Y15,Y16,Y17,Y18,Y19,Y20,Y21,Y22,Y23,Y24,Y25,Y26)</f>
        <v>1907029579</v>
      </c>
      <c r="Z6" s="11" t="s">
        <v>2</v>
      </c>
    </row>
    <row r="7" spans="1:26" s="18" customFormat="1" ht="13.5" customHeight="1">
      <c r="A7" s="107"/>
      <c r="B7" s="109"/>
      <c r="C7" s="105"/>
      <c r="D7" s="105"/>
      <c r="E7" s="105"/>
      <c r="F7" s="112"/>
      <c r="G7" s="203"/>
      <c r="H7" s="13"/>
      <c r="I7" s="203"/>
      <c r="J7" s="14"/>
      <c r="K7" s="203"/>
      <c r="L7" s="14"/>
      <c r="M7" s="204"/>
      <c r="N7" s="14"/>
      <c r="O7" s="203"/>
      <c r="P7" s="13"/>
      <c r="Q7" s="205"/>
      <c r="R7" s="15"/>
      <c r="S7" s="205"/>
      <c r="T7" s="16"/>
      <c r="U7" s="205"/>
      <c r="V7" s="15"/>
      <c r="W7" s="205"/>
      <c r="X7" s="15"/>
      <c r="Y7" s="204"/>
      <c r="Z7" s="17"/>
    </row>
    <row r="8" spans="1:26" ht="27.75" customHeight="1">
      <c r="A8" s="19"/>
      <c r="B8" s="104" t="s">
        <v>15</v>
      </c>
      <c r="C8" s="206"/>
      <c r="D8" s="105" t="s">
        <v>37</v>
      </c>
      <c r="E8" s="105"/>
      <c r="F8" s="20"/>
      <c r="G8" s="207">
        <f>SUM(G9:G11)</f>
        <v>379238000000</v>
      </c>
      <c r="H8" s="21"/>
      <c r="I8" s="207">
        <f>SUM(I9:I11)</f>
        <v>388894969957</v>
      </c>
      <c r="J8" s="77"/>
      <c r="K8" s="207">
        <f>SUM(K9:K11)</f>
        <v>378444925688</v>
      </c>
      <c r="L8" s="22"/>
      <c r="M8" s="208">
        <f>SUM(M9:M11)</f>
        <v>1358884173</v>
      </c>
      <c r="N8" s="22"/>
      <c r="O8" s="207">
        <f>SUM(O9:O11)</f>
        <v>9091160096</v>
      </c>
      <c r="P8" s="21"/>
      <c r="Q8" s="209">
        <f aca="true" t="shared" si="0" ref="Q8:Q22">ROUND(K8/G8*100,1)</f>
        <v>99.8</v>
      </c>
      <c r="R8" s="23"/>
      <c r="S8" s="209">
        <v>100.4</v>
      </c>
      <c r="T8" s="24"/>
      <c r="U8" s="209">
        <f aca="true" t="shared" si="1" ref="U8:U22">ROUND(K8/I8*100,1)</f>
        <v>97.3</v>
      </c>
      <c r="V8" s="23"/>
      <c r="W8" s="209">
        <v>97.2</v>
      </c>
      <c r="X8" s="24"/>
      <c r="Y8" s="208">
        <f>SUM(Y9:Y11)</f>
        <v>221703078</v>
      </c>
      <c r="Z8" s="25"/>
    </row>
    <row r="9" spans="1:26" ht="27.75" customHeight="1">
      <c r="A9" s="19"/>
      <c r="B9" s="26"/>
      <c r="C9" s="12"/>
      <c r="D9" s="4" t="s">
        <v>16</v>
      </c>
      <c r="E9" s="27" t="s">
        <v>17</v>
      </c>
      <c r="F9" s="28"/>
      <c r="G9" s="207">
        <v>296139000000</v>
      </c>
      <c r="H9" s="29"/>
      <c r="I9" s="207">
        <v>306923383544</v>
      </c>
      <c r="J9" s="77"/>
      <c r="K9" s="207">
        <v>296591052547</v>
      </c>
      <c r="L9" s="22"/>
      <c r="M9" s="208">
        <v>1303784325</v>
      </c>
      <c r="N9" s="22"/>
      <c r="O9" s="207">
        <f>I9-(K9+M9)</f>
        <v>9028546672</v>
      </c>
      <c r="P9" s="29"/>
      <c r="Q9" s="209">
        <f t="shared" si="0"/>
        <v>100.2</v>
      </c>
      <c r="R9" s="23"/>
      <c r="S9" s="209">
        <v>100.1</v>
      </c>
      <c r="T9" s="23"/>
      <c r="U9" s="209">
        <f t="shared" si="1"/>
        <v>96.6</v>
      </c>
      <c r="V9" s="24"/>
      <c r="W9" s="209">
        <v>96.5</v>
      </c>
      <c r="X9" s="24"/>
      <c r="Y9" s="210"/>
      <c r="Z9" s="25"/>
    </row>
    <row r="10" spans="1:26" ht="27.75" customHeight="1">
      <c r="A10" s="19"/>
      <c r="B10" s="26"/>
      <c r="C10" s="12"/>
      <c r="D10" s="4" t="s">
        <v>16</v>
      </c>
      <c r="E10" s="27" t="s">
        <v>18</v>
      </c>
      <c r="F10" s="28"/>
      <c r="G10" s="207">
        <v>78085000000</v>
      </c>
      <c r="H10" s="29"/>
      <c r="I10" s="207">
        <v>77050983604</v>
      </c>
      <c r="J10" s="77"/>
      <c r="K10" s="207">
        <v>76933270332</v>
      </c>
      <c r="L10" s="22"/>
      <c r="M10" s="208">
        <v>55099848</v>
      </c>
      <c r="N10" s="22"/>
      <c r="O10" s="211">
        <f>I10-(K10+M10)</f>
        <v>62613424</v>
      </c>
      <c r="P10" s="29"/>
      <c r="Q10" s="209">
        <f t="shared" si="0"/>
        <v>98.5</v>
      </c>
      <c r="R10" s="23"/>
      <c r="S10" s="209">
        <v>101.7</v>
      </c>
      <c r="T10" s="23"/>
      <c r="U10" s="209">
        <f t="shared" si="1"/>
        <v>99.8</v>
      </c>
      <c r="V10" s="24"/>
      <c r="W10" s="209">
        <v>100.5</v>
      </c>
      <c r="X10" s="24"/>
      <c r="Y10" s="208">
        <v>221703078</v>
      </c>
      <c r="Z10" s="25"/>
    </row>
    <row r="11" spans="1:26" ht="27.75" customHeight="1">
      <c r="A11" s="19"/>
      <c r="B11" s="26"/>
      <c r="C11" s="12"/>
      <c r="D11" s="4" t="s">
        <v>16</v>
      </c>
      <c r="E11" s="27" t="s">
        <v>19</v>
      </c>
      <c r="F11" s="28"/>
      <c r="G11" s="207">
        <v>5014000000</v>
      </c>
      <c r="H11" s="29"/>
      <c r="I11" s="207">
        <v>4920602809</v>
      </c>
      <c r="J11" s="77"/>
      <c r="K11" s="207">
        <v>4920602809</v>
      </c>
      <c r="L11" s="22"/>
      <c r="M11" s="208">
        <v>0</v>
      </c>
      <c r="N11" s="30"/>
      <c r="O11" s="211">
        <f>I11-(K11+M11)</f>
        <v>0</v>
      </c>
      <c r="P11" s="31"/>
      <c r="Q11" s="209">
        <f t="shared" si="0"/>
        <v>98.1</v>
      </c>
      <c r="R11" s="23"/>
      <c r="S11" s="209">
        <v>101.6</v>
      </c>
      <c r="T11" s="23"/>
      <c r="U11" s="209">
        <f t="shared" si="1"/>
        <v>100</v>
      </c>
      <c r="V11" s="24"/>
      <c r="W11" s="209">
        <v>100</v>
      </c>
      <c r="X11" s="24"/>
      <c r="Y11" s="210">
        <v>0</v>
      </c>
      <c r="Z11" s="25"/>
    </row>
    <row r="12" spans="1:26" ht="27.75" customHeight="1">
      <c r="A12" s="19"/>
      <c r="B12" s="104" t="s">
        <v>15</v>
      </c>
      <c r="C12" s="206"/>
      <c r="D12" s="105" t="s">
        <v>38</v>
      </c>
      <c r="E12" s="105"/>
      <c r="F12" s="20"/>
      <c r="G12" s="207">
        <f>SUM(G13:G14)</f>
        <v>383349000000</v>
      </c>
      <c r="H12" s="21"/>
      <c r="I12" s="207">
        <f>SUM(I13:I14)</f>
        <v>380336256268</v>
      </c>
      <c r="J12" s="77"/>
      <c r="K12" s="207">
        <f>SUM(K13:K14)</f>
        <v>380339154919</v>
      </c>
      <c r="L12" s="22"/>
      <c r="M12" s="208">
        <f>SUM(M13:M14)</f>
        <v>206520120</v>
      </c>
      <c r="N12" s="22"/>
      <c r="O12" s="211">
        <f>SUM(O13:O14)</f>
        <v>-209418771</v>
      </c>
      <c r="P12" s="21"/>
      <c r="Q12" s="209">
        <f t="shared" si="0"/>
        <v>99.2</v>
      </c>
      <c r="R12" s="23"/>
      <c r="S12" s="209">
        <v>101.3</v>
      </c>
      <c r="T12" s="23"/>
      <c r="U12" s="209">
        <f t="shared" si="1"/>
        <v>100</v>
      </c>
      <c r="V12" s="24"/>
      <c r="W12" s="209">
        <v>101</v>
      </c>
      <c r="X12" s="24"/>
      <c r="Y12" s="208">
        <f>SUM(Y13:Y14)</f>
        <v>1672098053</v>
      </c>
      <c r="Z12" s="25"/>
    </row>
    <row r="13" spans="1:26" ht="27.75" customHeight="1">
      <c r="A13" s="19"/>
      <c r="B13" s="26"/>
      <c r="C13" s="12"/>
      <c r="D13" s="4" t="s">
        <v>16</v>
      </c>
      <c r="E13" s="27" t="s">
        <v>17</v>
      </c>
      <c r="F13" s="28"/>
      <c r="G13" s="207">
        <v>15465000000</v>
      </c>
      <c r="H13" s="29"/>
      <c r="I13" s="207">
        <v>15735513100</v>
      </c>
      <c r="J13" s="77"/>
      <c r="K13" s="207">
        <v>15418196365</v>
      </c>
      <c r="L13" s="22"/>
      <c r="M13" s="208">
        <v>27961081</v>
      </c>
      <c r="N13" s="22"/>
      <c r="O13" s="211">
        <f>I13-(K13+M13)</f>
        <v>289355654</v>
      </c>
      <c r="P13" s="29"/>
      <c r="Q13" s="209">
        <f t="shared" si="0"/>
        <v>99.7</v>
      </c>
      <c r="R13" s="23"/>
      <c r="S13" s="209">
        <v>100</v>
      </c>
      <c r="T13" s="23"/>
      <c r="U13" s="209">
        <f t="shared" si="1"/>
        <v>98</v>
      </c>
      <c r="V13" s="24"/>
      <c r="W13" s="209">
        <v>97.9</v>
      </c>
      <c r="X13" s="24"/>
      <c r="Y13" s="208">
        <v>12200</v>
      </c>
      <c r="Z13" s="25"/>
    </row>
    <row r="14" spans="1:26" ht="27.75" customHeight="1">
      <c r="A14" s="19"/>
      <c r="B14" s="26"/>
      <c r="C14" s="12"/>
      <c r="D14" s="4" t="s">
        <v>16</v>
      </c>
      <c r="E14" s="27" t="s">
        <v>18</v>
      </c>
      <c r="F14" s="28"/>
      <c r="G14" s="207">
        <v>367884000000</v>
      </c>
      <c r="H14" s="29"/>
      <c r="I14" s="207">
        <v>364600743168</v>
      </c>
      <c r="J14" s="77"/>
      <c r="K14" s="207">
        <v>364920958554</v>
      </c>
      <c r="L14" s="22"/>
      <c r="M14" s="208">
        <v>178559039</v>
      </c>
      <c r="N14" s="22"/>
      <c r="O14" s="211">
        <f aca="true" t="shared" si="2" ref="O14:O25">I14-(K14+M14)</f>
        <v>-498774425</v>
      </c>
      <c r="P14" s="29"/>
      <c r="Q14" s="209">
        <f t="shared" si="0"/>
        <v>99.2</v>
      </c>
      <c r="R14" s="23"/>
      <c r="S14" s="209">
        <v>101.4</v>
      </c>
      <c r="T14" s="23"/>
      <c r="U14" s="209">
        <f t="shared" si="1"/>
        <v>100.1</v>
      </c>
      <c r="V14" s="24"/>
      <c r="W14" s="209">
        <v>101.2</v>
      </c>
      <c r="X14" s="24"/>
      <c r="Y14" s="208">
        <v>1672085853</v>
      </c>
      <c r="Z14" s="25"/>
    </row>
    <row r="15" spans="1:26" ht="27.75" customHeight="1">
      <c r="A15" s="19"/>
      <c r="B15" s="104" t="s">
        <v>15</v>
      </c>
      <c r="C15" s="206"/>
      <c r="D15" s="4" t="s">
        <v>16</v>
      </c>
      <c r="E15" s="27" t="s">
        <v>20</v>
      </c>
      <c r="F15" s="28"/>
      <c r="G15" s="207">
        <v>512083000000</v>
      </c>
      <c r="H15" s="21"/>
      <c r="I15" s="207">
        <v>511721966756</v>
      </c>
      <c r="J15" s="77"/>
      <c r="K15" s="207">
        <v>511721966756</v>
      </c>
      <c r="L15" s="22"/>
      <c r="M15" s="210">
        <v>0</v>
      </c>
      <c r="N15" s="30"/>
      <c r="O15" s="207">
        <f t="shared" si="2"/>
        <v>0</v>
      </c>
      <c r="P15" s="31"/>
      <c r="Q15" s="209">
        <f t="shared" si="0"/>
        <v>99.9</v>
      </c>
      <c r="R15" s="23"/>
      <c r="S15" s="209">
        <v>100.3</v>
      </c>
      <c r="T15" s="23"/>
      <c r="U15" s="209">
        <f t="shared" si="1"/>
        <v>100</v>
      </c>
      <c r="V15" s="24"/>
      <c r="W15" s="209">
        <v>100</v>
      </c>
      <c r="X15" s="24"/>
      <c r="Y15" s="210"/>
      <c r="Z15" s="25"/>
    </row>
    <row r="16" spans="1:26" ht="27.75" customHeight="1">
      <c r="A16" s="19"/>
      <c r="B16" s="104" t="s">
        <v>15</v>
      </c>
      <c r="C16" s="206"/>
      <c r="D16" s="4" t="s">
        <v>16</v>
      </c>
      <c r="E16" s="27" t="s">
        <v>0</v>
      </c>
      <c r="F16" s="28"/>
      <c r="G16" s="207">
        <v>34613000000</v>
      </c>
      <c r="H16" s="21"/>
      <c r="I16" s="207">
        <v>37894661416</v>
      </c>
      <c r="J16" s="77"/>
      <c r="K16" s="207">
        <v>35226648394</v>
      </c>
      <c r="L16" s="22"/>
      <c r="M16" s="208">
        <v>150724881</v>
      </c>
      <c r="N16" s="22"/>
      <c r="O16" s="207">
        <f t="shared" si="2"/>
        <v>2517288141</v>
      </c>
      <c r="P16" s="21"/>
      <c r="Q16" s="209">
        <f t="shared" si="0"/>
        <v>101.8</v>
      </c>
      <c r="R16" s="23"/>
      <c r="S16" s="209">
        <v>100.9</v>
      </c>
      <c r="T16" s="23"/>
      <c r="U16" s="209">
        <f t="shared" si="1"/>
        <v>93</v>
      </c>
      <c r="V16" s="24"/>
      <c r="W16" s="209">
        <v>91</v>
      </c>
      <c r="X16" s="24"/>
      <c r="Y16" s="208">
        <v>10375000</v>
      </c>
      <c r="Z16" s="25"/>
    </row>
    <row r="17" spans="1:26" ht="27.75" customHeight="1">
      <c r="A17" s="19"/>
      <c r="B17" s="104" t="s">
        <v>15</v>
      </c>
      <c r="C17" s="206"/>
      <c r="D17" s="4" t="s">
        <v>16</v>
      </c>
      <c r="E17" s="27" t="s">
        <v>21</v>
      </c>
      <c r="F17" s="28"/>
      <c r="G17" s="207">
        <v>11177000000</v>
      </c>
      <c r="H17" s="21"/>
      <c r="I17" s="207">
        <v>11092826124</v>
      </c>
      <c r="J17" s="77"/>
      <c r="K17" s="207">
        <v>11092788987</v>
      </c>
      <c r="L17" s="22"/>
      <c r="M17" s="210">
        <v>0</v>
      </c>
      <c r="N17" s="30"/>
      <c r="O17" s="207">
        <f t="shared" si="2"/>
        <v>37137</v>
      </c>
      <c r="P17" s="31"/>
      <c r="Q17" s="209">
        <f t="shared" si="0"/>
        <v>99.2</v>
      </c>
      <c r="R17" s="23"/>
      <c r="S17" s="209">
        <v>99.7</v>
      </c>
      <c r="T17" s="23"/>
      <c r="U17" s="209">
        <f t="shared" si="1"/>
        <v>100</v>
      </c>
      <c r="V17" s="24"/>
      <c r="W17" s="209">
        <v>100</v>
      </c>
      <c r="X17" s="24"/>
      <c r="Y17" s="212">
        <v>0</v>
      </c>
      <c r="Z17" s="25"/>
    </row>
    <row r="18" spans="1:26" ht="27.75" customHeight="1">
      <c r="A18" s="19"/>
      <c r="B18" s="104" t="s">
        <v>15</v>
      </c>
      <c r="C18" s="206"/>
      <c r="D18" s="4" t="s">
        <v>16</v>
      </c>
      <c r="E18" s="27" t="s">
        <v>4</v>
      </c>
      <c r="F18" s="28"/>
      <c r="G18" s="207">
        <v>1323000000</v>
      </c>
      <c r="H18" s="21"/>
      <c r="I18" s="207">
        <v>1341235462</v>
      </c>
      <c r="J18" s="77"/>
      <c r="K18" s="207">
        <v>1339096812</v>
      </c>
      <c r="L18" s="22"/>
      <c r="M18" s="210">
        <v>0</v>
      </c>
      <c r="N18" s="30"/>
      <c r="O18" s="207">
        <f t="shared" si="2"/>
        <v>2138650</v>
      </c>
      <c r="P18" s="32"/>
      <c r="Q18" s="209">
        <f t="shared" si="0"/>
        <v>101.2</v>
      </c>
      <c r="R18" s="23"/>
      <c r="S18" s="209">
        <v>99.8</v>
      </c>
      <c r="T18" s="23"/>
      <c r="U18" s="209">
        <f t="shared" si="1"/>
        <v>99.8</v>
      </c>
      <c r="V18" s="24"/>
      <c r="W18" s="209">
        <v>99.6</v>
      </c>
      <c r="X18" s="24"/>
      <c r="Y18" s="210">
        <v>0</v>
      </c>
      <c r="Z18" s="25"/>
    </row>
    <row r="19" spans="1:26" ht="27.75" customHeight="1">
      <c r="A19" s="19"/>
      <c r="B19" s="104" t="s">
        <v>15</v>
      </c>
      <c r="C19" s="206"/>
      <c r="D19" s="4" t="s">
        <v>16</v>
      </c>
      <c r="E19" s="27" t="s">
        <v>5</v>
      </c>
      <c r="F19" s="28"/>
      <c r="G19" s="207">
        <v>11907200000</v>
      </c>
      <c r="H19" s="21"/>
      <c r="I19" s="207">
        <v>11798138100</v>
      </c>
      <c r="J19" s="77"/>
      <c r="K19" s="207">
        <v>11797582200</v>
      </c>
      <c r="L19" s="22"/>
      <c r="M19" s="208">
        <v>240800</v>
      </c>
      <c r="N19" s="22"/>
      <c r="O19" s="207">
        <f t="shared" si="2"/>
        <v>315100</v>
      </c>
      <c r="P19" s="32"/>
      <c r="Q19" s="209">
        <f t="shared" si="0"/>
        <v>99.1</v>
      </c>
      <c r="R19" s="23"/>
      <c r="S19" s="209">
        <v>100.1</v>
      </c>
      <c r="T19" s="23"/>
      <c r="U19" s="209">
        <f t="shared" si="1"/>
        <v>100</v>
      </c>
      <c r="V19" s="24"/>
      <c r="W19" s="209">
        <v>100</v>
      </c>
      <c r="X19" s="24"/>
      <c r="Y19" s="208">
        <v>19300</v>
      </c>
      <c r="Z19" s="25"/>
    </row>
    <row r="20" spans="1:26" ht="27.75" customHeight="1">
      <c r="A20" s="19"/>
      <c r="B20" s="104" t="s">
        <v>15</v>
      </c>
      <c r="C20" s="206"/>
      <c r="D20" s="4" t="s">
        <v>16</v>
      </c>
      <c r="E20" s="27" t="s">
        <v>23</v>
      </c>
      <c r="F20" s="28"/>
      <c r="G20" s="207">
        <v>47982800000</v>
      </c>
      <c r="H20" s="21"/>
      <c r="I20" s="207">
        <v>48283257897</v>
      </c>
      <c r="J20" s="77"/>
      <c r="K20" s="207">
        <v>47717842385</v>
      </c>
      <c r="L20" s="22"/>
      <c r="M20" s="213">
        <v>14897226</v>
      </c>
      <c r="N20" s="30"/>
      <c r="O20" s="207">
        <f t="shared" si="2"/>
        <v>550518286</v>
      </c>
      <c r="P20" s="32"/>
      <c r="Q20" s="209">
        <f t="shared" si="0"/>
        <v>99.4</v>
      </c>
      <c r="R20" s="23"/>
      <c r="S20" s="209">
        <v>99.7</v>
      </c>
      <c r="T20" s="23"/>
      <c r="U20" s="209">
        <f t="shared" si="1"/>
        <v>98.8</v>
      </c>
      <c r="V20" s="24"/>
      <c r="W20" s="209">
        <v>98.4</v>
      </c>
      <c r="X20" s="24"/>
      <c r="Y20" s="214">
        <v>381348</v>
      </c>
      <c r="Z20" s="25"/>
    </row>
    <row r="21" spans="1:26" ht="27.75" customHeight="1">
      <c r="A21" s="19"/>
      <c r="B21" s="104" t="s">
        <v>15</v>
      </c>
      <c r="C21" s="206"/>
      <c r="D21" s="4" t="s">
        <v>16</v>
      </c>
      <c r="E21" s="27" t="s">
        <v>22</v>
      </c>
      <c r="F21" s="28"/>
      <c r="G21" s="207">
        <v>78446000000</v>
      </c>
      <c r="H21" s="21"/>
      <c r="I21" s="207">
        <v>79429930036</v>
      </c>
      <c r="J21" s="77"/>
      <c r="K21" s="207">
        <v>78471140006</v>
      </c>
      <c r="L21" s="22"/>
      <c r="M21" s="208">
        <v>170730456</v>
      </c>
      <c r="N21" s="30"/>
      <c r="O21" s="207">
        <f t="shared" si="2"/>
        <v>788059574</v>
      </c>
      <c r="P21" s="31"/>
      <c r="Q21" s="209">
        <f t="shared" si="0"/>
        <v>100</v>
      </c>
      <c r="R21" s="23"/>
      <c r="S21" s="209">
        <v>99.9</v>
      </c>
      <c r="T21" s="23"/>
      <c r="U21" s="209">
        <f t="shared" si="1"/>
        <v>98.8</v>
      </c>
      <c r="V21" s="23"/>
      <c r="W21" s="209">
        <v>98.5</v>
      </c>
      <c r="X21" s="24"/>
      <c r="Y21" s="214">
        <v>2452300</v>
      </c>
      <c r="Z21" s="25"/>
    </row>
    <row r="22" spans="1:26" ht="27.75" customHeight="1">
      <c r="A22" s="19"/>
      <c r="B22" s="104" t="s">
        <v>15</v>
      </c>
      <c r="C22" s="206"/>
      <c r="D22" s="4" t="s">
        <v>16</v>
      </c>
      <c r="E22" s="27" t="s">
        <v>7</v>
      </c>
      <c r="F22" s="28"/>
      <c r="G22" s="207">
        <v>40000</v>
      </c>
      <c r="H22" s="21"/>
      <c r="I22" s="207">
        <v>40400</v>
      </c>
      <c r="J22" s="77"/>
      <c r="K22" s="207">
        <v>40400</v>
      </c>
      <c r="L22" s="22"/>
      <c r="M22" s="208">
        <v>0</v>
      </c>
      <c r="N22" s="22"/>
      <c r="O22" s="207">
        <f t="shared" si="2"/>
        <v>0</v>
      </c>
      <c r="P22" s="31"/>
      <c r="Q22" s="209">
        <f t="shared" si="0"/>
        <v>101</v>
      </c>
      <c r="R22" s="23"/>
      <c r="S22" s="209">
        <v>101</v>
      </c>
      <c r="T22" s="23"/>
      <c r="U22" s="209">
        <f t="shared" si="1"/>
        <v>100</v>
      </c>
      <c r="V22" s="23"/>
      <c r="W22" s="209">
        <v>100</v>
      </c>
      <c r="X22" s="24"/>
      <c r="Y22" s="208" t="s">
        <v>95</v>
      </c>
      <c r="Z22" s="25"/>
    </row>
    <row r="23" spans="1:26" ht="27.75" customHeight="1">
      <c r="A23" s="19"/>
      <c r="B23" s="104" t="s">
        <v>15</v>
      </c>
      <c r="C23" s="206"/>
      <c r="D23" s="4" t="s">
        <v>16</v>
      </c>
      <c r="E23" s="27" t="s">
        <v>92</v>
      </c>
      <c r="F23" s="28"/>
      <c r="G23" s="207">
        <v>8000000</v>
      </c>
      <c r="H23" s="21"/>
      <c r="I23" s="207">
        <v>8877900</v>
      </c>
      <c r="J23" s="77"/>
      <c r="K23" s="207">
        <v>8877900</v>
      </c>
      <c r="L23" s="22"/>
      <c r="M23" s="208">
        <v>0</v>
      </c>
      <c r="N23" s="33"/>
      <c r="O23" s="207">
        <f t="shared" si="2"/>
        <v>0</v>
      </c>
      <c r="P23" s="32"/>
      <c r="Q23" s="209" t="s">
        <v>100</v>
      </c>
      <c r="R23" s="23"/>
      <c r="S23" s="209" t="s">
        <v>95</v>
      </c>
      <c r="T23" s="23"/>
      <c r="U23" s="209" t="s">
        <v>100</v>
      </c>
      <c r="V23" s="24"/>
      <c r="W23" s="209" t="s">
        <v>95</v>
      </c>
      <c r="X23" s="24"/>
      <c r="Y23" s="208" t="s">
        <v>95</v>
      </c>
      <c r="Z23" s="25"/>
    </row>
    <row r="24" spans="1:26" ht="27.75" customHeight="1">
      <c r="A24" s="19"/>
      <c r="B24" s="104" t="s">
        <v>15</v>
      </c>
      <c r="C24" s="206"/>
      <c r="D24" s="4" t="s">
        <v>16</v>
      </c>
      <c r="E24" s="27" t="s">
        <v>85</v>
      </c>
      <c r="F24" s="28"/>
      <c r="G24" s="207">
        <v>7960000</v>
      </c>
      <c r="H24" s="21"/>
      <c r="I24" s="207">
        <v>8293800</v>
      </c>
      <c r="J24" s="77"/>
      <c r="K24" s="207">
        <v>8293800</v>
      </c>
      <c r="L24" s="22"/>
      <c r="M24" s="208">
        <v>0</v>
      </c>
      <c r="N24" s="33"/>
      <c r="O24" s="207">
        <f t="shared" si="2"/>
        <v>0</v>
      </c>
      <c r="P24" s="32"/>
      <c r="Q24" s="209">
        <f>ROUND(K24/G24*100,1)</f>
        <v>104.2</v>
      </c>
      <c r="R24" s="23"/>
      <c r="S24" s="209">
        <v>99.5</v>
      </c>
      <c r="T24" s="23"/>
      <c r="U24" s="209">
        <f>ROUND(K24/I24*100,1)</f>
        <v>100</v>
      </c>
      <c r="V24" s="24"/>
      <c r="W24" s="209">
        <v>100</v>
      </c>
      <c r="X24" s="24"/>
      <c r="Y24" s="215" t="s">
        <v>95</v>
      </c>
      <c r="Z24" s="25"/>
    </row>
    <row r="25" spans="1:26" ht="27.75" customHeight="1">
      <c r="A25" s="19"/>
      <c r="B25" s="104" t="s">
        <v>15</v>
      </c>
      <c r="C25" s="206"/>
      <c r="D25" s="4" t="s">
        <v>16</v>
      </c>
      <c r="E25" s="27" t="s">
        <v>96</v>
      </c>
      <c r="F25" s="28"/>
      <c r="G25" s="207">
        <v>779000000</v>
      </c>
      <c r="H25" s="21"/>
      <c r="I25" s="207">
        <v>756407100</v>
      </c>
      <c r="J25" s="77"/>
      <c r="K25" s="207">
        <v>756407800</v>
      </c>
      <c r="L25" s="22"/>
      <c r="M25" s="208">
        <v>0</v>
      </c>
      <c r="N25" s="33"/>
      <c r="O25" s="207">
        <f t="shared" si="2"/>
        <v>-700</v>
      </c>
      <c r="P25" s="32"/>
      <c r="Q25" s="209">
        <f>ROUND(K25/G25*100,1)</f>
        <v>97.1</v>
      </c>
      <c r="R25" s="23"/>
      <c r="S25" s="209">
        <v>102.8</v>
      </c>
      <c r="T25" s="23"/>
      <c r="U25" s="209">
        <f>ROUND(K25/I25*100,1)</f>
        <v>100</v>
      </c>
      <c r="V25" s="24"/>
      <c r="W25" s="209">
        <v>100</v>
      </c>
      <c r="X25" s="24"/>
      <c r="Y25" s="214">
        <v>500</v>
      </c>
      <c r="Z25" s="25"/>
    </row>
    <row r="26" spans="1:26" ht="27.75" customHeight="1">
      <c r="A26" s="19"/>
      <c r="B26" s="104" t="s">
        <v>15</v>
      </c>
      <c r="C26" s="206"/>
      <c r="D26" s="103" t="s">
        <v>97</v>
      </c>
      <c r="E26" s="103"/>
      <c r="F26" s="20"/>
      <c r="G26" s="207">
        <f>SUM(G27:G30)</f>
        <v>29000000</v>
      </c>
      <c r="H26" s="21"/>
      <c r="I26" s="207">
        <f>SUM(I27:I30)</f>
        <v>491054198</v>
      </c>
      <c r="J26" s="77"/>
      <c r="K26" s="207">
        <f>SUM(K27:K30)</f>
        <v>28064749</v>
      </c>
      <c r="L26" s="22"/>
      <c r="M26" s="208">
        <f>SUM(M27:M30)</f>
        <v>8868029</v>
      </c>
      <c r="N26" s="22"/>
      <c r="O26" s="207">
        <f>SUM(O27:O30)</f>
        <v>454121420</v>
      </c>
      <c r="P26" s="32"/>
      <c r="Q26" s="209">
        <f>ROUND(K26/G26*100,1)</f>
        <v>96.8</v>
      </c>
      <c r="R26" s="23"/>
      <c r="S26" s="209">
        <v>101.4</v>
      </c>
      <c r="T26" s="23"/>
      <c r="U26" s="209">
        <f>ROUND(K26/I26*100,1)</f>
        <v>5.7</v>
      </c>
      <c r="V26" s="24"/>
      <c r="W26" s="209">
        <v>3.8</v>
      </c>
      <c r="X26" s="24"/>
      <c r="Y26" s="208" t="s">
        <v>95</v>
      </c>
      <c r="Z26" s="25"/>
    </row>
    <row r="27" spans="1:26" ht="27.75" customHeight="1">
      <c r="A27" s="19"/>
      <c r="B27" s="26"/>
      <c r="C27" s="34"/>
      <c r="D27" s="4" t="s">
        <v>16</v>
      </c>
      <c r="E27" s="27" t="s">
        <v>24</v>
      </c>
      <c r="F27" s="28"/>
      <c r="G27" s="207">
        <v>0</v>
      </c>
      <c r="H27" s="21"/>
      <c r="I27" s="207">
        <v>0</v>
      </c>
      <c r="J27" s="77"/>
      <c r="K27" s="207">
        <v>0</v>
      </c>
      <c r="L27" s="22"/>
      <c r="M27" s="208">
        <v>0</v>
      </c>
      <c r="N27" s="22"/>
      <c r="O27" s="207">
        <f>I27-(K27+M27)</f>
        <v>0</v>
      </c>
      <c r="P27" s="32"/>
      <c r="Q27" s="209" t="s">
        <v>101</v>
      </c>
      <c r="R27" s="23"/>
      <c r="S27" s="209" t="s">
        <v>95</v>
      </c>
      <c r="T27" s="23"/>
      <c r="U27" s="209" t="s">
        <v>102</v>
      </c>
      <c r="V27" s="24"/>
      <c r="W27" s="209" t="s">
        <v>95</v>
      </c>
      <c r="X27" s="24"/>
      <c r="Y27" s="208" t="s">
        <v>95</v>
      </c>
      <c r="Z27" s="25"/>
    </row>
    <row r="28" spans="1:26" ht="27.75" customHeight="1">
      <c r="A28" s="35"/>
      <c r="B28" s="36"/>
      <c r="C28" s="37"/>
      <c r="D28" s="4" t="s">
        <v>16</v>
      </c>
      <c r="E28" s="38" t="s">
        <v>84</v>
      </c>
      <c r="F28" s="39"/>
      <c r="G28" s="208">
        <v>0</v>
      </c>
      <c r="H28" s="78"/>
      <c r="I28" s="216">
        <v>0</v>
      </c>
      <c r="J28" s="79"/>
      <c r="K28" s="216">
        <v>0</v>
      </c>
      <c r="L28" s="40"/>
      <c r="M28" s="208">
        <v>0</v>
      </c>
      <c r="N28" s="40"/>
      <c r="O28" s="207">
        <f>I28-(K28+M28)</f>
        <v>0</v>
      </c>
      <c r="P28" s="41"/>
      <c r="Q28" s="209" t="s">
        <v>101</v>
      </c>
      <c r="R28" s="42"/>
      <c r="S28" s="217" t="s">
        <v>95</v>
      </c>
      <c r="T28" s="42"/>
      <c r="U28" s="209" t="s">
        <v>101</v>
      </c>
      <c r="V28" s="43"/>
      <c r="W28" s="217" t="s">
        <v>95</v>
      </c>
      <c r="X28" s="43"/>
      <c r="Y28" s="208" t="s">
        <v>95</v>
      </c>
      <c r="Z28" s="44"/>
    </row>
    <row r="29" spans="1:26" ht="27.75" customHeight="1">
      <c r="A29" s="35"/>
      <c r="B29" s="36"/>
      <c r="C29" s="37"/>
      <c r="D29" s="4" t="s">
        <v>16</v>
      </c>
      <c r="E29" s="27" t="s">
        <v>5</v>
      </c>
      <c r="F29" s="39"/>
      <c r="G29" s="208">
        <v>0</v>
      </c>
      <c r="H29" s="78"/>
      <c r="I29" s="216">
        <v>0</v>
      </c>
      <c r="J29" s="79"/>
      <c r="K29" s="216">
        <v>0</v>
      </c>
      <c r="L29" s="40"/>
      <c r="M29" s="218">
        <v>0</v>
      </c>
      <c r="N29" s="40"/>
      <c r="O29" s="207">
        <f>I29-(K29+M29)</f>
        <v>0</v>
      </c>
      <c r="P29" s="41"/>
      <c r="Q29" s="209" t="s">
        <v>101</v>
      </c>
      <c r="R29" s="42"/>
      <c r="S29" s="217" t="s">
        <v>95</v>
      </c>
      <c r="T29" s="42"/>
      <c r="U29" s="209" t="s">
        <v>94</v>
      </c>
      <c r="V29" s="43"/>
      <c r="W29" s="217" t="s">
        <v>95</v>
      </c>
      <c r="X29" s="43"/>
      <c r="Y29" s="219" t="s">
        <v>95</v>
      </c>
      <c r="Z29" s="44"/>
    </row>
    <row r="30" spans="1:26" ht="27.75" customHeight="1" thickBot="1">
      <c r="A30" s="45"/>
      <c r="B30" s="46"/>
      <c r="C30" s="47"/>
      <c r="D30" s="4" t="s">
        <v>16</v>
      </c>
      <c r="E30" s="48" t="s">
        <v>23</v>
      </c>
      <c r="F30" s="49"/>
      <c r="G30" s="220">
        <v>29000000</v>
      </c>
      <c r="H30" s="80"/>
      <c r="I30" s="221">
        <v>491054198</v>
      </c>
      <c r="J30" s="81"/>
      <c r="K30" s="221">
        <v>28064749</v>
      </c>
      <c r="L30" s="50"/>
      <c r="M30" s="220">
        <v>8868029</v>
      </c>
      <c r="N30" s="50"/>
      <c r="O30" s="220">
        <f>I30-(K30+M30)</f>
        <v>454121420</v>
      </c>
      <c r="P30" s="51"/>
      <c r="Q30" s="222">
        <f>ROUND(K30/G30*100,1)</f>
        <v>96.8</v>
      </c>
      <c r="R30" s="52"/>
      <c r="S30" s="222">
        <v>101.4</v>
      </c>
      <c r="T30" s="52"/>
      <c r="U30" s="222">
        <f>ROUND(K30/I30*100,1)</f>
        <v>5.7</v>
      </c>
      <c r="V30" s="53"/>
      <c r="W30" s="222">
        <v>3.8</v>
      </c>
      <c r="X30" s="53"/>
      <c r="Y30" s="223" t="s">
        <v>95</v>
      </c>
      <c r="Z30" s="54"/>
    </row>
    <row r="31" spans="2:4" ht="19.5" customHeight="1" thickBot="1">
      <c r="B31" s="55" t="s">
        <v>80</v>
      </c>
      <c r="C31" s="55"/>
      <c r="D31" s="55"/>
    </row>
    <row r="32" spans="1:26" ht="25.5" customHeight="1">
      <c r="A32" s="56"/>
      <c r="B32" s="57"/>
      <c r="C32" s="58"/>
      <c r="D32" s="58"/>
      <c r="E32" s="59" t="s">
        <v>81</v>
      </c>
      <c r="F32" s="60"/>
      <c r="G32" s="224">
        <f>G9-(G33+G34)</f>
        <v>274125000000</v>
      </c>
      <c r="H32" s="61"/>
      <c r="I32" s="224">
        <f>I9-(I33+I34)</f>
        <v>284912250713</v>
      </c>
      <c r="J32" s="61"/>
      <c r="K32" s="224">
        <f>K9-(K33+K34)</f>
        <v>274579919716</v>
      </c>
      <c r="L32" s="62"/>
      <c r="M32" s="225">
        <f>M9-M33-M34</f>
        <v>1303784325</v>
      </c>
      <c r="N32" s="62"/>
      <c r="O32" s="226">
        <f>I32-K32-M32</f>
        <v>9028546672</v>
      </c>
      <c r="P32" s="62"/>
      <c r="Q32" s="227">
        <f>ROUND(K32/G32*100,1)</f>
        <v>100.2</v>
      </c>
      <c r="R32" s="63"/>
      <c r="S32" s="227">
        <v>100.2</v>
      </c>
      <c r="T32" s="63"/>
      <c r="U32" s="227">
        <f>ROUND(K32/I32*100,1)</f>
        <v>96.4</v>
      </c>
      <c r="V32" s="63"/>
      <c r="W32" s="227">
        <v>96.2</v>
      </c>
      <c r="X32" s="60"/>
      <c r="Y32" s="228"/>
      <c r="Z32" s="64"/>
    </row>
    <row r="33" spans="1:26" ht="25.5" customHeight="1">
      <c r="A33" s="19"/>
      <c r="B33" s="26"/>
      <c r="C33" s="34"/>
      <c r="D33" s="34"/>
      <c r="E33" s="27" t="s">
        <v>82</v>
      </c>
      <c r="F33" s="65"/>
      <c r="G33" s="229">
        <v>11906000000</v>
      </c>
      <c r="H33" s="30"/>
      <c r="I33" s="229">
        <v>11910193879</v>
      </c>
      <c r="J33" s="30"/>
      <c r="K33" s="229">
        <v>11910193879</v>
      </c>
      <c r="L33" s="30"/>
      <c r="M33" s="214">
        <v>0</v>
      </c>
      <c r="N33" s="66"/>
      <c r="O33" s="214">
        <f>I33-(K33+M33)</f>
        <v>0</v>
      </c>
      <c r="P33" s="30"/>
      <c r="Q33" s="230">
        <f>ROUND(K33/G33*100,1)</f>
        <v>100</v>
      </c>
      <c r="R33" s="67"/>
      <c r="S33" s="231">
        <v>99.1</v>
      </c>
      <c r="T33" s="67"/>
      <c r="U33" s="230">
        <f>ROUND(K33/I33*100,1)</f>
        <v>100</v>
      </c>
      <c r="V33" s="67"/>
      <c r="W33" s="231">
        <v>100</v>
      </c>
      <c r="X33" s="65"/>
      <c r="Y33" s="232"/>
      <c r="Z33" s="25"/>
    </row>
    <row r="34" spans="1:26" ht="25.5" customHeight="1" thickBot="1">
      <c r="A34" s="68"/>
      <c r="B34" s="69"/>
      <c r="C34" s="70"/>
      <c r="D34" s="70"/>
      <c r="E34" s="71" t="s">
        <v>83</v>
      </c>
      <c r="F34" s="72"/>
      <c r="G34" s="233">
        <v>10108000000</v>
      </c>
      <c r="H34" s="73"/>
      <c r="I34" s="233">
        <v>10100938952</v>
      </c>
      <c r="J34" s="73"/>
      <c r="K34" s="233">
        <v>10100938952</v>
      </c>
      <c r="L34" s="73"/>
      <c r="M34" s="234">
        <v>0</v>
      </c>
      <c r="N34" s="74"/>
      <c r="O34" s="234">
        <f>I34-(K34+M34)</f>
        <v>0</v>
      </c>
      <c r="P34" s="73"/>
      <c r="Q34" s="235">
        <f>ROUND(K34/G34*100,1)</f>
        <v>99.9</v>
      </c>
      <c r="R34" s="75"/>
      <c r="S34" s="235">
        <v>99.8</v>
      </c>
      <c r="T34" s="75"/>
      <c r="U34" s="236">
        <f>ROUND(K34/I34*100,1)</f>
        <v>100</v>
      </c>
      <c r="V34" s="75"/>
      <c r="W34" s="237">
        <v>100</v>
      </c>
      <c r="X34" s="72"/>
      <c r="Y34" s="238"/>
      <c r="Z34" s="76"/>
    </row>
    <row r="35" spans="25:26" ht="14.25">
      <c r="Y35" s="6"/>
      <c r="Z35" s="3"/>
    </row>
  </sheetData>
  <sheetProtection/>
  <mergeCells count="47">
    <mergeCell ref="A1:L1"/>
    <mergeCell ref="A3:F5"/>
    <mergeCell ref="G3:H5"/>
    <mergeCell ref="I3:J5"/>
    <mergeCell ref="K3:L5"/>
    <mergeCell ref="M3:N5"/>
    <mergeCell ref="O3:P5"/>
    <mergeCell ref="Q3:X3"/>
    <mergeCell ref="Y3:Z4"/>
    <mergeCell ref="Q4:T4"/>
    <mergeCell ref="U4:X4"/>
    <mergeCell ref="Q5:R5"/>
    <mergeCell ref="S5:T5"/>
    <mergeCell ref="U5:V5"/>
    <mergeCell ref="W5:X5"/>
    <mergeCell ref="Y5:Z5"/>
    <mergeCell ref="S6:S7"/>
    <mergeCell ref="U6:U7"/>
    <mergeCell ref="A6:A7"/>
    <mergeCell ref="B6:B7"/>
    <mergeCell ref="C6:E7"/>
    <mergeCell ref="F6:F7"/>
    <mergeCell ref="G6:G7"/>
    <mergeCell ref="I6:I7"/>
    <mergeCell ref="W6:W7"/>
    <mergeCell ref="Y6:Y7"/>
    <mergeCell ref="B8:C8"/>
    <mergeCell ref="D8:E8"/>
    <mergeCell ref="B12:C12"/>
    <mergeCell ref="D12:E12"/>
    <mergeCell ref="K6:K7"/>
    <mergeCell ref="M6:M7"/>
    <mergeCell ref="O6:O7"/>
    <mergeCell ref="Q6:Q7"/>
    <mergeCell ref="B15:C15"/>
    <mergeCell ref="B16:C16"/>
    <mergeCell ref="B17:C17"/>
    <mergeCell ref="B18:C18"/>
    <mergeCell ref="B19:C19"/>
    <mergeCell ref="B20:C20"/>
    <mergeCell ref="D26:E26"/>
    <mergeCell ref="B21:C21"/>
    <mergeCell ref="B22:C22"/>
    <mergeCell ref="B23:C23"/>
    <mergeCell ref="B24:C24"/>
    <mergeCell ref="B25:C25"/>
    <mergeCell ref="B26:C26"/>
  </mergeCells>
  <printOptions horizontalCentered="1"/>
  <pageMargins left="0.1968503937007874" right="0.2362204724409449" top="0.7874015748031497" bottom="0.7874015748031497" header="0.5118110236220472" footer="0.5118110236220472"/>
  <pageSetup firstPageNumber="230" useFirstPageNumber="1" fitToWidth="0" fitToHeight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7.125" style="82" bestFit="1" customWidth="1"/>
    <col min="2" max="5" width="5.625" style="82" customWidth="1"/>
    <col min="6" max="6" width="20.75390625" style="82" customWidth="1"/>
    <col min="7" max="7" width="2.50390625" style="82" customWidth="1"/>
    <col min="8" max="8" width="19.375" style="83" customWidth="1"/>
    <col min="9" max="9" width="2.625" style="83" customWidth="1"/>
    <col min="10" max="10" width="16.75390625" style="83" customWidth="1"/>
    <col min="11" max="16384" width="9.00390625" style="82" customWidth="1"/>
  </cols>
  <sheetData>
    <row r="1" spans="1:10" ht="24.75" customHeight="1">
      <c r="A1" s="140" t="s">
        <v>104</v>
      </c>
      <c r="B1" s="140"/>
      <c r="C1" s="140"/>
      <c r="D1" s="140"/>
      <c r="E1" s="140"/>
      <c r="F1" s="140"/>
      <c r="G1" s="140"/>
      <c r="H1" s="140"/>
      <c r="I1" s="140"/>
      <c r="J1" s="140"/>
    </row>
    <row r="2" ht="24.75" customHeight="1" thickBot="1"/>
    <row r="3" spans="1:10" ht="39.75" customHeight="1" thickBot="1">
      <c r="A3" s="141" t="s">
        <v>46</v>
      </c>
      <c r="B3" s="142"/>
      <c r="C3" s="142"/>
      <c r="D3" s="142"/>
      <c r="E3" s="142"/>
      <c r="F3" s="142"/>
      <c r="G3" s="143"/>
      <c r="H3" s="144" t="s">
        <v>11</v>
      </c>
      <c r="I3" s="145"/>
      <c r="J3" s="84" t="s">
        <v>25</v>
      </c>
    </row>
    <row r="4" spans="1:10" s="86" customFormat="1" ht="19.5" customHeight="1">
      <c r="A4" s="146" t="s">
        <v>14</v>
      </c>
      <c r="B4" s="147" t="s">
        <v>47</v>
      </c>
      <c r="C4" s="147"/>
      <c r="D4" s="147"/>
      <c r="E4" s="147"/>
      <c r="F4" s="147"/>
      <c r="G4" s="149"/>
      <c r="H4" s="196">
        <f>H6+H14</f>
        <v>1432060364</v>
      </c>
      <c r="I4" s="85" t="s">
        <v>2</v>
      </c>
      <c r="J4" s="151"/>
    </row>
    <row r="5" spans="1:10" s="88" customFormat="1" ht="19.5" customHeight="1">
      <c r="A5" s="146"/>
      <c r="B5" s="148"/>
      <c r="C5" s="148"/>
      <c r="D5" s="148"/>
      <c r="E5" s="148"/>
      <c r="F5" s="148"/>
      <c r="G5" s="150"/>
      <c r="H5" s="197"/>
      <c r="I5" s="87"/>
      <c r="J5" s="152"/>
    </row>
    <row r="6" spans="1:10" ht="39.75" customHeight="1">
      <c r="A6" s="89"/>
      <c r="B6" s="90" t="s">
        <v>15</v>
      </c>
      <c r="C6" s="101" t="s">
        <v>45</v>
      </c>
      <c r="D6" s="101"/>
      <c r="E6" s="101"/>
      <c r="F6" s="101"/>
      <c r="G6" s="91"/>
      <c r="H6" s="198">
        <f>H7+H9</f>
        <v>1431806264</v>
      </c>
      <c r="I6" s="92"/>
      <c r="J6" s="93"/>
    </row>
    <row r="7" spans="1:10" ht="39.75" customHeight="1">
      <c r="A7" s="89"/>
      <c r="B7" s="90"/>
      <c r="C7" s="90" t="s">
        <v>16</v>
      </c>
      <c r="D7" s="154" t="s">
        <v>26</v>
      </c>
      <c r="E7" s="154"/>
      <c r="F7" s="154"/>
      <c r="G7" s="91"/>
      <c r="H7" s="198">
        <f>H8</f>
        <v>997621308</v>
      </c>
      <c r="I7" s="92"/>
      <c r="J7" s="93"/>
    </row>
    <row r="8" spans="1:10" ht="39.75" customHeight="1">
      <c r="A8" s="89"/>
      <c r="B8" s="90"/>
      <c r="C8" s="90"/>
      <c r="D8" s="90" t="s">
        <v>27</v>
      </c>
      <c r="E8" s="155" t="s">
        <v>28</v>
      </c>
      <c r="F8" s="155"/>
      <c r="G8" s="94"/>
      <c r="H8" s="198">
        <v>997621308</v>
      </c>
      <c r="I8" s="92"/>
      <c r="J8" s="93"/>
    </row>
    <row r="9" spans="1:10" ht="39.75" customHeight="1">
      <c r="A9" s="89"/>
      <c r="B9" s="90"/>
      <c r="C9" s="90" t="s">
        <v>16</v>
      </c>
      <c r="D9" s="154" t="s">
        <v>29</v>
      </c>
      <c r="E9" s="154"/>
      <c r="F9" s="154"/>
      <c r="G9" s="91"/>
      <c r="H9" s="198">
        <f>H10</f>
        <v>434184956</v>
      </c>
      <c r="I9" s="92"/>
      <c r="J9" s="93"/>
    </row>
    <row r="10" spans="1:10" ht="39.75" customHeight="1">
      <c r="A10" s="89"/>
      <c r="B10" s="90"/>
      <c r="C10" s="90"/>
      <c r="D10" s="90" t="s">
        <v>27</v>
      </c>
      <c r="E10" s="155" t="s">
        <v>30</v>
      </c>
      <c r="F10" s="155"/>
      <c r="G10" s="94"/>
      <c r="H10" s="198">
        <f>H11+H12+H13</f>
        <v>434184956</v>
      </c>
      <c r="I10" s="92"/>
      <c r="J10" s="93"/>
    </row>
    <row r="11" spans="1:10" ht="39.75" customHeight="1">
      <c r="A11" s="89"/>
      <c r="B11" s="90"/>
      <c r="C11" s="90"/>
      <c r="D11" s="90"/>
      <c r="E11" s="90"/>
      <c r="F11" s="102" t="s">
        <v>42</v>
      </c>
      <c r="G11" s="94"/>
      <c r="H11" s="198">
        <v>14343154</v>
      </c>
      <c r="I11" s="92"/>
      <c r="J11" s="93"/>
    </row>
    <row r="12" spans="1:10" ht="39.75" customHeight="1">
      <c r="A12" s="89"/>
      <c r="B12" s="90"/>
      <c r="C12" s="90"/>
      <c r="D12" s="90"/>
      <c r="E12" s="90"/>
      <c r="F12" s="102" t="s">
        <v>43</v>
      </c>
      <c r="G12" s="94"/>
      <c r="H12" s="198">
        <v>28118675</v>
      </c>
      <c r="I12" s="92"/>
      <c r="J12" s="93"/>
    </row>
    <row r="13" spans="1:10" ht="39.75" customHeight="1">
      <c r="A13" s="89"/>
      <c r="B13" s="90"/>
      <c r="C13" s="90"/>
      <c r="D13" s="90"/>
      <c r="E13" s="90"/>
      <c r="F13" s="102" t="s">
        <v>44</v>
      </c>
      <c r="G13" s="95"/>
      <c r="H13" s="198">
        <v>391723127</v>
      </c>
      <c r="I13" s="92"/>
      <c r="J13" s="93"/>
    </row>
    <row r="14" spans="1:10" ht="39.75" customHeight="1">
      <c r="A14" s="89"/>
      <c r="B14" s="90" t="s">
        <v>15</v>
      </c>
      <c r="C14" s="154" t="s">
        <v>48</v>
      </c>
      <c r="D14" s="154"/>
      <c r="E14" s="154"/>
      <c r="F14" s="154"/>
      <c r="G14" s="91"/>
      <c r="H14" s="198">
        <f>H15</f>
        <v>254100</v>
      </c>
      <c r="I14" s="92"/>
      <c r="J14" s="93"/>
    </row>
    <row r="15" spans="1:10" ht="39.75" customHeight="1">
      <c r="A15" s="89"/>
      <c r="B15" s="90"/>
      <c r="C15" s="90" t="s">
        <v>16</v>
      </c>
      <c r="D15" s="154" t="s">
        <v>31</v>
      </c>
      <c r="E15" s="154"/>
      <c r="F15" s="154"/>
      <c r="G15" s="91"/>
      <c r="H15" s="198">
        <f>H16</f>
        <v>254100</v>
      </c>
      <c r="I15" s="92"/>
      <c r="J15" s="93"/>
    </row>
    <row r="16" spans="1:10" ht="39.75" customHeight="1" thickBot="1">
      <c r="A16" s="96"/>
      <c r="B16" s="97"/>
      <c r="C16" s="97"/>
      <c r="D16" s="97" t="s">
        <v>27</v>
      </c>
      <c r="E16" s="153" t="s">
        <v>32</v>
      </c>
      <c r="F16" s="153"/>
      <c r="G16" s="98"/>
      <c r="H16" s="199">
        <v>254100</v>
      </c>
      <c r="I16" s="99"/>
      <c r="J16" s="100"/>
    </row>
  </sheetData>
  <sheetProtection/>
  <mergeCells count="15">
    <mergeCell ref="E16:F16"/>
    <mergeCell ref="D7:F7"/>
    <mergeCell ref="E8:F8"/>
    <mergeCell ref="D9:F9"/>
    <mergeCell ref="E10:F10"/>
    <mergeCell ref="C14:F14"/>
    <mergeCell ref="D15:F15"/>
    <mergeCell ref="A1:J1"/>
    <mergeCell ref="A3:G3"/>
    <mergeCell ref="H3:I3"/>
    <mergeCell ref="A4:A5"/>
    <mergeCell ref="B4:F5"/>
    <mergeCell ref="G4:G5"/>
    <mergeCell ref="H4:H5"/>
    <mergeCell ref="J4:J5"/>
  </mergeCells>
  <printOptions/>
  <pageMargins left="0.5905511811023623" right="0.5905511811023623" top="0.984251968503937" bottom="0.984251968503937" header="0.5118110236220472" footer="0.5118110236220472"/>
  <pageSetup firstPageNumber="23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竹中　誠一</dc:creator>
  <cp:keywords/>
  <dc:description/>
  <cp:lastModifiedBy>大阪府</cp:lastModifiedBy>
  <cp:lastPrinted>2020-02-07T12:53:31Z</cp:lastPrinted>
  <dcterms:created xsi:type="dcterms:W3CDTF">1999-07-03T04:28:12Z</dcterms:created>
  <dcterms:modified xsi:type="dcterms:W3CDTF">2020-02-07T12:53:36Z</dcterms:modified>
  <cp:category/>
  <cp:version/>
  <cp:contentType/>
  <cp:contentStatus/>
</cp:coreProperties>
</file>